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tabRatio="763" activeTab="0"/>
  </bookViews>
  <sheets>
    <sheet name="界紙" sheetId="1" r:id="rId1"/>
    <sheet name="表１" sheetId="2" r:id="rId2"/>
    <sheet name="表2" sheetId="3" r:id="rId3"/>
    <sheet name="表３" sheetId="4" r:id="rId4"/>
    <sheet name="表4(1)" sheetId="5" r:id="rId5"/>
    <sheet name="表4(2)" sheetId="6" r:id="rId6"/>
    <sheet name="表4(3)" sheetId="7" r:id="rId7"/>
    <sheet name="表4(4)" sheetId="8" r:id="rId8"/>
    <sheet name="表５ (1)" sheetId="9" r:id="rId9"/>
    <sheet name="表５ (2)" sheetId="10" r:id="rId10"/>
    <sheet name="表５ (3)" sheetId="11" r:id="rId11"/>
    <sheet name="表５ (4)" sheetId="12" r:id="rId12"/>
    <sheet name="表５ (5)" sheetId="13" r:id="rId13"/>
    <sheet name="表５ (6)" sheetId="14" r:id="rId14"/>
    <sheet name="表５ (7)" sheetId="15" r:id="rId15"/>
    <sheet name="表６" sheetId="16" r:id="rId16"/>
    <sheet name="表７" sheetId="17" r:id="rId17"/>
    <sheet name="人口" sheetId="18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?__" localSheetId="16">'表７'!#REF!</definedName>
    <definedName name="__123Graph_A" hidden="1">'表１'!$D$10:$D$56</definedName>
    <definedName name="__123Graph_B" localSheetId="17" hidden="1">'[5]表１'!#REF!</definedName>
    <definedName name="__123Graph_B" localSheetId="1" hidden="1">'表１'!#REF!</definedName>
    <definedName name="__123Graph_B" localSheetId="3" hidden="1">'[4]表１'!#REF!</definedName>
    <definedName name="__123Graph_B" localSheetId="15" hidden="1">'[4]表１'!#REF!</definedName>
    <definedName name="__123Graph_B" hidden="1">'[1]表１'!#REF!</definedName>
    <definedName name="__123Graph_D" hidden="1">'表１'!$G$10:$G$56</definedName>
    <definedName name="__123Graph_E" hidden="1">'表１'!$I$10:$I$56</definedName>
    <definedName name="__123Graph_X" hidden="1">'表１'!$A$10:$A$56</definedName>
    <definedName name="_BRANCH_\A_" localSheetId="16">'表７'!#REF!</definedName>
    <definedName name="_BRANCH_\B_" localSheetId="17">'[5]表５'!#REF!</definedName>
    <definedName name="_BRANCH_\B_" localSheetId="3">'[5]表５'!#REF!</definedName>
    <definedName name="_BRANCH_\B_" localSheetId="15">'[5]表５'!#REF!</definedName>
    <definedName name="_BRANCH_\B_" localSheetId="16">'表７'!#REF!</definedName>
    <definedName name="_BRANCH_\B_">'[3]表５'!#REF!</definedName>
    <definedName name="_D_" localSheetId="16">'表７'!#REF!</definedName>
    <definedName name="_D__L_" localSheetId="17">'[5]表５'!#REF!</definedName>
    <definedName name="_D__L_" localSheetId="3">'[5]表５'!#REF!</definedName>
    <definedName name="_D__L_" localSheetId="15">'[5]表５'!#REF!</definedName>
    <definedName name="_D__L_" localSheetId="16">'表７'!#REF!</definedName>
    <definedName name="_D__L_">'[3]表５'!#REF!</definedName>
    <definedName name="_Fill" hidden="1">'表１'!$A$5:$A$8</definedName>
    <definedName name="_Key1" localSheetId="17" hidden="1">'[5]表５'!#REF!</definedName>
    <definedName name="_Key1" localSheetId="3" hidden="1">'表３'!#REF!</definedName>
    <definedName name="_Key1" localSheetId="15" hidden="1">'[4]表５'!#REF!</definedName>
    <definedName name="_Key1" localSheetId="16" hidden="1">'表７'!#REF!</definedName>
    <definedName name="_Key1" hidden="1">'[1]表５'!#REF!</definedName>
    <definedName name="_Order1" hidden="1">0</definedName>
    <definedName name="_R_" localSheetId="17">'[5]表５'!#REF!</definedName>
    <definedName name="_R_" localSheetId="3">'[5]表５'!#REF!</definedName>
    <definedName name="_R_" localSheetId="15">'[5]表５'!#REF!</definedName>
    <definedName name="_R_" localSheetId="16">'表７'!#REF!</definedName>
    <definedName name="_R_">'[3]表５'!#REF!</definedName>
    <definedName name="_Regression_Int" localSheetId="3" hidden="1">1</definedName>
    <definedName name="_Regression_Int" localSheetId="16" hidden="1">1</definedName>
    <definedName name="\a" localSheetId="17">'[5]表１'!#REF!</definedName>
    <definedName name="\a" localSheetId="1">'表１'!#REF!</definedName>
    <definedName name="\a" localSheetId="3">'[5]表１'!#REF!</definedName>
    <definedName name="\a" localSheetId="15">'[5]表１'!#REF!</definedName>
    <definedName name="\a" localSheetId="16">'表７'!#REF!</definedName>
    <definedName name="\a">'[3]表１'!#REF!</definedName>
    <definedName name="\b" localSheetId="17">'[5]表５'!#REF!</definedName>
    <definedName name="\b" localSheetId="3">'[5]表５'!#REF!</definedName>
    <definedName name="\b" localSheetId="15">'[5]表５'!#REF!</definedName>
    <definedName name="\b" localSheetId="16">'表７'!#REF!</definedName>
    <definedName name="\b">'[3]表５'!#REF!</definedName>
    <definedName name="DATABASE" localSheetId="17">'[5]表５'!#REF!</definedName>
    <definedName name="DATABASE" localSheetId="3">'[5]表５'!#REF!</definedName>
    <definedName name="DATABASE" localSheetId="15">'[5]表５'!#REF!</definedName>
    <definedName name="DATABASE" localSheetId="16">'表７'!#REF!</definedName>
    <definedName name="DATABASE">'[3]表５'!#REF!</definedName>
    <definedName name="Database_MI" localSheetId="17">'[5]表５'!#REF!</definedName>
    <definedName name="Database_MI" localSheetId="3">'[5]表５'!#REF!</definedName>
    <definedName name="Database_MI" localSheetId="15">'[5]表５'!#REF!</definedName>
    <definedName name="Database_MI" localSheetId="16">'表７'!#REF!</definedName>
    <definedName name="Database_MI">'[3]表５'!#REF!</definedName>
    <definedName name="dyg">#REF!</definedName>
    <definedName name="_xlnm.Print_Area" localSheetId="0">'界紙'!$A$1:$K$48</definedName>
    <definedName name="_xlnm.Print_Area" localSheetId="17">'人口'!$A$1:$K$51</definedName>
    <definedName name="_xlnm.Print_Area" localSheetId="1">'表１'!$A$1:$AA$70</definedName>
    <definedName name="_xlnm.Print_Area" localSheetId="3">'表３'!$A$1:$N$102</definedName>
    <definedName name="_xlnm.Print_Area" localSheetId="4">'表4(1)'!$A$1:$N$72</definedName>
    <definedName name="_xlnm.Print_Area" localSheetId="16">'表７'!#REF!</definedName>
    <definedName name="Print_Area_MI" localSheetId="1">'表１'!$A$1:$I$57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<sst xmlns="http://schemas.openxmlformats.org/spreadsheetml/2006/main" count="8343" uniqueCount="728">
  <si>
    <t>　</t>
  </si>
  <si>
    <t>出生数</t>
  </si>
  <si>
    <t>死亡数</t>
  </si>
  <si>
    <t>(再掲)</t>
  </si>
  <si>
    <t>自然増加数</t>
  </si>
  <si>
    <t>死産胎児数</t>
  </si>
  <si>
    <t>婚姻件数</t>
  </si>
  <si>
    <t>離婚件数</t>
  </si>
  <si>
    <t>乳児死亡数</t>
  </si>
  <si>
    <t>新生児死亡数</t>
  </si>
  <si>
    <t>総数</t>
  </si>
  <si>
    <t>男</t>
  </si>
  <si>
    <t>女</t>
  </si>
  <si>
    <t>自然</t>
  </si>
  <si>
    <t>人工</t>
  </si>
  <si>
    <t>静岡県</t>
  </si>
  <si>
    <t>熱海伊東圏域</t>
  </si>
  <si>
    <t>駿東田方圏域</t>
  </si>
  <si>
    <t>富士圏域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</si>
  <si>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</si>
  <si>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</si>
  <si>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</si>
  <si>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</si>
  <si>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</si>
  <si>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</si>
  <si>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</si>
  <si>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</si>
  <si>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</si>
  <si>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</si>
  <si>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</si>
  <si>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</si>
  <si>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</si>
  <si>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</si>
  <si>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</si>
  <si>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函南町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</si>
  <si>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</si>
  <si>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</si>
  <si>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</si>
  <si>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</si>
  <si>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</si>
  <si>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</si>
  <si>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</si>
  <si>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</si>
  <si>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</si>
  <si>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富士川町</t>
  </si>
  <si>
    <t>由比町</t>
  </si>
  <si>
    <t>（前ﾍﾟｰｼﾞからつづく）</t>
  </si>
  <si>
    <t>島田市</t>
  </si>
  <si>
    <t>焼津市</t>
  </si>
  <si>
    <t>藤枝市</t>
  </si>
  <si>
    <t>岡部町</t>
  </si>
  <si>
    <t>大井川町</t>
  </si>
  <si>
    <t>吉田町</t>
  </si>
  <si>
    <t>川根町</t>
  </si>
  <si>
    <t>磐田市</t>
  </si>
  <si>
    <t>掛川市</t>
  </si>
  <si>
    <t>袋井市</t>
  </si>
  <si>
    <t>森町</t>
  </si>
  <si>
    <t>浜松市保健所</t>
  </si>
  <si>
    <t>浜松市</t>
  </si>
  <si>
    <t>出生率</t>
  </si>
  <si>
    <t>死亡率</t>
  </si>
  <si>
    <t>婚姻率</t>
  </si>
  <si>
    <t>離婚率</t>
  </si>
  <si>
    <t>(人口千対)</t>
  </si>
  <si>
    <t>(出生千対)</t>
  </si>
  <si>
    <t>統　計　表</t>
  </si>
  <si>
    <t>乳児死亡数（死亡の再掲）</t>
  </si>
  <si>
    <t>死産数</t>
  </si>
  <si>
    <t>死産率</t>
  </si>
  <si>
    <t>総  数</t>
  </si>
  <si>
    <t>自然死産</t>
  </si>
  <si>
    <t>人工死産</t>
  </si>
  <si>
    <t>(出産千対)</t>
  </si>
  <si>
    <t>昭和元年</t>
  </si>
  <si>
    <t>…</t>
  </si>
  <si>
    <t xml:space="preserve">  　　 5年</t>
  </si>
  <si>
    <t>　    10年</t>
  </si>
  <si>
    <t xml:space="preserve">  　  15年</t>
  </si>
  <si>
    <t xml:space="preserve">  　　23年</t>
  </si>
  <si>
    <t xml:space="preserve">  　  24年</t>
  </si>
  <si>
    <t xml:space="preserve">  　  25年</t>
  </si>
  <si>
    <t xml:space="preserve">  　  26年</t>
  </si>
  <si>
    <t xml:space="preserve">  　  27年</t>
  </si>
  <si>
    <t xml:space="preserve">  　  28年</t>
  </si>
  <si>
    <t xml:space="preserve">  　  29年</t>
  </si>
  <si>
    <t xml:space="preserve">  　  30年</t>
  </si>
  <si>
    <t xml:space="preserve">  　  31年</t>
  </si>
  <si>
    <t xml:space="preserve">  　  32年</t>
  </si>
  <si>
    <t>　    33年</t>
  </si>
  <si>
    <t xml:space="preserve">  　  34年</t>
  </si>
  <si>
    <t xml:space="preserve">  　  35年</t>
  </si>
  <si>
    <t xml:space="preserve">  　  36年</t>
  </si>
  <si>
    <t xml:space="preserve">  　  37年</t>
  </si>
  <si>
    <t xml:space="preserve">  　  38年</t>
  </si>
  <si>
    <t xml:space="preserve">  　  39年</t>
  </si>
  <si>
    <t xml:space="preserve">  　  40年</t>
  </si>
  <si>
    <t xml:space="preserve">  　  41年</t>
  </si>
  <si>
    <t xml:space="preserve">  　  42年</t>
  </si>
  <si>
    <t xml:space="preserve">  　  43年</t>
  </si>
  <si>
    <t xml:space="preserve">  　  44年</t>
  </si>
  <si>
    <t xml:space="preserve">  　  45年</t>
  </si>
  <si>
    <t xml:space="preserve">  　  46年</t>
  </si>
  <si>
    <t xml:space="preserve">  　  47年</t>
  </si>
  <si>
    <t xml:space="preserve">  　  48年</t>
  </si>
  <si>
    <t xml:space="preserve">  　  49年</t>
  </si>
  <si>
    <t xml:space="preserve">  　  50年</t>
  </si>
  <si>
    <t xml:space="preserve">  　  51年</t>
  </si>
  <si>
    <t xml:space="preserve">  　  52年</t>
  </si>
  <si>
    <t xml:space="preserve">  　  53年</t>
  </si>
  <si>
    <t xml:space="preserve">  　  54年</t>
  </si>
  <si>
    <t xml:space="preserve">  　  55年</t>
  </si>
  <si>
    <t xml:space="preserve">  　  56年</t>
  </si>
  <si>
    <t xml:space="preserve">  　  57年</t>
  </si>
  <si>
    <t xml:space="preserve">  　  58年</t>
  </si>
  <si>
    <t xml:space="preserve">  　  59年</t>
  </si>
  <si>
    <t xml:space="preserve">  　  60年</t>
  </si>
  <si>
    <t xml:space="preserve">  　  61年</t>
  </si>
  <si>
    <t xml:space="preserve">  　  62年</t>
  </si>
  <si>
    <t xml:space="preserve">  　  63年</t>
  </si>
  <si>
    <t>平成元年</t>
  </si>
  <si>
    <t xml:space="preserve">  　   2年</t>
  </si>
  <si>
    <t xml:space="preserve">  　   3年</t>
  </si>
  <si>
    <t xml:space="preserve">  　   4年</t>
  </si>
  <si>
    <t>　     5年</t>
  </si>
  <si>
    <t>　     6年</t>
  </si>
  <si>
    <t>　     7年</t>
  </si>
  <si>
    <t>　     8年</t>
  </si>
  <si>
    <t>　　 　9年</t>
  </si>
  <si>
    <t>　　 10年</t>
  </si>
  <si>
    <t>　　 11年</t>
  </si>
  <si>
    <t>　　 12年</t>
  </si>
  <si>
    <t>総　数</t>
  </si>
  <si>
    <t>15～19</t>
  </si>
  <si>
    <t>20～24</t>
  </si>
  <si>
    <t>25～29</t>
  </si>
  <si>
    <t>30～34</t>
  </si>
  <si>
    <t>35～39</t>
  </si>
  <si>
    <t>40～44</t>
  </si>
  <si>
    <t>45～49</t>
  </si>
  <si>
    <t>不詳</t>
  </si>
  <si>
    <t>01000</t>
  </si>
  <si>
    <t>01100</t>
  </si>
  <si>
    <t>腸管感染症</t>
  </si>
  <si>
    <t>01200</t>
  </si>
  <si>
    <t>01201</t>
  </si>
  <si>
    <t>01202</t>
  </si>
  <si>
    <t>01300</t>
  </si>
  <si>
    <t>敗血症</t>
  </si>
  <si>
    <t>01400</t>
  </si>
  <si>
    <t>ウイルス肝炎</t>
  </si>
  <si>
    <t>01401</t>
  </si>
  <si>
    <t>01402</t>
  </si>
  <si>
    <t>01403</t>
  </si>
  <si>
    <t>01500</t>
  </si>
  <si>
    <t>01600</t>
  </si>
  <si>
    <t>02000</t>
  </si>
  <si>
    <t>02100</t>
  </si>
  <si>
    <t>悪性新生物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</si>
  <si>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</si>
  <si>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</si>
  <si>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</si>
  <si>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</si>
  <si>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</si>
  <si>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</si>
  <si>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</si>
  <si>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</si>
  <si>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</si>
  <si>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</si>
  <si>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</si>
  <si>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</si>
  <si>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</si>
  <si>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</si>
  <si>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</si>
  <si>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</si>
  <si>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</si>
  <si>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</si>
  <si>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</si>
  <si>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</si>
  <si>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</si>
  <si>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</si>
  <si>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その他の新生物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</si>
  <si>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</si>
  <si>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</si>
  <si>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</si>
  <si>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</si>
  <si>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</si>
  <si>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</si>
  <si>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</si>
  <si>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</si>
  <si>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</si>
  <si>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</si>
  <si>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</si>
  <si>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</si>
  <si>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</si>
  <si>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髄膜炎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</si>
  <si>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</si>
  <si>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</si>
  <si>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</si>
  <si>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</si>
  <si>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</si>
  <si>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</si>
  <si>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</si>
  <si>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</si>
  <si>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</si>
  <si>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</si>
  <si>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</si>
  <si>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心疾患（高血圧性を除く）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</si>
  <si>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</si>
  <si>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</si>
  <si>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</si>
  <si>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</si>
  <si>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</si>
  <si>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</si>
  <si>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</si>
  <si>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</si>
  <si>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</si>
  <si>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脳血管疾患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</si>
  <si>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</si>
  <si>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</si>
  <si>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</si>
  <si>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</si>
  <si>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</si>
  <si>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</si>
  <si>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</si>
  <si>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</si>
  <si>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インフルエンザ</t>
  </si>
  <si>
    <t>10200</t>
  </si>
  <si>
    <t>肺炎</t>
  </si>
  <si>
    <t>10300</t>
  </si>
  <si>
    <t>10400</t>
  </si>
  <si>
    <t>10500</t>
  </si>
  <si>
    <t>喘息</t>
  </si>
  <si>
    <t>10600</t>
  </si>
  <si>
    <t>11000</t>
  </si>
  <si>
    <t>11100</t>
  </si>
  <si>
    <t>11200</t>
  </si>
  <si>
    <t>ヘルニア及び腸閉塞</t>
  </si>
  <si>
    <t>11300</t>
  </si>
  <si>
    <t>肝疾患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</si>
  <si>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</si>
  <si>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</si>
  <si>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</si>
  <si>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</si>
  <si>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</si>
  <si>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</si>
  <si>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</si>
  <si>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</si>
  <si>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腎不全</t>
  </si>
  <si>
    <t>14201</t>
  </si>
  <si>
    <t>14202</t>
  </si>
  <si>
    <t>14203</t>
  </si>
  <si>
    <t>14300</t>
  </si>
  <si>
    <t>15000</t>
  </si>
  <si>
    <t>16000</t>
  </si>
  <si>
    <t>周産期に発生した病態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</si>
  <si>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</si>
  <si>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</si>
  <si>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</si>
  <si>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</si>
  <si>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</si>
  <si>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</si>
  <si>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</si>
  <si>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</si>
  <si>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</si>
  <si>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</si>
  <si>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17300</t>
  </si>
  <si>
    <t>17400</t>
  </si>
  <si>
    <t>17500</t>
  </si>
  <si>
    <t>18000</t>
  </si>
  <si>
    <t>18100</t>
  </si>
  <si>
    <t>18200</t>
  </si>
  <si>
    <t>乳幼児突然死症候群</t>
  </si>
  <si>
    <t>18300</t>
  </si>
  <si>
    <t>20000</t>
  </si>
  <si>
    <t>20100</t>
  </si>
  <si>
    <t>不慮の事故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</si>
  <si>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</si>
  <si>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</si>
  <si>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</si>
  <si>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</si>
  <si>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</si>
  <si>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</si>
  <si>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</si>
  <si>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</si>
  <si>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</si>
  <si>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他殺</t>
  </si>
  <si>
    <t>20400</t>
  </si>
  <si>
    <t>その他の外因</t>
  </si>
  <si>
    <t>分類名</t>
  </si>
  <si>
    <t>総     数</t>
  </si>
  <si>
    <t>－</t>
  </si>
  <si>
    <t>総                     数</t>
  </si>
  <si>
    <t>麻疹</t>
  </si>
  <si>
    <t>その他の感染症及び寄生虫症</t>
  </si>
  <si>
    <t>　白血病</t>
  </si>
  <si>
    <t>　その他の悪性新生物</t>
  </si>
  <si>
    <t>栄養失調症及びその他の栄養欠乏症</t>
  </si>
  <si>
    <t>代謝障害</t>
  </si>
  <si>
    <t>脊髄性筋萎縮症、関連症候群</t>
  </si>
  <si>
    <t>脳性麻痺</t>
  </si>
  <si>
    <t xml:space="preserve">   妊娠期間及び胎児発育に関連する障害</t>
  </si>
  <si>
    <t xml:space="preserve">   出産外傷</t>
  </si>
  <si>
    <t xml:space="preserve">   出生時仮死</t>
  </si>
  <si>
    <t xml:space="preserve">   新生児の呼吸窮&lt;促&gt;迫</t>
  </si>
  <si>
    <t xml:space="preserve">   周産期に発生した肺出血</t>
  </si>
  <si>
    <t xml:space="preserve">   周産期に発生した心血管障害</t>
  </si>
  <si>
    <t xml:space="preserve">    その他の周産期に特異的な呼吸障害及び心血管障害</t>
  </si>
  <si>
    <t xml:space="preserve">   新生児の細菌性敗血症</t>
  </si>
  <si>
    <t xml:space="preserve">   その他の周産期に特異的な感染症</t>
  </si>
  <si>
    <t xml:space="preserve">   胎児及び新生児の出血性障害及び血液障害</t>
  </si>
  <si>
    <t xml:space="preserve">   その他の周産期に発生した病態</t>
  </si>
  <si>
    <t>先天奇形、変形及び染色体異常</t>
  </si>
  <si>
    <t xml:space="preserve">   神経系の先天奇形</t>
  </si>
  <si>
    <t xml:space="preserve">   心臓の先天奇形</t>
  </si>
  <si>
    <t xml:space="preserve">   その他の循環器系の先天奇形</t>
  </si>
  <si>
    <t xml:space="preserve">   呼吸器系の先天奇形</t>
  </si>
  <si>
    <t xml:space="preserve">   消化器系の先天奇形</t>
  </si>
  <si>
    <t xml:space="preserve">   筋骨格系の先天奇形及び変形</t>
  </si>
  <si>
    <t xml:space="preserve">   その他の先天奇形及び変形</t>
  </si>
  <si>
    <t xml:space="preserve">   染色体異常、他に分類されないもの</t>
  </si>
  <si>
    <t>その他のすべての疾患</t>
  </si>
  <si>
    <t xml:space="preserve">   交通事故</t>
  </si>
  <si>
    <t xml:space="preserve">   転倒･転落</t>
  </si>
  <si>
    <t xml:space="preserve">   不慮の溺死及び溺水</t>
  </si>
  <si>
    <t xml:space="preserve">    胃内容物の誤えん及び気道閉塞を生じた食物等の誤えん</t>
  </si>
  <si>
    <t xml:space="preserve">   その他の不慮の窒息</t>
  </si>
  <si>
    <t xml:space="preserve">   煙、火及び火災への曝露</t>
  </si>
  <si>
    <t xml:space="preserve">    有害物質による不慮の中毒及び有害物質への曝露</t>
  </si>
  <si>
    <t xml:space="preserve">   その他の不慮の事故</t>
  </si>
  <si>
    <t>- 18 -</t>
  </si>
  <si>
    <t>- 17 -</t>
  </si>
  <si>
    <t xml:space="preserve">  　　22年</t>
  </si>
  <si>
    <t>　　 13年</t>
  </si>
  <si>
    <t>自然
増加率</t>
  </si>
  <si>
    <t>乳児
死亡率</t>
  </si>
  <si>
    <t>合計特殊
出生率</t>
  </si>
  <si>
    <t xml:space="preserve">     Ba 07</t>
  </si>
  <si>
    <t xml:space="preserve">     Ba 08</t>
  </si>
  <si>
    <t xml:space="preserve">   Ba 01</t>
  </si>
  <si>
    <t xml:space="preserve">   Ba 06</t>
  </si>
  <si>
    <t xml:space="preserve">   Ba 02</t>
  </si>
  <si>
    <t xml:space="preserve">   Ba 03</t>
  </si>
  <si>
    <t xml:space="preserve">   Ba 04</t>
  </si>
  <si>
    <t xml:space="preserve">   Ba 05</t>
  </si>
  <si>
    <t xml:space="preserve">   Ba 09</t>
  </si>
  <si>
    <t xml:space="preserve">   Ba 10</t>
  </si>
  <si>
    <t xml:space="preserve">   Ba 11</t>
  </si>
  <si>
    <t xml:space="preserve">   Ba 12</t>
  </si>
  <si>
    <t xml:space="preserve">   Ba 13</t>
  </si>
  <si>
    <t xml:space="preserve">   Ba 14</t>
  </si>
  <si>
    <t xml:space="preserve">   Ba 15</t>
  </si>
  <si>
    <t xml:space="preserve">   Ba 16</t>
  </si>
  <si>
    <t xml:space="preserve">   Ba 17</t>
  </si>
  <si>
    <t xml:space="preserve">   Ba 18</t>
  </si>
  <si>
    <t xml:space="preserve">   Ba 19</t>
  </si>
  <si>
    <t xml:space="preserve">   Ba 20</t>
  </si>
  <si>
    <t xml:space="preserve">   Ba 21</t>
  </si>
  <si>
    <t xml:space="preserve">   Ba 22</t>
  </si>
  <si>
    <t xml:space="preserve">   Ba 23</t>
  </si>
  <si>
    <t xml:space="preserve">     Ba 25</t>
  </si>
  <si>
    <t xml:space="preserve">     Ba 24</t>
  </si>
  <si>
    <t xml:space="preserve">     Ba 26</t>
  </si>
  <si>
    <t xml:space="preserve">     Ba 27</t>
  </si>
  <si>
    <t xml:space="preserve">     Ba 28</t>
  </si>
  <si>
    <t xml:space="preserve">     Ba 29</t>
  </si>
  <si>
    <t xml:space="preserve">     Ba 30</t>
  </si>
  <si>
    <t xml:space="preserve">     Ba 31</t>
  </si>
  <si>
    <t xml:space="preserve">     Ba 32</t>
  </si>
  <si>
    <t xml:space="preserve">     Ba 33</t>
  </si>
  <si>
    <t xml:space="preserve">     Ba 34</t>
  </si>
  <si>
    <t xml:space="preserve">   Ba 35</t>
  </si>
  <si>
    <t xml:space="preserve">     Ba 36</t>
  </si>
  <si>
    <t xml:space="preserve">     Ba 37</t>
  </si>
  <si>
    <t xml:space="preserve">     Ba 38</t>
  </si>
  <si>
    <t xml:space="preserve">     Ba 39</t>
  </si>
  <si>
    <t xml:space="preserve">     Ba 40</t>
  </si>
  <si>
    <t xml:space="preserve">     Ba 41</t>
  </si>
  <si>
    <t xml:space="preserve">     Ba 42</t>
  </si>
  <si>
    <t xml:space="preserve">     Ba 43</t>
  </si>
  <si>
    <t xml:space="preserve">   Ba 44</t>
  </si>
  <si>
    <t xml:space="preserve">   Ba 45</t>
  </si>
  <si>
    <t xml:space="preserve">   Ba 46</t>
  </si>
  <si>
    <t xml:space="preserve">     Ba 47</t>
  </si>
  <si>
    <t xml:space="preserve">     Ba 48</t>
  </si>
  <si>
    <t xml:space="preserve">     Ba 49</t>
  </si>
  <si>
    <t xml:space="preserve">     Ba 50</t>
  </si>
  <si>
    <t xml:space="preserve">     Ba 51</t>
  </si>
  <si>
    <t xml:space="preserve">     Ba 52</t>
  </si>
  <si>
    <t xml:space="preserve">     Ba 53</t>
  </si>
  <si>
    <t xml:space="preserve">     Ba 54</t>
  </si>
  <si>
    <t xml:space="preserve">   Ba 55</t>
  </si>
  <si>
    <t xml:space="preserve">   Ba 56</t>
  </si>
  <si>
    <t>死因簡単
分類ｺｰﾄﾞ</t>
  </si>
  <si>
    <t>　　 14年</t>
  </si>
  <si>
    <t>　(1)</t>
  </si>
  <si>
    <t>　　－</t>
  </si>
  <si>
    <t>　(2)</t>
  </si>
  <si>
    <t>統計項目のありえない場合</t>
  </si>
  <si>
    <t>　　・</t>
  </si>
  <si>
    <t>　(3)</t>
  </si>
  <si>
    <t>計数不明又は計数を表章することが不適当な場合</t>
  </si>
  <si>
    <t>　　…</t>
  </si>
  <si>
    <t>　(4)</t>
  </si>
  <si>
    <t>比率が微少（0.05未満）の場合</t>
  </si>
  <si>
    <t>　　0.0</t>
  </si>
  <si>
    <t>　(5)</t>
  </si>
  <si>
    <t>減少数又は減少率を意味する場合</t>
  </si>
  <si>
    <t>　　△</t>
  </si>
  <si>
    <t>計数のない場合</t>
  </si>
  <si>
    <t>　凡　例</t>
  </si>
  <si>
    <t>　　 15年</t>
  </si>
  <si>
    <t>表１　実数・率の年次推移</t>
  </si>
  <si>
    <t>- 12 -</t>
  </si>
  <si>
    <t>- 13 -</t>
  </si>
  <si>
    <t>- 14 -</t>
  </si>
  <si>
    <t>16年</t>
  </si>
  <si>
    <t>伊豆市</t>
  </si>
  <si>
    <t>御前崎市</t>
  </si>
  <si>
    <t>静岡市</t>
  </si>
  <si>
    <t>全国（17年）</t>
  </si>
  <si>
    <t>17年</t>
  </si>
  <si>
    <t>（平成17年）</t>
  </si>
  <si>
    <t>(平成17年)</t>
  </si>
  <si>
    <t>伊豆の国市</t>
  </si>
  <si>
    <t>中部保健所</t>
  </si>
  <si>
    <t>牧之原市</t>
  </si>
  <si>
    <t>川根本町</t>
  </si>
  <si>
    <t>湖西市</t>
  </si>
  <si>
    <t>湖西市</t>
  </si>
  <si>
    <t>菊川市</t>
  </si>
  <si>
    <t>新居町</t>
  </si>
  <si>
    <t>新居町</t>
  </si>
  <si>
    <t>(平成17年)</t>
  </si>
  <si>
    <t>自然
増加数</t>
  </si>
  <si>
    <t>婚姻
件数</t>
  </si>
  <si>
    <t>離婚
件数</t>
  </si>
  <si>
    <t>富士圏域</t>
  </si>
  <si>
    <t>中東遠圏域</t>
  </si>
  <si>
    <t>静岡市保健所</t>
  </si>
  <si>
    <t>- 15 -</t>
  </si>
  <si>
    <t>- 16 -</t>
  </si>
  <si>
    <t>自然
増加数</t>
  </si>
  <si>
    <t>婚姻
件数</t>
  </si>
  <si>
    <t>離婚
件数</t>
  </si>
  <si>
    <t>袋井市</t>
  </si>
  <si>
    <t>賀茂圏域</t>
  </si>
  <si>
    <t>静岡圏域</t>
  </si>
  <si>
    <t>賀茂保健所</t>
  </si>
  <si>
    <t>西部保健所</t>
  </si>
  <si>
    <t>- 26 -</t>
  </si>
  <si>
    <t>　 平成17年12月31日現在</t>
  </si>
  <si>
    <t>蒲原町</t>
  </si>
  <si>
    <t>乳児死亡率</t>
  </si>
  <si>
    <t>新生児死亡率</t>
  </si>
  <si>
    <t>自然増加率</t>
  </si>
  <si>
    <t>死産率(出産千対)</t>
  </si>
  <si>
    <t>人口</t>
  </si>
  <si>
    <t>志太榛原保健所</t>
  </si>
  <si>
    <t>蒲原町</t>
  </si>
  <si>
    <t>静岡市保健所</t>
  </si>
  <si>
    <t>静岡市</t>
  </si>
  <si>
    <t>- 19 -</t>
  </si>
  <si>
    <t>- 20 -</t>
  </si>
  <si>
    <t>- 21 -</t>
  </si>
  <si>
    <t>- 22 -</t>
  </si>
  <si>
    <t>付表     率算出に用いた人口</t>
  </si>
  <si>
    <t>静岡県計</t>
  </si>
  <si>
    <t xml:space="preserve">男   </t>
  </si>
  <si>
    <t xml:space="preserve">女   </t>
  </si>
  <si>
    <t>静岡市保健所</t>
  </si>
  <si>
    <t>静岡市</t>
  </si>
  <si>
    <t>全国計</t>
  </si>
  <si>
    <t>注</t>
  </si>
  <si>
    <t>賀茂圏域</t>
  </si>
  <si>
    <t>西部保健所</t>
  </si>
  <si>
    <t>中部保健所</t>
  </si>
  <si>
    <t>賀茂保健所</t>
  </si>
  <si>
    <t>静岡圏域</t>
  </si>
  <si>
    <t>(平成17年)</t>
  </si>
  <si>
    <t>～14歳</t>
  </si>
  <si>
    <t>50歳～</t>
  </si>
  <si>
    <t>総　　数</t>
  </si>
  <si>
    <t>松崎町</t>
  </si>
  <si>
    <t>静岡市保健所</t>
  </si>
  <si>
    <t>富士川町</t>
  </si>
  <si>
    <t>由比町</t>
  </si>
  <si>
    <t>- 23 -</t>
  </si>
  <si>
    <t>- 24 -</t>
  </si>
  <si>
    <t>- 25 -</t>
  </si>
  <si>
    <t>全   死   因</t>
  </si>
  <si>
    <t>悪 性 新 生 物</t>
  </si>
  <si>
    <t>心   疾   患</t>
  </si>
  <si>
    <t>脳 血 管 疾 患</t>
  </si>
  <si>
    <t xml:space="preserve"> 総  数</t>
  </si>
  <si>
    <t>静岡市保健所</t>
  </si>
  <si>
    <t>静岡市</t>
  </si>
  <si>
    <t>（前ﾍﾟｰｼﾞからつづく）</t>
  </si>
  <si>
    <t>静岡圏域</t>
  </si>
  <si>
    <t>清水町</t>
  </si>
  <si>
    <t>長泉町</t>
  </si>
  <si>
    <t>中部保健所</t>
  </si>
  <si>
    <t>岡部町</t>
  </si>
  <si>
    <t>大井川町</t>
  </si>
  <si>
    <t>吉田町</t>
  </si>
  <si>
    <t>川根町</t>
  </si>
  <si>
    <t>森町</t>
  </si>
  <si>
    <t>浜松市</t>
  </si>
  <si>
    <t>浜松保健所</t>
  </si>
  <si>
    <t>西部圏域</t>
  </si>
  <si>
    <t>表６　３大死因別にみた死亡数、２次保健医療圏・保健所・市町別</t>
  </si>
  <si>
    <t>表7　乳児死亡数・新生児死亡数、性・死因（乳児死因簡単分類）別</t>
  </si>
  <si>
    <t>- 31 -</t>
  </si>
  <si>
    <t>- 33 -</t>
  </si>
  <si>
    <t>- 34 -</t>
  </si>
  <si>
    <t>- 35 -</t>
  </si>
  <si>
    <t>- 36 -</t>
  </si>
  <si>
    <t>- 37 -</t>
  </si>
  <si>
    <t>- 38 -</t>
  </si>
  <si>
    <t>- 39 -</t>
  </si>
  <si>
    <t>- 40 -</t>
  </si>
  <si>
    <t>　　　　　- 41 -</t>
  </si>
  <si>
    <t>　　　　　- 42 -</t>
  </si>
  <si>
    <t>- 43 -</t>
  </si>
  <si>
    <t>- 44 -</t>
  </si>
  <si>
    <t>（平成17年）</t>
  </si>
  <si>
    <t>圏域欄　合計</t>
  </si>
  <si>
    <t>西部圏域</t>
  </si>
  <si>
    <t>　 2次医療圏、保健所、市町の名称及び区域は</t>
  </si>
  <si>
    <t>０歳</t>
  </si>
  <si>
    <t>１歳</t>
  </si>
  <si>
    <t>２歳</t>
  </si>
  <si>
    <t>３歳</t>
  </si>
  <si>
    <t>４歳</t>
  </si>
  <si>
    <t>　　　</t>
  </si>
  <si>
    <t>　総　　　数　　　　　　　</t>
  </si>
  <si>
    <t>-</t>
  </si>
  <si>
    <t>　感染症及び寄生虫症　　　</t>
  </si>
  <si>
    <t>　　腸管感染症　　　　　　</t>
  </si>
  <si>
    <t>　　結　　　核　　　　　　</t>
  </si>
  <si>
    <t>　　　呼吸器結核　　　　　</t>
  </si>
  <si>
    <t>　　　その他の結核　　　　</t>
  </si>
  <si>
    <t>　　敗　血　症　　　　　　</t>
  </si>
  <si>
    <t>　　ウイルス肝炎　　　　　</t>
  </si>
  <si>
    <t>　　　Ｂ型ウイルス肝炎　　</t>
  </si>
  <si>
    <t>　　　Ｃ型ウイルス肝炎　　</t>
  </si>
  <si>
    <t>　　　その他　　　　　　　</t>
  </si>
  <si>
    <t>　　ＨＩＶ病　　　　　　　</t>
  </si>
  <si>
    <t>　　その他の感染症　　　　</t>
  </si>
  <si>
    <t>　新　生　物　　　　　　　</t>
  </si>
  <si>
    <t>　　悪性新生物　　　　　　</t>
  </si>
  <si>
    <t>　　　口唇、口腔及び咽頭　</t>
  </si>
  <si>
    <t>　　　食道の悪性新生物　　</t>
  </si>
  <si>
    <t>　　　胃の悪性新生物　　　</t>
  </si>
  <si>
    <t>　　　結腸の悪性新生物　　</t>
  </si>
  <si>
    <t>　　　直腸Ｓ状結腸移行部　</t>
  </si>
  <si>
    <t>　　　肝及び肝内胆管　　　</t>
  </si>
  <si>
    <t>　　　胆のう及び他の胆道　</t>
  </si>
  <si>
    <t>　　　膵の悪性新生物　　　</t>
  </si>
  <si>
    <t>　　　喉頭の悪性新生物　　</t>
  </si>
  <si>
    <t>　　　気管、気管支及び肺　</t>
  </si>
  <si>
    <t>　　　皮膚の悪性新生物　　</t>
  </si>
  <si>
    <t>　　　乳房の悪性新生物　　</t>
  </si>
  <si>
    <t>　　　子宮の悪性新生物　　</t>
  </si>
  <si>
    <t>･</t>
  </si>
  <si>
    <t>　　　卵巣の悪性新生物　　</t>
  </si>
  <si>
    <t>　　　前立腺の悪性新生物　</t>
  </si>
  <si>
    <t>　　　膀胱の悪性新生物　　</t>
  </si>
  <si>
    <t>　　　中枢神経系　　　　　</t>
  </si>
  <si>
    <t>　　　悪性リンパ腫　　　　</t>
  </si>
  <si>
    <t>　　　白　血　病　　　　　</t>
  </si>
  <si>
    <t>　　　その他のリンパ組織　</t>
  </si>
  <si>
    <t>　　　その他の悪性新生物　</t>
  </si>
  <si>
    <t>　　その他の新生物　　　　</t>
  </si>
  <si>
    <t>　　　中枢神経系を除く　　</t>
  </si>
  <si>
    <t>　血液及び造血器の疾患　　</t>
  </si>
  <si>
    <t>　　貧　　　血　　　　　　</t>
  </si>
  <si>
    <t>　　そ　の　他　　　　　　</t>
  </si>
  <si>
    <t>　内分泌、栄養及び代謝疾患</t>
  </si>
  <si>
    <t>　　糖　尿　病　　　　　　</t>
  </si>
  <si>
    <t>　精神及び行動の障害　　　</t>
  </si>
  <si>
    <t>　　血管性及び不明の痴呆　</t>
  </si>
  <si>
    <t>　　その他の障害　　　　　</t>
  </si>
  <si>
    <t>　神経系の疾患　　　　　　</t>
  </si>
  <si>
    <t>　　髄　膜　炎　　　　　　</t>
  </si>
  <si>
    <t>　　脊髄性筋萎縮症　　　　</t>
  </si>
  <si>
    <t>　　パーキンソン病　　　　</t>
  </si>
  <si>
    <t>　　アルツハイマー病　　　</t>
  </si>
  <si>
    <t>　　その他の神経系の疾患　</t>
  </si>
  <si>
    <t>　眼及び付属器の疾患　　　</t>
  </si>
  <si>
    <t>　耳及び乳様突起の疾患　　</t>
  </si>
  <si>
    <t>　循環器系の疾患　　　　　</t>
  </si>
  <si>
    <t>　　高血圧性疾患　　　　　</t>
  </si>
  <si>
    <t>　　　高血圧性心疾患　　　</t>
  </si>
  <si>
    <t>　　　そ　の　他　　　　　</t>
  </si>
  <si>
    <t>　　心疾患（高血圧性除く）</t>
  </si>
  <si>
    <t>　　　慢性リウマチ性心疾患</t>
  </si>
  <si>
    <t>　　　急性心筋梗塞　　　　</t>
  </si>
  <si>
    <t>　　　その他の虚血性心疾患</t>
  </si>
  <si>
    <t>　　　慢性非リウマチ性心内</t>
  </si>
  <si>
    <t>　　　心　筋　症　　　　　</t>
  </si>
  <si>
    <t>　　　不整脈及び伝導障害　</t>
  </si>
  <si>
    <t>　　　心　不　全　　　　　</t>
  </si>
  <si>
    <t>　　　その他の心疾患　　　</t>
  </si>
  <si>
    <t>　　脳血管疾患　　　　　　</t>
  </si>
  <si>
    <t>　　　くも膜下出血　　　　</t>
  </si>
  <si>
    <t>　　　脳内出血　　　　　　</t>
  </si>
  <si>
    <t>　　　脳　梗　塞　　　　　</t>
  </si>
  <si>
    <t>　　　その他の脳血管疾患　</t>
  </si>
  <si>
    <t>　　大動脈瘤及び解離　　　</t>
  </si>
  <si>
    <t>　　その他の循環器系の疾患</t>
  </si>
  <si>
    <t>　呼吸器系の疾患　　　　　</t>
  </si>
  <si>
    <t>　　インフルエンザ　　　　</t>
  </si>
  <si>
    <t>　　肺　　　炎　　　　　　</t>
  </si>
  <si>
    <t>　　急性気管支炎　　　　　</t>
  </si>
  <si>
    <t>　　慢性閉塞性肺疾患　　　</t>
  </si>
  <si>
    <t>　　喘　　　息　　　　　　</t>
  </si>
  <si>
    <t>　　その他の呼吸器系の疾患</t>
  </si>
  <si>
    <t>　消化器系の疾患　　　　　</t>
  </si>
  <si>
    <t>　　胃潰瘍及び十二指腸潰瘍</t>
  </si>
  <si>
    <t>　　ヘルニア及び腸閉塞　　</t>
  </si>
  <si>
    <t>　　肝　疾　患　　　　　　</t>
  </si>
  <si>
    <t>　　　肝　硬　変　　　　　</t>
  </si>
  <si>
    <t>　　　その他の肝疾患　　　</t>
  </si>
  <si>
    <t>　　その他の消化器系の疾患</t>
  </si>
  <si>
    <t>　皮膚及び皮下組織の疾患　</t>
  </si>
  <si>
    <t>　筋骨格系・結合組織の疾患</t>
  </si>
  <si>
    <t>　尿路性器系の疾患　　　　</t>
  </si>
  <si>
    <t>　　糸球体疾患　　　　　　</t>
  </si>
  <si>
    <t>　　腎　不　全　　　　　　</t>
  </si>
  <si>
    <t>　　　急性腎不全　　　　　</t>
  </si>
  <si>
    <t>　　　慢性腎不全　　　　　</t>
  </si>
  <si>
    <t>　　　詳細不明の腎不全　　</t>
  </si>
  <si>
    <t>　妊娠、分娩及び産じょく　</t>
  </si>
  <si>
    <t>　周産期に発生した病態　　</t>
  </si>
  <si>
    <t>　　妊娠期間に関連する障害</t>
  </si>
  <si>
    <t>　　出産外傷　　　　　　　</t>
  </si>
  <si>
    <t>　　特異的な呼吸障害　　　</t>
  </si>
  <si>
    <t>　　周産期に特異的な感染症</t>
  </si>
  <si>
    <t>　　出血性障害及び血液障害</t>
  </si>
  <si>
    <t>　　その他の発生した病態　</t>
  </si>
  <si>
    <t>　先天奇形及び染色体異常　</t>
  </si>
  <si>
    <t>　　神経系の先天奇形　　　</t>
  </si>
  <si>
    <t>　　循環器系の先天奇形　　</t>
  </si>
  <si>
    <t>　　　心臓の先天奇形　　　</t>
  </si>
  <si>
    <t>17202</t>
  </si>
  <si>
    <t>　　　その他の循環器系　　</t>
  </si>
  <si>
    <t>　　消化器系の先天奇形　　</t>
  </si>
  <si>
    <t>　　その他の先天奇形　　　</t>
  </si>
  <si>
    <t>　　他に分類されないもの　</t>
  </si>
  <si>
    <t>　症状、徴候・異常臨床所見</t>
  </si>
  <si>
    <t>　　老　　　衰　　　　　　</t>
  </si>
  <si>
    <t>　　乳幼児突然死症候群　　</t>
  </si>
  <si>
    <t>　　その他の症状　　　　　</t>
  </si>
  <si>
    <t>　傷病及び死亡の外因　　　</t>
  </si>
  <si>
    <t>　　不慮の事故　　　　　　</t>
  </si>
  <si>
    <t>　　　交通事故　　　　　　</t>
  </si>
  <si>
    <t>　　　転倒・転落　　　　　</t>
  </si>
  <si>
    <t>　　　不慮の溺死及び溺水　</t>
  </si>
  <si>
    <t>　　　不慮の窒息　　　　　</t>
  </si>
  <si>
    <t>　　　煙、火・火炎への曝露</t>
  </si>
  <si>
    <t>　　　有害物質による中毒　</t>
  </si>
  <si>
    <t>　　　その他の不慮の事故　</t>
  </si>
  <si>
    <t>　　自　　　殺　　　　　　</t>
  </si>
  <si>
    <t>　　他　　　殺　　　　　　</t>
  </si>
  <si>
    <t>　　その他の外因　　　　　</t>
  </si>
  <si>
    <t>　　　　　　　　　　　　　</t>
  </si>
  <si>
    <t>　　　　　</t>
  </si>
  <si>
    <t xml:space="preserve"> </t>
  </si>
  <si>
    <t>表5　死亡数、性・年齢（５歳階級）・死因簡単分類別</t>
  </si>
  <si>
    <t>死因簡単
分類コード</t>
  </si>
  <si>
    <t>死　　　　　因</t>
  </si>
  <si>
    <t>0～4歳</t>
  </si>
  <si>
    <t>100歳～</t>
  </si>
  <si>
    <t>（前ページから続く）</t>
  </si>
  <si>
    <t>（平成17年）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</si>
  <si>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</si>
  <si>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</si>
  <si>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</si>
  <si>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</si>
  <si>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</si>
  <si>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</si>
  <si>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</si>
  <si>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</si>
  <si>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</si>
  <si>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</si>
  <si>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</si>
  <si>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</si>
  <si>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</si>
  <si>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</si>
  <si>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</si>
  <si>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</si>
  <si>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</si>
  <si>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</si>
  <si>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</si>
  <si>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</si>
  <si>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</si>
  <si>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</si>
  <si>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</si>
  <si>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</si>
  <si>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</si>
  <si>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</si>
  <si>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</si>
  <si>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</si>
  <si>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</si>
  <si>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</si>
  <si>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</si>
  <si>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</si>
  <si>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</si>
  <si>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</si>
  <si>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</si>
  <si>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</si>
  <si>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</si>
  <si>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</si>
  <si>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- 27 -</t>
  </si>
  <si>
    <t>- 28 -</t>
  </si>
  <si>
    <t>- 29 -</t>
  </si>
  <si>
    <t>- 30 -</t>
  </si>
  <si>
    <t>- 32 -</t>
  </si>
  <si>
    <t>国勢調査確定数（静岡県）</t>
  </si>
  <si>
    <t>１　全国計及び静岡県計は、平成17年10月1日現在の国勢調査確定値（総務省統計局）の按分済み人口</t>
  </si>
  <si>
    <t>２　圏域及び市町は、平成17年10月１日現在の国勢調査確定値（総務省統計局）</t>
  </si>
  <si>
    <t>（計）</t>
  </si>
  <si>
    <t>（男）</t>
  </si>
  <si>
    <t>（女）</t>
  </si>
  <si>
    <t>表３　２次保健医療圏・保健所・市町別　率</t>
  </si>
  <si>
    <t>表２　２次保健医療圏・保健所・市町別 実数</t>
  </si>
  <si>
    <t>表４　出生数、性、母の年齢（５歳階級）・２次保健医療圏・保健所・市町別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</si>
</sst>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&quot;\&quot;#,##0.00000_);[Red]\(&quot;\&quot;#,##0.00000\)"/>
    <numFmt numFmtId="179" formatCode="_-* #,##0_-;\-* #,##0_-;_-* &quot;-&quot;??_-;_-@_-"/>
    <numFmt numFmtId="180" formatCode="#,##0.0;&quot;△ &quot;#,##0.0"/>
    <numFmt numFmtId="181" formatCode="#,##0.00;&quot;△ &quot;#,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;&quot;△ &quot;0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name val="ＦＡ Ｐ 明朝"/>
      <family val="1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b/>
      <sz val="48"/>
      <name val="ＤＦPOP体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b/>
      <sz val="13"/>
      <name val="ＭＳ Ｐゴシック"/>
      <family val="3"/>
    </font>
    <font>
      <b/>
      <sz val="12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2"/>
      <name val="ＭＳ ゴシック"/>
      <family val="3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dotted"/>
      <top style="hair"/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79" fontId="0" fillId="0" borderId="0">
      <alignment/>
      <protection/>
    </xf>
    <xf numFmtId="0" fontId="8" fillId="0" borderId="0">
      <alignment/>
      <protection/>
    </xf>
    <xf numFmtId="4" fontId="9" fillId="0" borderId="0">
      <alignment horizontal="right"/>
      <protection/>
    </xf>
    <xf numFmtId="0" fontId="7" fillId="0" borderId="0" applyNumberFormat="0" applyFont="0" applyFill="0" applyBorder="0" applyAlignment="0" applyProtection="0"/>
    <xf numFmtId="0" fontId="11" fillId="0" borderId="3">
      <alignment horizontal="center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4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</cellStyleXfs>
  <cellXfs count="679">
    <xf numFmtId="0" fontId="0" fillId="0" borderId="0" xfId="0" applyAlignment="1">
      <alignment/>
    </xf>
    <xf numFmtId="41" fontId="4" fillId="0" borderId="5" xfId="31" applyNumberFormat="1" applyFont="1" applyFill="1" applyBorder="1" applyAlignment="1" applyProtection="1">
      <alignment horizontal="right" vertical="center"/>
      <protection/>
    </xf>
    <xf numFmtId="41" fontId="4" fillId="0" borderId="6" xfId="31" applyNumberFormat="1" applyFont="1" applyFill="1" applyBorder="1" applyAlignment="1" applyProtection="1">
      <alignment horizontal="right" vertical="center"/>
      <protection/>
    </xf>
    <xf numFmtId="41" fontId="4" fillId="0" borderId="7" xfId="31" applyNumberFormat="1" applyFont="1" applyFill="1" applyBorder="1" applyAlignment="1" applyProtection="1">
      <alignment horizontal="right" vertical="center"/>
      <protection/>
    </xf>
    <xf numFmtId="41" fontId="4" fillId="0" borderId="8" xfId="31" applyNumberFormat="1" applyFont="1" applyFill="1" applyBorder="1" applyAlignment="1" applyProtection="1">
      <alignment horizontal="right" vertical="center"/>
      <protection/>
    </xf>
    <xf numFmtId="41" fontId="4" fillId="0" borderId="9" xfId="31" applyNumberFormat="1" applyFont="1" applyFill="1" applyBorder="1" applyAlignment="1" applyProtection="1">
      <alignment horizontal="right" vertical="center"/>
      <protection/>
    </xf>
    <xf numFmtId="0" fontId="4" fillId="0" borderId="8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16" fillId="0" borderId="0" xfId="39" applyFont="1" applyFill="1">
      <alignment/>
      <protection/>
    </xf>
    <xf numFmtId="49" fontId="26" fillId="0" borderId="11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49" fontId="16" fillId="0" borderId="8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49" fontId="16" fillId="0" borderId="8" xfId="0" applyNumberFormat="1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 vertical="center"/>
    </xf>
    <xf numFmtId="0" fontId="21" fillId="0" borderId="0" xfId="42" applyFont="1" applyFill="1" applyAlignment="1" quotePrefix="1">
      <alignment horizontal="left" vertical="center"/>
      <protection/>
    </xf>
    <xf numFmtId="0" fontId="4" fillId="0" borderId="8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1" fillId="0" borderId="0" xfId="42" applyFont="1" applyFill="1" applyAlignment="1">
      <alignment horizontal="centerContinuous" vertical="center" shrinkToFit="1"/>
      <protection/>
    </xf>
    <xf numFmtId="0" fontId="21" fillId="0" borderId="0" xfId="42" applyFont="1" applyFill="1" applyAlignment="1">
      <alignment horizontal="centerContinuous" vertical="center"/>
      <protection/>
    </xf>
    <xf numFmtId="0" fontId="21" fillId="0" borderId="0" xfId="42" applyFont="1" applyFill="1" applyAlignment="1">
      <alignment vertical="center"/>
      <protection/>
    </xf>
    <xf numFmtId="0" fontId="24" fillId="0" borderId="0" xfId="42" applyFont="1" applyFill="1" applyAlignment="1">
      <alignment vertical="center"/>
      <protection/>
    </xf>
    <xf numFmtId="0" fontId="21" fillId="0" borderId="17" xfId="42" applyFont="1" applyFill="1" applyBorder="1" applyAlignment="1">
      <alignment horizontal="distributed" vertical="center"/>
      <protection/>
    </xf>
    <xf numFmtId="0" fontId="21" fillId="0" borderId="18" xfId="42" applyFont="1" applyFill="1" applyBorder="1" applyAlignment="1">
      <alignment horizontal="distributed" vertical="center"/>
      <protection/>
    </xf>
    <xf numFmtId="0" fontId="21" fillId="0" borderId="19" xfId="42" applyFont="1" applyFill="1" applyBorder="1" applyAlignment="1">
      <alignment horizontal="distributed" vertical="center"/>
      <protection/>
    </xf>
    <xf numFmtId="0" fontId="21" fillId="0" borderId="20" xfId="42" applyFont="1" applyFill="1" applyBorder="1" applyAlignment="1">
      <alignment horizontal="center" vertical="center" shrinkToFit="1"/>
      <protection/>
    </xf>
    <xf numFmtId="41" fontId="21" fillId="0" borderId="21" xfId="42" applyNumberFormat="1" applyFont="1" applyFill="1" applyBorder="1" applyAlignment="1">
      <alignment vertical="center"/>
      <protection/>
    </xf>
    <xf numFmtId="41" fontId="21" fillId="0" borderId="22" xfId="42" applyNumberFormat="1" applyFont="1" applyFill="1" applyBorder="1" applyAlignment="1">
      <alignment vertical="center"/>
      <protection/>
    </xf>
    <xf numFmtId="41" fontId="21" fillId="0" borderId="23" xfId="42" applyNumberFormat="1" applyFont="1" applyFill="1" applyBorder="1" applyAlignment="1">
      <alignment vertical="center"/>
      <protection/>
    </xf>
    <xf numFmtId="0" fontId="21" fillId="0" borderId="4" xfId="42" applyFont="1" applyFill="1" applyBorder="1" applyAlignment="1">
      <alignment vertical="center"/>
      <protection/>
    </xf>
    <xf numFmtId="41" fontId="21" fillId="0" borderId="24" xfId="42" applyNumberFormat="1" applyFont="1" applyFill="1" applyBorder="1" applyAlignment="1">
      <alignment vertical="center"/>
      <protection/>
    </xf>
    <xf numFmtId="41" fontId="21" fillId="0" borderId="25" xfId="42" applyNumberFormat="1" applyFont="1" applyFill="1" applyBorder="1" applyAlignment="1">
      <alignment vertical="center"/>
      <protection/>
    </xf>
    <xf numFmtId="41" fontId="21" fillId="0" borderId="26" xfId="42" applyNumberFormat="1" applyFont="1" applyFill="1" applyBorder="1" applyAlignment="1">
      <alignment vertical="center"/>
      <protection/>
    </xf>
    <xf numFmtId="0" fontId="21" fillId="0" borderId="9" xfId="42" applyFont="1" applyFill="1" applyBorder="1" applyAlignment="1">
      <alignment vertical="center"/>
      <protection/>
    </xf>
    <xf numFmtId="0" fontId="21" fillId="0" borderId="8" xfId="42" applyFont="1" applyFill="1" applyBorder="1" applyAlignment="1">
      <alignment vertical="center" shrinkToFit="1"/>
      <protection/>
    </xf>
    <xf numFmtId="0" fontId="21" fillId="0" borderId="27" xfId="42" applyFont="1" applyFill="1" applyBorder="1" applyAlignment="1">
      <alignment vertical="center" shrinkToFit="1"/>
      <protection/>
    </xf>
    <xf numFmtId="0" fontId="21" fillId="0" borderId="28" xfId="42" applyFont="1" applyFill="1" applyBorder="1" applyAlignment="1">
      <alignment vertical="center" shrinkToFit="1"/>
      <protection/>
    </xf>
    <xf numFmtId="0" fontId="21" fillId="0" borderId="29" xfId="42" applyFont="1" applyFill="1" applyBorder="1" applyAlignment="1">
      <alignment vertical="center"/>
      <protection/>
    </xf>
    <xf numFmtId="0" fontId="21" fillId="0" borderId="30" xfId="42" applyFont="1" applyFill="1" applyBorder="1" applyAlignment="1">
      <alignment vertical="center" shrinkToFit="1"/>
      <protection/>
    </xf>
    <xf numFmtId="0" fontId="21" fillId="0" borderId="31" xfId="42" applyFont="1" applyFill="1" applyBorder="1" applyAlignment="1">
      <alignment vertical="center"/>
      <protection/>
    </xf>
    <xf numFmtId="41" fontId="21" fillId="0" borderId="32" xfId="42" applyNumberFormat="1" applyFont="1" applyFill="1" applyBorder="1" applyAlignment="1">
      <alignment vertical="center"/>
      <protection/>
    </xf>
    <xf numFmtId="0" fontId="21" fillId="0" borderId="0" xfId="42" applyFont="1" applyFill="1" applyAlignment="1">
      <alignment vertical="center" shrinkToFit="1"/>
      <protection/>
    </xf>
    <xf numFmtId="0" fontId="21" fillId="0" borderId="0" xfId="42" applyFont="1" applyFill="1" applyAlignment="1" quotePrefix="1">
      <alignment vertical="center"/>
      <protection/>
    </xf>
    <xf numFmtId="0" fontId="4" fillId="0" borderId="0" xfId="39" applyFont="1" applyFill="1" applyBorder="1" applyAlignment="1">
      <alignment vertical="center"/>
      <protection/>
    </xf>
    <xf numFmtId="0" fontId="4" fillId="0" borderId="0" xfId="39" applyFont="1" applyFill="1" applyAlignment="1">
      <alignment vertical="center"/>
      <protection/>
    </xf>
    <xf numFmtId="0" fontId="4" fillId="0" borderId="33" xfId="39" applyFont="1" applyFill="1" applyBorder="1" applyAlignment="1" applyProtection="1">
      <alignment horizontal="distributed" vertical="center"/>
      <protection/>
    </xf>
    <xf numFmtId="41" fontId="4" fillId="0" borderId="12" xfId="31" applyNumberFormat="1" applyFont="1" applyFill="1" applyBorder="1" applyAlignment="1" applyProtection="1">
      <alignment horizontal="right" vertical="center"/>
      <protection/>
    </xf>
    <xf numFmtId="0" fontId="4" fillId="0" borderId="0" xfId="39" applyFont="1" applyFill="1" applyAlignment="1" quotePrefix="1">
      <alignment vertical="center"/>
      <protection/>
    </xf>
    <xf numFmtId="41" fontId="4" fillId="0" borderId="0" xfId="31" applyNumberFormat="1" applyFont="1" applyFill="1" applyBorder="1" applyAlignment="1" applyProtection="1">
      <alignment horizontal="right" vertical="center"/>
      <protection/>
    </xf>
    <xf numFmtId="0" fontId="4" fillId="0" borderId="0" xfId="36" applyFont="1" applyFill="1" applyBorder="1" applyAlignment="1" quotePrefix="1">
      <alignment horizontal="left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34" xfId="0" applyFont="1" applyFill="1" applyBorder="1" applyAlignment="1" applyProtection="1">
      <alignment horizontal="distributed" vertical="center" wrapText="1"/>
      <protection/>
    </xf>
    <xf numFmtId="0" fontId="4" fillId="0" borderId="35" xfId="0" applyFont="1" applyFill="1" applyBorder="1" applyAlignment="1" applyProtection="1">
      <alignment horizontal="distributed" vertical="center" wrapText="1"/>
      <protection/>
    </xf>
    <xf numFmtId="0" fontId="4" fillId="0" borderId="36" xfId="0" applyFont="1" applyFill="1" applyBorder="1" applyAlignment="1" applyProtection="1">
      <alignment horizontal="distributed" vertical="center" wrapText="1"/>
      <protection/>
    </xf>
    <xf numFmtId="0" fontId="4" fillId="0" borderId="37" xfId="0" applyFont="1" applyFill="1" applyBorder="1" applyAlignment="1" applyProtection="1">
      <alignment horizontal="distributed" vertical="center" wrapText="1"/>
      <protection/>
    </xf>
    <xf numFmtId="0" fontId="4" fillId="0" borderId="33" xfId="0" applyFont="1" applyFill="1" applyBorder="1" applyAlignment="1" applyProtection="1">
      <alignment horizontal="distributed" vertical="center" wrapText="1"/>
      <protection/>
    </xf>
    <xf numFmtId="0" fontId="4" fillId="0" borderId="38" xfId="0" applyFont="1" applyFill="1" applyBorder="1" applyAlignment="1" applyProtection="1">
      <alignment horizontal="distributed" vertical="center" wrapText="1"/>
      <protection/>
    </xf>
    <xf numFmtId="0" fontId="4" fillId="0" borderId="39" xfId="0" applyFont="1" applyFill="1" applyBorder="1" applyAlignment="1" applyProtection="1">
      <alignment horizontal="distributed" vertical="center" wrapText="1"/>
      <protection/>
    </xf>
    <xf numFmtId="41" fontId="4" fillId="0" borderId="34" xfId="31" applyNumberFormat="1" applyFont="1" applyFill="1" applyBorder="1" applyAlignment="1" applyProtection="1">
      <alignment horizontal="right" vertical="center"/>
      <protection/>
    </xf>
    <xf numFmtId="41" fontId="4" fillId="0" borderId="35" xfId="31" applyNumberFormat="1" applyFont="1" applyFill="1" applyBorder="1" applyAlignment="1" applyProtection="1">
      <alignment horizontal="right" vertical="center"/>
      <protection/>
    </xf>
    <xf numFmtId="41" fontId="4" fillId="0" borderId="37" xfId="31" applyNumberFormat="1" applyFont="1" applyFill="1" applyBorder="1" applyAlignment="1" applyProtection="1">
      <alignment horizontal="right" vertical="center"/>
      <protection/>
    </xf>
    <xf numFmtId="41" fontId="4" fillId="0" borderId="40" xfId="31" applyNumberFormat="1" applyFont="1" applyFill="1" applyBorder="1" applyAlignment="1" applyProtection="1">
      <alignment horizontal="right" vertical="center"/>
      <protection/>
    </xf>
    <xf numFmtId="41" fontId="4" fillId="0" borderId="41" xfId="31" applyNumberFormat="1" applyFont="1" applyFill="1" applyBorder="1" applyAlignment="1" applyProtection="1">
      <alignment horizontal="right" vertical="center"/>
      <protection/>
    </xf>
    <xf numFmtId="41" fontId="4" fillId="0" borderId="42" xfId="31" applyNumberFormat="1" applyFont="1" applyFill="1" applyBorder="1" applyAlignment="1" applyProtection="1">
      <alignment horizontal="right" vertical="center"/>
      <protection/>
    </xf>
    <xf numFmtId="176" fontId="4" fillId="0" borderId="20" xfId="31" applyNumberFormat="1" applyFont="1" applyFill="1" applyBorder="1" applyAlignment="1" applyProtection="1">
      <alignment horizontal="right" vertical="center"/>
      <protection/>
    </xf>
    <xf numFmtId="41" fontId="4" fillId="0" borderId="20" xfId="31" applyNumberFormat="1" applyFont="1" applyFill="1" applyBorder="1" applyAlignment="1" applyProtection="1">
      <alignment horizontal="right" vertical="center"/>
      <protection/>
    </xf>
    <xf numFmtId="41" fontId="4" fillId="0" borderId="43" xfId="31" applyNumberFormat="1" applyFont="1" applyFill="1" applyBorder="1" applyAlignment="1" applyProtection="1">
      <alignment horizontal="right" vertical="center"/>
      <protection/>
    </xf>
    <xf numFmtId="176" fontId="4" fillId="0" borderId="9" xfId="31" applyNumberFormat="1" applyFont="1" applyFill="1" applyBorder="1" applyAlignment="1" applyProtection="1">
      <alignment horizontal="right" vertical="center"/>
      <protection/>
    </xf>
    <xf numFmtId="41" fontId="4" fillId="0" borderId="44" xfId="31" applyNumberFormat="1" applyFont="1" applyFill="1" applyBorder="1" applyAlignment="1" applyProtection="1">
      <alignment horizontal="right" vertical="center"/>
      <protection/>
    </xf>
    <xf numFmtId="176" fontId="4" fillId="0" borderId="45" xfId="31" applyNumberFormat="1" applyFont="1" applyFill="1" applyBorder="1" applyAlignment="1" applyProtection="1">
      <alignment horizontal="right" vertical="center"/>
      <protection/>
    </xf>
    <xf numFmtId="41" fontId="4" fillId="0" borderId="45" xfId="31" applyNumberFormat="1" applyFont="1" applyFill="1" applyBorder="1" applyAlignment="1" applyProtection="1">
      <alignment horizontal="right" vertical="center"/>
      <protection/>
    </xf>
    <xf numFmtId="41" fontId="4" fillId="0" borderId="46" xfId="31" applyNumberFormat="1" applyFont="1" applyFill="1" applyBorder="1" applyAlignment="1" applyProtection="1">
      <alignment horizontal="right" vertical="center"/>
      <protection/>
    </xf>
    <xf numFmtId="41" fontId="4" fillId="0" borderId="47" xfId="31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4" fillId="0" borderId="1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0" fillId="0" borderId="0" xfId="39" applyFont="1" applyFill="1" applyAlignment="1" applyProtection="1">
      <alignment horizontal="left" vertical="center"/>
      <protection/>
    </xf>
    <xf numFmtId="0" fontId="4" fillId="0" borderId="0" xfId="39" applyFont="1" applyFill="1" applyBorder="1" applyAlignment="1" applyProtection="1">
      <alignment horizontal="left" vertical="center"/>
      <protection/>
    </xf>
    <xf numFmtId="0" fontId="4" fillId="0" borderId="0" xfId="39" applyFont="1" applyFill="1" applyBorder="1" applyAlignment="1" applyProtection="1">
      <alignment vertical="center"/>
      <protection/>
    </xf>
    <xf numFmtId="0" fontId="4" fillId="0" borderId="12" xfId="39" applyFont="1" applyFill="1" applyBorder="1" applyAlignment="1">
      <alignment horizontal="center" vertical="center"/>
      <protection/>
    </xf>
    <xf numFmtId="0" fontId="4" fillId="0" borderId="41" xfId="39" applyFont="1" applyFill="1" applyBorder="1" applyAlignment="1">
      <alignment horizontal="center" vertical="center"/>
      <protection/>
    </xf>
    <xf numFmtId="0" fontId="4" fillId="0" borderId="12" xfId="39" applyFont="1" applyFill="1" applyBorder="1" applyAlignment="1">
      <alignment horizontal="distributed" vertical="center" wrapText="1"/>
      <protection/>
    </xf>
    <xf numFmtId="0" fontId="4" fillId="0" borderId="41" xfId="39" applyFont="1" applyFill="1" applyBorder="1" applyAlignment="1">
      <alignment horizontal="distributed" vertical="center" wrapText="1"/>
      <protection/>
    </xf>
    <xf numFmtId="0" fontId="4" fillId="0" borderId="13" xfId="39" applyFont="1" applyFill="1" applyBorder="1" applyAlignment="1">
      <alignment horizontal="center" vertical="center"/>
      <protection/>
    </xf>
    <xf numFmtId="0" fontId="4" fillId="0" borderId="20" xfId="39" applyFont="1" applyFill="1" applyBorder="1" applyAlignment="1" applyProtection="1">
      <alignment vertical="center"/>
      <protection/>
    </xf>
    <xf numFmtId="0" fontId="4" fillId="0" borderId="38" xfId="39" applyFont="1" applyFill="1" applyBorder="1" applyAlignment="1" applyProtection="1">
      <alignment horizontal="distributed" vertical="center"/>
      <protection/>
    </xf>
    <xf numFmtId="0" fontId="4" fillId="0" borderId="39" xfId="39" applyFont="1" applyFill="1" applyBorder="1" applyAlignment="1" applyProtection="1">
      <alignment horizontal="distributed" vertical="center"/>
      <protection/>
    </xf>
    <xf numFmtId="0" fontId="4" fillId="0" borderId="33" xfId="39" applyFont="1" applyFill="1" applyBorder="1" applyAlignment="1">
      <alignment horizontal="center" vertical="center" shrinkToFit="1"/>
      <protection/>
    </xf>
    <xf numFmtId="0" fontId="4" fillId="0" borderId="41" xfId="39" applyFont="1" applyFill="1" applyBorder="1" applyAlignment="1">
      <alignment vertical="center" shrinkToFit="1"/>
      <protection/>
    </xf>
    <xf numFmtId="0" fontId="4" fillId="0" borderId="39" xfId="39" applyFont="1" applyFill="1" applyBorder="1" applyAlignment="1">
      <alignment vertical="center" shrinkToFit="1"/>
      <protection/>
    </xf>
    <xf numFmtId="0" fontId="21" fillId="0" borderId="35" xfId="39" applyFont="1" applyFill="1" applyBorder="1" applyAlignment="1" quotePrefix="1">
      <alignment horizontal="center" vertical="center" shrinkToFit="1"/>
      <protection/>
    </xf>
    <xf numFmtId="0" fontId="4" fillId="0" borderId="45" xfId="39" applyFont="1" applyFill="1" applyBorder="1" applyAlignment="1" applyProtection="1">
      <alignment horizontal="center" vertical="center"/>
      <protection/>
    </xf>
    <xf numFmtId="0" fontId="4" fillId="0" borderId="11" xfId="39" applyFont="1" applyFill="1" applyBorder="1" applyAlignment="1" applyProtection="1">
      <alignment horizontal="right" vertical="center"/>
      <protection/>
    </xf>
    <xf numFmtId="37" fontId="4" fillId="0" borderId="40" xfId="39" applyNumberFormat="1" applyFont="1" applyFill="1" applyBorder="1" applyAlignment="1" applyProtection="1">
      <alignment vertical="center" shrinkToFit="1"/>
      <protection/>
    </xf>
    <xf numFmtId="37" fontId="4" fillId="0" borderId="41" xfId="39" applyNumberFormat="1" applyFont="1" applyFill="1" applyBorder="1" applyAlignment="1" applyProtection="1">
      <alignment horizontal="right" vertical="center" shrinkToFit="1"/>
      <protection/>
    </xf>
    <xf numFmtId="37" fontId="4" fillId="0" borderId="42" xfId="39" applyNumberFormat="1" applyFont="1" applyFill="1" applyBorder="1" applyAlignment="1" applyProtection="1">
      <alignment horizontal="right" vertical="center" shrinkToFit="1"/>
      <protection/>
    </xf>
    <xf numFmtId="37" fontId="4" fillId="0" borderId="40" xfId="39" applyNumberFormat="1" applyFont="1" applyFill="1" applyBorder="1" applyAlignment="1">
      <alignment vertical="center" shrinkToFit="1"/>
      <protection/>
    </xf>
    <xf numFmtId="38" fontId="4" fillId="0" borderId="20" xfId="31" applyFont="1" applyFill="1" applyBorder="1" applyAlignment="1">
      <alignment vertical="center" shrinkToFit="1"/>
    </xf>
    <xf numFmtId="38" fontId="4" fillId="0" borderId="48" xfId="31" applyFont="1" applyFill="1" applyBorder="1" applyAlignment="1">
      <alignment vertical="center" shrinkToFit="1"/>
    </xf>
    <xf numFmtId="177" fontId="4" fillId="0" borderId="12" xfId="39" applyNumberFormat="1" applyFont="1" applyFill="1" applyBorder="1" applyAlignment="1" applyProtection="1">
      <alignment vertical="center" shrinkToFit="1"/>
      <protection/>
    </xf>
    <xf numFmtId="177" fontId="4" fillId="0" borderId="12" xfId="39" applyNumberFormat="1" applyFont="1" applyFill="1" applyBorder="1" applyAlignment="1">
      <alignment vertical="center" shrinkToFit="1"/>
      <protection/>
    </xf>
    <xf numFmtId="0" fontId="4" fillId="0" borderId="12" xfId="39" applyFont="1" applyFill="1" applyBorder="1" applyAlignment="1">
      <alignment vertical="center" shrinkToFit="1"/>
      <protection/>
    </xf>
    <xf numFmtId="2" fontId="4" fillId="0" borderId="20" xfId="39" applyNumberFormat="1" applyFont="1" applyFill="1" applyBorder="1" applyAlignment="1">
      <alignment horizontal="right" vertical="center" shrinkToFit="1"/>
      <protection/>
    </xf>
    <xf numFmtId="0" fontId="4" fillId="0" borderId="20" xfId="39" applyFont="1" applyFill="1" applyBorder="1" applyAlignment="1" applyProtection="1">
      <alignment horizontal="right" vertical="center"/>
      <protection/>
    </xf>
    <xf numFmtId="0" fontId="4" fillId="0" borderId="8" xfId="39" applyFont="1" applyFill="1" applyBorder="1" applyAlignment="1" applyProtection="1">
      <alignment horizontal="right" vertical="center"/>
      <protection/>
    </xf>
    <xf numFmtId="37" fontId="4" fillId="0" borderId="43" xfId="39" applyNumberFormat="1" applyFont="1" applyFill="1" applyBorder="1" applyAlignment="1" applyProtection="1">
      <alignment vertical="center" shrinkToFit="1"/>
      <protection/>
    </xf>
    <xf numFmtId="37" fontId="4" fillId="0" borderId="5" xfId="39" applyNumberFormat="1" applyFont="1" applyFill="1" applyBorder="1" applyAlignment="1" applyProtection="1">
      <alignment horizontal="right" vertical="center" shrinkToFit="1"/>
      <protection/>
    </xf>
    <xf numFmtId="37" fontId="4" fillId="0" borderId="7" xfId="39" applyNumberFormat="1" applyFont="1" applyFill="1" applyBorder="1" applyAlignment="1" applyProtection="1">
      <alignment horizontal="right" vertical="center" shrinkToFit="1"/>
      <protection/>
    </xf>
    <xf numFmtId="37" fontId="4" fillId="0" borderId="43" xfId="39" applyNumberFormat="1" applyFont="1" applyFill="1" applyBorder="1" applyAlignment="1">
      <alignment vertical="center" shrinkToFit="1"/>
      <protection/>
    </xf>
    <xf numFmtId="38" fontId="4" fillId="0" borderId="9" xfId="31" applyFont="1" applyFill="1" applyBorder="1" applyAlignment="1">
      <alignment vertical="center" shrinkToFit="1"/>
    </xf>
    <xf numFmtId="38" fontId="4" fillId="0" borderId="49" xfId="31" applyFont="1" applyFill="1" applyBorder="1" applyAlignment="1">
      <alignment vertical="center" shrinkToFit="1"/>
    </xf>
    <xf numFmtId="177" fontId="4" fillId="0" borderId="0" xfId="39" applyNumberFormat="1" applyFont="1" applyFill="1" applyBorder="1" applyAlignment="1" applyProtection="1">
      <alignment vertical="center" shrinkToFit="1"/>
      <protection/>
    </xf>
    <xf numFmtId="0" fontId="4" fillId="0" borderId="5" xfId="39" applyFont="1" applyFill="1" applyBorder="1" applyAlignment="1">
      <alignment vertical="center" shrinkToFit="1"/>
      <protection/>
    </xf>
    <xf numFmtId="177" fontId="4" fillId="0" borderId="0" xfId="39" applyNumberFormat="1" applyFont="1" applyFill="1" applyBorder="1" applyAlignment="1">
      <alignment vertical="center" shrinkToFit="1"/>
      <protection/>
    </xf>
    <xf numFmtId="177" fontId="4" fillId="0" borderId="5" xfId="39" applyNumberFormat="1" applyFont="1" applyFill="1" applyBorder="1" applyAlignment="1">
      <alignment vertical="center" shrinkToFit="1"/>
      <protection/>
    </xf>
    <xf numFmtId="0" fontId="4" fillId="0" borderId="0" xfId="39" applyFont="1" applyFill="1" applyBorder="1" applyAlignment="1">
      <alignment vertical="center" shrinkToFit="1"/>
      <protection/>
    </xf>
    <xf numFmtId="2" fontId="4" fillId="0" borderId="9" xfId="39" applyNumberFormat="1" applyFont="1" applyFill="1" applyBorder="1" applyAlignment="1">
      <alignment horizontal="right" vertical="center" shrinkToFit="1"/>
      <protection/>
    </xf>
    <xf numFmtId="0" fontId="4" fillId="0" borderId="9" xfId="39" applyFont="1" applyFill="1" applyBorder="1" applyAlignment="1" applyProtection="1" quotePrefix="1">
      <alignment horizontal="right" vertical="center"/>
      <protection/>
    </xf>
    <xf numFmtId="37" fontId="4" fillId="0" borderId="5" xfId="39" applyNumberFormat="1" applyFont="1" applyFill="1" applyBorder="1" applyAlignment="1" applyProtection="1">
      <alignment vertical="center" shrinkToFit="1"/>
      <protection/>
    </xf>
    <xf numFmtId="37" fontId="4" fillId="0" borderId="7" xfId="39" applyNumberFormat="1" applyFont="1" applyFill="1" applyBorder="1" applyAlignment="1" applyProtection="1">
      <alignment vertical="center" shrinkToFit="1"/>
      <protection/>
    </xf>
    <xf numFmtId="37" fontId="4" fillId="0" borderId="5" xfId="39" applyNumberFormat="1" applyFont="1" applyFill="1" applyBorder="1" applyAlignment="1">
      <alignment vertical="center" shrinkToFit="1"/>
      <protection/>
    </xf>
    <xf numFmtId="37" fontId="4" fillId="0" borderId="7" xfId="39" applyNumberFormat="1" applyFont="1" applyFill="1" applyBorder="1" applyAlignment="1">
      <alignment vertical="center" shrinkToFit="1"/>
      <protection/>
    </xf>
    <xf numFmtId="37" fontId="4" fillId="0" borderId="9" xfId="39" applyNumberFormat="1" applyFont="1" applyFill="1" applyBorder="1" applyAlignment="1" applyProtection="1">
      <alignment vertical="center" shrinkToFit="1"/>
      <protection/>
    </xf>
    <xf numFmtId="37" fontId="4" fillId="0" borderId="49" xfId="39" applyNumberFormat="1" applyFont="1" applyFill="1" applyBorder="1" applyAlignment="1" applyProtection="1">
      <alignment vertical="center" shrinkToFit="1"/>
      <protection/>
    </xf>
    <xf numFmtId="177" fontId="4" fillId="0" borderId="5" xfId="39" applyNumberFormat="1" applyFont="1" applyFill="1" applyBorder="1" applyAlignment="1" applyProtection="1">
      <alignment vertical="center" shrinkToFit="1"/>
      <protection/>
    </xf>
    <xf numFmtId="2" fontId="4" fillId="0" borderId="0" xfId="39" applyNumberFormat="1" applyFont="1" applyFill="1" applyBorder="1" applyAlignment="1">
      <alignment vertical="center" shrinkToFit="1"/>
      <protection/>
    </xf>
    <xf numFmtId="0" fontId="4" fillId="0" borderId="50" xfId="39" applyFont="1" applyFill="1" applyBorder="1" applyAlignment="1" applyProtection="1">
      <alignment horizontal="right" vertical="center"/>
      <protection/>
    </xf>
    <xf numFmtId="37" fontId="4" fillId="0" borderId="51" xfId="39" applyNumberFormat="1" applyFont="1" applyFill="1" applyBorder="1" applyAlignment="1" applyProtection="1">
      <alignment vertical="center" shrinkToFit="1"/>
      <protection/>
    </xf>
    <xf numFmtId="37" fontId="4" fillId="0" borderId="52" xfId="39" applyNumberFormat="1" applyFont="1" applyFill="1" applyBorder="1" applyAlignment="1" applyProtection="1">
      <alignment vertical="center" shrinkToFit="1"/>
      <protection/>
    </xf>
    <xf numFmtId="37" fontId="4" fillId="0" borderId="53" xfId="39" applyNumberFormat="1" applyFont="1" applyFill="1" applyBorder="1" applyAlignment="1" applyProtection="1">
      <alignment vertical="center" shrinkToFit="1"/>
      <protection/>
    </xf>
    <xf numFmtId="37" fontId="4" fillId="0" borderId="51" xfId="39" applyNumberFormat="1" applyFont="1" applyFill="1" applyBorder="1" applyAlignment="1">
      <alignment vertical="center" shrinkToFit="1"/>
      <protection/>
    </xf>
    <xf numFmtId="37" fontId="4" fillId="0" borderId="52" xfId="39" applyNumberFormat="1" applyFont="1" applyFill="1" applyBorder="1" applyAlignment="1">
      <alignment vertical="center" shrinkToFit="1"/>
      <protection/>
    </xf>
    <xf numFmtId="37" fontId="4" fillId="0" borderId="53" xfId="39" applyNumberFormat="1" applyFont="1" applyFill="1" applyBorder="1" applyAlignment="1">
      <alignment vertical="center" shrinkToFit="1"/>
      <protection/>
    </xf>
    <xf numFmtId="37" fontId="4" fillId="0" borderId="52" xfId="39" applyNumberFormat="1" applyFont="1" applyFill="1" applyBorder="1" applyAlignment="1" applyProtection="1">
      <alignment horizontal="right" vertical="center" shrinkToFit="1"/>
      <protection/>
    </xf>
    <xf numFmtId="37" fontId="4" fillId="0" borderId="53" xfId="39" applyNumberFormat="1" applyFont="1" applyFill="1" applyBorder="1" applyAlignment="1" applyProtection="1">
      <alignment horizontal="right" vertical="center" shrinkToFit="1"/>
      <protection/>
    </xf>
    <xf numFmtId="37" fontId="4" fillId="0" borderId="54" xfId="39" applyNumberFormat="1" applyFont="1" applyFill="1" applyBorder="1" applyAlignment="1" applyProtection="1">
      <alignment vertical="center" shrinkToFit="1"/>
      <protection/>
    </xf>
    <xf numFmtId="37" fontId="4" fillId="0" borderId="55" xfId="39" applyNumberFormat="1" applyFont="1" applyFill="1" applyBorder="1" applyAlignment="1" applyProtection="1">
      <alignment vertical="center" shrinkToFit="1"/>
      <protection/>
    </xf>
    <xf numFmtId="177" fontId="4" fillId="0" borderId="56" xfId="39" applyNumberFormat="1" applyFont="1" applyFill="1" applyBorder="1" applyAlignment="1" applyProtection="1">
      <alignment vertical="center" shrinkToFit="1"/>
      <protection/>
    </xf>
    <xf numFmtId="177" fontId="4" fillId="0" borderId="52" xfId="39" applyNumberFormat="1" applyFont="1" applyFill="1" applyBorder="1" applyAlignment="1">
      <alignment vertical="center" shrinkToFit="1"/>
      <protection/>
    </xf>
    <xf numFmtId="177" fontId="4" fillId="0" borderId="56" xfId="39" applyNumberFormat="1" applyFont="1" applyFill="1" applyBorder="1" applyAlignment="1">
      <alignment vertical="center" shrinkToFit="1"/>
      <protection/>
    </xf>
    <xf numFmtId="177" fontId="4" fillId="0" borderId="52" xfId="39" applyNumberFormat="1" applyFont="1" applyFill="1" applyBorder="1" applyAlignment="1" applyProtection="1">
      <alignment vertical="center" shrinkToFit="1"/>
      <protection/>
    </xf>
    <xf numFmtId="2" fontId="4" fillId="0" borderId="56" xfId="39" applyNumberFormat="1" applyFont="1" applyFill="1" applyBorder="1" applyAlignment="1">
      <alignment vertical="center" shrinkToFit="1"/>
      <protection/>
    </xf>
    <xf numFmtId="2" fontId="4" fillId="0" borderId="54" xfId="39" applyNumberFormat="1" applyFont="1" applyFill="1" applyBorder="1" applyAlignment="1">
      <alignment horizontal="right" vertical="center" shrinkToFit="1"/>
      <protection/>
    </xf>
    <xf numFmtId="37" fontId="4" fillId="0" borderId="10" xfId="39" applyNumberFormat="1" applyFont="1" applyFill="1" applyBorder="1" applyAlignment="1" applyProtection="1">
      <alignment vertical="center" shrinkToFit="1"/>
      <protection/>
    </xf>
    <xf numFmtId="0" fontId="4" fillId="0" borderId="57" xfId="39" applyFont="1" applyFill="1" applyBorder="1" applyAlignment="1" applyProtection="1">
      <alignment horizontal="right" vertical="center"/>
      <protection/>
    </xf>
    <xf numFmtId="37" fontId="4" fillId="0" borderId="58" xfId="39" applyNumberFormat="1" applyFont="1" applyFill="1" applyBorder="1" applyAlignment="1" applyProtection="1">
      <alignment vertical="center" shrinkToFit="1"/>
      <protection/>
    </xf>
    <xf numFmtId="37" fontId="4" fillId="0" borderId="59" xfId="39" applyNumberFormat="1" applyFont="1" applyFill="1" applyBorder="1" applyAlignment="1" applyProtection="1">
      <alignment vertical="center" shrinkToFit="1"/>
      <protection/>
    </xf>
    <xf numFmtId="37" fontId="4" fillId="0" borderId="60" xfId="39" applyNumberFormat="1" applyFont="1" applyFill="1" applyBorder="1" applyAlignment="1" applyProtection="1">
      <alignment vertical="center" shrinkToFit="1"/>
      <protection/>
    </xf>
    <xf numFmtId="37" fontId="4" fillId="0" borderId="58" xfId="39" applyNumberFormat="1" applyFont="1" applyFill="1" applyBorder="1" applyAlignment="1">
      <alignment vertical="center" shrinkToFit="1"/>
      <protection/>
    </xf>
    <xf numFmtId="37" fontId="4" fillId="0" borderId="59" xfId="39" applyNumberFormat="1" applyFont="1" applyFill="1" applyBorder="1" applyAlignment="1">
      <alignment vertical="center" shrinkToFit="1"/>
      <protection/>
    </xf>
    <xf numFmtId="37" fontId="4" fillId="0" borderId="60" xfId="39" applyNumberFormat="1" applyFont="1" applyFill="1" applyBorder="1" applyAlignment="1">
      <alignment vertical="center" shrinkToFit="1"/>
      <protection/>
    </xf>
    <xf numFmtId="37" fontId="4" fillId="0" borderId="61" xfId="39" applyNumberFormat="1" applyFont="1" applyFill="1" applyBorder="1" applyAlignment="1" applyProtection="1">
      <alignment vertical="center" shrinkToFit="1"/>
      <protection/>
    </xf>
    <xf numFmtId="37" fontId="4" fillId="0" borderId="62" xfId="39" applyNumberFormat="1" applyFont="1" applyFill="1" applyBorder="1" applyAlignment="1" applyProtection="1">
      <alignment vertical="center" shrinkToFit="1"/>
      <protection/>
    </xf>
    <xf numFmtId="177" fontId="4" fillId="0" borderId="63" xfId="39" applyNumberFormat="1" applyFont="1" applyFill="1" applyBorder="1" applyAlignment="1" applyProtection="1">
      <alignment vertical="center" shrinkToFit="1"/>
      <protection/>
    </xf>
    <xf numFmtId="177" fontId="4" fillId="0" borderId="59" xfId="39" applyNumberFormat="1" applyFont="1" applyFill="1" applyBorder="1" applyAlignment="1">
      <alignment vertical="center" shrinkToFit="1"/>
      <protection/>
    </xf>
    <xf numFmtId="177" fontId="4" fillId="0" borderId="63" xfId="39" applyNumberFormat="1" applyFont="1" applyFill="1" applyBorder="1" applyAlignment="1">
      <alignment vertical="center" shrinkToFit="1"/>
      <protection/>
    </xf>
    <xf numFmtId="177" fontId="4" fillId="0" borderId="59" xfId="39" applyNumberFormat="1" applyFont="1" applyFill="1" applyBorder="1" applyAlignment="1" applyProtection="1">
      <alignment vertical="center" shrinkToFit="1"/>
      <protection/>
    </xf>
    <xf numFmtId="2" fontId="4" fillId="0" borderId="63" xfId="39" applyNumberFormat="1" applyFont="1" applyFill="1" applyBorder="1" applyAlignment="1">
      <alignment vertical="center" shrinkToFit="1"/>
      <protection/>
    </xf>
    <xf numFmtId="2" fontId="4" fillId="0" borderId="64" xfId="39" applyNumberFormat="1" applyFont="1" applyFill="1" applyBorder="1" applyAlignment="1">
      <alignment horizontal="right" vertical="center" shrinkToFit="1"/>
      <protection/>
    </xf>
    <xf numFmtId="37" fontId="4" fillId="0" borderId="65" xfId="39" applyNumberFormat="1" applyFont="1" applyFill="1" applyBorder="1" applyAlignment="1" applyProtection="1">
      <alignment vertical="center" shrinkToFit="1"/>
      <protection/>
    </xf>
    <xf numFmtId="2" fontId="4" fillId="0" borderId="54" xfId="39" applyNumberFormat="1" applyFont="1" applyFill="1" applyBorder="1" applyAlignment="1">
      <alignment vertical="center" shrinkToFit="1"/>
      <protection/>
    </xf>
    <xf numFmtId="2" fontId="4" fillId="0" borderId="9" xfId="39" applyNumberFormat="1" applyFont="1" applyFill="1" applyBorder="1" applyAlignment="1">
      <alignment vertical="center" shrinkToFit="1"/>
      <protection/>
    </xf>
    <xf numFmtId="2" fontId="4" fillId="0" borderId="64" xfId="39" applyNumberFormat="1" applyFont="1" applyFill="1" applyBorder="1" applyAlignment="1">
      <alignment vertical="center" shrinkToFit="1"/>
      <protection/>
    </xf>
    <xf numFmtId="0" fontId="4" fillId="0" borderId="9" xfId="39" applyFont="1" applyFill="1" applyBorder="1" applyAlignment="1" applyProtection="1">
      <alignment horizontal="right" vertical="center"/>
      <protection/>
    </xf>
    <xf numFmtId="0" fontId="4" fillId="0" borderId="43" xfId="39" applyFont="1" applyFill="1" applyBorder="1" applyAlignment="1" applyProtection="1">
      <alignment vertical="center" shrinkToFit="1"/>
      <protection/>
    </xf>
    <xf numFmtId="0" fontId="4" fillId="0" borderId="5" xfId="39" applyFont="1" applyFill="1" applyBorder="1" applyAlignment="1" applyProtection="1">
      <alignment vertical="center" shrinkToFit="1"/>
      <protection/>
    </xf>
    <xf numFmtId="0" fontId="4" fillId="0" borderId="7" xfId="39" applyFont="1" applyFill="1" applyBorder="1" applyAlignment="1" applyProtection="1">
      <alignment vertical="center" shrinkToFit="1"/>
      <protection/>
    </xf>
    <xf numFmtId="0" fontId="4" fillId="0" borderId="8" xfId="39" applyFont="1" applyFill="1" applyBorder="1" applyAlignment="1" applyProtection="1" quotePrefix="1">
      <alignment horizontal="right" vertical="center"/>
      <protection/>
    </xf>
    <xf numFmtId="0" fontId="4" fillId="0" borderId="57" xfId="39" applyFont="1" applyFill="1" applyBorder="1" applyAlignment="1" applyProtection="1" quotePrefix="1">
      <alignment horizontal="right" vertical="center"/>
      <protection/>
    </xf>
    <xf numFmtId="0" fontId="4" fillId="0" borderId="58" xfId="39" applyFont="1" applyFill="1" applyBorder="1" applyAlignment="1" applyProtection="1">
      <alignment vertical="center" shrinkToFit="1"/>
      <protection/>
    </xf>
    <xf numFmtId="0" fontId="4" fillId="0" borderId="59" xfId="39" applyFont="1" applyFill="1" applyBorder="1" applyAlignment="1" applyProtection="1">
      <alignment vertical="center" shrinkToFit="1"/>
      <protection/>
    </xf>
    <xf numFmtId="0" fontId="4" fillId="0" borderId="60" xfId="39" applyFont="1" applyFill="1" applyBorder="1" applyAlignment="1" applyProtection="1">
      <alignment vertical="center" shrinkToFit="1"/>
      <protection/>
    </xf>
    <xf numFmtId="38" fontId="4" fillId="0" borderId="0" xfId="31" applyFont="1" applyFill="1" applyAlignment="1">
      <alignment vertical="center" shrinkToFit="1"/>
    </xf>
    <xf numFmtId="38" fontId="4" fillId="0" borderId="0" xfId="31" applyFont="1" applyFill="1" applyBorder="1" applyAlignment="1">
      <alignment vertical="center" shrinkToFit="1"/>
    </xf>
    <xf numFmtId="0" fontId="4" fillId="0" borderId="14" xfId="39" applyFont="1" applyFill="1" applyBorder="1" applyAlignment="1" applyProtection="1" quotePrefix="1">
      <alignment horizontal="right" vertical="center"/>
      <protection/>
    </xf>
    <xf numFmtId="38" fontId="4" fillId="0" borderId="14" xfId="31" applyFont="1" applyFill="1" applyBorder="1" applyAlignment="1">
      <alignment horizontal="center" vertical="center" shrinkToFit="1"/>
    </xf>
    <xf numFmtId="38" fontId="4" fillId="0" borderId="66" xfId="31" applyFont="1" applyFill="1" applyBorder="1" applyAlignment="1">
      <alignment horizontal="center" vertical="center" shrinkToFit="1"/>
    </xf>
    <xf numFmtId="0" fontId="4" fillId="0" borderId="54" xfId="39" applyFont="1" applyFill="1" applyBorder="1" applyAlignment="1" applyProtection="1">
      <alignment horizontal="right" vertical="center"/>
      <protection/>
    </xf>
    <xf numFmtId="0" fontId="4" fillId="0" borderId="64" xfId="39" applyFont="1" applyFill="1" applyBorder="1" applyAlignment="1" applyProtection="1">
      <alignment horizontal="right" vertical="center"/>
      <protection/>
    </xf>
    <xf numFmtId="37" fontId="4" fillId="2" borderId="34" xfId="39" applyNumberFormat="1" applyFont="1" applyFill="1" applyBorder="1" applyAlignment="1" applyProtection="1">
      <alignment vertical="center" shrinkToFit="1"/>
      <protection/>
    </xf>
    <xf numFmtId="37" fontId="4" fillId="2" borderId="35" xfId="39" applyNumberFormat="1" applyFont="1" applyFill="1" applyBorder="1" applyAlignment="1" applyProtection="1">
      <alignment vertical="center" shrinkToFit="1"/>
      <protection/>
    </xf>
    <xf numFmtId="37" fontId="4" fillId="2" borderId="37" xfId="39" applyNumberFormat="1" applyFont="1" applyFill="1" applyBorder="1" applyAlignment="1" applyProtection="1">
      <alignment vertical="center" shrinkToFit="1"/>
      <protection/>
    </xf>
    <xf numFmtId="0" fontId="4" fillId="2" borderId="34" xfId="39" applyFont="1" applyFill="1" applyBorder="1" applyAlignment="1" applyProtection="1">
      <alignment vertical="center" shrinkToFit="1"/>
      <protection/>
    </xf>
    <xf numFmtId="0" fontId="4" fillId="2" borderId="35" xfId="39" applyFont="1" applyFill="1" applyBorder="1" applyAlignment="1" applyProtection="1">
      <alignment vertical="center" shrinkToFit="1"/>
      <protection/>
    </xf>
    <xf numFmtId="0" fontId="4" fillId="2" borderId="37" xfId="39" applyFont="1" applyFill="1" applyBorder="1" applyAlignment="1" applyProtection="1">
      <alignment vertical="center" shrinkToFit="1"/>
      <protection/>
    </xf>
    <xf numFmtId="37" fontId="4" fillId="2" borderId="16" xfId="39" applyNumberFormat="1" applyFont="1" applyFill="1" applyBorder="1" applyAlignment="1" applyProtection="1">
      <alignment vertical="center" shrinkToFit="1"/>
      <protection/>
    </xf>
    <xf numFmtId="37" fontId="4" fillId="2" borderId="67" xfId="39" applyNumberFormat="1" applyFont="1" applyFill="1" applyBorder="1" applyAlignment="1" applyProtection="1">
      <alignment vertical="center" shrinkToFit="1"/>
      <protection/>
    </xf>
    <xf numFmtId="177" fontId="4" fillId="2" borderId="35" xfId="39" applyNumberFormat="1" applyFont="1" applyFill="1" applyBorder="1" applyAlignment="1">
      <alignment vertical="center" shrinkToFit="1"/>
      <protection/>
    </xf>
    <xf numFmtId="177" fontId="4" fillId="2" borderId="15" xfId="39" applyNumberFormat="1" applyFont="1" applyFill="1" applyBorder="1" applyAlignment="1">
      <alignment vertical="center" shrinkToFit="1"/>
      <protection/>
    </xf>
    <xf numFmtId="38" fontId="4" fillId="2" borderId="35" xfId="31" applyFont="1" applyFill="1" applyBorder="1" applyAlignment="1" applyProtection="1">
      <alignment vertical="center" shrinkToFit="1"/>
      <protection/>
    </xf>
    <xf numFmtId="38" fontId="4" fillId="2" borderId="37" xfId="31" applyFont="1" applyFill="1" applyBorder="1" applyAlignment="1" applyProtection="1">
      <alignment vertical="center" shrinkToFit="1"/>
      <protection/>
    </xf>
    <xf numFmtId="38" fontId="4" fillId="2" borderId="34" xfId="31" applyFont="1" applyFill="1" applyBorder="1" applyAlignment="1" applyProtection="1">
      <alignment vertical="center" shrinkToFit="1"/>
      <protection/>
    </xf>
    <xf numFmtId="38" fontId="4" fillId="2" borderId="35" xfId="31" applyFont="1" applyFill="1" applyBorder="1" applyAlignment="1">
      <alignment vertical="center" shrinkToFit="1"/>
    </xf>
    <xf numFmtId="38" fontId="4" fillId="2" borderId="37" xfId="31" applyFont="1" applyFill="1" applyBorder="1" applyAlignment="1">
      <alignment vertical="center" shrinkToFit="1"/>
    </xf>
    <xf numFmtId="38" fontId="4" fillId="2" borderId="16" xfId="31" applyFont="1" applyFill="1" applyBorder="1" applyAlignment="1">
      <alignment vertical="center" shrinkToFit="1"/>
    </xf>
    <xf numFmtId="38" fontId="4" fillId="2" borderId="67" xfId="31" applyFont="1" applyFill="1" applyBorder="1" applyAlignment="1">
      <alignment vertical="center" shrinkToFit="1"/>
    </xf>
    <xf numFmtId="41" fontId="21" fillId="2" borderId="25" xfId="42" applyNumberFormat="1" applyFont="1" applyFill="1" applyBorder="1" applyAlignment="1">
      <alignment vertical="center"/>
      <protection/>
    </xf>
    <xf numFmtId="41" fontId="21" fillId="2" borderId="26" xfId="42" applyNumberFormat="1" applyFont="1" applyFill="1" applyBorder="1" applyAlignment="1">
      <alignment vertical="center"/>
      <protection/>
    </xf>
    <xf numFmtId="41" fontId="21" fillId="2" borderId="68" xfId="42" applyNumberFormat="1" applyFont="1" applyFill="1" applyBorder="1" applyAlignment="1">
      <alignment vertical="center"/>
      <protection/>
    </xf>
    <xf numFmtId="41" fontId="21" fillId="2" borderId="69" xfId="42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1" fontId="4" fillId="3" borderId="34" xfId="31" applyNumberFormat="1" applyFont="1" applyFill="1" applyBorder="1" applyAlignment="1" applyProtection="1">
      <alignment horizontal="right" vertical="center"/>
      <protection/>
    </xf>
    <xf numFmtId="41" fontId="4" fillId="3" borderId="35" xfId="31" applyNumberFormat="1" applyFont="1" applyFill="1" applyBorder="1" applyAlignment="1" applyProtection="1">
      <alignment horizontal="right" vertical="center"/>
      <protection/>
    </xf>
    <xf numFmtId="41" fontId="4" fillId="3" borderId="36" xfId="31" applyNumberFormat="1" applyFont="1" applyFill="1" applyBorder="1" applyAlignment="1" applyProtection="1">
      <alignment horizontal="right" vertical="center"/>
      <protection/>
    </xf>
    <xf numFmtId="41" fontId="4" fillId="3" borderId="37" xfId="31" applyNumberFormat="1" applyFont="1" applyFill="1" applyBorder="1" applyAlignment="1" applyProtection="1">
      <alignment horizontal="right" vertical="center"/>
      <protection/>
    </xf>
    <xf numFmtId="41" fontId="4" fillId="3" borderId="66" xfId="31" applyNumberFormat="1" applyFont="1" applyFill="1" applyBorder="1" applyAlignment="1" applyProtection="1">
      <alignment horizontal="right" vertical="center"/>
      <protection/>
    </xf>
    <xf numFmtId="41" fontId="4" fillId="3" borderId="14" xfId="31" applyNumberFormat="1" applyFont="1" applyFill="1" applyBorder="1" applyAlignment="1" applyProtection="1">
      <alignment horizontal="right" vertical="center"/>
      <protection/>
    </xf>
    <xf numFmtId="41" fontId="4" fillId="2" borderId="5" xfId="31" applyNumberFormat="1" applyFont="1" applyFill="1" applyBorder="1" applyAlignment="1" applyProtection="1">
      <alignment horizontal="right" vertical="center"/>
      <protection/>
    </xf>
    <xf numFmtId="41" fontId="4" fillId="2" borderId="6" xfId="31" applyNumberFormat="1" applyFont="1" applyFill="1" applyBorder="1" applyAlignment="1" applyProtection="1">
      <alignment horizontal="right" vertical="center"/>
      <protection/>
    </xf>
    <xf numFmtId="41" fontId="4" fillId="2" borderId="7" xfId="31" applyNumberFormat="1" applyFont="1" applyFill="1" applyBorder="1" applyAlignment="1" applyProtection="1">
      <alignment horizontal="right" vertical="center"/>
      <protection/>
    </xf>
    <xf numFmtId="41" fontId="4" fillId="2" borderId="8" xfId="31" applyNumberFormat="1" applyFont="1" applyFill="1" applyBorder="1" applyAlignment="1" applyProtection="1">
      <alignment horizontal="right" vertical="center"/>
      <protection/>
    </xf>
    <xf numFmtId="41" fontId="4" fillId="2" borderId="9" xfId="31" applyNumberFormat="1" applyFont="1" applyFill="1" applyBorder="1" applyAlignment="1" applyProtection="1">
      <alignment horizontal="right" vertical="center"/>
      <protection/>
    </xf>
    <xf numFmtId="41" fontId="4" fillId="2" borderId="35" xfId="31" applyNumberFormat="1" applyFont="1" applyFill="1" applyBorder="1" applyAlignment="1" applyProtection="1">
      <alignment horizontal="right" vertical="center"/>
      <protection/>
    </xf>
    <xf numFmtId="41" fontId="4" fillId="2" borderId="36" xfId="31" applyNumberFormat="1" applyFont="1" applyFill="1" applyBorder="1" applyAlignment="1" applyProtection="1">
      <alignment horizontal="right" vertical="center"/>
      <protection/>
    </xf>
    <xf numFmtId="41" fontId="4" fillId="2" borderId="37" xfId="31" applyNumberFormat="1" applyFont="1" applyFill="1" applyBorder="1" applyAlignment="1" applyProtection="1">
      <alignment horizontal="right" vertical="center"/>
      <protection/>
    </xf>
    <xf numFmtId="41" fontId="4" fillId="2" borderId="14" xfId="31" applyNumberFormat="1" applyFont="1" applyFill="1" applyBorder="1" applyAlignment="1" applyProtection="1">
      <alignment horizontal="right" vertical="center"/>
      <protection/>
    </xf>
    <xf numFmtId="41" fontId="4" fillId="2" borderId="45" xfId="31" applyNumberFormat="1" applyFont="1" applyFill="1" applyBorder="1" applyAlignment="1" applyProtection="1">
      <alignment horizontal="right" vertical="center"/>
      <protection/>
    </xf>
    <xf numFmtId="41" fontId="4" fillId="2" borderId="0" xfId="31" applyNumberFormat="1" applyFont="1" applyFill="1" applyBorder="1" applyAlignment="1" applyProtection="1">
      <alignment horizontal="right" vertical="center"/>
      <protection/>
    </xf>
    <xf numFmtId="41" fontId="4" fillId="2" borderId="15" xfId="31" applyNumberFormat="1" applyFont="1" applyFill="1" applyBorder="1" applyAlignment="1" applyProtection="1">
      <alignment horizontal="right" vertical="center"/>
      <protection/>
    </xf>
    <xf numFmtId="41" fontId="4" fillId="2" borderId="70" xfId="31" applyNumberFormat="1" applyFont="1" applyFill="1" applyBorder="1" applyAlignment="1" applyProtection="1">
      <alignment horizontal="right" vertical="center"/>
      <protection/>
    </xf>
    <xf numFmtId="41" fontId="4" fillId="0" borderId="11" xfId="31" applyNumberFormat="1" applyFont="1" applyFill="1" applyBorder="1" applyAlignment="1" applyProtection="1">
      <alignment horizontal="right" vertical="center"/>
      <protection/>
    </xf>
    <xf numFmtId="0" fontId="4" fillId="0" borderId="11" xfId="39" applyFont="1" applyFill="1" applyBorder="1" applyAlignment="1" applyProtection="1">
      <alignment horizontal="center" vertical="center"/>
      <protection/>
    </xf>
    <xf numFmtId="0" fontId="4" fillId="0" borderId="14" xfId="39" applyFont="1" applyFill="1" applyBorder="1" applyAlignment="1" applyProtection="1">
      <alignment horizontal="center" vertical="center"/>
      <protection/>
    </xf>
    <xf numFmtId="0" fontId="2" fillId="0" borderId="0" xfId="39" applyFont="1" applyFill="1" applyBorder="1" applyAlignment="1" applyProtection="1">
      <alignment horizontal="left" vertical="center"/>
      <protection/>
    </xf>
    <xf numFmtId="0" fontId="4" fillId="0" borderId="0" xfId="39" applyFont="1" applyFill="1" applyBorder="1" applyAlignment="1" applyProtection="1">
      <alignment vertical="center"/>
      <protection locked="0"/>
    </xf>
    <xf numFmtId="0" fontId="4" fillId="0" borderId="0" xfId="39" applyFont="1" applyFill="1" applyBorder="1" applyAlignment="1" quotePrefix="1">
      <alignment horizontal="right" vertical="center"/>
      <protection/>
    </xf>
    <xf numFmtId="0" fontId="16" fillId="0" borderId="0" xfId="39" applyFont="1" applyFill="1" applyAlignment="1">
      <alignment vertical="center"/>
      <protection/>
    </xf>
    <xf numFmtId="0" fontId="16" fillId="0" borderId="0" xfId="39" applyFont="1" applyFill="1" applyBorder="1" applyAlignment="1">
      <alignment vertical="center"/>
      <protection/>
    </xf>
    <xf numFmtId="0" fontId="4" fillId="0" borderId="15" xfId="39" applyFont="1" applyFill="1" applyBorder="1" applyAlignment="1">
      <alignment vertical="center"/>
      <protection/>
    </xf>
    <xf numFmtId="0" fontId="4" fillId="0" borderId="13" xfId="39" applyFont="1" applyFill="1" applyBorder="1" applyAlignment="1" applyProtection="1">
      <alignment horizontal="center" vertical="center"/>
      <protection/>
    </xf>
    <xf numFmtId="0" fontId="4" fillId="0" borderId="11" xfId="39" applyFont="1" applyFill="1" applyBorder="1" applyAlignment="1" applyProtection="1">
      <alignment horizontal="distributed" vertical="center"/>
      <protection/>
    </xf>
    <xf numFmtId="0" fontId="4" fillId="0" borderId="20" xfId="39" applyFont="1" applyFill="1" applyBorder="1" applyAlignment="1" applyProtection="1">
      <alignment horizontal="distributed" vertical="center"/>
      <protection/>
    </xf>
    <xf numFmtId="0" fontId="16" fillId="0" borderId="8" xfId="39" applyFont="1" applyFill="1" applyBorder="1" applyAlignment="1">
      <alignment vertical="center"/>
      <protection/>
    </xf>
    <xf numFmtId="0" fontId="4" fillId="0" borderId="16" xfId="39" applyFont="1" applyFill="1" applyBorder="1" applyAlignment="1" applyProtection="1">
      <alignment horizontal="center" vertical="center"/>
      <protection/>
    </xf>
    <xf numFmtId="0" fontId="4" fillId="0" borderId="45" xfId="39" applyFont="1" applyFill="1" applyBorder="1" applyAlignment="1" applyProtection="1" quotePrefix="1">
      <alignment horizontal="distributed" vertical="center"/>
      <protection/>
    </xf>
    <xf numFmtId="0" fontId="4" fillId="0" borderId="38" xfId="39" applyFont="1" applyFill="1" applyBorder="1" applyAlignment="1">
      <alignment horizontal="distributed" vertical="center"/>
      <protection/>
    </xf>
    <xf numFmtId="0" fontId="4" fillId="0" borderId="39" xfId="39" applyFont="1" applyFill="1" applyBorder="1" applyAlignment="1">
      <alignment horizontal="distributed" vertical="center"/>
      <protection/>
    </xf>
    <xf numFmtId="0" fontId="4" fillId="0" borderId="8" xfId="39" applyFont="1" applyFill="1" applyBorder="1" applyAlignment="1" applyProtection="1">
      <alignment horizontal="center" vertical="center"/>
      <protection/>
    </xf>
    <xf numFmtId="0" fontId="4" fillId="0" borderId="10" xfId="39" applyFont="1" applyFill="1" applyBorder="1" applyAlignment="1" applyProtection="1">
      <alignment horizontal="center" vertical="center"/>
      <protection/>
    </xf>
    <xf numFmtId="180" fontId="4" fillId="0" borderId="71" xfId="31" applyNumberFormat="1" applyFont="1" applyFill="1" applyBorder="1" applyAlignment="1" applyProtection="1">
      <alignment horizontal="right" vertical="center"/>
      <protection/>
    </xf>
    <xf numFmtId="180" fontId="4" fillId="0" borderId="66" xfId="31" applyNumberFormat="1" applyFont="1" applyFill="1" applyBorder="1" applyAlignment="1" applyProtection="1">
      <alignment horizontal="right" vertical="center"/>
      <protection/>
    </xf>
    <xf numFmtId="180" fontId="4" fillId="0" borderId="12" xfId="31" applyNumberFormat="1" applyFont="1" applyFill="1" applyBorder="1" applyAlignment="1" applyProtection="1">
      <alignment horizontal="right" vertical="center"/>
      <protection/>
    </xf>
    <xf numFmtId="180" fontId="4" fillId="0" borderId="20" xfId="31" applyNumberFormat="1" applyFont="1" applyFill="1" applyBorder="1" applyAlignment="1" applyProtection="1">
      <alignment horizontal="right" vertical="center"/>
      <protection/>
    </xf>
    <xf numFmtId="180" fontId="4" fillId="0" borderId="40" xfId="31" applyNumberFormat="1" applyFont="1" applyFill="1" applyBorder="1" applyAlignment="1" applyProtection="1">
      <alignment horizontal="right" vertical="center"/>
      <protection/>
    </xf>
    <xf numFmtId="180" fontId="4" fillId="0" borderId="41" xfId="31" applyNumberFormat="1" applyFont="1" applyFill="1" applyBorder="1" applyAlignment="1" applyProtection="1">
      <alignment horizontal="right" vertical="center"/>
      <protection/>
    </xf>
    <xf numFmtId="180" fontId="4" fillId="0" borderId="42" xfId="31" applyNumberFormat="1" applyFont="1" applyFill="1" applyBorder="1" applyAlignment="1" applyProtection="1">
      <alignment horizontal="right" vertical="center"/>
      <protection/>
    </xf>
    <xf numFmtId="180" fontId="4" fillId="0" borderId="72" xfId="31" applyNumberFormat="1" applyFont="1" applyFill="1" applyBorder="1" applyAlignment="1" applyProtection="1">
      <alignment horizontal="right" vertical="center"/>
      <protection/>
    </xf>
    <xf numFmtId="181" fontId="4" fillId="0" borderId="66" xfId="31" applyNumberFormat="1" applyFont="1" applyFill="1" applyBorder="1" applyAlignment="1" applyProtection="1">
      <alignment horizontal="right" vertical="center"/>
      <protection/>
    </xf>
    <xf numFmtId="41" fontId="4" fillId="0" borderId="73" xfId="31" applyNumberFormat="1" applyFont="1" applyFill="1" applyBorder="1" applyAlignment="1" applyProtection="1">
      <alignment horizontal="right" vertical="center"/>
      <protection/>
    </xf>
    <xf numFmtId="0" fontId="4" fillId="0" borderId="10" xfId="39" applyFont="1" applyFill="1" applyBorder="1" applyAlignment="1" applyProtection="1">
      <alignment horizontal="distributed" vertical="center"/>
      <protection/>
    </xf>
    <xf numFmtId="180" fontId="4" fillId="0" borderId="11" xfId="31" applyNumberFormat="1" applyFont="1" applyFill="1" applyBorder="1" applyAlignment="1" applyProtection="1">
      <alignment horizontal="right" vertical="center"/>
      <protection/>
    </xf>
    <xf numFmtId="180" fontId="4" fillId="0" borderId="13" xfId="31" applyNumberFormat="1" applyFont="1" applyFill="1" applyBorder="1" applyAlignment="1" applyProtection="1">
      <alignment horizontal="right" vertical="center"/>
      <protection/>
    </xf>
    <xf numFmtId="181" fontId="4" fillId="0" borderId="20" xfId="31" applyNumberFormat="1" applyFont="1" applyFill="1" applyBorder="1" applyAlignment="1" applyProtection="1">
      <alignment horizontal="right" vertical="center"/>
      <protection/>
    </xf>
    <xf numFmtId="41" fontId="4" fillId="0" borderId="74" xfId="31" applyNumberFormat="1" applyFont="1" applyFill="1" applyBorder="1" applyAlignment="1" applyProtection="1">
      <alignment horizontal="right" vertical="center"/>
      <protection/>
    </xf>
    <xf numFmtId="180" fontId="4" fillId="0" borderId="8" xfId="31" applyNumberFormat="1" applyFont="1" applyFill="1" applyBorder="1" applyAlignment="1" applyProtection="1">
      <alignment horizontal="right" vertical="center"/>
      <protection/>
    </xf>
    <xf numFmtId="180" fontId="4" fillId="0" borderId="9" xfId="31" applyNumberFormat="1" applyFont="1" applyFill="1" applyBorder="1" applyAlignment="1" applyProtection="1">
      <alignment horizontal="right" vertical="center"/>
      <protection/>
    </xf>
    <xf numFmtId="180" fontId="4" fillId="0" borderId="0" xfId="31" applyNumberFormat="1" applyFont="1" applyFill="1" applyBorder="1" applyAlignment="1" applyProtection="1">
      <alignment horizontal="right" vertical="center"/>
      <protection/>
    </xf>
    <xf numFmtId="180" fontId="4" fillId="0" borderId="43" xfId="31" applyNumberFormat="1" applyFont="1" applyFill="1" applyBorder="1" applyAlignment="1" applyProtection="1">
      <alignment horizontal="right" vertical="center"/>
      <protection/>
    </xf>
    <xf numFmtId="180" fontId="4" fillId="0" borderId="5" xfId="31" applyNumberFormat="1" applyFont="1" applyFill="1" applyBorder="1" applyAlignment="1" applyProtection="1">
      <alignment horizontal="right" vertical="center"/>
      <protection/>
    </xf>
    <xf numFmtId="180" fontId="4" fillId="0" borderId="7" xfId="31" applyNumberFormat="1" applyFont="1" applyFill="1" applyBorder="1" applyAlignment="1" applyProtection="1">
      <alignment horizontal="right" vertical="center"/>
      <protection/>
    </xf>
    <xf numFmtId="180" fontId="4" fillId="0" borderId="10" xfId="31" applyNumberFormat="1" applyFont="1" applyFill="1" applyBorder="1" applyAlignment="1" applyProtection="1">
      <alignment horizontal="right" vertical="center"/>
      <protection/>
    </xf>
    <xf numFmtId="181" fontId="4" fillId="0" borderId="9" xfId="31" applyNumberFormat="1" applyFont="1" applyFill="1" applyBorder="1" applyAlignment="1" applyProtection="1">
      <alignment horizontal="right" vertical="center"/>
      <protection/>
    </xf>
    <xf numFmtId="41" fontId="4" fillId="0" borderId="75" xfId="31" applyNumberFormat="1" applyFont="1" applyFill="1" applyBorder="1" applyAlignment="1" applyProtection="1">
      <alignment horizontal="right" vertical="center"/>
      <protection/>
    </xf>
    <xf numFmtId="180" fontId="4" fillId="0" borderId="14" xfId="31" applyNumberFormat="1" applyFont="1" applyFill="1" applyBorder="1" applyAlignment="1" applyProtection="1">
      <alignment horizontal="right" vertical="center"/>
      <protection/>
    </xf>
    <xf numFmtId="180" fontId="4" fillId="0" borderId="45" xfId="31" applyNumberFormat="1" applyFont="1" applyFill="1" applyBorder="1" applyAlignment="1" applyProtection="1">
      <alignment horizontal="right" vertical="center"/>
      <protection/>
    </xf>
    <xf numFmtId="180" fontId="4" fillId="0" borderId="15" xfId="31" applyNumberFormat="1" applyFont="1" applyFill="1" applyBorder="1" applyAlignment="1" applyProtection="1">
      <alignment horizontal="right" vertical="center"/>
      <protection/>
    </xf>
    <xf numFmtId="180" fontId="4" fillId="0" borderId="34" xfId="31" applyNumberFormat="1" applyFont="1" applyFill="1" applyBorder="1" applyAlignment="1" applyProtection="1">
      <alignment horizontal="right" vertical="center"/>
      <protection/>
    </xf>
    <xf numFmtId="180" fontId="4" fillId="0" borderId="35" xfId="31" applyNumberFormat="1" applyFont="1" applyFill="1" applyBorder="1" applyAlignment="1" applyProtection="1">
      <alignment horizontal="right" vertical="center"/>
      <protection/>
    </xf>
    <xf numFmtId="180" fontId="4" fillId="0" borderId="37" xfId="31" applyNumberFormat="1" applyFont="1" applyFill="1" applyBorder="1" applyAlignment="1" applyProtection="1">
      <alignment horizontal="right" vertical="center"/>
      <protection/>
    </xf>
    <xf numFmtId="180" fontId="4" fillId="0" borderId="16" xfId="31" applyNumberFormat="1" applyFont="1" applyFill="1" applyBorder="1" applyAlignment="1" applyProtection="1">
      <alignment horizontal="right" vertical="center"/>
      <protection/>
    </xf>
    <xf numFmtId="181" fontId="4" fillId="0" borderId="45" xfId="31" applyNumberFormat="1" applyFont="1" applyFill="1" applyBorder="1" applyAlignment="1" applyProtection="1">
      <alignment horizontal="right" vertical="center"/>
      <protection/>
    </xf>
    <xf numFmtId="0" fontId="4" fillId="0" borderId="8" xfId="39" applyFont="1" applyFill="1" applyBorder="1" applyAlignment="1">
      <alignment vertical="center"/>
      <protection/>
    </xf>
    <xf numFmtId="0" fontId="4" fillId="0" borderId="0" xfId="39" applyFont="1" applyFill="1" applyBorder="1" applyAlignment="1" applyProtection="1">
      <alignment horizontal="distributed" vertical="center"/>
      <protection/>
    </xf>
    <xf numFmtId="0" fontId="4" fillId="0" borderId="14" xfId="39" applyFont="1" applyFill="1" applyBorder="1" applyAlignment="1">
      <alignment vertical="center"/>
      <protection/>
    </xf>
    <xf numFmtId="0" fontId="4" fillId="0" borderId="15" xfId="39" applyFont="1" applyFill="1" applyBorder="1" applyAlignment="1" applyProtection="1">
      <alignment horizontal="distributed" vertical="center"/>
      <protection/>
    </xf>
    <xf numFmtId="0" fontId="4" fillId="0" borderId="16" xfId="39" applyFont="1" applyFill="1" applyBorder="1" applyAlignment="1" applyProtection="1">
      <alignment horizontal="distributed" vertical="center"/>
      <protection/>
    </xf>
    <xf numFmtId="0" fontId="4" fillId="0" borderId="12" xfId="39" applyFont="1" applyFill="1" applyBorder="1" applyAlignment="1" applyProtection="1">
      <alignment horizontal="distributed" vertical="center"/>
      <protection/>
    </xf>
    <xf numFmtId="0" fontId="4" fillId="0" borderId="8" xfId="39" applyFont="1" applyFill="1" applyBorder="1" applyAlignment="1">
      <alignment horizontal="distributed" vertical="center"/>
      <protection/>
    </xf>
    <xf numFmtId="0" fontId="4" fillId="0" borderId="14" xfId="39" applyFont="1" applyFill="1" applyBorder="1" applyAlignment="1">
      <alignment horizontal="distributed" vertical="center"/>
      <protection/>
    </xf>
    <xf numFmtId="0" fontId="4" fillId="0" borderId="12" xfId="39" applyFont="1" applyFill="1" applyBorder="1" applyAlignment="1">
      <alignment horizontal="distributed" vertical="center"/>
      <protection/>
    </xf>
    <xf numFmtId="38" fontId="4" fillId="0" borderId="12" xfId="31" applyFont="1" applyFill="1" applyBorder="1" applyAlignment="1" applyProtection="1">
      <alignment horizontal="right" vertical="center"/>
      <protection/>
    </xf>
    <xf numFmtId="0" fontId="4" fillId="0" borderId="0" xfId="39" applyFont="1" applyFill="1" applyBorder="1" applyAlignment="1">
      <alignment horizontal="distributed" vertical="center"/>
      <protection/>
    </xf>
    <xf numFmtId="38" fontId="4" fillId="0" borderId="0" xfId="31" applyFont="1" applyFill="1" applyBorder="1" applyAlignment="1" applyProtection="1">
      <alignment horizontal="right" vertical="center"/>
      <protection/>
    </xf>
    <xf numFmtId="0" fontId="4" fillId="0" borderId="0" xfId="39" applyFont="1" applyFill="1" applyAlignment="1" quotePrefix="1">
      <alignment horizontal="right" vertical="center"/>
      <protection/>
    </xf>
    <xf numFmtId="0" fontId="0" fillId="0" borderId="0" xfId="39" applyFont="1" applyFill="1" applyBorder="1" applyAlignment="1" applyProtection="1">
      <alignment horizontal="left" vertical="center"/>
      <protection/>
    </xf>
    <xf numFmtId="41" fontId="4" fillId="0" borderId="15" xfId="31" applyNumberFormat="1" applyFont="1" applyFill="1" applyBorder="1" applyAlignment="1" applyProtection="1">
      <alignment horizontal="right" vertical="center"/>
      <protection/>
    </xf>
    <xf numFmtId="41" fontId="4" fillId="0" borderId="76" xfId="31" applyNumberFormat="1" applyFont="1" applyFill="1" applyBorder="1" applyAlignment="1" applyProtection="1">
      <alignment horizontal="right" vertical="center"/>
      <protection/>
    </xf>
    <xf numFmtId="41" fontId="4" fillId="0" borderId="77" xfId="31" applyNumberFormat="1" applyFont="1" applyFill="1" applyBorder="1" applyAlignment="1" applyProtection="1">
      <alignment horizontal="right" vertical="center"/>
      <protection/>
    </xf>
    <xf numFmtId="0" fontId="4" fillId="0" borderId="10" xfId="39" applyFont="1" applyFill="1" applyBorder="1" applyAlignment="1">
      <alignment vertical="center"/>
      <protection/>
    </xf>
    <xf numFmtId="41" fontId="4" fillId="0" borderId="78" xfId="31" applyNumberFormat="1" applyFont="1" applyFill="1" applyBorder="1" applyAlignment="1" applyProtection="1">
      <alignment horizontal="right" vertical="center"/>
      <protection/>
    </xf>
    <xf numFmtId="0" fontId="4" fillId="0" borderId="16" xfId="39" applyFont="1" applyFill="1" applyBorder="1" applyAlignment="1">
      <alignment vertical="center"/>
      <protection/>
    </xf>
    <xf numFmtId="1" fontId="4" fillId="0" borderId="12" xfId="39" applyNumberFormat="1" applyFont="1" applyFill="1" applyBorder="1" applyAlignment="1">
      <alignment vertical="center"/>
      <protection/>
    </xf>
    <xf numFmtId="38" fontId="4" fillId="0" borderId="0" xfId="31" applyFont="1" applyFill="1" applyBorder="1" applyAlignment="1">
      <alignment vertical="center"/>
    </xf>
    <xf numFmtId="0" fontId="29" fillId="0" borderId="0" xfId="40" applyFont="1" applyFill="1" applyAlignment="1">
      <alignment vertical="center"/>
      <protection/>
    </xf>
    <xf numFmtId="0" fontId="30" fillId="0" borderId="0" xfId="40" applyFont="1" applyFill="1" applyAlignment="1">
      <alignment vertical="center"/>
      <protection/>
    </xf>
    <xf numFmtId="0" fontId="30" fillId="0" borderId="0" xfId="40" applyFont="1" applyFill="1" applyAlignment="1">
      <alignment horizontal="centerContinuous" vertical="center"/>
      <protection/>
    </xf>
    <xf numFmtId="38" fontId="30" fillId="0" borderId="0" xfId="40" applyNumberFormat="1" applyFont="1" applyFill="1" applyAlignment="1">
      <alignment horizontal="centerContinuous" vertical="center"/>
      <protection/>
    </xf>
    <xf numFmtId="0" fontId="30" fillId="0" borderId="0" xfId="40" applyFont="1" applyFill="1" applyAlignment="1">
      <alignment horizontal="center" vertical="center"/>
      <protection/>
    </xf>
    <xf numFmtId="38" fontId="30" fillId="0" borderId="0" xfId="40" applyNumberFormat="1" applyFont="1" applyFill="1" applyAlignment="1">
      <alignment horizontal="center" vertical="center"/>
      <protection/>
    </xf>
    <xf numFmtId="38" fontId="30" fillId="0" borderId="20" xfId="31" applyFont="1" applyFill="1" applyBorder="1" applyAlignment="1">
      <alignment vertical="center"/>
    </xf>
    <xf numFmtId="38" fontId="30" fillId="0" borderId="0" xfId="31" applyFont="1" applyFill="1" applyAlignment="1">
      <alignment vertical="center"/>
    </xf>
    <xf numFmtId="0" fontId="30" fillId="0" borderId="8" xfId="40" applyFont="1" applyFill="1" applyBorder="1" applyAlignment="1">
      <alignment vertical="center"/>
      <protection/>
    </xf>
    <xf numFmtId="38" fontId="30" fillId="0" borderId="10" xfId="31" applyFont="1" applyFill="1" applyBorder="1" applyAlignment="1">
      <alignment vertical="center"/>
    </xf>
    <xf numFmtId="38" fontId="30" fillId="0" borderId="9" xfId="31" applyFont="1" applyFill="1" applyBorder="1" applyAlignment="1">
      <alignment vertical="center"/>
    </xf>
    <xf numFmtId="0" fontId="30" fillId="0" borderId="14" xfId="40" applyFont="1" applyFill="1" applyBorder="1" applyAlignment="1">
      <alignment vertical="center"/>
      <protection/>
    </xf>
    <xf numFmtId="38" fontId="30" fillId="0" borderId="16" xfId="31" applyFont="1" applyFill="1" applyBorder="1" applyAlignment="1">
      <alignment vertical="center"/>
    </xf>
    <xf numFmtId="0" fontId="30" fillId="0" borderId="0" xfId="40" applyFont="1" applyFill="1" applyAlignment="1">
      <alignment horizontal="right" vertical="center"/>
      <protection/>
    </xf>
    <xf numFmtId="0" fontId="30" fillId="0" borderId="0" xfId="40" applyFont="1" applyFill="1" applyAlignment="1">
      <alignment horizontal="left" vertical="center"/>
      <protection/>
    </xf>
    <xf numFmtId="38" fontId="30" fillId="0" borderId="0" xfId="31" applyFont="1" applyFill="1" applyBorder="1" applyAlignment="1">
      <alignment vertical="center"/>
    </xf>
    <xf numFmtId="38" fontId="30" fillId="0" borderId="0" xfId="31" applyFont="1" applyFill="1" applyBorder="1" applyAlignment="1">
      <alignment horizontal="left" vertical="center"/>
    </xf>
    <xf numFmtId="0" fontId="30" fillId="0" borderId="0" xfId="40" applyFont="1" applyFill="1" applyBorder="1" applyAlignment="1" quotePrefix="1">
      <alignment horizontal="right" vertical="center"/>
      <protection/>
    </xf>
    <xf numFmtId="0" fontId="30" fillId="0" borderId="0" xfId="40" applyFont="1" applyFill="1" applyBorder="1" applyAlignment="1">
      <alignment vertical="center"/>
      <protection/>
    </xf>
    <xf numFmtId="0" fontId="4" fillId="0" borderId="14" xfId="39" applyFont="1" applyFill="1" applyBorder="1" applyAlignment="1" applyProtection="1">
      <alignment horizontal="distributed" vertical="center"/>
      <protection/>
    </xf>
    <xf numFmtId="1" fontId="4" fillId="0" borderId="0" xfId="39" applyNumberFormat="1" applyFont="1" applyFill="1" applyBorder="1" applyAlignment="1">
      <alignment vertical="center"/>
      <protection/>
    </xf>
    <xf numFmtId="0" fontId="25" fillId="0" borderId="0" xfId="36" applyFont="1" applyFill="1" applyAlignment="1">
      <alignment horizontal="left"/>
      <protection/>
    </xf>
    <xf numFmtId="0" fontId="31" fillId="0" borderId="0" xfId="38" applyFont="1" applyFill="1" applyAlignment="1">
      <alignment vertical="center"/>
      <protection/>
    </xf>
    <xf numFmtId="0" fontId="21" fillId="0" borderId="0" xfId="38" applyFont="1" applyFill="1" applyAlignment="1">
      <alignment vertical="center"/>
      <protection/>
    </xf>
    <xf numFmtId="0" fontId="21" fillId="0" borderId="0" xfId="38" applyFont="1" applyFill="1" applyAlignment="1">
      <alignment horizontal="center" vertical="center"/>
      <protection/>
    </xf>
    <xf numFmtId="0" fontId="21" fillId="0" borderId="0" xfId="38" applyFont="1" applyFill="1" applyAlignment="1" applyProtection="1">
      <alignment vertical="center"/>
      <protection/>
    </xf>
    <xf numFmtId="0" fontId="21" fillId="0" borderId="33" xfId="38" applyFont="1" applyFill="1" applyBorder="1" applyAlignment="1" applyProtection="1">
      <alignment horizontal="center" vertical="center"/>
      <protection/>
    </xf>
    <xf numFmtId="0" fontId="21" fillId="0" borderId="38" xfId="38" applyFont="1" applyFill="1" applyBorder="1" applyAlignment="1">
      <alignment horizontal="center" vertical="center"/>
      <protection/>
    </xf>
    <xf numFmtId="0" fontId="21" fillId="0" borderId="39" xfId="38" applyFont="1" applyFill="1" applyBorder="1" applyAlignment="1">
      <alignment horizontal="center" vertical="center"/>
      <protection/>
    </xf>
    <xf numFmtId="0" fontId="21" fillId="0" borderId="0" xfId="38" applyFont="1" applyFill="1" applyBorder="1" applyAlignment="1" applyProtection="1">
      <alignment vertical="center"/>
      <protection/>
    </xf>
    <xf numFmtId="0" fontId="21" fillId="0" borderId="11" xfId="38" applyFont="1" applyFill="1" applyBorder="1" applyAlignment="1" applyProtection="1">
      <alignment horizontal="center" vertical="center"/>
      <protection/>
    </xf>
    <xf numFmtId="0" fontId="21" fillId="0" borderId="12" xfId="38" applyFont="1" applyFill="1" applyBorder="1" applyAlignment="1" applyProtection="1">
      <alignment horizontal="center" vertical="center"/>
      <protection/>
    </xf>
    <xf numFmtId="0" fontId="21" fillId="0" borderId="13" xfId="38" applyFont="1" applyFill="1" applyBorder="1" applyAlignment="1" applyProtection="1">
      <alignment horizontal="center" vertical="center"/>
      <protection/>
    </xf>
    <xf numFmtId="0" fontId="21" fillId="0" borderId="43" xfId="38" applyFont="1" applyFill="1" applyBorder="1" applyAlignment="1" applyProtection="1">
      <alignment horizontal="center" vertical="center"/>
      <protection/>
    </xf>
    <xf numFmtId="0" fontId="21" fillId="0" borderId="5" xfId="38" applyFont="1" applyFill="1" applyBorder="1" applyAlignment="1">
      <alignment horizontal="center" vertical="center"/>
      <protection/>
    </xf>
    <xf numFmtId="0" fontId="21" fillId="0" borderId="7" xfId="38" applyFont="1" applyFill="1" applyBorder="1" applyAlignment="1">
      <alignment horizontal="center" vertical="center"/>
      <protection/>
    </xf>
    <xf numFmtId="0" fontId="21" fillId="0" borderId="10" xfId="38" applyFont="1" applyFill="1" applyBorder="1" applyAlignment="1" applyProtection="1">
      <alignment horizontal="center" vertical="center"/>
      <protection/>
    </xf>
    <xf numFmtId="41" fontId="21" fillId="0" borderId="43" xfId="38" applyNumberFormat="1" applyFont="1" applyFill="1" applyBorder="1" applyAlignment="1" applyProtection="1">
      <alignment horizontal="right" vertical="center"/>
      <protection/>
    </xf>
    <xf numFmtId="41" fontId="21" fillId="0" borderId="5" xfId="38" applyNumberFormat="1" applyFont="1" applyFill="1" applyBorder="1" applyAlignment="1" applyProtection="1">
      <alignment horizontal="right" vertical="center"/>
      <protection/>
    </xf>
    <xf numFmtId="41" fontId="21" fillId="0" borderId="7" xfId="38" applyNumberFormat="1" applyFont="1" applyFill="1" applyBorder="1" applyAlignment="1" applyProtection="1">
      <alignment horizontal="right" vertical="center"/>
      <protection/>
    </xf>
    <xf numFmtId="0" fontId="21" fillId="0" borderId="8" xfId="38" applyFont="1" applyFill="1" applyBorder="1" applyAlignment="1" applyProtection="1">
      <alignment vertical="center"/>
      <protection/>
    </xf>
    <xf numFmtId="0" fontId="21" fillId="0" borderId="0" xfId="38" applyFont="1" applyFill="1" applyBorder="1" applyAlignment="1" applyProtection="1">
      <alignment horizontal="left" vertical="center"/>
      <protection/>
    </xf>
    <xf numFmtId="0" fontId="21" fillId="0" borderId="57" xfId="38" applyFont="1" applyFill="1" applyBorder="1" applyAlignment="1" applyProtection="1">
      <alignment vertical="center"/>
      <protection/>
    </xf>
    <xf numFmtId="0" fontId="21" fillId="0" borderId="63" xfId="38" applyFont="1" applyFill="1" applyBorder="1" applyAlignment="1" applyProtection="1">
      <alignment horizontal="left" vertical="center"/>
      <protection/>
    </xf>
    <xf numFmtId="0" fontId="21" fillId="0" borderId="61" xfId="38" applyFont="1" applyFill="1" applyBorder="1" applyAlignment="1" applyProtection="1">
      <alignment horizontal="center" vertical="center"/>
      <protection/>
    </xf>
    <xf numFmtId="41" fontId="21" fillId="0" borderId="58" xfId="38" applyNumberFormat="1" applyFont="1" applyFill="1" applyBorder="1" applyAlignment="1" applyProtection="1">
      <alignment horizontal="right" vertical="center"/>
      <protection/>
    </xf>
    <xf numFmtId="41" fontId="21" fillId="0" borderId="59" xfId="38" applyNumberFormat="1" applyFont="1" applyFill="1" applyBorder="1" applyAlignment="1" applyProtection="1">
      <alignment horizontal="right" vertical="center"/>
      <protection/>
    </xf>
    <xf numFmtId="41" fontId="21" fillId="0" borderId="60" xfId="38" applyNumberFormat="1" applyFont="1" applyFill="1" applyBorder="1" applyAlignment="1" applyProtection="1">
      <alignment horizontal="right" vertical="center"/>
      <protection/>
    </xf>
    <xf numFmtId="37" fontId="21" fillId="0" borderId="0" xfId="38" applyNumberFormat="1" applyFont="1" applyFill="1" applyBorder="1" applyAlignment="1" applyProtection="1">
      <alignment vertical="center"/>
      <protection/>
    </xf>
    <xf numFmtId="0" fontId="21" fillId="0" borderId="8" xfId="38" applyFont="1" applyFill="1" applyBorder="1" applyAlignment="1" applyProtection="1">
      <alignment horizontal="left" vertical="center"/>
      <protection/>
    </xf>
    <xf numFmtId="0" fontId="21" fillId="0" borderId="8" xfId="38" applyFont="1" applyFill="1" applyBorder="1" applyAlignment="1">
      <alignment vertical="center"/>
      <protection/>
    </xf>
    <xf numFmtId="0" fontId="21" fillId="0" borderId="8" xfId="38" applyFont="1" applyFill="1" applyBorder="1" applyAlignment="1">
      <alignment horizontal="distributed" vertical="center"/>
      <protection/>
    </xf>
    <xf numFmtId="0" fontId="21" fillId="0" borderId="0" xfId="38" applyFont="1" applyFill="1" applyBorder="1" applyAlignment="1">
      <alignment horizontal="distributed" vertical="center"/>
      <protection/>
    </xf>
    <xf numFmtId="0" fontId="21" fillId="0" borderId="0" xfId="38" applyFont="1" applyFill="1" applyBorder="1" applyAlignment="1" applyProtection="1">
      <alignment horizontal="distributed" vertical="center"/>
      <protection/>
    </xf>
    <xf numFmtId="41" fontId="21" fillId="0" borderId="43" xfId="38" applyNumberFormat="1" applyFont="1" applyFill="1" applyBorder="1" applyAlignment="1" applyProtection="1">
      <alignment vertical="center"/>
      <protection/>
    </xf>
    <xf numFmtId="41" fontId="21" fillId="0" borderId="5" xfId="38" applyNumberFormat="1" applyFont="1" applyFill="1" applyBorder="1" applyAlignment="1" applyProtection="1">
      <alignment vertical="center"/>
      <protection/>
    </xf>
    <xf numFmtId="41" fontId="21" fillId="0" borderId="7" xfId="38" applyNumberFormat="1" applyFont="1" applyFill="1" applyBorder="1" applyAlignment="1" applyProtection="1">
      <alignment vertical="center"/>
      <protection/>
    </xf>
    <xf numFmtId="0" fontId="21" fillId="0" borderId="0" xfId="38" applyFont="1" applyFill="1" applyBorder="1" applyAlignment="1">
      <alignment vertical="center"/>
      <protection/>
    </xf>
    <xf numFmtId="41" fontId="21" fillId="0" borderId="10" xfId="38" applyNumberFormat="1" applyFont="1" applyFill="1" applyBorder="1" applyAlignment="1" applyProtection="1">
      <alignment vertical="center"/>
      <protection/>
    </xf>
    <xf numFmtId="0" fontId="21" fillId="0" borderId="14" xfId="38" applyFont="1" applyFill="1" applyBorder="1" applyAlignment="1" applyProtection="1">
      <alignment vertical="center"/>
      <protection/>
    </xf>
    <xf numFmtId="0" fontId="21" fillId="0" borderId="15" xfId="38" applyFont="1" applyFill="1" applyBorder="1" applyAlignment="1" applyProtection="1">
      <alignment vertical="center"/>
      <protection/>
    </xf>
    <xf numFmtId="0" fontId="21" fillId="0" borderId="16" xfId="38" applyFont="1" applyFill="1" applyBorder="1" applyAlignment="1" applyProtection="1">
      <alignment horizontal="center" vertical="center"/>
      <protection/>
    </xf>
    <xf numFmtId="41" fontId="21" fillId="0" borderId="15" xfId="38" applyNumberFormat="1" applyFont="1" applyFill="1" applyBorder="1" applyAlignment="1" applyProtection="1">
      <alignment vertical="center"/>
      <protection/>
    </xf>
    <xf numFmtId="41" fontId="21" fillId="0" borderId="35" xfId="38" applyNumberFormat="1" applyFont="1" applyFill="1" applyBorder="1" applyAlignment="1" applyProtection="1">
      <alignment vertical="center"/>
      <protection/>
    </xf>
    <xf numFmtId="41" fontId="21" fillId="0" borderId="16" xfId="38" applyNumberFormat="1" applyFont="1" applyFill="1" applyBorder="1" applyAlignment="1" applyProtection="1">
      <alignment vertical="center"/>
      <protection/>
    </xf>
    <xf numFmtId="0" fontId="21" fillId="0" borderId="0" xfId="38" applyFont="1" applyFill="1" applyAlignment="1" quotePrefix="1">
      <alignment vertical="center"/>
      <protection/>
    </xf>
    <xf numFmtId="0" fontId="17" fillId="0" borderId="0" xfId="38" applyFont="1" applyFill="1" applyAlignment="1">
      <alignment vertical="center"/>
      <protection/>
    </xf>
    <xf numFmtId="0" fontId="32" fillId="0" borderId="0" xfId="38" applyFont="1" applyFill="1" applyAlignment="1">
      <alignment vertical="center"/>
      <protection/>
    </xf>
    <xf numFmtId="0" fontId="21" fillId="0" borderId="57" xfId="38" applyFont="1" applyFill="1" applyBorder="1" applyAlignment="1">
      <alignment vertical="center"/>
      <protection/>
    </xf>
    <xf numFmtId="0" fontId="22" fillId="0" borderId="0" xfId="38" applyFont="1" applyFill="1" applyBorder="1" applyAlignment="1" applyProtection="1">
      <alignment horizontal="distributed" vertical="center"/>
      <protection/>
    </xf>
    <xf numFmtId="0" fontId="21" fillId="0" borderId="43" xfId="38" applyFont="1" applyFill="1" applyBorder="1" applyAlignment="1">
      <alignment horizontal="center" vertical="center"/>
      <protection/>
    </xf>
    <xf numFmtId="0" fontId="21" fillId="0" borderId="14" xfId="38" applyFont="1" applyFill="1" applyBorder="1" applyAlignment="1">
      <alignment vertical="center"/>
      <protection/>
    </xf>
    <xf numFmtId="0" fontId="21" fillId="0" borderId="15" xfId="38" applyFont="1" applyFill="1" applyBorder="1" applyAlignment="1" applyProtection="1">
      <alignment horizontal="distributed" vertical="center"/>
      <protection/>
    </xf>
    <xf numFmtId="41" fontId="21" fillId="0" borderId="34" xfId="38" applyNumberFormat="1" applyFont="1" applyFill="1" applyBorder="1" applyAlignment="1" applyProtection="1">
      <alignment horizontal="right" vertical="center"/>
      <protection/>
    </xf>
    <xf numFmtId="41" fontId="21" fillId="0" borderId="35" xfId="38" applyNumberFormat="1" applyFont="1" applyFill="1" applyBorder="1" applyAlignment="1" applyProtection="1">
      <alignment horizontal="right" vertical="center"/>
      <protection/>
    </xf>
    <xf numFmtId="41" fontId="21" fillId="0" borderId="37" xfId="38" applyNumberFormat="1" applyFont="1" applyFill="1" applyBorder="1" applyAlignment="1" applyProtection="1">
      <alignment horizontal="right" vertical="center"/>
      <protection/>
    </xf>
    <xf numFmtId="0" fontId="21" fillId="0" borderId="63" xfId="38" applyFont="1" applyFill="1" applyBorder="1" applyAlignment="1">
      <alignment vertical="center"/>
      <protection/>
    </xf>
    <xf numFmtId="0" fontId="21" fillId="0" borderId="61" xfId="38" applyFont="1" applyFill="1" applyBorder="1" applyAlignment="1">
      <alignment vertical="center"/>
      <protection/>
    </xf>
    <xf numFmtId="41" fontId="21" fillId="0" borderId="59" xfId="38" applyNumberFormat="1" applyFont="1" applyFill="1" applyBorder="1" applyAlignment="1">
      <alignment vertical="center"/>
      <protection/>
    </xf>
    <xf numFmtId="41" fontId="21" fillId="0" borderId="60" xfId="38" applyNumberFormat="1" applyFont="1" applyFill="1" applyBorder="1" applyAlignment="1">
      <alignment vertical="center"/>
      <protection/>
    </xf>
    <xf numFmtId="0" fontId="21" fillId="0" borderId="10" xfId="38" applyFont="1" applyFill="1" applyBorder="1" applyAlignment="1">
      <alignment horizontal="center" vertical="center"/>
      <protection/>
    </xf>
    <xf numFmtId="0" fontId="21" fillId="0" borderId="5" xfId="38" applyFont="1" applyFill="1" applyBorder="1" applyAlignment="1">
      <alignment vertical="center"/>
      <protection/>
    </xf>
    <xf numFmtId="0" fontId="21" fillId="0" borderId="7" xfId="38" applyFont="1" applyFill="1" applyBorder="1" applyAlignment="1">
      <alignment vertical="center"/>
      <protection/>
    </xf>
    <xf numFmtId="0" fontId="21" fillId="0" borderId="10" xfId="38" applyFont="1" applyFill="1" applyBorder="1" applyAlignment="1">
      <alignment vertical="center"/>
      <protection/>
    </xf>
    <xf numFmtId="41" fontId="21" fillId="0" borderId="5" xfId="38" applyNumberFormat="1" applyFont="1" applyFill="1" applyBorder="1" applyAlignment="1">
      <alignment vertical="center"/>
      <protection/>
    </xf>
    <xf numFmtId="41" fontId="21" fillId="0" borderId="7" xfId="38" applyNumberFormat="1" applyFont="1" applyFill="1" applyBorder="1" applyAlignment="1">
      <alignment vertical="center"/>
      <protection/>
    </xf>
    <xf numFmtId="0" fontId="21" fillId="0" borderId="63" xfId="38" applyFont="1" applyFill="1" applyBorder="1" applyAlignment="1" applyProtection="1">
      <alignment vertical="center"/>
      <protection/>
    </xf>
    <xf numFmtId="0" fontId="21" fillId="0" borderId="50" xfId="38" applyFont="1" applyFill="1" applyBorder="1" applyAlignment="1">
      <alignment vertical="center"/>
      <protection/>
    </xf>
    <xf numFmtId="0" fontId="21" fillId="0" borderId="56" xfId="38" applyFont="1" applyFill="1" applyBorder="1" applyAlignment="1" applyProtection="1">
      <alignment horizontal="left" vertical="center"/>
      <protection/>
    </xf>
    <xf numFmtId="0" fontId="21" fillId="0" borderId="65" xfId="38" applyFont="1" applyFill="1" applyBorder="1" applyAlignment="1" applyProtection="1">
      <alignment horizontal="center" vertical="center"/>
      <protection/>
    </xf>
    <xf numFmtId="41" fontId="21" fillId="0" borderId="52" xfId="38" applyNumberFormat="1" applyFont="1" applyFill="1" applyBorder="1" applyAlignment="1" applyProtection="1">
      <alignment horizontal="right" vertical="center"/>
      <protection/>
    </xf>
    <xf numFmtId="41" fontId="21" fillId="0" borderId="53" xfId="38" applyNumberFormat="1" applyFont="1" applyFill="1" applyBorder="1" applyAlignment="1" applyProtection="1">
      <alignment horizontal="right" vertical="center"/>
      <protection/>
    </xf>
    <xf numFmtId="0" fontId="22" fillId="0" borderId="8" xfId="38" applyFont="1" applyFill="1" applyBorder="1" applyAlignment="1">
      <alignment horizontal="distributed" vertical="center"/>
      <protection/>
    </xf>
    <xf numFmtId="0" fontId="21" fillId="0" borderId="0" xfId="38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 horizontal="distributed"/>
    </xf>
    <xf numFmtId="0" fontId="21" fillId="0" borderId="0" xfId="0" applyFont="1" applyFill="1" applyBorder="1" applyAlignment="1">
      <alignment horizontal="distributed" vertical="center"/>
    </xf>
    <xf numFmtId="0" fontId="21" fillId="0" borderId="12" xfId="38" applyFont="1" applyFill="1" applyBorder="1" applyAlignment="1">
      <alignment vertical="center"/>
      <protection/>
    </xf>
    <xf numFmtId="0" fontId="21" fillId="0" borderId="12" xfId="38" applyFont="1" applyFill="1" applyBorder="1" applyAlignment="1" applyProtection="1">
      <alignment horizontal="left" vertical="center"/>
      <protection/>
    </xf>
    <xf numFmtId="41" fontId="21" fillId="0" borderId="12" xfId="38" applyNumberFormat="1" applyFont="1" applyFill="1" applyBorder="1" applyAlignment="1" applyProtection="1">
      <alignment horizontal="right" vertical="center"/>
      <protection/>
    </xf>
    <xf numFmtId="37" fontId="21" fillId="0" borderId="0" xfId="38" applyNumberFormat="1" applyFont="1" applyFill="1" applyBorder="1" applyAlignment="1" applyProtection="1" quotePrefix="1">
      <alignment vertical="center"/>
      <protection/>
    </xf>
    <xf numFmtId="0" fontId="17" fillId="0" borderId="0" xfId="38" applyFont="1" applyFill="1" applyBorder="1" applyAlignment="1">
      <alignment vertical="center"/>
      <protection/>
    </xf>
    <xf numFmtId="0" fontId="32" fillId="0" borderId="0" xfId="38" applyFont="1" applyFill="1" applyBorder="1" applyAlignment="1">
      <alignment vertical="center"/>
      <protection/>
    </xf>
    <xf numFmtId="0" fontId="21" fillId="0" borderId="0" xfId="38" applyFont="1" applyFill="1" applyBorder="1" applyAlignment="1">
      <alignment horizontal="center" vertical="center"/>
      <protection/>
    </xf>
    <xf numFmtId="41" fontId="21" fillId="0" borderId="5" xfId="38" applyNumberFormat="1" applyFont="1" applyFill="1" applyBorder="1" applyAlignment="1">
      <alignment horizontal="center" vertical="center"/>
      <protection/>
    </xf>
    <xf numFmtId="41" fontId="21" fillId="0" borderId="7" xfId="38" applyNumberFormat="1" applyFont="1" applyFill="1" applyBorder="1" applyAlignment="1">
      <alignment horizontal="center" vertical="center"/>
      <protection/>
    </xf>
    <xf numFmtId="41" fontId="21" fillId="0" borderId="58" xfId="38" applyNumberFormat="1" applyFont="1" applyFill="1" applyBorder="1" applyAlignment="1" applyProtection="1">
      <alignment vertical="center"/>
      <protection/>
    </xf>
    <xf numFmtId="0" fontId="21" fillId="0" borderId="15" xfId="38" applyFont="1" applyFill="1" applyBorder="1" applyAlignment="1">
      <alignment vertical="center"/>
      <protection/>
    </xf>
    <xf numFmtId="0" fontId="21" fillId="0" borderId="16" xfId="38" applyFont="1" applyFill="1" applyBorder="1" applyAlignment="1">
      <alignment horizontal="center" vertical="center"/>
      <protection/>
    </xf>
    <xf numFmtId="41" fontId="21" fillId="0" borderId="34" xfId="38" applyNumberFormat="1" applyFont="1" applyFill="1" applyBorder="1" applyAlignment="1">
      <alignment vertical="center"/>
      <protection/>
    </xf>
    <xf numFmtId="41" fontId="21" fillId="0" borderId="35" xfId="38" applyNumberFormat="1" applyFont="1" applyFill="1" applyBorder="1" applyAlignment="1">
      <alignment vertical="center"/>
      <protection/>
    </xf>
    <xf numFmtId="41" fontId="21" fillId="0" borderId="37" xfId="38" applyNumberFormat="1" applyFont="1" applyFill="1" applyBorder="1" applyAlignment="1">
      <alignment vertical="center"/>
      <protection/>
    </xf>
    <xf numFmtId="0" fontId="21" fillId="0" borderId="63" xfId="38" applyFont="1" applyFill="1" applyBorder="1" applyAlignment="1" applyProtection="1">
      <alignment horizontal="center" vertical="center"/>
      <protection/>
    </xf>
    <xf numFmtId="41" fontId="21" fillId="0" borderId="59" xfId="38" applyNumberFormat="1" applyFont="1" applyFill="1" applyBorder="1" applyAlignment="1">
      <alignment horizontal="center" vertical="center"/>
      <protection/>
    </xf>
    <xf numFmtId="41" fontId="21" fillId="0" borderId="60" xfId="38" applyNumberFormat="1" applyFont="1" applyFill="1" applyBorder="1" applyAlignment="1">
      <alignment horizontal="center" vertical="center"/>
      <protection/>
    </xf>
    <xf numFmtId="0" fontId="24" fillId="0" borderId="0" xfId="37" applyFont="1" applyFill="1" applyBorder="1" applyAlignment="1" applyProtection="1">
      <alignment horizontal="left" vertical="center"/>
      <protection/>
    </xf>
    <xf numFmtId="0" fontId="4" fillId="0" borderId="0" xfId="37" applyFont="1" applyFill="1" applyBorder="1" applyAlignment="1" applyProtection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37" applyFont="1" applyFill="1" applyBorder="1" applyAlignment="1">
      <alignment horizontal="right" vertical="center"/>
      <protection/>
    </xf>
    <xf numFmtId="0" fontId="4" fillId="0" borderId="0" xfId="37" applyFont="1" applyFill="1" applyAlignment="1">
      <alignment vertical="center"/>
      <protection/>
    </xf>
    <xf numFmtId="0" fontId="4" fillId="0" borderId="39" xfId="37" applyFont="1" applyFill="1" applyBorder="1" applyAlignment="1" applyProtection="1">
      <alignment horizontal="center" vertical="center"/>
      <protection/>
    </xf>
    <xf numFmtId="0" fontId="4" fillId="0" borderId="0" xfId="37" applyFont="1" applyFill="1" applyAlignment="1">
      <alignment horizontal="center" vertical="center"/>
      <protection/>
    </xf>
    <xf numFmtId="0" fontId="4" fillId="0" borderId="34" xfId="37" applyFont="1" applyFill="1" applyBorder="1" applyAlignment="1" applyProtection="1">
      <alignment horizontal="center" vertical="center"/>
      <protection/>
    </xf>
    <xf numFmtId="0" fontId="4" fillId="0" borderId="35" xfId="37" applyFont="1" applyFill="1" applyBorder="1" applyAlignment="1" applyProtection="1">
      <alignment horizontal="center" vertical="center"/>
      <protection/>
    </xf>
    <xf numFmtId="0" fontId="4" fillId="0" borderId="37" xfId="37" applyFont="1" applyFill="1" applyBorder="1" applyAlignment="1" applyProtection="1">
      <alignment horizontal="center" vertical="center"/>
      <protection/>
    </xf>
    <xf numFmtId="41" fontId="4" fillId="0" borderId="43" xfId="37" applyNumberFormat="1" applyFont="1" applyFill="1" applyBorder="1" applyAlignment="1" applyProtection="1">
      <alignment vertical="center" shrinkToFit="1"/>
      <protection/>
    </xf>
    <xf numFmtId="41" fontId="4" fillId="0" borderId="5" xfId="37" applyNumberFormat="1" applyFont="1" applyFill="1" applyBorder="1" applyAlignment="1" applyProtection="1">
      <alignment vertical="center" shrinkToFit="1"/>
      <protection/>
    </xf>
    <xf numFmtId="41" fontId="4" fillId="0" borderId="7" xfId="37" applyNumberFormat="1" applyFont="1" applyFill="1" applyBorder="1" applyAlignment="1" applyProtection="1">
      <alignment vertical="center" shrinkToFit="1"/>
      <protection/>
    </xf>
    <xf numFmtId="0" fontId="4" fillId="0" borderId="0" xfId="37" applyFont="1" applyFill="1" applyAlignment="1">
      <alignment vertical="center" shrinkToFit="1"/>
      <protection/>
    </xf>
    <xf numFmtId="41" fontId="4" fillId="0" borderId="40" xfId="37" applyNumberFormat="1" applyFont="1" applyFill="1" applyBorder="1" applyAlignment="1" applyProtection="1">
      <alignment vertical="center"/>
      <protection/>
    </xf>
    <xf numFmtId="41" fontId="4" fillId="0" borderId="41" xfId="37" applyNumberFormat="1" applyFont="1" applyFill="1" applyBorder="1" applyAlignment="1" applyProtection="1">
      <alignment vertical="center"/>
      <protection/>
    </xf>
    <xf numFmtId="41" fontId="4" fillId="0" borderId="42" xfId="37" applyNumberFormat="1" applyFont="1" applyFill="1" applyBorder="1" applyAlignment="1" applyProtection="1">
      <alignment vertical="center"/>
      <protection/>
    </xf>
    <xf numFmtId="0" fontId="4" fillId="0" borderId="10" xfId="37" applyFont="1" applyFill="1" applyBorder="1" applyAlignment="1" applyProtection="1">
      <alignment horizontal="distributed" vertical="center"/>
      <protection/>
    </xf>
    <xf numFmtId="41" fontId="4" fillId="0" borderId="43" xfId="37" applyNumberFormat="1" applyFont="1" applyFill="1" applyBorder="1" applyAlignment="1" applyProtection="1">
      <alignment vertical="center"/>
      <protection/>
    </xf>
    <xf numFmtId="41" fontId="4" fillId="0" borderId="5" xfId="37" applyNumberFormat="1" applyFont="1" applyFill="1" applyBorder="1" applyAlignment="1" applyProtection="1">
      <alignment vertical="center"/>
      <protection/>
    </xf>
    <xf numFmtId="41" fontId="4" fillId="0" borderId="7" xfId="37" applyNumberFormat="1" applyFont="1" applyFill="1" applyBorder="1" applyAlignment="1" applyProtection="1">
      <alignment vertical="center"/>
      <protection/>
    </xf>
    <xf numFmtId="0" fontId="4" fillId="0" borderId="16" xfId="37" applyFont="1" applyFill="1" applyBorder="1" applyAlignment="1" applyProtection="1">
      <alignment horizontal="distributed" vertical="center"/>
      <protection/>
    </xf>
    <xf numFmtId="41" fontId="4" fillId="0" borderId="34" xfId="37" applyNumberFormat="1" applyFont="1" applyFill="1" applyBorder="1" applyAlignment="1" applyProtection="1">
      <alignment vertical="center"/>
      <protection/>
    </xf>
    <xf numFmtId="41" fontId="4" fillId="0" borderId="35" xfId="37" applyNumberFormat="1" applyFont="1" applyFill="1" applyBorder="1" applyAlignment="1" applyProtection="1">
      <alignment vertical="center"/>
      <protection/>
    </xf>
    <xf numFmtId="41" fontId="4" fillId="0" borderId="37" xfId="37" applyNumberFormat="1" applyFont="1" applyFill="1" applyBorder="1" applyAlignment="1" applyProtection="1">
      <alignment vertical="center"/>
      <protection/>
    </xf>
    <xf numFmtId="0" fontId="4" fillId="0" borderId="8" xfId="37" applyFont="1" applyFill="1" applyBorder="1" applyAlignment="1">
      <alignment horizontal="distributed" vertical="center"/>
      <protection/>
    </xf>
    <xf numFmtId="0" fontId="4" fillId="0" borderId="14" xfId="37" applyFont="1" applyFill="1" applyBorder="1" applyAlignment="1">
      <alignment horizontal="distributed" vertical="center"/>
      <protection/>
    </xf>
    <xf numFmtId="41" fontId="4" fillId="0" borderId="40" xfId="37" applyNumberFormat="1" applyFont="1" applyFill="1" applyBorder="1" applyAlignment="1" applyProtection="1">
      <alignment vertical="center" shrinkToFit="1"/>
      <protection/>
    </xf>
    <xf numFmtId="41" fontId="4" fillId="0" borderId="41" xfId="37" applyNumberFormat="1" applyFont="1" applyFill="1" applyBorder="1" applyAlignment="1" applyProtection="1">
      <alignment vertical="center" shrinkToFit="1"/>
      <protection/>
    </xf>
    <xf numFmtId="41" fontId="4" fillId="0" borderId="42" xfId="37" applyNumberFormat="1" applyFont="1" applyFill="1" applyBorder="1" applyAlignment="1" applyProtection="1">
      <alignment vertical="center" shrinkToFit="1"/>
      <protection/>
    </xf>
    <xf numFmtId="0" fontId="4" fillId="0" borderId="0" xfId="37" applyFont="1" applyFill="1">
      <alignment/>
      <protection/>
    </xf>
    <xf numFmtId="0" fontId="4" fillId="0" borderId="8" xfId="37" applyFont="1" applyFill="1" applyBorder="1">
      <alignment/>
      <protection/>
    </xf>
    <xf numFmtId="0" fontId="4" fillId="0" borderId="0" xfId="37" applyFont="1" applyFill="1" applyBorder="1">
      <alignment/>
      <protection/>
    </xf>
    <xf numFmtId="0" fontId="4" fillId="0" borderId="0" xfId="37" applyFont="1" applyFill="1" applyBorder="1" applyAlignment="1" applyProtection="1">
      <alignment horizontal="distributed" vertical="center"/>
      <protection/>
    </xf>
    <xf numFmtId="41" fontId="4" fillId="0" borderId="0" xfId="37" applyNumberFormat="1" applyFont="1" applyFill="1" applyBorder="1" applyAlignment="1" applyProtection="1">
      <alignment vertical="center"/>
      <protection/>
    </xf>
    <xf numFmtId="37" fontId="21" fillId="0" borderId="0" xfId="36" applyNumberFormat="1" applyFont="1" applyFill="1" applyBorder="1" applyAlignment="1" applyProtection="1">
      <alignment horizontal="center"/>
      <protection/>
    </xf>
    <xf numFmtId="41" fontId="21" fillId="2" borderId="5" xfId="38" applyNumberFormat="1" applyFont="1" applyFill="1" applyBorder="1" applyAlignment="1" applyProtection="1">
      <alignment horizontal="right" vertical="center"/>
      <protection/>
    </xf>
    <xf numFmtId="41" fontId="21" fillId="2" borderId="7" xfId="38" applyNumberFormat="1" applyFont="1" applyFill="1" applyBorder="1" applyAlignment="1" applyProtection="1">
      <alignment horizontal="right" vertical="center"/>
      <protection/>
    </xf>
    <xf numFmtId="41" fontId="21" fillId="2" borderId="5" xfId="38" applyNumberFormat="1" applyFont="1" applyFill="1" applyBorder="1" applyAlignment="1" applyProtection="1">
      <alignment vertical="center"/>
      <protection/>
    </xf>
    <xf numFmtId="41" fontId="21" fillId="2" borderId="10" xfId="38" applyNumberFormat="1" applyFont="1" applyFill="1" applyBorder="1" applyAlignment="1" applyProtection="1">
      <alignment vertical="center"/>
      <protection/>
    </xf>
    <xf numFmtId="0" fontId="21" fillId="2" borderId="5" xfId="41" applyFont="1" applyFill="1" applyBorder="1">
      <alignment vertical="center"/>
      <protection/>
    </xf>
    <xf numFmtId="38" fontId="21" fillId="2" borderId="5" xfId="31" applyFont="1" applyFill="1" applyBorder="1" applyAlignment="1">
      <alignment vertical="center"/>
    </xf>
    <xf numFmtId="41" fontId="4" fillId="2" borderId="5" xfId="37" applyNumberFormat="1" applyFont="1" applyFill="1" applyBorder="1" applyAlignment="1" applyProtection="1">
      <alignment vertical="center"/>
      <protection/>
    </xf>
    <xf numFmtId="41" fontId="4" fillId="2" borderId="7" xfId="37" applyNumberFormat="1" applyFont="1" applyFill="1" applyBorder="1" applyAlignment="1" applyProtection="1">
      <alignment vertical="center"/>
      <protection/>
    </xf>
    <xf numFmtId="41" fontId="4" fillId="2" borderId="35" xfId="37" applyNumberFormat="1" applyFont="1" applyFill="1" applyBorder="1" applyAlignment="1" applyProtection="1">
      <alignment vertical="center"/>
      <protection/>
    </xf>
    <xf numFmtId="41" fontId="4" fillId="2" borderId="37" xfId="37" applyNumberFormat="1" applyFont="1" applyFill="1" applyBorder="1" applyAlignment="1" applyProtection="1">
      <alignment vertical="center"/>
      <protection/>
    </xf>
    <xf numFmtId="176" fontId="4" fillId="0" borderId="34" xfId="31" applyNumberFormat="1" applyFont="1" applyFill="1" applyBorder="1" applyAlignment="1">
      <alignment vertical="center" shrinkToFit="1"/>
    </xf>
    <xf numFmtId="176" fontId="4" fillId="0" borderId="35" xfId="31" applyNumberFormat="1" applyFont="1" applyFill="1" applyBorder="1" applyAlignment="1">
      <alignment vertical="center" shrinkToFit="1"/>
    </xf>
    <xf numFmtId="176" fontId="4" fillId="0" borderId="37" xfId="31" applyNumberFormat="1" applyFont="1" applyFill="1" applyBorder="1" applyAlignment="1">
      <alignment vertical="center" shrinkToFit="1"/>
    </xf>
    <xf numFmtId="176" fontId="4" fillId="2" borderId="34" xfId="31" applyNumberFormat="1" applyFont="1" applyFill="1" applyBorder="1" applyAlignment="1">
      <alignment vertical="center" shrinkToFit="1"/>
    </xf>
    <xf numFmtId="176" fontId="4" fillId="2" borderId="35" xfId="31" applyNumberFormat="1" applyFont="1" applyFill="1" applyBorder="1" applyAlignment="1">
      <alignment vertical="center" shrinkToFit="1"/>
    </xf>
    <xf numFmtId="176" fontId="4" fillId="2" borderId="37" xfId="31" applyNumberFormat="1" applyFont="1" applyFill="1" applyBorder="1" applyAlignment="1">
      <alignment vertical="center" shrinkToFit="1"/>
    </xf>
    <xf numFmtId="0" fontId="2" fillId="0" borderId="0" xfId="42" applyFont="1" applyFill="1" applyAlignment="1">
      <alignment vertical="center"/>
      <protection/>
    </xf>
    <xf numFmtId="38" fontId="30" fillId="2" borderId="20" xfId="31" applyFont="1" applyFill="1" applyBorder="1" applyAlignment="1">
      <alignment vertical="center"/>
    </xf>
    <xf numFmtId="38" fontId="30" fillId="2" borderId="9" xfId="31" applyFont="1" applyFill="1" applyBorder="1" applyAlignment="1">
      <alignment vertical="center"/>
    </xf>
    <xf numFmtId="0" fontId="4" fillId="2" borderId="0" xfId="37" applyFont="1" applyFill="1" applyBorder="1" applyAlignment="1">
      <alignment horizontal="right" vertical="center"/>
      <protection/>
    </xf>
    <xf numFmtId="38" fontId="30" fillId="2" borderId="45" xfId="31" applyFont="1" applyFill="1" applyBorder="1" applyAlignment="1">
      <alignment vertical="center"/>
    </xf>
    <xf numFmtId="38" fontId="16" fillId="0" borderId="0" xfId="31" applyFont="1" applyFill="1" applyBorder="1" applyAlignment="1">
      <alignment vertical="center"/>
    </xf>
    <xf numFmtId="0" fontId="21" fillId="2" borderId="15" xfId="38" applyFont="1" applyFill="1" applyBorder="1" applyAlignment="1">
      <alignment horizontal="right" vertical="center"/>
      <protection/>
    </xf>
    <xf numFmtId="0" fontId="0" fillId="0" borderId="0" xfId="35">
      <alignment vertical="center"/>
      <protection/>
    </xf>
    <xf numFmtId="0" fontId="0" fillId="0" borderId="0" xfId="35" applyAlignment="1">
      <alignment horizontal="center" vertical="center"/>
      <protection/>
    </xf>
    <xf numFmtId="38" fontId="0" fillId="0" borderId="0" xfId="31" applyAlignment="1">
      <alignment vertical="center"/>
    </xf>
    <xf numFmtId="0" fontId="0" fillId="0" borderId="0" xfId="35" applyAlignment="1">
      <alignment vertical="center"/>
      <protection/>
    </xf>
    <xf numFmtId="49" fontId="0" fillId="0" borderId="11" xfId="35" applyNumberFormat="1" applyBorder="1" applyAlignment="1">
      <alignment horizontal="center" vertical="center"/>
      <protection/>
    </xf>
    <xf numFmtId="0" fontId="0" fillId="0" borderId="11" xfId="35" applyBorder="1">
      <alignment vertical="center"/>
      <protection/>
    </xf>
    <xf numFmtId="0" fontId="0" fillId="0" borderId="13" xfId="35" applyBorder="1" applyAlignment="1">
      <alignment horizontal="center" vertical="center"/>
      <protection/>
    </xf>
    <xf numFmtId="38" fontId="0" fillId="0" borderId="12" xfId="31" applyBorder="1" applyAlignment="1">
      <alignment horizontal="right" vertical="center"/>
    </xf>
    <xf numFmtId="0" fontId="0" fillId="0" borderId="12" xfId="35" applyBorder="1" applyAlignment="1">
      <alignment horizontal="right" vertical="center"/>
      <protection/>
    </xf>
    <xf numFmtId="0" fontId="0" fillId="0" borderId="8" xfId="35" applyBorder="1" applyAlignment="1">
      <alignment horizontal="center" vertical="center"/>
      <protection/>
    </xf>
    <xf numFmtId="0" fontId="0" fillId="0" borderId="8" xfId="35" applyBorder="1">
      <alignment vertical="center"/>
      <protection/>
    </xf>
    <xf numFmtId="0" fontId="0" fillId="0" borderId="10" xfId="35" applyBorder="1" applyAlignment="1">
      <alignment horizontal="center" vertical="center"/>
      <protection/>
    </xf>
    <xf numFmtId="38" fontId="0" fillId="0" borderId="0" xfId="31" applyBorder="1" applyAlignment="1">
      <alignment horizontal="right" vertical="center"/>
    </xf>
    <xf numFmtId="0" fontId="0" fillId="0" borderId="0" xfId="35" applyBorder="1" applyAlignment="1">
      <alignment horizontal="right" vertical="center"/>
      <protection/>
    </xf>
    <xf numFmtId="49" fontId="0" fillId="0" borderId="8" xfId="35" applyNumberFormat="1" applyBorder="1" applyAlignment="1">
      <alignment horizontal="center" vertical="center"/>
      <protection/>
    </xf>
    <xf numFmtId="0" fontId="0" fillId="0" borderId="14" xfId="35" applyBorder="1" applyAlignment="1">
      <alignment horizontal="center" vertical="center"/>
      <protection/>
    </xf>
    <xf numFmtId="0" fontId="0" fillId="0" borderId="14" xfId="35" applyBorder="1">
      <alignment vertical="center"/>
      <protection/>
    </xf>
    <xf numFmtId="0" fontId="0" fillId="0" borderId="16" xfId="35" applyBorder="1" applyAlignment="1">
      <alignment horizontal="center" vertical="center"/>
      <protection/>
    </xf>
    <xf numFmtId="38" fontId="0" fillId="0" borderId="15" xfId="31" applyBorder="1" applyAlignment="1">
      <alignment horizontal="right" vertical="center"/>
    </xf>
    <xf numFmtId="0" fontId="0" fillId="0" borderId="15" xfId="35" applyBorder="1" applyAlignment="1">
      <alignment horizontal="right" vertical="center"/>
      <protection/>
    </xf>
    <xf numFmtId="49" fontId="0" fillId="0" borderId="0" xfId="35" applyNumberFormat="1" applyAlignment="1">
      <alignment horizontal="center" vertical="center"/>
      <protection/>
    </xf>
    <xf numFmtId="49" fontId="0" fillId="0" borderId="0" xfId="35" applyNumberFormat="1">
      <alignment vertical="center"/>
      <protection/>
    </xf>
    <xf numFmtId="0" fontId="5" fillId="0" borderId="66" xfId="35" applyFont="1" applyBorder="1" applyAlignment="1">
      <alignment horizontal="center" vertical="center" wrapText="1"/>
      <protection/>
    </xf>
    <xf numFmtId="0" fontId="5" fillId="0" borderId="71" xfId="35" applyFont="1" applyBorder="1" applyAlignment="1">
      <alignment horizontal="center" vertical="center"/>
      <protection/>
    </xf>
    <xf numFmtId="0" fontId="5" fillId="0" borderId="2" xfId="35" applyFont="1" applyBorder="1" applyAlignment="1">
      <alignment horizontal="center" vertical="center"/>
      <protection/>
    </xf>
    <xf numFmtId="38" fontId="5" fillId="0" borderId="66" xfId="31" applyFont="1" applyBorder="1" applyAlignment="1">
      <alignment horizontal="center" vertical="center"/>
    </xf>
    <xf numFmtId="0" fontId="5" fillId="0" borderId="79" xfId="35" applyFont="1" applyBorder="1" applyAlignment="1">
      <alignment horizontal="center" vertical="center"/>
      <protection/>
    </xf>
    <xf numFmtId="0" fontId="5" fillId="0" borderId="80" xfId="35" applyFont="1" applyBorder="1" applyAlignment="1">
      <alignment horizontal="center" vertical="center"/>
      <protection/>
    </xf>
    <xf numFmtId="56" fontId="5" fillId="0" borderId="80" xfId="35" applyNumberFormat="1" applyFont="1" applyBorder="1" applyAlignment="1">
      <alignment horizontal="center" vertical="center"/>
      <protection/>
    </xf>
    <xf numFmtId="0" fontId="5" fillId="0" borderId="81" xfId="35" applyFont="1" applyBorder="1" applyAlignment="1">
      <alignment horizontal="center" vertical="center"/>
      <protection/>
    </xf>
    <xf numFmtId="0" fontId="5" fillId="0" borderId="82" xfId="35" applyFont="1" applyBorder="1" applyAlignment="1">
      <alignment horizontal="center" vertical="center"/>
      <protection/>
    </xf>
    <xf numFmtId="0" fontId="5" fillId="0" borderId="0" xfId="35" applyFont="1" applyAlignment="1">
      <alignment horizontal="center" vertical="center"/>
      <protection/>
    </xf>
    <xf numFmtId="0" fontId="0" fillId="0" borderId="0" xfId="35" applyFont="1" applyAlignment="1">
      <alignment horizontal="right" vertical="center"/>
      <protection/>
    </xf>
    <xf numFmtId="0" fontId="0" fillId="0" borderId="9" xfId="35" applyBorder="1" applyAlignment="1">
      <alignment horizontal="center" vertical="center"/>
      <protection/>
    </xf>
    <xf numFmtId="49" fontId="0" fillId="0" borderId="9" xfId="35" applyNumberFormat="1" applyBorder="1" applyAlignment="1">
      <alignment horizontal="center" vertical="center"/>
      <protection/>
    </xf>
    <xf numFmtId="0" fontId="0" fillId="0" borderId="45" xfId="35" applyBorder="1" applyAlignment="1">
      <alignment horizontal="center" vertical="center"/>
      <protection/>
    </xf>
    <xf numFmtId="49" fontId="0" fillId="0" borderId="20" xfId="35" applyNumberFormat="1" applyBorder="1" applyAlignment="1">
      <alignment horizontal="center" vertical="center"/>
      <protection/>
    </xf>
    <xf numFmtId="0" fontId="0" fillId="0" borderId="11" xfId="35" applyBorder="1" applyAlignment="1">
      <alignment horizontal="right" vertical="center"/>
      <protection/>
    </xf>
    <xf numFmtId="0" fontId="0" fillId="0" borderId="8" xfId="35" applyBorder="1" applyAlignment="1">
      <alignment horizontal="right" vertical="center"/>
      <protection/>
    </xf>
    <xf numFmtId="0" fontId="0" fillId="0" borderId="14" xfId="35" applyBorder="1" applyAlignment="1">
      <alignment horizontal="right" vertical="center"/>
      <protection/>
    </xf>
    <xf numFmtId="0" fontId="0" fillId="0" borderId="13" xfId="35" applyBorder="1" applyAlignment="1">
      <alignment horizontal="right" vertical="center"/>
      <protection/>
    </xf>
    <xf numFmtId="0" fontId="0" fillId="0" borderId="10" xfId="35" applyBorder="1" applyAlignment="1">
      <alignment horizontal="right" vertical="center"/>
      <protection/>
    </xf>
    <xf numFmtId="0" fontId="0" fillId="0" borderId="16" xfId="35" applyBorder="1" applyAlignment="1">
      <alignment horizontal="right" vertical="center"/>
      <protection/>
    </xf>
    <xf numFmtId="0" fontId="0" fillId="0" borderId="0" xfId="35" applyBorder="1" applyAlignment="1">
      <alignment horizontal="center" vertical="center"/>
      <protection/>
    </xf>
    <xf numFmtId="0" fontId="0" fillId="0" borderId="0" xfId="35" applyBorder="1">
      <alignment vertical="center"/>
      <protection/>
    </xf>
    <xf numFmtId="0" fontId="0" fillId="0" borderId="15" xfId="35" applyBorder="1" applyAlignment="1">
      <alignment horizontal="center" vertical="center"/>
      <protection/>
    </xf>
    <xf numFmtId="0" fontId="0" fillId="0" borderId="15" xfId="35" applyBorder="1" applyAlignment="1">
      <alignment horizontal="left" vertical="center"/>
      <protection/>
    </xf>
    <xf numFmtId="0" fontId="0" fillId="0" borderId="15" xfId="35" applyBorder="1">
      <alignment vertical="center"/>
      <protection/>
    </xf>
    <xf numFmtId="0" fontId="0" fillId="0" borderId="12" xfId="35" applyBorder="1" applyAlignment="1">
      <alignment horizontal="center" vertical="center"/>
      <protection/>
    </xf>
    <xf numFmtId="0" fontId="0" fillId="0" borderId="12" xfId="35" applyBorder="1">
      <alignment vertical="center"/>
      <protection/>
    </xf>
    <xf numFmtId="2" fontId="4" fillId="2" borderId="15" xfId="39" applyNumberFormat="1" applyFont="1" applyFill="1" applyBorder="1" applyAlignment="1">
      <alignment vertical="center" shrinkToFit="1"/>
      <protection/>
    </xf>
    <xf numFmtId="2" fontId="4" fillId="2" borderId="45" xfId="39" applyNumberFormat="1" applyFont="1" applyFill="1" applyBorder="1" applyAlignment="1">
      <alignment vertical="center" shrinkToFit="1"/>
      <protection/>
    </xf>
    <xf numFmtId="177" fontId="4" fillId="2" borderId="35" xfId="39" applyNumberFormat="1" applyFont="1" applyFill="1" applyBorder="1" applyAlignment="1" applyProtection="1">
      <alignment vertical="center" shrinkToFit="1"/>
      <protection/>
    </xf>
    <xf numFmtId="177" fontId="4" fillId="2" borderId="15" xfId="39" applyNumberFormat="1" applyFont="1" applyFill="1" applyBorder="1" applyAlignment="1" applyProtection="1">
      <alignment vertical="center" shrinkToFit="1"/>
      <protection/>
    </xf>
    <xf numFmtId="0" fontId="33" fillId="0" borderId="0" xfId="40" applyFont="1" applyFill="1" applyAlignment="1">
      <alignment horizontal="left" vertical="center"/>
      <protection/>
    </xf>
    <xf numFmtId="0" fontId="34" fillId="0" borderId="0" xfId="40" applyFont="1" applyFill="1" applyAlignment="1">
      <alignment vertical="center"/>
      <protection/>
    </xf>
    <xf numFmtId="38" fontId="34" fillId="0" borderId="0" xfId="40" applyNumberFormat="1" applyFont="1" applyFill="1" applyAlignment="1">
      <alignment vertical="center"/>
      <protection/>
    </xf>
    <xf numFmtId="38" fontId="34" fillId="0" borderId="0" xfId="31" applyFont="1" applyFill="1" applyAlignment="1">
      <alignment vertical="center"/>
    </xf>
    <xf numFmtId="0" fontId="34" fillId="0" borderId="0" xfId="40" applyFont="1" applyFill="1" applyAlignment="1">
      <alignment horizontal="left" vertical="center"/>
      <protection/>
    </xf>
    <xf numFmtId="0" fontId="4" fillId="0" borderId="15" xfId="0" applyFont="1" applyFill="1" applyBorder="1" applyAlignment="1" applyProtection="1">
      <alignment horizontal="distributed" vertical="center" wrapText="1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22" fillId="0" borderId="20" xfId="39" applyFont="1" applyFill="1" applyBorder="1" applyAlignment="1">
      <alignment horizontal="distributed" vertical="center" wrapText="1"/>
      <protection/>
    </xf>
    <xf numFmtId="0" fontId="22" fillId="0" borderId="45" xfId="39" applyFont="1" applyFill="1" applyBorder="1" applyAlignment="1">
      <alignment horizontal="distributed" vertical="center" wrapText="1"/>
      <protection/>
    </xf>
    <xf numFmtId="0" fontId="21" fillId="0" borderId="15" xfId="39" applyFont="1" applyFill="1" applyBorder="1" applyAlignment="1" quotePrefix="1">
      <alignment horizontal="distributed" vertical="center" shrinkToFit="1"/>
      <protection/>
    </xf>
    <xf numFmtId="0" fontId="21" fillId="0" borderId="15" xfId="39" applyFont="1" applyFill="1" applyBorder="1" applyAlignment="1">
      <alignment horizontal="distributed" vertical="center" shrinkToFit="1"/>
      <protection/>
    </xf>
    <xf numFmtId="0" fontId="21" fillId="0" borderId="16" xfId="39" applyFont="1" applyFill="1" applyBorder="1" applyAlignment="1">
      <alignment horizontal="distributed" vertical="center" shrinkToFit="1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19" fillId="0" borderId="0" xfId="39" applyFont="1" applyFill="1" applyAlignment="1">
      <alignment horizontal="center"/>
      <protection/>
    </xf>
    <xf numFmtId="0" fontId="4" fillId="0" borderId="83" xfId="39" applyFont="1" applyFill="1" applyBorder="1" applyAlignment="1">
      <alignment horizontal="distributed" vertical="center"/>
      <protection/>
    </xf>
    <xf numFmtId="0" fontId="4" fillId="0" borderId="84" xfId="39" applyFont="1" applyFill="1" applyBorder="1" applyAlignment="1">
      <alignment horizontal="distributed" vertical="center"/>
      <protection/>
    </xf>
    <xf numFmtId="0" fontId="4" fillId="0" borderId="85" xfId="39" applyFont="1" applyFill="1" applyBorder="1" applyAlignment="1">
      <alignment horizontal="distributed" vertical="center"/>
      <protection/>
    </xf>
    <xf numFmtId="0" fontId="4" fillId="0" borderId="11" xfId="39" applyFont="1" applyFill="1" applyBorder="1" applyAlignment="1" applyProtection="1">
      <alignment horizontal="center" vertical="center"/>
      <protection/>
    </xf>
    <xf numFmtId="0" fontId="4" fillId="0" borderId="14" xfId="39" applyFont="1" applyFill="1" applyBorder="1" applyAlignment="1" applyProtection="1">
      <alignment horizontal="center" vertical="center"/>
      <protection/>
    </xf>
    <xf numFmtId="0" fontId="4" fillId="0" borderId="86" xfId="39" applyFont="1" applyFill="1" applyBorder="1" applyAlignment="1" applyProtection="1">
      <alignment horizontal="distributed" vertical="center"/>
      <protection/>
    </xf>
    <xf numFmtId="0" fontId="4" fillId="0" borderId="84" xfId="39" applyFont="1" applyFill="1" applyBorder="1" applyAlignment="1" applyProtection="1">
      <alignment horizontal="distributed" vertical="center"/>
      <protection/>
    </xf>
    <xf numFmtId="0" fontId="4" fillId="0" borderId="85" xfId="39" applyFont="1" applyFill="1" applyBorder="1" applyAlignment="1" applyProtection="1">
      <alignment horizontal="distributed" vertical="center"/>
      <protection/>
    </xf>
    <xf numFmtId="0" fontId="4" fillId="0" borderId="87" xfId="39" applyFont="1" applyFill="1" applyBorder="1" applyAlignment="1">
      <alignment horizontal="distributed" vertical="center"/>
      <protection/>
    </xf>
    <xf numFmtId="0" fontId="4" fillId="0" borderId="86" xfId="39" applyFont="1" applyFill="1" applyBorder="1" applyAlignment="1">
      <alignment horizontal="distributed" vertical="center"/>
      <protection/>
    </xf>
    <xf numFmtId="0" fontId="4" fillId="0" borderId="20" xfId="39" applyFont="1" applyFill="1" applyBorder="1" applyAlignment="1">
      <alignment vertical="center" shrinkToFit="1"/>
      <protection/>
    </xf>
    <xf numFmtId="0" fontId="4" fillId="0" borderId="45" xfId="39" applyFont="1" applyFill="1" applyBorder="1" applyAlignment="1">
      <alignment vertical="center" shrinkToFit="1"/>
      <protection/>
    </xf>
    <xf numFmtId="0" fontId="4" fillId="0" borderId="88" xfId="39" applyFont="1" applyFill="1" applyBorder="1" applyAlignment="1">
      <alignment vertical="center" shrinkToFit="1"/>
      <protection/>
    </xf>
    <xf numFmtId="0" fontId="4" fillId="0" borderId="89" xfId="39" applyFont="1" applyFill="1" applyBorder="1" applyAlignment="1">
      <alignment vertical="center" shrinkToFit="1"/>
      <protection/>
    </xf>
    <xf numFmtId="0" fontId="4" fillId="0" borderId="16" xfId="0" applyFont="1" applyFill="1" applyBorder="1" applyAlignment="1" applyProtection="1">
      <alignment horizontal="distributed" vertical="center" wrapText="1"/>
      <protection/>
    </xf>
    <xf numFmtId="0" fontId="4" fillId="0" borderId="14" xfId="0" applyFont="1" applyFill="1" applyBorder="1" applyAlignment="1" applyProtection="1">
      <alignment horizontal="distributed" vertical="center" wrapText="1"/>
      <protection/>
    </xf>
    <xf numFmtId="0" fontId="4" fillId="0" borderId="20" xfId="0" applyFont="1" applyFill="1" applyBorder="1" applyAlignment="1" applyProtection="1">
      <alignment horizontal="distributed" vertical="center" wrapText="1"/>
      <protection/>
    </xf>
    <xf numFmtId="0" fontId="4" fillId="0" borderId="9" xfId="0" applyFont="1" applyFill="1" applyBorder="1" applyAlignment="1" applyProtection="1">
      <alignment horizontal="distributed" vertical="center" wrapText="1"/>
      <protection/>
    </xf>
    <xf numFmtId="0" fontId="4" fillId="0" borderId="45" xfId="0" applyFont="1" applyFill="1" applyBorder="1" applyAlignment="1" applyProtection="1">
      <alignment horizontal="distributed" vertical="center" wrapText="1"/>
      <protection/>
    </xf>
    <xf numFmtId="0" fontId="4" fillId="0" borderId="11" xfId="0" applyFont="1" applyFill="1" applyBorder="1" applyAlignment="1" applyProtection="1">
      <alignment horizontal="distributed" vertical="center" wrapText="1"/>
      <protection/>
    </xf>
    <xf numFmtId="0" fontId="4" fillId="0" borderId="12" xfId="0" applyFont="1" applyFill="1" applyBorder="1" applyAlignment="1" applyProtection="1">
      <alignment horizontal="distributed" vertical="center" wrapText="1"/>
      <protection/>
    </xf>
    <xf numFmtId="0" fontId="4" fillId="0" borderId="13" xfId="0" applyFont="1" applyFill="1" applyBorder="1" applyAlignment="1" applyProtection="1">
      <alignment horizontal="distributed" vertical="center" wrapText="1"/>
      <protection/>
    </xf>
    <xf numFmtId="0" fontId="4" fillId="0" borderId="11" xfId="0" applyFont="1" applyFill="1" applyBorder="1" applyAlignment="1" quotePrefix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>
      <alignment horizontal="distributed" vertical="center"/>
    </xf>
    <xf numFmtId="0" fontId="4" fillId="0" borderId="71" xfId="0" applyFont="1" applyFill="1" applyBorder="1" applyAlignment="1" applyProtection="1">
      <alignment horizontal="distributed" vertical="center"/>
      <protection/>
    </xf>
    <xf numFmtId="0" fontId="4" fillId="0" borderId="72" xfId="0" applyFont="1" applyFill="1" applyBorder="1" applyAlignment="1">
      <alignment horizontal="distributed" vertical="center"/>
    </xf>
    <xf numFmtId="0" fontId="4" fillId="0" borderId="76" xfId="39" applyFont="1" applyFill="1" applyBorder="1" applyAlignment="1" applyProtection="1">
      <alignment horizontal="distributed" vertical="center"/>
      <protection/>
    </xf>
    <xf numFmtId="0" fontId="4" fillId="0" borderId="78" xfId="39" applyFont="1" applyFill="1" applyBorder="1" applyAlignment="1" applyProtection="1">
      <alignment horizontal="distributed" vertical="center"/>
      <protection/>
    </xf>
    <xf numFmtId="0" fontId="4" fillId="0" borderId="11" xfId="39" applyFont="1" applyFill="1" applyBorder="1" applyAlignment="1" applyProtection="1">
      <alignment horizontal="distributed" vertical="center"/>
      <protection/>
    </xf>
    <xf numFmtId="0" fontId="4" fillId="0" borderId="13" xfId="39" applyFont="1" applyFill="1" applyBorder="1" applyAlignment="1" applyProtection="1">
      <alignment horizontal="distributed" vertical="center"/>
      <protection/>
    </xf>
    <xf numFmtId="0" fontId="4" fillId="0" borderId="12" xfId="39" applyFont="1" applyFill="1" applyBorder="1" applyAlignment="1" applyProtection="1">
      <alignment horizontal="distributed" vertical="center"/>
      <protection/>
    </xf>
    <xf numFmtId="0" fontId="4" fillId="0" borderId="13" xfId="39" applyFont="1" applyFill="1" applyBorder="1" applyAlignment="1">
      <alignment horizontal="distributed" vertical="center"/>
      <protection/>
    </xf>
    <xf numFmtId="0" fontId="4" fillId="0" borderId="8" xfId="39" applyFont="1" applyFill="1" applyBorder="1" applyAlignment="1" applyProtection="1">
      <alignment horizontal="distributed" vertical="center"/>
      <protection/>
    </xf>
    <xf numFmtId="0" fontId="4" fillId="0" borderId="10" xfId="39" applyFont="1" applyFill="1" applyBorder="1" applyAlignment="1" applyProtection="1">
      <alignment horizontal="distributed" vertical="center"/>
      <protection/>
    </xf>
    <xf numFmtId="0" fontId="4" fillId="0" borderId="0" xfId="39" applyFont="1" applyFill="1" applyBorder="1" applyAlignment="1" applyProtection="1">
      <alignment horizontal="distributed" vertical="center"/>
      <protection/>
    </xf>
    <xf numFmtId="0" fontId="4" fillId="0" borderId="10" xfId="39" applyFont="1" applyFill="1" applyBorder="1" applyAlignment="1">
      <alignment horizontal="distributed" vertical="center"/>
      <protection/>
    </xf>
    <xf numFmtId="0" fontId="4" fillId="0" borderId="71" xfId="39" applyFont="1" applyFill="1" applyBorder="1" applyAlignment="1" applyProtection="1">
      <alignment horizontal="distributed" vertical="center"/>
      <protection/>
    </xf>
    <xf numFmtId="0" fontId="4" fillId="0" borderId="2" xfId="39" applyFont="1" applyFill="1" applyBorder="1" applyAlignment="1" applyProtection="1">
      <alignment horizontal="distributed" vertical="center"/>
      <protection/>
    </xf>
    <xf numFmtId="0" fontId="4" fillId="0" borderId="72" xfId="39" applyFont="1" applyFill="1" applyBorder="1" applyAlignment="1" applyProtection="1">
      <alignment horizontal="distributed" vertical="center"/>
      <protection/>
    </xf>
    <xf numFmtId="0" fontId="4" fillId="0" borderId="14" xfId="39" applyFont="1" applyFill="1" applyBorder="1" applyAlignment="1" applyProtection="1" quotePrefix="1">
      <alignment horizontal="distributed" vertical="center"/>
      <protection/>
    </xf>
    <xf numFmtId="0" fontId="4" fillId="0" borderId="16" xfId="39" applyFont="1" applyFill="1" applyBorder="1" applyAlignment="1" applyProtection="1" quotePrefix="1">
      <alignment horizontal="distributed" vertical="center"/>
      <protection/>
    </xf>
    <xf numFmtId="0" fontId="4" fillId="0" borderId="15" xfId="39" applyFont="1" applyFill="1" applyBorder="1" applyAlignment="1" applyProtection="1" quotePrefix="1">
      <alignment horizontal="distributed" vertical="center"/>
      <protection/>
    </xf>
    <xf numFmtId="0" fontId="4" fillId="0" borderId="46" xfId="39" applyFont="1" applyFill="1" applyBorder="1" applyAlignment="1" applyProtection="1">
      <alignment horizontal="distributed" vertical="center"/>
      <protection/>
    </xf>
    <xf numFmtId="0" fontId="4" fillId="0" borderId="42" xfId="39" applyFont="1" applyFill="1" applyBorder="1" applyAlignment="1">
      <alignment horizontal="distributed" vertical="center"/>
      <protection/>
    </xf>
    <xf numFmtId="0" fontId="4" fillId="0" borderId="70" xfId="39" applyFont="1" applyFill="1" applyBorder="1" applyAlignment="1" applyProtection="1">
      <alignment horizontal="distributed" vertical="center"/>
      <protection/>
    </xf>
    <xf numFmtId="0" fontId="4" fillId="0" borderId="37" xfId="39" applyFont="1" applyFill="1" applyBorder="1" applyAlignment="1" applyProtection="1">
      <alignment horizontal="distributed" vertical="center"/>
      <protection/>
    </xf>
    <xf numFmtId="0" fontId="4" fillId="0" borderId="44" xfId="39" applyFont="1" applyFill="1" applyBorder="1" applyAlignment="1" applyProtection="1">
      <alignment horizontal="distributed" vertical="center"/>
      <protection/>
    </xf>
    <xf numFmtId="0" fontId="4" fillId="0" borderId="7" xfId="39" applyFont="1" applyFill="1" applyBorder="1" applyAlignment="1" applyProtection="1">
      <alignment horizontal="distributed" vertical="center"/>
      <protection/>
    </xf>
    <xf numFmtId="0" fontId="4" fillId="0" borderId="71" xfId="39" applyFont="1" applyFill="1" applyBorder="1" applyAlignment="1" applyProtection="1">
      <alignment horizontal="distributed" vertical="center"/>
      <protection/>
    </xf>
    <xf numFmtId="0" fontId="4" fillId="0" borderId="72" xfId="39" applyFont="1" applyFill="1" applyBorder="1" applyAlignment="1">
      <alignment horizontal="distributed" vertical="center"/>
      <protection/>
    </xf>
    <xf numFmtId="0" fontId="4" fillId="0" borderId="90" xfId="39" applyFont="1" applyFill="1" applyBorder="1" applyAlignment="1" applyProtection="1">
      <alignment horizontal="distributed" vertical="center"/>
      <protection/>
    </xf>
    <xf numFmtId="0" fontId="4" fillId="0" borderId="39" xfId="39" applyFont="1" applyFill="1" applyBorder="1" applyAlignment="1">
      <alignment horizontal="distributed" vertical="center"/>
      <protection/>
    </xf>
    <xf numFmtId="0" fontId="4" fillId="0" borderId="42" xfId="39" applyFont="1" applyFill="1" applyBorder="1" applyAlignment="1" applyProtection="1">
      <alignment horizontal="distributed" vertical="center"/>
      <protection/>
    </xf>
    <xf numFmtId="0" fontId="4" fillId="0" borderId="74" xfId="39" applyFont="1" applyFill="1" applyBorder="1" applyAlignment="1" applyProtection="1">
      <alignment horizontal="distributed" vertical="center"/>
      <protection/>
    </xf>
    <xf numFmtId="0" fontId="4" fillId="0" borderId="73" xfId="39" applyFont="1" applyFill="1" applyBorder="1" applyAlignment="1" applyProtection="1">
      <alignment horizontal="distributed" vertical="center"/>
      <protection/>
    </xf>
    <xf numFmtId="0" fontId="21" fillId="0" borderId="71" xfId="38" applyFont="1" applyFill="1" applyBorder="1" applyAlignment="1" applyProtection="1">
      <alignment horizontal="center" vertical="center"/>
      <protection/>
    </xf>
    <xf numFmtId="0" fontId="21" fillId="0" borderId="2" xfId="38" applyFont="1" applyFill="1" applyBorder="1" applyAlignment="1" applyProtection="1">
      <alignment horizontal="center" vertical="center"/>
      <protection/>
    </xf>
    <xf numFmtId="0" fontId="21" fillId="0" borderId="72" xfId="38" applyFont="1" applyFill="1" applyBorder="1" applyAlignment="1" applyProtection="1">
      <alignment horizontal="center" vertical="center"/>
      <protection/>
    </xf>
    <xf numFmtId="0" fontId="21" fillId="0" borderId="8" xfId="38" applyFont="1" applyFill="1" applyBorder="1" applyAlignment="1" applyProtection="1">
      <alignment horizontal="distributed" vertical="center"/>
      <protection/>
    </xf>
    <xf numFmtId="0" fontId="21" fillId="0" borderId="0" xfId="38" applyFont="1" applyFill="1" applyBorder="1">
      <alignment/>
      <protection/>
    </xf>
    <xf numFmtId="0" fontId="21" fillId="0" borderId="8" xfId="38" applyFont="1" applyFill="1" applyBorder="1" applyAlignment="1" applyProtection="1" quotePrefix="1">
      <alignment horizontal="distributed" vertical="center"/>
      <protection/>
    </xf>
    <xf numFmtId="0" fontId="21" fillId="0" borderId="0" xfId="38" applyFont="1" applyFill="1" applyBorder="1" applyAlignment="1">
      <alignment horizontal="distributed"/>
      <protection/>
    </xf>
    <xf numFmtId="0" fontId="21" fillId="0" borderId="0" xfId="38" applyFont="1" applyFill="1" applyBorder="1" applyAlignment="1">
      <alignment horizontal="right" vertical="center"/>
      <protection/>
    </xf>
    <xf numFmtId="0" fontId="21" fillId="0" borderId="8" xfId="38" applyFont="1" applyFill="1" applyBorder="1" applyAlignment="1">
      <alignment horizontal="distributed" vertical="center"/>
      <protection/>
    </xf>
    <xf numFmtId="0" fontId="21" fillId="0" borderId="0" xfId="38" applyFont="1" applyFill="1" applyBorder="1" applyAlignment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22" fillId="0" borderId="8" xfId="38" applyFont="1" applyFill="1" applyBorder="1" applyAlignment="1">
      <alignment horizontal="distributed" vertical="center"/>
      <protection/>
    </xf>
    <xf numFmtId="0" fontId="23" fillId="0" borderId="0" xfId="0" applyFont="1" applyFill="1" applyBorder="1" applyAlignment="1">
      <alignment horizontal="distributed" vertical="center"/>
    </xf>
    <xf numFmtId="0" fontId="5" fillId="0" borderId="0" xfId="38" applyFont="1" applyFill="1" applyBorder="1" applyAlignment="1">
      <alignment horizontal="distributed" vertical="center"/>
      <protection/>
    </xf>
    <xf numFmtId="0" fontId="4" fillId="0" borderId="33" xfId="37" applyFont="1" applyFill="1" applyBorder="1" applyAlignment="1" applyProtection="1">
      <alignment horizontal="center" vertical="center"/>
      <protection/>
    </xf>
    <xf numFmtId="0" fontId="4" fillId="0" borderId="38" xfId="37" applyFont="1" applyFill="1" applyBorder="1" applyAlignment="1" applyProtection="1">
      <alignment horizontal="center" vertical="center"/>
      <protection/>
    </xf>
    <xf numFmtId="0" fontId="4" fillId="0" borderId="39" xfId="37" applyFont="1" applyFill="1" applyBorder="1" applyAlignment="1" applyProtection="1">
      <alignment horizontal="center" vertical="center"/>
      <protection/>
    </xf>
    <xf numFmtId="0" fontId="4" fillId="0" borderId="8" xfId="37" applyFont="1" applyFill="1" applyBorder="1" applyAlignment="1" applyProtection="1">
      <alignment horizontal="distributed" vertical="center" shrinkToFit="1"/>
      <protection/>
    </xf>
    <xf numFmtId="0" fontId="4" fillId="0" borderId="10" xfId="37" applyFont="1" applyFill="1" applyBorder="1" applyAlignment="1" applyProtection="1">
      <alignment horizontal="distributed" vertical="center" shrinkToFit="1"/>
      <protection/>
    </xf>
    <xf numFmtId="0" fontId="4" fillId="0" borderId="11" xfId="37" applyFont="1" applyFill="1" applyBorder="1" applyAlignment="1" applyProtection="1">
      <alignment horizontal="distributed" vertical="center"/>
      <protection/>
    </xf>
    <xf numFmtId="0" fontId="4" fillId="0" borderId="13" xfId="37" applyFont="1" applyFill="1" applyBorder="1" applyAlignment="1" applyProtection="1">
      <alignment horizontal="distributed" vertical="center"/>
      <protection/>
    </xf>
    <xf numFmtId="0" fontId="4" fillId="0" borderId="8" xfId="37" applyFont="1" applyFill="1" applyBorder="1" applyAlignment="1" applyProtection="1">
      <alignment horizontal="distributed" vertical="center"/>
      <protection/>
    </xf>
    <xf numFmtId="0" fontId="4" fillId="0" borderId="10" xfId="37" applyFont="1" applyFill="1" applyBorder="1" applyAlignment="1" applyProtection="1">
      <alignment horizontal="distributed" vertical="center"/>
      <protection/>
    </xf>
    <xf numFmtId="0" fontId="4" fillId="0" borderId="11" xfId="37" applyFont="1" applyFill="1" applyBorder="1" applyAlignment="1" applyProtection="1">
      <alignment horizontal="center" vertical="center"/>
      <protection/>
    </xf>
    <xf numFmtId="0" fontId="4" fillId="0" borderId="13" xfId="37" applyFont="1" applyFill="1" applyBorder="1" applyAlignment="1" applyProtection="1">
      <alignment horizontal="center" vertical="center"/>
      <protection/>
    </xf>
    <xf numFmtId="0" fontId="4" fillId="0" borderId="14" xfId="37" applyFont="1" applyFill="1" applyBorder="1" applyAlignment="1" applyProtection="1">
      <alignment horizontal="center" vertical="center"/>
      <protection/>
    </xf>
    <xf numFmtId="0" fontId="4" fillId="0" borderId="16" xfId="37" applyFont="1" applyFill="1" applyBorder="1" applyAlignment="1" applyProtection="1">
      <alignment horizontal="center" vertical="center"/>
      <protection/>
    </xf>
    <xf numFmtId="0" fontId="4" fillId="0" borderId="14" xfId="37" applyFont="1" applyFill="1" applyBorder="1" applyAlignment="1" applyProtection="1">
      <alignment horizontal="distributed" vertical="center"/>
      <protection/>
    </xf>
    <xf numFmtId="0" fontId="4" fillId="0" borderId="16" xfId="37" applyFont="1" applyFill="1" applyBorder="1" applyAlignment="1" applyProtection="1">
      <alignment horizontal="distributed" vertical="center"/>
      <protection/>
    </xf>
    <xf numFmtId="0" fontId="21" fillId="0" borderId="0" xfId="42" applyFont="1" applyFill="1" applyAlignment="1" quotePrefix="1">
      <alignment horizontal="right"/>
      <protection/>
    </xf>
    <xf numFmtId="0" fontId="21" fillId="0" borderId="15" xfId="42" applyFont="1" applyFill="1" applyBorder="1" applyAlignment="1" quotePrefix="1">
      <alignment horizontal="right"/>
      <protection/>
    </xf>
    <xf numFmtId="0" fontId="21" fillId="0" borderId="20" xfId="42" applyFont="1" applyFill="1" applyBorder="1" applyAlignment="1">
      <alignment horizontal="center" vertical="center" wrapText="1"/>
      <protection/>
    </xf>
    <xf numFmtId="0" fontId="21" fillId="0" borderId="45" xfId="42" applyFont="1" applyFill="1" applyBorder="1" applyAlignment="1">
      <alignment horizontal="center" vertical="center" wrapText="1"/>
      <protection/>
    </xf>
    <xf numFmtId="0" fontId="21" fillId="0" borderId="11" xfId="42" applyFont="1" applyFill="1" applyBorder="1" applyAlignment="1">
      <alignment horizontal="distributed" vertical="center" shrinkToFit="1"/>
      <protection/>
    </xf>
    <xf numFmtId="0" fontId="21" fillId="0" borderId="13" xfId="42" applyFont="1" applyFill="1" applyBorder="1" applyAlignment="1">
      <alignment horizontal="distributed" vertical="center" shrinkToFit="1"/>
      <protection/>
    </xf>
    <xf numFmtId="0" fontId="21" fillId="0" borderId="14" xfId="42" applyFont="1" applyFill="1" applyBorder="1" applyAlignment="1">
      <alignment horizontal="distributed" vertical="center" shrinkToFit="1"/>
      <protection/>
    </xf>
    <xf numFmtId="0" fontId="21" fillId="0" borderId="16" xfId="42" applyFont="1" applyFill="1" applyBorder="1" applyAlignment="1">
      <alignment horizontal="distributed" vertical="center" shrinkToFit="1"/>
      <protection/>
    </xf>
    <xf numFmtId="0" fontId="21" fillId="0" borderId="91" xfId="42" applyFont="1" applyFill="1" applyBorder="1" applyAlignment="1">
      <alignment horizontal="distributed" vertical="center"/>
      <protection/>
    </xf>
    <xf numFmtId="0" fontId="21" fillId="0" borderId="92" xfId="42" applyFont="1" applyFill="1" applyBorder="1" applyAlignment="1">
      <alignment horizontal="distributed" vertical="center"/>
      <protection/>
    </xf>
    <xf numFmtId="0" fontId="21" fillId="0" borderId="93" xfId="42" applyFont="1" applyFill="1" applyBorder="1" applyAlignment="1">
      <alignment horizontal="distributed" vertical="center"/>
      <protection/>
    </xf>
    <xf numFmtId="0" fontId="21" fillId="0" borderId="94" xfId="42" applyFont="1" applyFill="1" applyBorder="1" applyAlignment="1">
      <alignment horizontal="center" vertical="center" shrinkToFit="1"/>
      <protection/>
    </xf>
    <xf numFmtId="0" fontId="21" fillId="0" borderId="95" xfId="42" applyFont="1" applyFill="1" applyBorder="1" applyAlignment="1">
      <alignment horizontal="center" vertical="center" shrinkToFit="1"/>
      <protection/>
    </xf>
    <xf numFmtId="0" fontId="21" fillId="0" borderId="96" xfId="42" applyFont="1" applyFill="1" applyBorder="1" applyAlignment="1">
      <alignment vertical="center" shrinkToFit="1"/>
      <protection/>
    </xf>
    <xf numFmtId="0" fontId="21" fillId="0" borderId="97" xfId="42" applyFont="1" applyFill="1" applyBorder="1" applyAlignment="1">
      <alignment vertical="center" shrinkToFit="1"/>
      <protection/>
    </xf>
    <xf numFmtId="0" fontId="21" fillId="0" borderId="94" xfId="42" applyFont="1" applyFill="1" applyBorder="1" applyAlignment="1">
      <alignment vertical="center" shrinkToFit="1"/>
      <protection/>
    </xf>
    <xf numFmtId="0" fontId="21" fillId="0" borderId="95" xfId="42" applyFont="1" applyFill="1" applyBorder="1" applyAlignment="1">
      <alignment vertical="center" shrinkToFit="1"/>
      <protection/>
    </xf>
    <xf numFmtId="0" fontId="21" fillId="0" borderId="98" xfId="42" applyFont="1" applyFill="1" applyBorder="1" applyAlignment="1">
      <alignment vertical="center" shrinkToFit="1"/>
      <protection/>
    </xf>
    <xf numFmtId="0" fontId="21" fillId="0" borderId="99" xfId="42" applyFont="1" applyFill="1" applyBorder="1" applyAlignment="1">
      <alignment vertical="center" shrinkToFit="1"/>
      <protection/>
    </xf>
    <xf numFmtId="0" fontId="21" fillId="0" borderId="100" xfId="42" applyFont="1" applyFill="1" applyBorder="1" applyAlignment="1">
      <alignment vertical="center" shrinkToFit="1"/>
      <protection/>
    </xf>
    <xf numFmtId="0" fontId="21" fillId="0" borderId="101" xfId="42" applyFont="1" applyFill="1" applyBorder="1" applyAlignment="1">
      <alignment vertical="center" shrinkToFit="1"/>
      <protection/>
    </xf>
    <xf numFmtId="38" fontId="30" fillId="0" borderId="11" xfId="31" applyFont="1" applyFill="1" applyBorder="1" applyAlignment="1">
      <alignment horizontal="distributed" vertical="center"/>
    </xf>
    <xf numFmtId="38" fontId="30" fillId="0" borderId="13" xfId="31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38" fontId="30" fillId="0" borderId="0" xfId="31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</cellXfs>
  <cellStyles count="30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Hyperlink" xfId="29"/>
    <cellStyle name="下点線" xfId="30"/>
    <cellStyle name="Comma [0]" xfId="31"/>
    <cellStyle name="Comma" xfId="32"/>
    <cellStyle name="Currency [0]" xfId="33"/>
    <cellStyle name="Currency" xfId="34"/>
    <cellStyle name="標準_1" xfId="35"/>
    <cellStyle name="標準_11-12" xfId="36"/>
    <cellStyle name="標準_H11統計表" xfId="37"/>
    <cellStyle name="標準_H11統計表   （表７）" xfId="38"/>
    <cellStyle name="標準_H12統計表" xfId="39"/>
    <cellStyle name="標準_算出に用いた人口表" xfId="40"/>
    <cellStyle name="標準_出生数、母の年齢階級別" xfId="41"/>
    <cellStyle name="標準_乳児死亡数" xfId="42"/>
    <cellStyle name="Followed Hyperlink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010;&#25968;&#65286;&#30906;&#23450;&#25968;\&#65297;&#65302;\&#30906;&#23450;&#25968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ouser\LOCALS~1\Temp\notesEA312D\&#20986;&#29983;&#25968;&#12289;&#27597;&#12398;&#24180;&#40802;&#38542;&#32026;&#2102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7010;&#25968;&#65286;&#30906;&#23450;&#25968;\&#65297;&#65302;\&#30906;&#23450;&#25968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douser\My%20Documents\&#32113;&#35336;&#38306;&#20418;\&#20154;&#21475;&#21205;&#24907;&#35519;&#26619;\&#20844;&#34920;&#36039;&#26009;&#65288;H9&#65374;&#65289;\H16\&#30906;&#23450;&#25968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douser\My%20Documents\&#32113;&#35336;&#38306;&#20418;\&#20154;&#21475;&#21205;&#24907;&#35519;&#26619;\&#20844;&#34920;&#36039;&#26009;&#65288;H9&#65374;&#65289;\H16\&#30906;&#23450;&#25968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B05C0022 (2)"/>
      <sheetName val="NB05C002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6:K48"/>
  <sheetViews>
    <sheetView tabSelected="1" workbookViewId="0" topLeftCell="A4">
      <selection activeCell="A4" sqref="A4"/>
    </sheetView>
  </sheetViews>
  <sheetFormatPr defaultColWidth="9.00390625" defaultRowHeight="13.5"/>
  <cols>
    <col min="1" max="1" width="11.00390625" style="10" customWidth="1"/>
    <col min="2" max="2" width="6.00390625" style="10" bestFit="1" customWidth="1"/>
    <col min="3" max="6" width="11.00390625" style="10" customWidth="1"/>
    <col min="7" max="7" width="10.625" style="10" customWidth="1"/>
    <col min="8" max="8" width="32.875" style="10" hidden="1" customWidth="1"/>
    <col min="9" max="10" width="11.00390625" style="10" hidden="1" customWidth="1"/>
    <col min="11" max="16384" width="11.00390625" style="10" customWidth="1"/>
  </cols>
  <sheetData>
    <row r="16" spans="1:11" ht="55.5">
      <c r="A16" s="562" t="s">
        <v>66</v>
      </c>
      <c r="B16" s="562"/>
      <c r="C16" s="562"/>
      <c r="D16" s="562"/>
      <c r="E16" s="562"/>
      <c r="F16" s="562"/>
      <c r="G16" s="562"/>
      <c r="H16" s="562"/>
      <c r="I16" s="562"/>
      <c r="J16" s="562"/>
      <c r="K16" s="562"/>
    </row>
    <row r="20" ht="13.5">
      <c r="C20" s="10" t="s">
        <v>528</v>
      </c>
    </row>
    <row r="22" ht="13.5">
      <c r="C22" s="10" t="s">
        <v>451</v>
      </c>
    </row>
    <row r="40" spans="2:7" s="14" customFormat="1" ht="24.75" customHeight="1">
      <c r="B40" s="11" t="s">
        <v>410</v>
      </c>
      <c r="C40" s="12"/>
      <c r="D40" s="12"/>
      <c r="E40" s="12"/>
      <c r="F40" s="12"/>
      <c r="G40" s="13"/>
    </row>
    <row r="41" spans="2:7" s="14" customFormat="1" ht="24.75" customHeight="1">
      <c r="B41" s="15" t="s">
        <v>395</v>
      </c>
      <c r="C41" s="16" t="s">
        <v>409</v>
      </c>
      <c r="D41" s="17"/>
      <c r="E41" s="16"/>
      <c r="F41" s="16"/>
      <c r="G41" s="18" t="s">
        <v>396</v>
      </c>
    </row>
    <row r="42" spans="2:7" s="14" customFormat="1" ht="24.75" customHeight="1">
      <c r="B42" s="19" t="s">
        <v>397</v>
      </c>
      <c r="C42" s="16" t="s">
        <v>398</v>
      </c>
      <c r="D42" s="17"/>
      <c r="E42" s="16"/>
      <c r="F42" s="16"/>
      <c r="G42" s="18" t="s">
        <v>399</v>
      </c>
    </row>
    <row r="43" spans="2:7" s="14" customFormat="1" ht="24.75" customHeight="1">
      <c r="B43" s="19" t="s">
        <v>400</v>
      </c>
      <c r="C43" s="16" t="s">
        <v>401</v>
      </c>
      <c r="D43" s="17"/>
      <c r="E43" s="16"/>
      <c r="F43" s="16"/>
      <c r="G43" s="18" t="s">
        <v>402</v>
      </c>
    </row>
    <row r="44" spans="2:7" s="14" customFormat="1" ht="24.75" customHeight="1">
      <c r="B44" s="19" t="s">
        <v>403</v>
      </c>
      <c r="C44" s="16" t="s">
        <v>404</v>
      </c>
      <c r="D44" s="17"/>
      <c r="E44" s="16"/>
      <c r="F44" s="16"/>
      <c r="G44" s="20" t="s">
        <v>405</v>
      </c>
    </row>
    <row r="45" spans="2:7" s="14" customFormat="1" ht="24.75" customHeight="1">
      <c r="B45" s="21" t="s">
        <v>406</v>
      </c>
      <c r="C45" s="22" t="s">
        <v>407</v>
      </c>
      <c r="D45" s="23"/>
      <c r="E45" s="22"/>
      <c r="F45" s="22"/>
      <c r="G45" s="24" t="s">
        <v>408</v>
      </c>
    </row>
    <row r="47" ht="26.25" customHeight="1"/>
    <row r="48" ht="21" customHeight="1">
      <c r="E48" s="25" t="s">
        <v>413</v>
      </c>
    </row>
  </sheetData>
  <mergeCells count="1">
    <mergeCell ref="A16:K16"/>
  </mergeCells>
  <printOptions horizontalCentered="1"/>
  <pageMargins left="0.984251968503937" right="0.6299212598425197" top="0.984251968503937" bottom="0.984251968503937" header="0.5118110236220472" footer="0.511811023622047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8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875" style="490" bestFit="1" customWidth="1"/>
    <col min="2" max="2" width="27.875" style="489" bestFit="1" customWidth="1"/>
    <col min="3" max="3" width="7.75390625" style="490" bestFit="1" customWidth="1"/>
    <col min="4" max="4" width="7.00390625" style="491" bestFit="1" customWidth="1"/>
    <col min="5" max="5" width="4.75390625" style="489" bestFit="1" customWidth="1"/>
    <col min="6" max="6" width="4.625" style="489" bestFit="1" customWidth="1"/>
    <col min="7" max="9" width="4.75390625" style="489" bestFit="1" customWidth="1"/>
    <col min="10" max="30" width="6.50390625" style="489" customWidth="1"/>
    <col min="31" max="31" width="5.25390625" style="489" bestFit="1" customWidth="1"/>
    <col min="32" max="32" width="9.875" style="489" bestFit="1" customWidth="1"/>
    <col min="33" max="16384" width="9.00390625" style="489" customWidth="1"/>
  </cols>
  <sheetData>
    <row r="1" spans="1:32" ht="13.5">
      <c r="A1" s="535" t="s">
        <v>674</v>
      </c>
      <c r="B1" s="536"/>
      <c r="C1" s="534"/>
      <c r="D1" s="507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 t="str">
        <f>+'表５ (1)'!AF2</f>
        <v>（平成17年）</v>
      </c>
    </row>
    <row r="2" spans="1:32" s="520" customFormat="1" ht="24">
      <c r="A2" s="511" t="s">
        <v>670</v>
      </c>
      <c r="B2" s="512" t="s">
        <v>671</v>
      </c>
      <c r="C2" s="513"/>
      <c r="D2" s="514" t="s">
        <v>10</v>
      </c>
      <c r="E2" s="515" t="s">
        <v>529</v>
      </c>
      <c r="F2" s="516" t="s">
        <v>530</v>
      </c>
      <c r="G2" s="516" t="s">
        <v>531</v>
      </c>
      <c r="H2" s="516" t="s">
        <v>532</v>
      </c>
      <c r="I2" s="519" t="s">
        <v>533</v>
      </c>
      <c r="J2" s="515" t="s">
        <v>672</v>
      </c>
      <c r="K2" s="517" t="s">
        <v>676</v>
      </c>
      <c r="L2" s="517" t="s">
        <v>677</v>
      </c>
      <c r="M2" s="517" t="s">
        <v>678</v>
      </c>
      <c r="N2" s="516" t="s">
        <v>679</v>
      </c>
      <c r="O2" s="516" t="s">
        <v>680</v>
      </c>
      <c r="P2" s="518" t="s">
        <v>681</v>
      </c>
      <c r="Q2" s="515" t="s">
        <v>682</v>
      </c>
      <c r="R2" s="516" t="s">
        <v>683</v>
      </c>
      <c r="S2" s="516" t="s">
        <v>684</v>
      </c>
      <c r="T2" s="516" t="s">
        <v>685</v>
      </c>
      <c r="U2" s="516" t="s">
        <v>686</v>
      </c>
      <c r="V2" s="516" t="s">
        <v>687</v>
      </c>
      <c r="W2" s="516" t="s">
        <v>688</v>
      </c>
      <c r="X2" s="516" t="s">
        <v>689</v>
      </c>
      <c r="Y2" s="516" t="s">
        <v>690</v>
      </c>
      <c r="Z2" s="516" t="s">
        <v>691</v>
      </c>
      <c r="AA2" s="516" t="s">
        <v>692</v>
      </c>
      <c r="AB2" s="516" t="s">
        <v>693</v>
      </c>
      <c r="AC2" s="516" t="s">
        <v>694</v>
      </c>
      <c r="AD2" s="516" t="s">
        <v>673</v>
      </c>
      <c r="AE2" s="519" t="s">
        <v>140</v>
      </c>
      <c r="AF2" s="511" t="s">
        <v>670</v>
      </c>
    </row>
    <row r="3" spans="1:32" ht="13.5">
      <c r="A3" s="498"/>
      <c r="B3" s="499"/>
      <c r="C3" s="500"/>
      <c r="D3" s="501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30"/>
      <c r="Q3" s="527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22"/>
    </row>
    <row r="4" spans="1:32" ht="13.5">
      <c r="A4" s="503" t="s">
        <v>162</v>
      </c>
      <c r="B4" s="499" t="s">
        <v>554</v>
      </c>
      <c r="C4" s="500" t="s">
        <v>10</v>
      </c>
      <c r="D4" s="501">
        <v>728</v>
      </c>
      <c r="E4" s="502" t="s">
        <v>536</v>
      </c>
      <c r="F4" s="502" t="s">
        <v>536</v>
      </c>
      <c r="G4" s="502" t="s">
        <v>536</v>
      </c>
      <c r="H4" s="502" t="s">
        <v>536</v>
      </c>
      <c r="I4" s="502" t="s">
        <v>536</v>
      </c>
      <c r="J4" s="502" t="s">
        <v>536</v>
      </c>
      <c r="K4" s="502" t="s">
        <v>536</v>
      </c>
      <c r="L4" s="502" t="s">
        <v>536</v>
      </c>
      <c r="M4" s="502" t="s">
        <v>536</v>
      </c>
      <c r="N4" s="502" t="s">
        <v>536</v>
      </c>
      <c r="O4" s="502">
        <v>1</v>
      </c>
      <c r="P4" s="530">
        <v>1</v>
      </c>
      <c r="Q4" s="527">
        <v>2</v>
      </c>
      <c r="R4" s="502">
        <v>6</v>
      </c>
      <c r="S4" s="502">
        <v>7</v>
      </c>
      <c r="T4" s="502">
        <v>35</v>
      </c>
      <c r="U4" s="502">
        <v>47</v>
      </c>
      <c r="V4" s="502">
        <v>51</v>
      </c>
      <c r="W4" s="502">
        <v>79</v>
      </c>
      <c r="X4" s="502">
        <v>104</v>
      </c>
      <c r="Y4" s="502">
        <v>127</v>
      </c>
      <c r="Z4" s="502">
        <v>103</v>
      </c>
      <c r="AA4" s="502">
        <v>93</v>
      </c>
      <c r="AB4" s="502">
        <v>59</v>
      </c>
      <c r="AC4" s="502">
        <v>12</v>
      </c>
      <c r="AD4" s="502">
        <v>1</v>
      </c>
      <c r="AE4" s="502" t="s">
        <v>536</v>
      </c>
      <c r="AF4" s="523" t="s">
        <v>162</v>
      </c>
    </row>
    <row r="5" spans="1:32" ht="13.5">
      <c r="A5" s="498"/>
      <c r="B5" s="499"/>
      <c r="C5" s="500" t="s">
        <v>11</v>
      </c>
      <c r="D5" s="501">
        <v>366</v>
      </c>
      <c r="E5" s="502" t="s">
        <v>536</v>
      </c>
      <c r="F5" s="502" t="s">
        <v>536</v>
      </c>
      <c r="G5" s="502" t="s">
        <v>536</v>
      </c>
      <c r="H5" s="502" t="s">
        <v>536</v>
      </c>
      <c r="I5" s="502" t="s">
        <v>536</v>
      </c>
      <c r="J5" s="502" t="s">
        <v>536</v>
      </c>
      <c r="K5" s="502" t="s">
        <v>536</v>
      </c>
      <c r="L5" s="502" t="s">
        <v>536</v>
      </c>
      <c r="M5" s="502" t="s">
        <v>536</v>
      </c>
      <c r="N5" s="502" t="s">
        <v>536</v>
      </c>
      <c r="O5" s="502" t="s">
        <v>536</v>
      </c>
      <c r="P5" s="530" t="s">
        <v>536</v>
      </c>
      <c r="Q5" s="527" t="s">
        <v>536</v>
      </c>
      <c r="R5" s="502">
        <v>4</v>
      </c>
      <c r="S5" s="502">
        <v>2</v>
      </c>
      <c r="T5" s="502">
        <v>23</v>
      </c>
      <c r="U5" s="502">
        <v>26</v>
      </c>
      <c r="V5" s="502">
        <v>32</v>
      </c>
      <c r="W5" s="502">
        <v>49</v>
      </c>
      <c r="X5" s="502">
        <v>61</v>
      </c>
      <c r="Y5" s="502">
        <v>71</v>
      </c>
      <c r="Z5" s="502">
        <v>48</v>
      </c>
      <c r="AA5" s="502">
        <v>31</v>
      </c>
      <c r="AB5" s="502">
        <v>18</v>
      </c>
      <c r="AC5" s="502">
        <v>1</v>
      </c>
      <c r="AD5" s="502" t="s">
        <v>536</v>
      </c>
      <c r="AE5" s="502" t="s">
        <v>536</v>
      </c>
      <c r="AF5" s="522"/>
    </row>
    <row r="6" spans="1:32" ht="13.5">
      <c r="A6" s="498"/>
      <c r="B6" s="499"/>
      <c r="C6" s="500" t="s">
        <v>12</v>
      </c>
      <c r="D6" s="501">
        <v>362</v>
      </c>
      <c r="E6" s="502" t="s">
        <v>536</v>
      </c>
      <c r="F6" s="502" t="s">
        <v>536</v>
      </c>
      <c r="G6" s="502" t="s">
        <v>536</v>
      </c>
      <c r="H6" s="502" t="s">
        <v>536</v>
      </c>
      <c r="I6" s="502" t="s">
        <v>536</v>
      </c>
      <c r="J6" s="502" t="s">
        <v>536</v>
      </c>
      <c r="K6" s="502" t="s">
        <v>536</v>
      </c>
      <c r="L6" s="502" t="s">
        <v>536</v>
      </c>
      <c r="M6" s="502" t="s">
        <v>536</v>
      </c>
      <c r="N6" s="502" t="s">
        <v>536</v>
      </c>
      <c r="O6" s="502">
        <v>1</v>
      </c>
      <c r="P6" s="530">
        <v>1</v>
      </c>
      <c r="Q6" s="527">
        <v>2</v>
      </c>
      <c r="R6" s="502">
        <v>2</v>
      </c>
      <c r="S6" s="502">
        <v>5</v>
      </c>
      <c r="T6" s="502">
        <v>12</v>
      </c>
      <c r="U6" s="502">
        <v>21</v>
      </c>
      <c r="V6" s="502">
        <v>19</v>
      </c>
      <c r="W6" s="502">
        <v>30</v>
      </c>
      <c r="X6" s="502">
        <v>43</v>
      </c>
      <c r="Y6" s="502">
        <v>56</v>
      </c>
      <c r="Z6" s="502">
        <v>55</v>
      </c>
      <c r="AA6" s="502">
        <v>62</v>
      </c>
      <c r="AB6" s="502">
        <v>41</v>
      </c>
      <c r="AC6" s="502">
        <v>11</v>
      </c>
      <c r="AD6" s="502">
        <v>1</v>
      </c>
      <c r="AE6" s="502" t="s">
        <v>536</v>
      </c>
      <c r="AF6" s="522"/>
    </row>
    <row r="7" spans="1:32" ht="13.5">
      <c r="A7" s="498"/>
      <c r="B7" s="499"/>
      <c r="C7" s="500"/>
      <c r="D7" s="501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30"/>
      <c r="Q7" s="527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22"/>
    </row>
    <row r="8" spans="1:32" ht="13.5">
      <c r="A8" s="503" t="s">
        <v>163</v>
      </c>
      <c r="B8" s="499" t="s">
        <v>555</v>
      </c>
      <c r="C8" s="500" t="s">
        <v>10</v>
      </c>
      <c r="D8" s="501">
        <v>391</v>
      </c>
      <c r="E8" s="502" t="s">
        <v>536</v>
      </c>
      <c r="F8" s="502" t="s">
        <v>536</v>
      </c>
      <c r="G8" s="502" t="s">
        <v>536</v>
      </c>
      <c r="H8" s="502" t="s">
        <v>536</v>
      </c>
      <c r="I8" s="502" t="s">
        <v>536</v>
      </c>
      <c r="J8" s="502" t="s">
        <v>536</v>
      </c>
      <c r="K8" s="502" t="s">
        <v>536</v>
      </c>
      <c r="L8" s="502" t="s">
        <v>536</v>
      </c>
      <c r="M8" s="502" t="s">
        <v>536</v>
      </c>
      <c r="N8" s="502" t="s">
        <v>536</v>
      </c>
      <c r="O8" s="502" t="s">
        <v>536</v>
      </c>
      <c r="P8" s="530">
        <v>2</v>
      </c>
      <c r="Q8" s="527">
        <v>3</v>
      </c>
      <c r="R8" s="502">
        <v>1</v>
      </c>
      <c r="S8" s="502">
        <v>6</v>
      </c>
      <c r="T8" s="502">
        <v>16</v>
      </c>
      <c r="U8" s="502">
        <v>36</v>
      </c>
      <c r="V8" s="502">
        <v>45</v>
      </c>
      <c r="W8" s="502">
        <v>50</v>
      </c>
      <c r="X8" s="502">
        <v>68</v>
      </c>
      <c r="Y8" s="502">
        <v>59</v>
      </c>
      <c r="Z8" s="502">
        <v>50</v>
      </c>
      <c r="AA8" s="502">
        <v>28</v>
      </c>
      <c r="AB8" s="502">
        <v>19</v>
      </c>
      <c r="AC8" s="502">
        <v>7</v>
      </c>
      <c r="AD8" s="502">
        <v>1</v>
      </c>
      <c r="AE8" s="502" t="s">
        <v>536</v>
      </c>
      <c r="AF8" s="523" t="s">
        <v>163</v>
      </c>
    </row>
    <row r="9" spans="1:32" ht="13.5">
      <c r="A9" s="498"/>
      <c r="B9" s="499"/>
      <c r="C9" s="500" t="s">
        <v>11</v>
      </c>
      <c r="D9" s="501">
        <v>250</v>
      </c>
      <c r="E9" s="502" t="s">
        <v>536</v>
      </c>
      <c r="F9" s="502" t="s">
        <v>536</v>
      </c>
      <c r="G9" s="502" t="s">
        <v>536</v>
      </c>
      <c r="H9" s="502" t="s">
        <v>536</v>
      </c>
      <c r="I9" s="502" t="s">
        <v>536</v>
      </c>
      <c r="J9" s="502" t="s">
        <v>536</v>
      </c>
      <c r="K9" s="502" t="s">
        <v>536</v>
      </c>
      <c r="L9" s="502" t="s">
        <v>536</v>
      </c>
      <c r="M9" s="502" t="s">
        <v>536</v>
      </c>
      <c r="N9" s="502" t="s">
        <v>536</v>
      </c>
      <c r="O9" s="502" t="s">
        <v>536</v>
      </c>
      <c r="P9" s="530" t="s">
        <v>536</v>
      </c>
      <c r="Q9" s="527">
        <v>2</v>
      </c>
      <c r="R9" s="502" t="s">
        <v>536</v>
      </c>
      <c r="S9" s="502">
        <v>4</v>
      </c>
      <c r="T9" s="502">
        <v>15</v>
      </c>
      <c r="U9" s="502">
        <v>25</v>
      </c>
      <c r="V9" s="502">
        <v>34</v>
      </c>
      <c r="W9" s="502">
        <v>31</v>
      </c>
      <c r="X9" s="502">
        <v>50</v>
      </c>
      <c r="Y9" s="502">
        <v>34</v>
      </c>
      <c r="Z9" s="502">
        <v>26</v>
      </c>
      <c r="AA9" s="502">
        <v>14</v>
      </c>
      <c r="AB9" s="502">
        <v>11</v>
      </c>
      <c r="AC9" s="502">
        <v>3</v>
      </c>
      <c r="AD9" s="502">
        <v>1</v>
      </c>
      <c r="AE9" s="502" t="s">
        <v>536</v>
      </c>
      <c r="AF9" s="522"/>
    </row>
    <row r="10" spans="1:32" ht="13.5">
      <c r="A10" s="498"/>
      <c r="B10" s="499"/>
      <c r="C10" s="500" t="s">
        <v>12</v>
      </c>
      <c r="D10" s="501">
        <v>141</v>
      </c>
      <c r="E10" s="502" t="s">
        <v>536</v>
      </c>
      <c r="F10" s="502" t="s">
        <v>536</v>
      </c>
      <c r="G10" s="502" t="s">
        <v>536</v>
      </c>
      <c r="H10" s="502" t="s">
        <v>536</v>
      </c>
      <c r="I10" s="502" t="s">
        <v>536</v>
      </c>
      <c r="J10" s="502" t="s">
        <v>536</v>
      </c>
      <c r="K10" s="502" t="s">
        <v>536</v>
      </c>
      <c r="L10" s="502" t="s">
        <v>536</v>
      </c>
      <c r="M10" s="502" t="s">
        <v>536</v>
      </c>
      <c r="N10" s="502" t="s">
        <v>536</v>
      </c>
      <c r="O10" s="502" t="s">
        <v>536</v>
      </c>
      <c r="P10" s="530">
        <v>2</v>
      </c>
      <c r="Q10" s="527">
        <v>1</v>
      </c>
      <c r="R10" s="502">
        <v>1</v>
      </c>
      <c r="S10" s="502">
        <v>2</v>
      </c>
      <c r="T10" s="502">
        <v>1</v>
      </c>
      <c r="U10" s="502">
        <v>11</v>
      </c>
      <c r="V10" s="502">
        <v>11</v>
      </c>
      <c r="W10" s="502">
        <v>19</v>
      </c>
      <c r="X10" s="502">
        <v>18</v>
      </c>
      <c r="Y10" s="502">
        <v>25</v>
      </c>
      <c r="Z10" s="502">
        <v>24</v>
      </c>
      <c r="AA10" s="502">
        <v>14</v>
      </c>
      <c r="AB10" s="502">
        <v>8</v>
      </c>
      <c r="AC10" s="502">
        <v>4</v>
      </c>
      <c r="AD10" s="502" t="s">
        <v>536</v>
      </c>
      <c r="AE10" s="502" t="s">
        <v>536</v>
      </c>
      <c r="AF10" s="522"/>
    </row>
    <row r="11" spans="1:32" ht="13.5">
      <c r="A11" s="498"/>
      <c r="B11" s="499"/>
      <c r="C11" s="500"/>
      <c r="D11" s="501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30"/>
      <c r="Q11" s="527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22"/>
    </row>
    <row r="12" spans="1:32" ht="13.5">
      <c r="A12" s="503" t="s">
        <v>164</v>
      </c>
      <c r="B12" s="499" t="s">
        <v>556</v>
      </c>
      <c r="C12" s="500" t="s">
        <v>10</v>
      </c>
      <c r="D12" s="501">
        <v>991</v>
      </c>
      <c r="E12" s="502" t="s">
        <v>536</v>
      </c>
      <c r="F12" s="502" t="s">
        <v>536</v>
      </c>
      <c r="G12" s="502" t="s">
        <v>536</v>
      </c>
      <c r="H12" s="502" t="s">
        <v>536</v>
      </c>
      <c r="I12" s="502" t="s">
        <v>536</v>
      </c>
      <c r="J12" s="502" t="s">
        <v>536</v>
      </c>
      <c r="K12" s="502" t="s">
        <v>536</v>
      </c>
      <c r="L12" s="502" t="s">
        <v>536</v>
      </c>
      <c r="M12" s="502">
        <v>1</v>
      </c>
      <c r="N12" s="502" t="s">
        <v>536</v>
      </c>
      <c r="O12" s="502" t="s">
        <v>536</v>
      </c>
      <c r="P12" s="530" t="s">
        <v>536</v>
      </c>
      <c r="Q12" s="527" t="s">
        <v>536</v>
      </c>
      <c r="R12" s="502">
        <v>6</v>
      </c>
      <c r="S12" s="502">
        <v>6</v>
      </c>
      <c r="T12" s="502">
        <v>23</v>
      </c>
      <c r="U12" s="502">
        <v>62</v>
      </c>
      <c r="V12" s="502">
        <v>104</v>
      </c>
      <c r="W12" s="502">
        <v>145</v>
      </c>
      <c r="X12" s="502">
        <v>261</v>
      </c>
      <c r="Y12" s="502">
        <v>198</v>
      </c>
      <c r="Z12" s="502">
        <v>117</v>
      </c>
      <c r="AA12" s="502">
        <v>46</v>
      </c>
      <c r="AB12" s="502">
        <v>19</v>
      </c>
      <c r="AC12" s="502">
        <v>3</v>
      </c>
      <c r="AD12" s="502" t="s">
        <v>536</v>
      </c>
      <c r="AE12" s="502" t="s">
        <v>536</v>
      </c>
      <c r="AF12" s="523" t="s">
        <v>164</v>
      </c>
    </row>
    <row r="13" spans="1:32" ht="13.5">
      <c r="A13" s="498"/>
      <c r="B13" s="499"/>
      <c r="C13" s="500" t="s">
        <v>11</v>
      </c>
      <c r="D13" s="501">
        <v>750</v>
      </c>
      <c r="E13" s="502" t="s">
        <v>536</v>
      </c>
      <c r="F13" s="502" t="s">
        <v>536</v>
      </c>
      <c r="G13" s="502" t="s">
        <v>536</v>
      </c>
      <c r="H13" s="502" t="s">
        <v>536</v>
      </c>
      <c r="I13" s="502" t="s">
        <v>536</v>
      </c>
      <c r="J13" s="502" t="s">
        <v>536</v>
      </c>
      <c r="K13" s="502" t="s">
        <v>536</v>
      </c>
      <c r="L13" s="502" t="s">
        <v>536</v>
      </c>
      <c r="M13" s="502">
        <v>1</v>
      </c>
      <c r="N13" s="502" t="s">
        <v>536</v>
      </c>
      <c r="O13" s="502" t="s">
        <v>536</v>
      </c>
      <c r="P13" s="530" t="s">
        <v>536</v>
      </c>
      <c r="Q13" s="527" t="s">
        <v>536</v>
      </c>
      <c r="R13" s="502">
        <v>4</v>
      </c>
      <c r="S13" s="502">
        <v>5</v>
      </c>
      <c r="T13" s="502">
        <v>21</v>
      </c>
      <c r="U13" s="502">
        <v>55</v>
      </c>
      <c r="V13" s="502">
        <v>85</v>
      </c>
      <c r="W13" s="502">
        <v>118</v>
      </c>
      <c r="X13" s="502">
        <v>207</v>
      </c>
      <c r="Y13" s="502">
        <v>146</v>
      </c>
      <c r="Z13" s="502">
        <v>74</v>
      </c>
      <c r="AA13" s="502">
        <v>24</v>
      </c>
      <c r="AB13" s="502">
        <v>7</v>
      </c>
      <c r="AC13" s="502">
        <v>3</v>
      </c>
      <c r="AD13" s="502" t="s">
        <v>536</v>
      </c>
      <c r="AE13" s="502" t="s">
        <v>536</v>
      </c>
      <c r="AF13" s="522"/>
    </row>
    <row r="14" spans="1:32" ht="13.5">
      <c r="A14" s="498"/>
      <c r="B14" s="499"/>
      <c r="C14" s="500" t="s">
        <v>12</v>
      </c>
      <c r="D14" s="501">
        <v>241</v>
      </c>
      <c r="E14" s="502" t="s">
        <v>536</v>
      </c>
      <c r="F14" s="502" t="s">
        <v>536</v>
      </c>
      <c r="G14" s="502" t="s">
        <v>536</v>
      </c>
      <c r="H14" s="502" t="s">
        <v>536</v>
      </c>
      <c r="I14" s="502" t="s">
        <v>536</v>
      </c>
      <c r="J14" s="502" t="s">
        <v>536</v>
      </c>
      <c r="K14" s="502" t="s">
        <v>536</v>
      </c>
      <c r="L14" s="502" t="s">
        <v>536</v>
      </c>
      <c r="M14" s="502" t="s">
        <v>536</v>
      </c>
      <c r="N14" s="502" t="s">
        <v>536</v>
      </c>
      <c r="O14" s="502" t="s">
        <v>536</v>
      </c>
      <c r="P14" s="530" t="s">
        <v>536</v>
      </c>
      <c r="Q14" s="527" t="s">
        <v>536</v>
      </c>
      <c r="R14" s="502">
        <v>2</v>
      </c>
      <c r="S14" s="502">
        <v>1</v>
      </c>
      <c r="T14" s="502">
        <v>2</v>
      </c>
      <c r="U14" s="502">
        <v>7</v>
      </c>
      <c r="V14" s="502">
        <v>19</v>
      </c>
      <c r="W14" s="502">
        <v>27</v>
      </c>
      <c r="X14" s="502">
        <v>54</v>
      </c>
      <c r="Y14" s="502">
        <v>52</v>
      </c>
      <c r="Z14" s="502">
        <v>43</v>
      </c>
      <c r="AA14" s="502">
        <v>22</v>
      </c>
      <c r="AB14" s="502">
        <v>12</v>
      </c>
      <c r="AC14" s="502" t="s">
        <v>536</v>
      </c>
      <c r="AD14" s="502" t="s">
        <v>536</v>
      </c>
      <c r="AE14" s="502" t="s">
        <v>536</v>
      </c>
      <c r="AF14" s="522"/>
    </row>
    <row r="15" spans="1:32" ht="13.5">
      <c r="A15" s="498"/>
      <c r="B15" s="499"/>
      <c r="C15" s="500"/>
      <c r="D15" s="501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30"/>
      <c r="Q15" s="527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22"/>
    </row>
    <row r="16" spans="1:32" ht="13.5">
      <c r="A16" s="503" t="s">
        <v>165</v>
      </c>
      <c r="B16" s="499" t="s">
        <v>557</v>
      </c>
      <c r="C16" s="500" t="s">
        <v>10</v>
      </c>
      <c r="D16" s="501">
        <v>454</v>
      </c>
      <c r="E16" s="502" t="s">
        <v>536</v>
      </c>
      <c r="F16" s="502" t="s">
        <v>536</v>
      </c>
      <c r="G16" s="502" t="s">
        <v>536</v>
      </c>
      <c r="H16" s="502" t="s">
        <v>536</v>
      </c>
      <c r="I16" s="502" t="s">
        <v>536</v>
      </c>
      <c r="J16" s="502" t="s">
        <v>536</v>
      </c>
      <c r="K16" s="502" t="s">
        <v>536</v>
      </c>
      <c r="L16" s="502" t="s">
        <v>536</v>
      </c>
      <c r="M16" s="502" t="s">
        <v>536</v>
      </c>
      <c r="N16" s="502" t="s">
        <v>536</v>
      </c>
      <c r="O16" s="502" t="s">
        <v>536</v>
      </c>
      <c r="P16" s="530" t="s">
        <v>536</v>
      </c>
      <c r="Q16" s="527">
        <v>1</v>
      </c>
      <c r="R16" s="502">
        <v>1</v>
      </c>
      <c r="S16" s="502" t="s">
        <v>536</v>
      </c>
      <c r="T16" s="502">
        <v>7</v>
      </c>
      <c r="U16" s="502">
        <v>13</v>
      </c>
      <c r="V16" s="502">
        <v>31</v>
      </c>
      <c r="W16" s="502">
        <v>54</v>
      </c>
      <c r="X16" s="502">
        <v>67</v>
      </c>
      <c r="Y16" s="502">
        <v>79</v>
      </c>
      <c r="Z16" s="502">
        <v>86</v>
      </c>
      <c r="AA16" s="502">
        <v>59</v>
      </c>
      <c r="AB16" s="502">
        <v>39</v>
      </c>
      <c r="AC16" s="502">
        <v>16</v>
      </c>
      <c r="AD16" s="502">
        <v>1</v>
      </c>
      <c r="AE16" s="502" t="s">
        <v>536</v>
      </c>
      <c r="AF16" s="523" t="s">
        <v>165</v>
      </c>
    </row>
    <row r="17" spans="1:32" ht="13.5">
      <c r="A17" s="498"/>
      <c r="B17" s="499"/>
      <c r="C17" s="500" t="s">
        <v>11</v>
      </c>
      <c r="D17" s="501">
        <v>232</v>
      </c>
      <c r="E17" s="502" t="s">
        <v>536</v>
      </c>
      <c r="F17" s="502" t="s">
        <v>536</v>
      </c>
      <c r="G17" s="502" t="s">
        <v>536</v>
      </c>
      <c r="H17" s="502" t="s">
        <v>536</v>
      </c>
      <c r="I17" s="502" t="s">
        <v>536</v>
      </c>
      <c r="J17" s="502" t="s">
        <v>536</v>
      </c>
      <c r="K17" s="502" t="s">
        <v>536</v>
      </c>
      <c r="L17" s="502" t="s">
        <v>536</v>
      </c>
      <c r="M17" s="502" t="s">
        <v>536</v>
      </c>
      <c r="N17" s="502" t="s">
        <v>536</v>
      </c>
      <c r="O17" s="502" t="s">
        <v>536</v>
      </c>
      <c r="P17" s="530" t="s">
        <v>536</v>
      </c>
      <c r="Q17" s="527">
        <v>1</v>
      </c>
      <c r="R17" s="502">
        <v>1</v>
      </c>
      <c r="S17" s="502" t="s">
        <v>536</v>
      </c>
      <c r="T17" s="502">
        <v>6</v>
      </c>
      <c r="U17" s="502">
        <v>6</v>
      </c>
      <c r="V17" s="502">
        <v>17</v>
      </c>
      <c r="W17" s="502">
        <v>33</v>
      </c>
      <c r="X17" s="502">
        <v>37</v>
      </c>
      <c r="Y17" s="502">
        <v>50</v>
      </c>
      <c r="Z17" s="502">
        <v>40</v>
      </c>
      <c r="AA17" s="502">
        <v>21</v>
      </c>
      <c r="AB17" s="502">
        <v>17</v>
      </c>
      <c r="AC17" s="502">
        <v>3</v>
      </c>
      <c r="AD17" s="502" t="s">
        <v>536</v>
      </c>
      <c r="AE17" s="502" t="s">
        <v>536</v>
      </c>
      <c r="AF17" s="522"/>
    </row>
    <row r="18" spans="1:32" ht="13.5">
      <c r="A18" s="498"/>
      <c r="B18" s="499"/>
      <c r="C18" s="500" t="s">
        <v>12</v>
      </c>
      <c r="D18" s="501">
        <v>222</v>
      </c>
      <c r="E18" s="502" t="s">
        <v>536</v>
      </c>
      <c r="F18" s="502" t="s">
        <v>536</v>
      </c>
      <c r="G18" s="502" t="s">
        <v>536</v>
      </c>
      <c r="H18" s="502" t="s">
        <v>536</v>
      </c>
      <c r="I18" s="502" t="s">
        <v>536</v>
      </c>
      <c r="J18" s="502" t="s">
        <v>536</v>
      </c>
      <c r="K18" s="502" t="s">
        <v>536</v>
      </c>
      <c r="L18" s="502" t="s">
        <v>536</v>
      </c>
      <c r="M18" s="502" t="s">
        <v>536</v>
      </c>
      <c r="N18" s="502" t="s">
        <v>536</v>
      </c>
      <c r="O18" s="502" t="s">
        <v>536</v>
      </c>
      <c r="P18" s="530" t="s">
        <v>536</v>
      </c>
      <c r="Q18" s="527" t="s">
        <v>536</v>
      </c>
      <c r="R18" s="502" t="s">
        <v>536</v>
      </c>
      <c r="S18" s="502" t="s">
        <v>536</v>
      </c>
      <c r="T18" s="502">
        <v>1</v>
      </c>
      <c r="U18" s="502">
        <v>7</v>
      </c>
      <c r="V18" s="502">
        <v>14</v>
      </c>
      <c r="W18" s="502">
        <v>21</v>
      </c>
      <c r="X18" s="502">
        <v>30</v>
      </c>
      <c r="Y18" s="502">
        <v>29</v>
      </c>
      <c r="Z18" s="502">
        <v>46</v>
      </c>
      <c r="AA18" s="502">
        <v>38</v>
      </c>
      <c r="AB18" s="502">
        <v>22</v>
      </c>
      <c r="AC18" s="502">
        <v>13</v>
      </c>
      <c r="AD18" s="502">
        <v>1</v>
      </c>
      <c r="AE18" s="502" t="s">
        <v>536</v>
      </c>
      <c r="AF18" s="522"/>
    </row>
    <row r="19" spans="1:32" ht="13.5">
      <c r="A19" s="498"/>
      <c r="B19" s="499"/>
      <c r="C19" s="500"/>
      <c r="D19" s="501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30"/>
      <c r="Q19" s="527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22"/>
    </row>
    <row r="20" spans="1:32" ht="13.5">
      <c r="A20" s="503" t="s">
        <v>166</v>
      </c>
      <c r="B20" s="499" t="s">
        <v>558</v>
      </c>
      <c r="C20" s="500" t="s">
        <v>10</v>
      </c>
      <c r="D20" s="501">
        <v>679</v>
      </c>
      <c r="E20" s="502" t="s">
        <v>536</v>
      </c>
      <c r="F20" s="502" t="s">
        <v>536</v>
      </c>
      <c r="G20" s="502" t="s">
        <v>536</v>
      </c>
      <c r="H20" s="502" t="s">
        <v>536</v>
      </c>
      <c r="I20" s="502" t="s">
        <v>536</v>
      </c>
      <c r="J20" s="502" t="s">
        <v>536</v>
      </c>
      <c r="K20" s="502" t="s">
        <v>536</v>
      </c>
      <c r="L20" s="502" t="s">
        <v>536</v>
      </c>
      <c r="M20" s="502" t="s">
        <v>536</v>
      </c>
      <c r="N20" s="502" t="s">
        <v>536</v>
      </c>
      <c r="O20" s="502" t="s">
        <v>536</v>
      </c>
      <c r="P20" s="530">
        <v>2</v>
      </c>
      <c r="Q20" s="527" t="s">
        <v>536</v>
      </c>
      <c r="R20" s="502">
        <v>6</v>
      </c>
      <c r="S20" s="502">
        <v>8</v>
      </c>
      <c r="T20" s="502">
        <v>18</v>
      </c>
      <c r="U20" s="502">
        <v>42</v>
      </c>
      <c r="V20" s="502">
        <v>63</v>
      </c>
      <c r="W20" s="502">
        <v>82</v>
      </c>
      <c r="X20" s="502">
        <v>92</v>
      </c>
      <c r="Y20" s="502">
        <v>140</v>
      </c>
      <c r="Z20" s="502">
        <v>115</v>
      </c>
      <c r="AA20" s="502">
        <v>70</v>
      </c>
      <c r="AB20" s="502">
        <v>34</v>
      </c>
      <c r="AC20" s="502">
        <v>6</v>
      </c>
      <c r="AD20" s="502">
        <v>1</v>
      </c>
      <c r="AE20" s="502" t="s">
        <v>536</v>
      </c>
      <c r="AF20" s="523" t="s">
        <v>166</v>
      </c>
    </row>
    <row r="21" spans="1:32" ht="13.5">
      <c r="A21" s="498"/>
      <c r="B21" s="499"/>
      <c r="C21" s="500" t="s">
        <v>11</v>
      </c>
      <c r="D21" s="501">
        <v>375</v>
      </c>
      <c r="E21" s="502" t="s">
        <v>536</v>
      </c>
      <c r="F21" s="502" t="s">
        <v>536</v>
      </c>
      <c r="G21" s="502" t="s">
        <v>536</v>
      </c>
      <c r="H21" s="502" t="s">
        <v>536</v>
      </c>
      <c r="I21" s="502" t="s">
        <v>536</v>
      </c>
      <c r="J21" s="502" t="s">
        <v>536</v>
      </c>
      <c r="K21" s="502" t="s">
        <v>536</v>
      </c>
      <c r="L21" s="502" t="s">
        <v>536</v>
      </c>
      <c r="M21" s="502" t="s">
        <v>536</v>
      </c>
      <c r="N21" s="502" t="s">
        <v>536</v>
      </c>
      <c r="O21" s="502" t="s">
        <v>536</v>
      </c>
      <c r="P21" s="530">
        <v>2</v>
      </c>
      <c r="Q21" s="527" t="s">
        <v>536</v>
      </c>
      <c r="R21" s="502">
        <v>5</v>
      </c>
      <c r="S21" s="502">
        <v>5</v>
      </c>
      <c r="T21" s="502">
        <v>12</v>
      </c>
      <c r="U21" s="502">
        <v>33</v>
      </c>
      <c r="V21" s="502">
        <v>43</v>
      </c>
      <c r="W21" s="502">
        <v>53</v>
      </c>
      <c r="X21" s="502">
        <v>51</v>
      </c>
      <c r="Y21" s="502">
        <v>72</v>
      </c>
      <c r="Z21" s="502">
        <v>60</v>
      </c>
      <c r="AA21" s="502">
        <v>24</v>
      </c>
      <c r="AB21" s="502">
        <v>11</v>
      </c>
      <c r="AC21" s="502">
        <v>3</v>
      </c>
      <c r="AD21" s="502">
        <v>1</v>
      </c>
      <c r="AE21" s="502" t="s">
        <v>536</v>
      </c>
      <c r="AF21" s="522"/>
    </row>
    <row r="22" spans="1:32" ht="13.5">
      <c r="A22" s="498"/>
      <c r="B22" s="499"/>
      <c r="C22" s="500" t="s">
        <v>12</v>
      </c>
      <c r="D22" s="501">
        <v>304</v>
      </c>
      <c r="E22" s="502" t="s">
        <v>536</v>
      </c>
      <c r="F22" s="502" t="s">
        <v>536</v>
      </c>
      <c r="G22" s="502" t="s">
        <v>536</v>
      </c>
      <c r="H22" s="502" t="s">
        <v>536</v>
      </c>
      <c r="I22" s="502" t="s">
        <v>536</v>
      </c>
      <c r="J22" s="502" t="s">
        <v>536</v>
      </c>
      <c r="K22" s="502" t="s">
        <v>536</v>
      </c>
      <c r="L22" s="502" t="s">
        <v>536</v>
      </c>
      <c r="M22" s="502" t="s">
        <v>536</v>
      </c>
      <c r="N22" s="502" t="s">
        <v>536</v>
      </c>
      <c r="O22" s="502" t="s">
        <v>536</v>
      </c>
      <c r="P22" s="530" t="s">
        <v>536</v>
      </c>
      <c r="Q22" s="527" t="s">
        <v>536</v>
      </c>
      <c r="R22" s="502">
        <v>1</v>
      </c>
      <c r="S22" s="502">
        <v>3</v>
      </c>
      <c r="T22" s="502">
        <v>6</v>
      </c>
      <c r="U22" s="502">
        <v>9</v>
      </c>
      <c r="V22" s="502">
        <v>20</v>
      </c>
      <c r="W22" s="502">
        <v>29</v>
      </c>
      <c r="X22" s="502">
        <v>41</v>
      </c>
      <c r="Y22" s="502">
        <v>68</v>
      </c>
      <c r="Z22" s="502">
        <v>55</v>
      </c>
      <c r="AA22" s="502">
        <v>46</v>
      </c>
      <c r="AB22" s="502">
        <v>23</v>
      </c>
      <c r="AC22" s="502">
        <v>3</v>
      </c>
      <c r="AD22" s="502" t="s">
        <v>536</v>
      </c>
      <c r="AE22" s="502" t="s">
        <v>536</v>
      </c>
      <c r="AF22" s="522"/>
    </row>
    <row r="23" spans="1:32" ht="13.5">
      <c r="A23" s="498"/>
      <c r="B23" s="499"/>
      <c r="C23" s="500"/>
      <c r="D23" s="501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30"/>
      <c r="Q23" s="527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2"/>
      <c r="AF23" s="522"/>
    </row>
    <row r="24" spans="1:32" ht="13.5">
      <c r="A24" s="503" t="s">
        <v>167</v>
      </c>
      <c r="B24" s="499" t="s">
        <v>559</v>
      </c>
      <c r="C24" s="500" t="s">
        <v>10</v>
      </c>
      <c r="D24" s="501">
        <v>32</v>
      </c>
      <c r="E24" s="502" t="s">
        <v>536</v>
      </c>
      <c r="F24" s="502" t="s">
        <v>536</v>
      </c>
      <c r="G24" s="502" t="s">
        <v>536</v>
      </c>
      <c r="H24" s="502" t="s">
        <v>536</v>
      </c>
      <c r="I24" s="502" t="s">
        <v>536</v>
      </c>
      <c r="J24" s="502" t="s">
        <v>536</v>
      </c>
      <c r="K24" s="502" t="s">
        <v>536</v>
      </c>
      <c r="L24" s="502" t="s">
        <v>536</v>
      </c>
      <c r="M24" s="502" t="s">
        <v>536</v>
      </c>
      <c r="N24" s="502" t="s">
        <v>536</v>
      </c>
      <c r="O24" s="502" t="s">
        <v>536</v>
      </c>
      <c r="P24" s="530" t="s">
        <v>536</v>
      </c>
      <c r="Q24" s="527" t="s">
        <v>536</v>
      </c>
      <c r="R24" s="502" t="s">
        <v>536</v>
      </c>
      <c r="S24" s="502" t="s">
        <v>536</v>
      </c>
      <c r="T24" s="502" t="s">
        <v>536</v>
      </c>
      <c r="U24" s="502">
        <v>1</v>
      </c>
      <c r="V24" s="502">
        <v>5</v>
      </c>
      <c r="W24" s="502">
        <v>5</v>
      </c>
      <c r="X24" s="502">
        <v>8</v>
      </c>
      <c r="Y24" s="502">
        <v>7</v>
      </c>
      <c r="Z24" s="502">
        <v>2</v>
      </c>
      <c r="AA24" s="502">
        <v>2</v>
      </c>
      <c r="AB24" s="502">
        <v>2</v>
      </c>
      <c r="AC24" s="502" t="s">
        <v>536</v>
      </c>
      <c r="AD24" s="502" t="s">
        <v>536</v>
      </c>
      <c r="AE24" s="502" t="s">
        <v>536</v>
      </c>
      <c r="AF24" s="523" t="s">
        <v>167</v>
      </c>
    </row>
    <row r="25" spans="1:32" ht="13.5">
      <c r="A25" s="498"/>
      <c r="B25" s="499"/>
      <c r="C25" s="500" t="s">
        <v>11</v>
      </c>
      <c r="D25" s="501">
        <v>29</v>
      </c>
      <c r="E25" s="502" t="s">
        <v>536</v>
      </c>
      <c r="F25" s="502" t="s">
        <v>536</v>
      </c>
      <c r="G25" s="502" t="s">
        <v>536</v>
      </c>
      <c r="H25" s="502" t="s">
        <v>536</v>
      </c>
      <c r="I25" s="502" t="s">
        <v>536</v>
      </c>
      <c r="J25" s="502" t="s">
        <v>536</v>
      </c>
      <c r="K25" s="502" t="s">
        <v>536</v>
      </c>
      <c r="L25" s="502" t="s">
        <v>536</v>
      </c>
      <c r="M25" s="502" t="s">
        <v>536</v>
      </c>
      <c r="N25" s="502" t="s">
        <v>536</v>
      </c>
      <c r="O25" s="502" t="s">
        <v>536</v>
      </c>
      <c r="P25" s="530" t="s">
        <v>536</v>
      </c>
      <c r="Q25" s="527" t="s">
        <v>536</v>
      </c>
      <c r="R25" s="502" t="s">
        <v>536</v>
      </c>
      <c r="S25" s="502" t="s">
        <v>536</v>
      </c>
      <c r="T25" s="502" t="s">
        <v>536</v>
      </c>
      <c r="U25" s="502">
        <v>1</v>
      </c>
      <c r="V25" s="502">
        <v>5</v>
      </c>
      <c r="W25" s="502">
        <v>5</v>
      </c>
      <c r="X25" s="502">
        <v>7</v>
      </c>
      <c r="Y25" s="502">
        <v>7</v>
      </c>
      <c r="Z25" s="502">
        <v>1</v>
      </c>
      <c r="AA25" s="502">
        <v>1</v>
      </c>
      <c r="AB25" s="502">
        <v>2</v>
      </c>
      <c r="AC25" s="502" t="s">
        <v>536</v>
      </c>
      <c r="AD25" s="502" t="s">
        <v>536</v>
      </c>
      <c r="AE25" s="502" t="s">
        <v>536</v>
      </c>
      <c r="AF25" s="522"/>
    </row>
    <row r="26" spans="1:32" ht="13.5">
      <c r="A26" s="498"/>
      <c r="B26" s="499"/>
      <c r="C26" s="500" t="s">
        <v>12</v>
      </c>
      <c r="D26" s="501">
        <v>3</v>
      </c>
      <c r="E26" s="502" t="s">
        <v>536</v>
      </c>
      <c r="F26" s="502" t="s">
        <v>536</v>
      </c>
      <c r="G26" s="502" t="s">
        <v>536</v>
      </c>
      <c r="H26" s="502" t="s">
        <v>536</v>
      </c>
      <c r="I26" s="502" t="s">
        <v>536</v>
      </c>
      <c r="J26" s="502" t="s">
        <v>536</v>
      </c>
      <c r="K26" s="502" t="s">
        <v>536</v>
      </c>
      <c r="L26" s="502" t="s">
        <v>536</v>
      </c>
      <c r="M26" s="502" t="s">
        <v>536</v>
      </c>
      <c r="N26" s="502" t="s">
        <v>536</v>
      </c>
      <c r="O26" s="502" t="s">
        <v>536</v>
      </c>
      <c r="P26" s="530" t="s">
        <v>536</v>
      </c>
      <c r="Q26" s="527" t="s">
        <v>536</v>
      </c>
      <c r="R26" s="502" t="s">
        <v>536</v>
      </c>
      <c r="S26" s="502" t="s">
        <v>536</v>
      </c>
      <c r="T26" s="502" t="s">
        <v>536</v>
      </c>
      <c r="U26" s="502" t="s">
        <v>536</v>
      </c>
      <c r="V26" s="502" t="s">
        <v>536</v>
      </c>
      <c r="W26" s="502" t="s">
        <v>536</v>
      </c>
      <c r="X26" s="502">
        <v>1</v>
      </c>
      <c r="Y26" s="502" t="s">
        <v>536</v>
      </c>
      <c r="Z26" s="502">
        <v>1</v>
      </c>
      <c r="AA26" s="502">
        <v>1</v>
      </c>
      <c r="AB26" s="502" t="s">
        <v>536</v>
      </c>
      <c r="AC26" s="502" t="s">
        <v>536</v>
      </c>
      <c r="AD26" s="502" t="s">
        <v>536</v>
      </c>
      <c r="AE26" s="502" t="s">
        <v>536</v>
      </c>
      <c r="AF26" s="522"/>
    </row>
    <row r="27" spans="1:32" ht="13.5">
      <c r="A27" s="498"/>
      <c r="B27" s="499"/>
      <c r="C27" s="500"/>
      <c r="D27" s="501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30"/>
      <c r="Q27" s="527"/>
      <c r="R27" s="502"/>
      <c r="S27" s="502"/>
      <c r="T27" s="502"/>
      <c r="U27" s="502"/>
      <c r="V27" s="502"/>
      <c r="W27" s="502"/>
      <c r="X27" s="502"/>
      <c r="Y27" s="502"/>
      <c r="Z27" s="502"/>
      <c r="AA27" s="502"/>
      <c r="AB27" s="502"/>
      <c r="AC27" s="502"/>
      <c r="AD27" s="502"/>
      <c r="AE27" s="502"/>
      <c r="AF27" s="522"/>
    </row>
    <row r="28" spans="1:32" ht="13.5">
      <c r="A28" s="503" t="s">
        <v>168</v>
      </c>
      <c r="B28" s="499" t="s">
        <v>560</v>
      </c>
      <c r="C28" s="500" t="s">
        <v>10</v>
      </c>
      <c r="D28" s="501">
        <v>1713</v>
      </c>
      <c r="E28" s="502" t="s">
        <v>536</v>
      </c>
      <c r="F28" s="502" t="s">
        <v>536</v>
      </c>
      <c r="G28" s="502" t="s">
        <v>536</v>
      </c>
      <c r="H28" s="502" t="s">
        <v>536</v>
      </c>
      <c r="I28" s="502" t="s">
        <v>536</v>
      </c>
      <c r="J28" s="502" t="s">
        <v>536</v>
      </c>
      <c r="K28" s="502" t="s">
        <v>536</v>
      </c>
      <c r="L28" s="502" t="s">
        <v>536</v>
      </c>
      <c r="M28" s="502" t="s">
        <v>536</v>
      </c>
      <c r="N28" s="502" t="s">
        <v>536</v>
      </c>
      <c r="O28" s="502">
        <v>3</v>
      </c>
      <c r="P28" s="530">
        <v>2</v>
      </c>
      <c r="Q28" s="527">
        <v>2</v>
      </c>
      <c r="R28" s="502">
        <v>6</v>
      </c>
      <c r="S28" s="502">
        <v>23</v>
      </c>
      <c r="T28" s="502">
        <v>35</v>
      </c>
      <c r="U28" s="502">
        <v>90</v>
      </c>
      <c r="V28" s="502">
        <v>155</v>
      </c>
      <c r="W28" s="502">
        <v>182</v>
      </c>
      <c r="X28" s="502">
        <v>302</v>
      </c>
      <c r="Y28" s="502">
        <v>361</v>
      </c>
      <c r="Z28" s="502">
        <v>307</v>
      </c>
      <c r="AA28" s="502">
        <v>168</v>
      </c>
      <c r="AB28" s="502">
        <v>55</v>
      </c>
      <c r="AC28" s="502">
        <v>18</v>
      </c>
      <c r="AD28" s="502">
        <v>4</v>
      </c>
      <c r="AE28" s="502" t="s">
        <v>536</v>
      </c>
      <c r="AF28" s="523" t="s">
        <v>168</v>
      </c>
    </row>
    <row r="29" spans="1:32" ht="13.5">
      <c r="A29" s="498"/>
      <c r="B29" s="499"/>
      <c r="C29" s="500" t="s">
        <v>11</v>
      </c>
      <c r="D29" s="501">
        <v>1261</v>
      </c>
      <c r="E29" s="502" t="s">
        <v>536</v>
      </c>
      <c r="F29" s="502" t="s">
        <v>536</v>
      </c>
      <c r="G29" s="502" t="s">
        <v>536</v>
      </c>
      <c r="H29" s="502" t="s">
        <v>536</v>
      </c>
      <c r="I29" s="502" t="s">
        <v>536</v>
      </c>
      <c r="J29" s="502" t="s">
        <v>536</v>
      </c>
      <c r="K29" s="502" t="s">
        <v>536</v>
      </c>
      <c r="L29" s="502" t="s">
        <v>536</v>
      </c>
      <c r="M29" s="502" t="s">
        <v>536</v>
      </c>
      <c r="N29" s="502" t="s">
        <v>536</v>
      </c>
      <c r="O29" s="502">
        <v>2</v>
      </c>
      <c r="P29" s="530">
        <v>1</v>
      </c>
      <c r="Q29" s="527" t="s">
        <v>536</v>
      </c>
      <c r="R29" s="502">
        <v>4</v>
      </c>
      <c r="S29" s="502">
        <v>14</v>
      </c>
      <c r="T29" s="502">
        <v>25</v>
      </c>
      <c r="U29" s="502">
        <v>73</v>
      </c>
      <c r="V29" s="502">
        <v>112</v>
      </c>
      <c r="W29" s="502">
        <v>147</v>
      </c>
      <c r="X29" s="502">
        <v>234</v>
      </c>
      <c r="Y29" s="502">
        <v>293</v>
      </c>
      <c r="Z29" s="502">
        <v>221</v>
      </c>
      <c r="AA29" s="502">
        <v>97</v>
      </c>
      <c r="AB29" s="502">
        <v>28</v>
      </c>
      <c r="AC29" s="502">
        <v>10</v>
      </c>
      <c r="AD29" s="502" t="s">
        <v>536</v>
      </c>
      <c r="AE29" s="502" t="s">
        <v>536</v>
      </c>
      <c r="AF29" s="522"/>
    </row>
    <row r="30" spans="1:32" ht="13.5">
      <c r="A30" s="498"/>
      <c r="B30" s="499"/>
      <c r="C30" s="500" t="s">
        <v>12</v>
      </c>
      <c r="D30" s="501">
        <v>452</v>
      </c>
      <c r="E30" s="502" t="s">
        <v>536</v>
      </c>
      <c r="F30" s="502" t="s">
        <v>536</v>
      </c>
      <c r="G30" s="502" t="s">
        <v>536</v>
      </c>
      <c r="H30" s="502" t="s">
        <v>536</v>
      </c>
      <c r="I30" s="502" t="s">
        <v>536</v>
      </c>
      <c r="J30" s="502" t="s">
        <v>536</v>
      </c>
      <c r="K30" s="502" t="s">
        <v>536</v>
      </c>
      <c r="L30" s="502" t="s">
        <v>536</v>
      </c>
      <c r="M30" s="502" t="s">
        <v>536</v>
      </c>
      <c r="N30" s="502" t="s">
        <v>536</v>
      </c>
      <c r="O30" s="502">
        <v>1</v>
      </c>
      <c r="P30" s="530">
        <v>1</v>
      </c>
      <c r="Q30" s="527">
        <v>2</v>
      </c>
      <c r="R30" s="502">
        <v>2</v>
      </c>
      <c r="S30" s="502">
        <v>9</v>
      </c>
      <c r="T30" s="502">
        <v>10</v>
      </c>
      <c r="U30" s="502">
        <v>17</v>
      </c>
      <c r="V30" s="502">
        <v>43</v>
      </c>
      <c r="W30" s="502">
        <v>35</v>
      </c>
      <c r="X30" s="502">
        <v>68</v>
      </c>
      <c r="Y30" s="502">
        <v>68</v>
      </c>
      <c r="Z30" s="502">
        <v>86</v>
      </c>
      <c r="AA30" s="502">
        <v>71</v>
      </c>
      <c r="AB30" s="502">
        <v>27</v>
      </c>
      <c r="AC30" s="502">
        <v>8</v>
      </c>
      <c r="AD30" s="502">
        <v>4</v>
      </c>
      <c r="AE30" s="502" t="s">
        <v>536</v>
      </c>
      <c r="AF30" s="522"/>
    </row>
    <row r="31" spans="1:32" ht="13.5">
      <c r="A31" s="498"/>
      <c r="B31" s="499"/>
      <c r="C31" s="500"/>
      <c r="D31" s="501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30"/>
      <c r="Q31" s="527"/>
      <c r="R31" s="502"/>
      <c r="S31" s="502"/>
      <c r="T31" s="502"/>
      <c r="U31" s="502"/>
      <c r="V31" s="502"/>
      <c r="W31" s="502"/>
      <c r="X31" s="502"/>
      <c r="Y31" s="502"/>
      <c r="Z31" s="502"/>
      <c r="AA31" s="502"/>
      <c r="AB31" s="502"/>
      <c r="AC31" s="502"/>
      <c r="AD31" s="502"/>
      <c r="AE31" s="502"/>
      <c r="AF31" s="522"/>
    </row>
    <row r="32" spans="1:32" ht="13.5">
      <c r="A32" s="503" t="s">
        <v>169</v>
      </c>
      <c r="B32" s="499" t="s">
        <v>561</v>
      </c>
      <c r="C32" s="500" t="s">
        <v>10</v>
      </c>
      <c r="D32" s="501">
        <v>35</v>
      </c>
      <c r="E32" s="502" t="s">
        <v>536</v>
      </c>
      <c r="F32" s="502" t="s">
        <v>536</v>
      </c>
      <c r="G32" s="502" t="s">
        <v>536</v>
      </c>
      <c r="H32" s="502" t="s">
        <v>536</v>
      </c>
      <c r="I32" s="502" t="s">
        <v>536</v>
      </c>
      <c r="J32" s="502" t="s">
        <v>536</v>
      </c>
      <c r="K32" s="502" t="s">
        <v>536</v>
      </c>
      <c r="L32" s="502" t="s">
        <v>536</v>
      </c>
      <c r="M32" s="502" t="s">
        <v>536</v>
      </c>
      <c r="N32" s="502" t="s">
        <v>536</v>
      </c>
      <c r="O32" s="502">
        <v>1</v>
      </c>
      <c r="P32" s="530" t="s">
        <v>536</v>
      </c>
      <c r="Q32" s="527" t="s">
        <v>536</v>
      </c>
      <c r="R32" s="502" t="s">
        <v>536</v>
      </c>
      <c r="S32" s="502" t="s">
        <v>536</v>
      </c>
      <c r="T32" s="502" t="s">
        <v>536</v>
      </c>
      <c r="U32" s="502">
        <v>2</v>
      </c>
      <c r="V32" s="502">
        <v>4</v>
      </c>
      <c r="W32" s="502">
        <v>2</v>
      </c>
      <c r="X32" s="502">
        <v>5</v>
      </c>
      <c r="Y32" s="502">
        <v>7</v>
      </c>
      <c r="Z32" s="502">
        <v>7</v>
      </c>
      <c r="AA32" s="502">
        <v>3</v>
      </c>
      <c r="AB32" s="502">
        <v>3</v>
      </c>
      <c r="AC32" s="502" t="s">
        <v>536</v>
      </c>
      <c r="AD32" s="502">
        <v>1</v>
      </c>
      <c r="AE32" s="502" t="s">
        <v>536</v>
      </c>
      <c r="AF32" s="523" t="s">
        <v>169</v>
      </c>
    </row>
    <row r="33" spans="1:32" ht="13.5">
      <c r="A33" s="498"/>
      <c r="B33" s="499"/>
      <c r="C33" s="500" t="s">
        <v>11</v>
      </c>
      <c r="D33" s="501">
        <v>18</v>
      </c>
      <c r="E33" s="502" t="s">
        <v>536</v>
      </c>
      <c r="F33" s="502" t="s">
        <v>536</v>
      </c>
      <c r="G33" s="502" t="s">
        <v>536</v>
      </c>
      <c r="H33" s="502" t="s">
        <v>536</v>
      </c>
      <c r="I33" s="502" t="s">
        <v>536</v>
      </c>
      <c r="J33" s="502" t="s">
        <v>536</v>
      </c>
      <c r="K33" s="502" t="s">
        <v>536</v>
      </c>
      <c r="L33" s="502" t="s">
        <v>536</v>
      </c>
      <c r="M33" s="502" t="s">
        <v>536</v>
      </c>
      <c r="N33" s="502" t="s">
        <v>536</v>
      </c>
      <c r="O33" s="502">
        <v>1</v>
      </c>
      <c r="P33" s="530" t="s">
        <v>536</v>
      </c>
      <c r="Q33" s="527" t="s">
        <v>536</v>
      </c>
      <c r="R33" s="502" t="s">
        <v>536</v>
      </c>
      <c r="S33" s="502" t="s">
        <v>536</v>
      </c>
      <c r="T33" s="502" t="s">
        <v>536</v>
      </c>
      <c r="U33" s="502">
        <v>2</v>
      </c>
      <c r="V33" s="502">
        <v>2</v>
      </c>
      <c r="W33" s="502" t="s">
        <v>536</v>
      </c>
      <c r="X33" s="502">
        <v>1</v>
      </c>
      <c r="Y33" s="502">
        <v>5</v>
      </c>
      <c r="Z33" s="502">
        <v>4</v>
      </c>
      <c r="AA33" s="502">
        <v>1</v>
      </c>
      <c r="AB33" s="502">
        <v>2</v>
      </c>
      <c r="AC33" s="502" t="s">
        <v>536</v>
      </c>
      <c r="AD33" s="502" t="s">
        <v>536</v>
      </c>
      <c r="AE33" s="502" t="s">
        <v>536</v>
      </c>
      <c r="AF33" s="522"/>
    </row>
    <row r="34" spans="1:32" ht="13.5">
      <c r="A34" s="498"/>
      <c r="B34" s="499"/>
      <c r="C34" s="500" t="s">
        <v>12</v>
      </c>
      <c r="D34" s="501">
        <v>17</v>
      </c>
      <c r="E34" s="502" t="s">
        <v>536</v>
      </c>
      <c r="F34" s="502" t="s">
        <v>536</v>
      </c>
      <c r="G34" s="502" t="s">
        <v>536</v>
      </c>
      <c r="H34" s="502" t="s">
        <v>536</v>
      </c>
      <c r="I34" s="502" t="s">
        <v>536</v>
      </c>
      <c r="J34" s="502" t="s">
        <v>536</v>
      </c>
      <c r="K34" s="502" t="s">
        <v>536</v>
      </c>
      <c r="L34" s="502" t="s">
        <v>536</v>
      </c>
      <c r="M34" s="502" t="s">
        <v>536</v>
      </c>
      <c r="N34" s="502" t="s">
        <v>536</v>
      </c>
      <c r="O34" s="502" t="s">
        <v>536</v>
      </c>
      <c r="P34" s="530" t="s">
        <v>536</v>
      </c>
      <c r="Q34" s="527" t="s">
        <v>536</v>
      </c>
      <c r="R34" s="502" t="s">
        <v>536</v>
      </c>
      <c r="S34" s="502" t="s">
        <v>536</v>
      </c>
      <c r="T34" s="502" t="s">
        <v>536</v>
      </c>
      <c r="U34" s="502" t="s">
        <v>536</v>
      </c>
      <c r="V34" s="502">
        <v>2</v>
      </c>
      <c r="W34" s="502">
        <v>2</v>
      </c>
      <c r="X34" s="502">
        <v>4</v>
      </c>
      <c r="Y34" s="502">
        <v>2</v>
      </c>
      <c r="Z34" s="502">
        <v>3</v>
      </c>
      <c r="AA34" s="502">
        <v>2</v>
      </c>
      <c r="AB34" s="502">
        <v>1</v>
      </c>
      <c r="AC34" s="502" t="s">
        <v>536</v>
      </c>
      <c r="AD34" s="502">
        <v>1</v>
      </c>
      <c r="AE34" s="502" t="s">
        <v>536</v>
      </c>
      <c r="AF34" s="522"/>
    </row>
    <row r="35" spans="1:32" ht="13.5">
      <c r="A35" s="498"/>
      <c r="B35" s="499"/>
      <c r="C35" s="500"/>
      <c r="D35" s="501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30"/>
      <c r="Q35" s="527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2"/>
      <c r="AD35" s="502"/>
      <c r="AE35" s="502"/>
      <c r="AF35" s="522"/>
    </row>
    <row r="36" spans="1:32" ht="13.5">
      <c r="A36" s="503" t="s">
        <v>170</v>
      </c>
      <c r="B36" s="499" t="s">
        <v>562</v>
      </c>
      <c r="C36" s="500" t="s">
        <v>10</v>
      </c>
      <c r="D36" s="501">
        <v>320</v>
      </c>
      <c r="E36" s="502" t="s">
        <v>536</v>
      </c>
      <c r="F36" s="502" t="s">
        <v>536</v>
      </c>
      <c r="G36" s="502" t="s">
        <v>536</v>
      </c>
      <c r="H36" s="502" t="s">
        <v>536</v>
      </c>
      <c r="I36" s="502" t="s">
        <v>536</v>
      </c>
      <c r="J36" s="502" t="s">
        <v>536</v>
      </c>
      <c r="K36" s="502" t="s">
        <v>536</v>
      </c>
      <c r="L36" s="502" t="s">
        <v>536</v>
      </c>
      <c r="M36" s="502" t="s">
        <v>536</v>
      </c>
      <c r="N36" s="502" t="s">
        <v>536</v>
      </c>
      <c r="O36" s="502">
        <v>1</v>
      </c>
      <c r="P36" s="530">
        <v>2</v>
      </c>
      <c r="Q36" s="527">
        <v>6</v>
      </c>
      <c r="R36" s="502">
        <v>20</v>
      </c>
      <c r="S36" s="502">
        <v>35</v>
      </c>
      <c r="T36" s="502">
        <v>39</v>
      </c>
      <c r="U36" s="502">
        <v>44</v>
      </c>
      <c r="V36" s="502">
        <v>48</v>
      </c>
      <c r="W36" s="502">
        <v>30</v>
      </c>
      <c r="X36" s="502">
        <v>22</v>
      </c>
      <c r="Y36" s="502">
        <v>26</v>
      </c>
      <c r="Z36" s="502">
        <v>22</v>
      </c>
      <c r="AA36" s="502">
        <v>14</v>
      </c>
      <c r="AB36" s="502">
        <v>10</v>
      </c>
      <c r="AC36" s="502">
        <v>1</v>
      </c>
      <c r="AD36" s="502" t="s">
        <v>536</v>
      </c>
      <c r="AE36" s="502" t="s">
        <v>536</v>
      </c>
      <c r="AF36" s="523" t="s">
        <v>170</v>
      </c>
    </row>
    <row r="37" spans="1:32" ht="13.5">
      <c r="A37" s="498"/>
      <c r="B37" s="499"/>
      <c r="C37" s="500" t="s">
        <v>11</v>
      </c>
      <c r="D37" s="501" t="s">
        <v>536</v>
      </c>
      <c r="E37" s="502" t="s">
        <v>536</v>
      </c>
      <c r="F37" s="502" t="s">
        <v>536</v>
      </c>
      <c r="G37" s="502" t="s">
        <v>536</v>
      </c>
      <c r="H37" s="502" t="s">
        <v>536</v>
      </c>
      <c r="I37" s="502" t="s">
        <v>536</v>
      </c>
      <c r="J37" s="502" t="s">
        <v>536</v>
      </c>
      <c r="K37" s="502" t="s">
        <v>536</v>
      </c>
      <c r="L37" s="502" t="s">
        <v>536</v>
      </c>
      <c r="M37" s="502" t="s">
        <v>536</v>
      </c>
      <c r="N37" s="502" t="s">
        <v>536</v>
      </c>
      <c r="O37" s="502" t="s">
        <v>536</v>
      </c>
      <c r="P37" s="530" t="s">
        <v>536</v>
      </c>
      <c r="Q37" s="527" t="s">
        <v>536</v>
      </c>
      <c r="R37" s="502" t="s">
        <v>536</v>
      </c>
      <c r="S37" s="502" t="s">
        <v>536</v>
      </c>
      <c r="T37" s="502" t="s">
        <v>536</v>
      </c>
      <c r="U37" s="502" t="s">
        <v>536</v>
      </c>
      <c r="V37" s="502" t="s">
        <v>536</v>
      </c>
      <c r="W37" s="502" t="s">
        <v>536</v>
      </c>
      <c r="X37" s="502" t="s">
        <v>536</v>
      </c>
      <c r="Y37" s="502" t="s">
        <v>536</v>
      </c>
      <c r="Z37" s="502" t="s">
        <v>536</v>
      </c>
      <c r="AA37" s="502" t="s">
        <v>536</v>
      </c>
      <c r="AB37" s="502" t="s">
        <v>536</v>
      </c>
      <c r="AC37" s="502" t="s">
        <v>536</v>
      </c>
      <c r="AD37" s="502" t="s">
        <v>536</v>
      </c>
      <c r="AE37" s="502" t="s">
        <v>536</v>
      </c>
      <c r="AF37" s="522"/>
    </row>
    <row r="38" spans="1:32" ht="13.5">
      <c r="A38" s="498"/>
      <c r="B38" s="499"/>
      <c r="C38" s="500" t="s">
        <v>12</v>
      </c>
      <c r="D38" s="501">
        <v>320</v>
      </c>
      <c r="E38" s="502" t="s">
        <v>536</v>
      </c>
      <c r="F38" s="502" t="s">
        <v>536</v>
      </c>
      <c r="G38" s="502" t="s">
        <v>536</v>
      </c>
      <c r="H38" s="502" t="s">
        <v>536</v>
      </c>
      <c r="I38" s="502" t="s">
        <v>536</v>
      </c>
      <c r="J38" s="502" t="s">
        <v>536</v>
      </c>
      <c r="K38" s="502" t="s">
        <v>536</v>
      </c>
      <c r="L38" s="502" t="s">
        <v>536</v>
      </c>
      <c r="M38" s="502" t="s">
        <v>536</v>
      </c>
      <c r="N38" s="502" t="s">
        <v>536</v>
      </c>
      <c r="O38" s="502">
        <v>1</v>
      </c>
      <c r="P38" s="530">
        <v>2</v>
      </c>
      <c r="Q38" s="527">
        <v>6</v>
      </c>
      <c r="R38" s="502">
        <v>20</v>
      </c>
      <c r="S38" s="502">
        <v>35</v>
      </c>
      <c r="T38" s="502">
        <v>39</v>
      </c>
      <c r="U38" s="502">
        <v>44</v>
      </c>
      <c r="V38" s="502">
        <v>48</v>
      </c>
      <c r="W38" s="502">
        <v>30</v>
      </c>
      <c r="X38" s="502">
        <v>22</v>
      </c>
      <c r="Y38" s="502">
        <v>26</v>
      </c>
      <c r="Z38" s="502">
        <v>22</v>
      </c>
      <c r="AA38" s="502">
        <v>14</v>
      </c>
      <c r="AB38" s="502">
        <v>10</v>
      </c>
      <c r="AC38" s="502">
        <v>1</v>
      </c>
      <c r="AD38" s="502" t="s">
        <v>536</v>
      </c>
      <c r="AE38" s="502" t="s">
        <v>536</v>
      </c>
      <c r="AF38" s="522"/>
    </row>
    <row r="39" spans="1:32" ht="13.5">
      <c r="A39" s="498"/>
      <c r="B39" s="499"/>
      <c r="C39" s="500"/>
      <c r="D39" s="501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30"/>
      <c r="Q39" s="527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502"/>
      <c r="AF39" s="522"/>
    </row>
    <row r="40" spans="1:32" ht="13.5">
      <c r="A40" s="503" t="s">
        <v>171</v>
      </c>
      <c r="B40" s="499" t="s">
        <v>563</v>
      </c>
      <c r="C40" s="500" t="s">
        <v>10</v>
      </c>
      <c r="D40" s="501">
        <v>165</v>
      </c>
      <c r="E40" s="502" t="s">
        <v>536</v>
      </c>
      <c r="F40" s="502" t="s">
        <v>536</v>
      </c>
      <c r="G40" s="502" t="s">
        <v>536</v>
      </c>
      <c r="H40" s="502" t="s">
        <v>536</v>
      </c>
      <c r="I40" s="502" t="s">
        <v>536</v>
      </c>
      <c r="J40" s="502" t="s">
        <v>536</v>
      </c>
      <c r="K40" s="502" t="s">
        <v>536</v>
      </c>
      <c r="L40" s="502" t="s">
        <v>536</v>
      </c>
      <c r="M40" s="502" t="s">
        <v>536</v>
      </c>
      <c r="N40" s="502" t="s">
        <v>536</v>
      </c>
      <c r="O40" s="502">
        <v>2</v>
      </c>
      <c r="P40" s="530">
        <v>2</v>
      </c>
      <c r="Q40" s="527">
        <v>2</v>
      </c>
      <c r="R40" s="502">
        <v>7</v>
      </c>
      <c r="S40" s="502">
        <v>6</v>
      </c>
      <c r="T40" s="502">
        <v>14</v>
      </c>
      <c r="U40" s="502">
        <v>20</v>
      </c>
      <c r="V40" s="502">
        <v>22</v>
      </c>
      <c r="W40" s="502">
        <v>21</v>
      </c>
      <c r="X40" s="502">
        <v>21</v>
      </c>
      <c r="Y40" s="502">
        <v>15</v>
      </c>
      <c r="Z40" s="502">
        <v>11</v>
      </c>
      <c r="AA40" s="502">
        <v>11</v>
      </c>
      <c r="AB40" s="502">
        <v>10</v>
      </c>
      <c r="AC40" s="502">
        <v>1</v>
      </c>
      <c r="AD40" s="502" t="s">
        <v>536</v>
      </c>
      <c r="AE40" s="502" t="s">
        <v>536</v>
      </c>
      <c r="AF40" s="523" t="s">
        <v>171</v>
      </c>
    </row>
    <row r="41" spans="1:32" ht="13.5">
      <c r="A41" s="498"/>
      <c r="B41" s="499"/>
      <c r="C41" s="500" t="s">
        <v>11</v>
      </c>
      <c r="D41" s="501" t="s">
        <v>564</v>
      </c>
      <c r="E41" s="502" t="s">
        <v>564</v>
      </c>
      <c r="F41" s="502" t="s">
        <v>564</v>
      </c>
      <c r="G41" s="502" t="s">
        <v>564</v>
      </c>
      <c r="H41" s="502" t="s">
        <v>564</v>
      </c>
      <c r="I41" s="502" t="s">
        <v>564</v>
      </c>
      <c r="J41" s="502" t="s">
        <v>564</v>
      </c>
      <c r="K41" s="502" t="s">
        <v>564</v>
      </c>
      <c r="L41" s="502" t="s">
        <v>564</v>
      </c>
      <c r="M41" s="502" t="s">
        <v>564</v>
      </c>
      <c r="N41" s="502" t="s">
        <v>564</v>
      </c>
      <c r="O41" s="502" t="s">
        <v>564</v>
      </c>
      <c r="P41" s="530" t="s">
        <v>564</v>
      </c>
      <c r="Q41" s="527" t="s">
        <v>564</v>
      </c>
      <c r="R41" s="502" t="s">
        <v>564</v>
      </c>
      <c r="S41" s="502" t="s">
        <v>564</v>
      </c>
      <c r="T41" s="502" t="s">
        <v>564</v>
      </c>
      <c r="U41" s="502" t="s">
        <v>564</v>
      </c>
      <c r="V41" s="502" t="s">
        <v>564</v>
      </c>
      <c r="W41" s="502" t="s">
        <v>564</v>
      </c>
      <c r="X41" s="502" t="s">
        <v>564</v>
      </c>
      <c r="Y41" s="502" t="s">
        <v>564</v>
      </c>
      <c r="Z41" s="502" t="s">
        <v>564</v>
      </c>
      <c r="AA41" s="502" t="s">
        <v>564</v>
      </c>
      <c r="AB41" s="502" t="s">
        <v>564</v>
      </c>
      <c r="AC41" s="502" t="s">
        <v>564</v>
      </c>
      <c r="AD41" s="502" t="s">
        <v>564</v>
      </c>
      <c r="AE41" s="502" t="s">
        <v>564</v>
      </c>
      <c r="AF41" s="522"/>
    </row>
    <row r="42" spans="1:32" ht="13.5">
      <c r="A42" s="498"/>
      <c r="B42" s="499"/>
      <c r="C42" s="500" t="s">
        <v>12</v>
      </c>
      <c r="D42" s="501">
        <v>165</v>
      </c>
      <c r="E42" s="502" t="s">
        <v>536</v>
      </c>
      <c r="F42" s="502" t="s">
        <v>536</v>
      </c>
      <c r="G42" s="502" t="s">
        <v>536</v>
      </c>
      <c r="H42" s="502" t="s">
        <v>536</v>
      </c>
      <c r="I42" s="502" t="s">
        <v>536</v>
      </c>
      <c r="J42" s="502" t="s">
        <v>536</v>
      </c>
      <c r="K42" s="502" t="s">
        <v>536</v>
      </c>
      <c r="L42" s="502" t="s">
        <v>536</v>
      </c>
      <c r="M42" s="502" t="s">
        <v>536</v>
      </c>
      <c r="N42" s="502" t="s">
        <v>536</v>
      </c>
      <c r="O42" s="502">
        <v>2</v>
      </c>
      <c r="P42" s="530">
        <v>2</v>
      </c>
      <c r="Q42" s="527">
        <v>2</v>
      </c>
      <c r="R42" s="502">
        <v>7</v>
      </c>
      <c r="S42" s="502">
        <v>6</v>
      </c>
      <c r="T42" s="502">
        <v>14</v>
      </c>
      <c r="U42" s="502">
        <v>20</v>
      </c>
      <c r="V42" s="502">
        <v>22</v>
      </c>
      <c r="W42" s="502">
        <v>21</v>
      </c>
      <c r="X42" s="502">
        <v>21</v>
      </c>
      <c r="Y42" s="502">
        <v>15</v>
      </c>
      <c r="Z42" s="502">
        <v>11</v>
      </c>
      <c r="AA42" s="502">
        <v>11</v>
      </c>
      <c r="AB42" s="502">
        <v>10</v>
      </c>
      <c r="AC42" s="502">
        <v>1</v>
      </c>
      <c r="AD42" s="502" t="s">
        <v>536</v>
      </c>
      <c r="AE42" s="502" t="s">
        <v>536</v>
      </c>
      <c r="AF42" s="522"/>
    </row>
    <row r="43" spans="1:32" ht="13.5">
      <c r="A43" s="498"/>
      <c r="B43" s="499"/>
      <c r="C43" s="500"/>
      <c r="D43" s="501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30"/>
      <c r="Q43" s="527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22"/>
    </row>
    <row r="44" spans="1:32" ht="13.5">
      <c r="A44" s="503" t="s">
        <v>172</v>
      </c>
      <c r="B44" s="499" t="s">
        <v>565</v>
      </c>
      <c r="C44" s="500" t="s">
        <v>10</v>
      </c>
      <c r="D44" s="501">
        <v>131</v>
      </c>
      <c r="E44" s="502" t="s">
        <v>536</v>
      </c>
      <c r="F44" s="502" t="s">
        <v>536</v>
      </c>
      <c r="G44" s="502" t="s">
        <v>536</v>
      </c>
      <c r="H44" s="502" t="s">
        <v>536</v>
      </c>
      <c r="I44" s="502" t="s">
        <v>536</v>
      </c>
      <c r="J44" s="502" t="s">
        <v>536</v>
      </c>
      <c r="K44" s="502" t="s">
        <v>536</v>
      </c>
      <c r="L44" s="502" t="s">
        <v>536</v>
      </c>
      <c r="M44" s="502" t="s">
        <v>536</v>
      </c>
      <c r="N44" s="502">
        <v>1</v>
      </c>
      <c r="O44" s="502" t="s">
        <v>536</v>
      </c>
      <c r="P44" s="530">
        <v>1</v>
      </c>
      <c r="Q44" s="527">
        <v>2</v>
      </c>
      <c r="R44" s="502">
        <v>4</v>
      </c>
      <c r="S44" s="502">
        <v>3</v>
      </c>
      <c r="T44" s="502">
        <v>15</v>
      </c>
      <c r="U44" s="502">
        <v>24</v>
      </c>
      <c r="V44" s="502">
        <v>6</v>
      </c>
      <c r="W44" s="502">
        <v>19</v>
      </c>
      <c r="X44" s="502">
        <v>13</v>
      </c>
      <c r="Y44" s="502">
        <v>14</v>
      </c>
      <c r="Z44" s="502">
        <v>17</v>
      </c>
      <c r="AA44" s="502">
        <v>8</v>
      </c>
      <c r="AB44" s="502">
        <v>3</v>
      </c>
      <c r="AC44" s="502">
        <v>1</v>
      </c>
      <c r="AD44" s="502" t="s">
        <v>536</v>
      </c>
      <c r="AE44" s="502" t="s">
        <v>536</v>
      </c>
      <c r="AF44" s="523" t="s">
        <v>172</v>
      </c>
    </row>
    <row r="45" spans="1:32" ht="13.5">
      <c r="A45" s="498"/>
      <c r="B45" s="499"/>
      <c r="C45" s="500" t="s">
        <v>11</v>
      </c>
      <c r="D45" s="501" t="s">
        <v>564</v>
      </c>
      <c r="E45" s="502" t="s">
        <v>564</v>
      </c>
      <c r="F45" s="502" t="s">
        <v>564</v>
      </c>
      <c r="G45" s="502" t="s">
        <v>564</v>
      </c>
      <c r="H45" s="502" t="s">
        <v>564</v>
      </c>
      <c r="I45" s="502" t="s">
        <v>564</v>
      </c>
      <c r="J45" s="502" t="s">
        <v>564</v>
      </c>
      <c r="K45" s="502" t="s">
        <v>564</v>
      </c>
      <c r="L45" s="502" t="s">
        <v>564</v>
      </c>
      <c r="M45" s="502" t="s">
        <v>564</v>
      </c>
      <c r="N45" s="502" t="s">
        <v>564</v>
      </c>
      <c r="O45" s="502" t="s">
        <v>564</v>
      </c>
      <c r="P45" s="530" t="s">
        <v>564</v>
      </c>
      <c r="Q45" s="527" t="s">
        <v>564</v>
      </c>
      <c r="R45" s="502" t="s">
        <v>564</v>
      </c>
      <c r="S45" s="502" t="s">
        <v>564</v>
      </c>
      <c r="T45" s="502" t="s">
        <v>564</v>
      </c>
      <c r="U45" s="502" t="s">
        <v>564</v>
      </c>
      <c r="V45" s="502" t="s">
        <v>564</v>
      </c>
      <c r="W45" s="502" t="s">
        <v>564</v>
      </c>
      <c r="X45" s="502" t="s">
        <v>564</v>
      </c>
      <c r="Y45" s="502" t="s">
        <v>564</v>
      </c>
      <c r="Z45" s="502" t="s">
        <v>564</v>
      </c>
      <c r="AA45" s="502" t="s">
        <v>564</v>
      </c>
      <c r="AB45" s="502" t="s">
        <v>564</v>
      </c>
      <c r="AC45" s="502" t="s">
        <v>564</v>
      </c>
      <c r="AD45" s="502" t="s">
        <v>564</v>
      </c>
      <c r="AE45" s="502" t="s">
        <v>564</v>
      </c>
      <c r="AF45" s="522"/>
    </row>
    <row r="46" spans="1:32" ht="13.5">
      <c r="A46" s="498"/>
      <c r="B46" s="499"/>
      <c r="C46" s="500" t="s">
        <v>12</v>
      </c>
      <c r="D46" s="501">
        <v>131</v>
      </c>
      <c r="E46" s="502" t="s">
        <v>536</v>
      </c>
      <c r="F46" s="502" t="s">
        <v>536</v>
      </c>
      <c r="G46" s="502" t="s">
        <v>536</v>
      </c>
      <c r="H46" s="502" t="s">
        <v>536</v>
      </c>
      <c r="I46" s="502" t="s">
        <v>536</v>
      </c>
      <c r="J46" s="502" t="s">
        <v>536</v>
      </c>
      <c r="K46" s="502" t="s">
        <v>536</v>
      </c>
      <c r="L46" s="502" t="s">
        <v>536</v>
      </c>
      <c r="M46" s="502" t="s">
        <v>536</v>
      </c>
      <c r="N46" s="502">
        <v>1</v>
      </c>
      <c r="O46" s="502" t="s">
        <v>536</v>
      </c>
      <c r="P46" s="530">
        <v>1</v>
      </c>
      <c r="Q46" s="527">
        <v>2</v>
      </c>
      <c r="R46" s="502">
        <v>4</v>
      </c>
      <c r="S46" s="502">
        <v>3</v>
      </c>
      <c r="T46" s="502">
        <v>15</v>
      </c>
      <c r="U46" s="502">
        <v>24</v>
      </c>
      <c r="V46" s="502">
        <v>6</v>
      </c>
      <c r="W46" s="502">
        <v>19</v>
      </c>
      <c r="X46" s="502">
        <v>13</v>
      </c>
      <c r="Y46" s="502">
        <v>14</v>
      </c>
      <c r="Z46" s="502">
        <v>17</v>
      </c>
      <c r="AA46" s="502">
        <v>8</v>
      </c>
      <c r="AB46" s="502">
        <v>3</v>
      </c>
      <c r="AC46" s="502">
        <v>1</v>
      </c>
      <c r="AD46" s="502" t="s">
        <v>536</v>
      </c>
      <c r="AE46" s="502" t="s">
        <v>536</v>
      </c>
      <c r="AF46" s="522"/>
    </row>
    <row r="47" spans="1:32" ht="13.5">
      <c r="A47" s="498"/>
      <c r="B47" s="499"/>
      <c r="C47" s="500"/>
      <c r="D47" s="501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30"/>
      <c r="Q47" s="527"/>
      <c r="R47" s="502"/>
      <c r="S47" s="502"/>
      <c r="T47" s="502"/>
      <c r="U47" s="502"/>
      <c r="V47" s="502"/>
      <c r="W47" s="502"/>
      <c r="X47" s="502"/>
      <c r="Y47" s="502"/>
      <c r="Z47" s="502"/>
      <c r="AA47" s="502"/>
      <c r="AB47" s="502"/>
      <c r="AC47" s="502"/>
      <c r="AD47" s="502"/>
      <c r="AE47" s="502"/>
      <c r="AF47" s="522"/>
    </row>
    <row r="48" spans="1:32" ht="13.5">
      <c r="A48" s="503" t="s">
        <v>173</v>
      </c>
      <c r="B48" s="499" t="s">
        <v>566</v>
      </c>
      <c r="C48" s="500" t="s">
        <v>10</v>
      </c>
      <c r="D48" s="501">
        <v>291</v>
      </c>
      <c r="E48" s="502" t="s">
        <v>536</v>
      </c>
      <c r="F48" s="502" t="s">
        <v>536</v>
      </c>
      <c r="G48" s="502" t="s">
        <v>536</v>
      </c>
      <c r="H48" s="502" t="s">
        <v>536</v>
      </c>
      <c r="I48" s="502" t="s">
        <v>536</v>
      </c>
      <c r="J48" s="502" t="s">
        <v>536</v>
      </c>
      <c r="K48" s="502" t="s">
        <v>536</v>
      </c>
      <c r="L48" s="502" t="s">
        <v>536</v>
      </c>
      <c r="M48" s="502" t="s">
        <v>536</v>
      </c>
      <c r="N48" s="502" t="s">
        <v>536</v>
      </c>
      <c r="O48" s="502">
        <v>1</v>
      </c>
      <c r="P48" s="530">
        <v>1</v>
      </c>
      <c r="Q48" s="527" t="s">
        <v>536</v>
      </c>
      <c r="R48" s="502" t="s">
        <v>536</v>
      </c>
      <c r="S48" s="502" t="s">
        <v>536</v>
      </c>
      <c r="T48" s="502" t="s">
        <v>536</v>
      </c>
      <c r="U48" s="502">
        <v>3</v>
      </c>
      <c r="V48" s="502">
        <v>16</v>
      </c>
      <c r="W48" s="502">
        <v>23</v>
      </c>
      <c r="X48" s="502">
        <v>32</v>
      </c>
      <c r="Y48" s="502">
        <v>69</v>
      </c>
      <c r="Z48" s="502">
        <v>60</v>
      </c>
      <c r="AA48" s="502">
        <v>53</v>
      </c>
      <c r="AB48" s="502">
        <v>26</v>
      </c>
      <c r="AC48" s="502">
        <v>6</v>
      </c>
      <c r="AD48" s="502">
        <v>1</v>
      </c>
      <c r="AE48" s="502" t="s">
        <v>536</v>
      </c>
      <c r="AF48" s="523" t="s">
        <v>173</v>
      </c>
    </row>
    <row r="49" spans="1:32" ht="13.5">
      <c r="A49" s="498"/>
      <c r="B49" s="499"/>
      <c r="C49" s="500" t="s">
        <v>11</v>
      </c>
      <c r="D49" s="501">
        <v>291</v>
      </c>
      <c r="E49" s="502" t="s">
        <v>536</v>
      </c>
      <c r="F49" s="502" t="s">
        <v>536</v>
      </c>
      <c r="G49" s="502" t="s">
        <v>536</v>
      </c>
      <c r="H49" s="502" t="s">
        <v>536</v>
      </c>
      <c r="I49" s="502" t="s">
        <v>536</v>
      </c>
      <c r="J49" s="502" t="s">
        <v>536</v>
      </c>
      <c r="K49" s="502" t="s">
        <v>536</v>
      </c>
      <c r="L49" s="502" t="s">
        <v>536</v>
      </c>
      <c r="M49" s="502" t="s">
        <v>536</v>
      </c>
      <c r="N49" s="502" t="s">
        <v>536</v>
      </c>
      <c r="O49" s="502">
        <v>1</v>
      </c>
      <c r="P49" s="530">
        <v>1</v>
      </c>
      <c r="Q49" s="527" t="s">
        <v>536</v>
      </c>
      <c r="R49" s="502" t="s">
        <v>536</v>
      </c>
      <c r="S49" s="502" t="s">
        <v>536</v>
      </c>
      <c r="T49" s="502" t="s">
        <v>536</v>
      </c>
      <c r="U49" s="502">
        <v>3</v>
      </c>
      <c r="V49" s="502">
        <v>16</v>
      </c>
      <c r="W49" s="502">
        <v>23</v>
      </c>
      <c r="X49" s="502">
        <v>32</v>
      </c>
      <c r="Y49" s="502">
        <v>69</v>
      </c>
      <c r="Z49" s="502">
        <v>60</v>
      </c>
      <c r="AA49" s="502">
        <v>53</v>
      </c>
      <c r="AB49" s="502">
        <v>26</v>
      </c>
      <c r="AC49" s="502">
        <v>6</v>
      </c>
      <c r="AD49" s="502">
        <v>1</v>
      </c>
      <c r="AE49" s="502" t="s">
        <v>536</v>
      </c>
      <c r="AF49" s="522"/>
    </row>
    <row r="50" spans="1:32" ht="13.5">
      <c r="A50" s="498"/>
      <c r="B50" s="499"/>
      <c r="C50" s="500" t="s">
        <v>12</v>
      </c>
      <c r="D50" s="501" t="s">
        <v>564</v>
      </c>
      <c r="E50" s="502" t="s">
        <v>564</v>
      </c>
      <c r="F50" s="502" t="s">
        <v>564</v>
      </c>
      <c r="G50" s="502" t="s">
        <v>564</v>
      </c>
      <c r="H50" s="502" t="s">
        <v>564</v>
      </c>
      <c r="I50" s="502" t="s">
        <v>564</v>
      </c>
      <c r="J50" s="502" t="s">
        <v>564</v>
      </c>
      <c r="K50" s="502" t="s">
        <v>564</v>
      </c>
      <c r="L50" s="502" t="s">
        <v>564</v>
      </c>
      <c r="M50" s="502" t="s">
        <v>564</v>
      </c>
      <c r="N50" s="502" t="s">
        <v>564</v>
      </c>
      <c r="O50" s="502" t="s">
        <v>564</v>
      </c>
      <c r="P50" s="530" t="s">
        <v>564</v>
      </c>
      <c r="Q50" s="527" t="s">
        <v>564</v>
      </c>
      <c r="R50" s="502" t="s">
        <v>564</v>
      </c>
      <c r="S50" s="502" t="s">
        <v>564</v>
      </c>
      <c r="T50" s="502" t="s">
        <v>564</v>
      </c>
      <c r="U50" s="502" t="s">
        <v>564</v>
      </c>
      <c r="V50" s="502" t="s">
        <v>564</v>
      </c>
      <c r="W50" s="502" t="s">
        <v>564</v>
      </c>
      <c r="X50" s="502" t="s">
        <v>564</v>
      </c>
      <c r="Y50" s="502" t="s">
        <v>564</v>
      </c>
      <c r="Z50" s="502" t="s">
        <v>564</v>
      </c>
      <c r="AA50" s="502" t="s">
        <v>564</v>
      </c>
      <c r="AB50" s="502" t="s">
        <v>564</v>
      </c>
      <c r="AC50" s="502" t="s">
        <v>564</v>
      </c>
      <c r="AD50" s="502" t="s">
        <v>564</v>
      </c>
      <c r="AE50" s="502" t="s">
        <v>564</v>
      </c>
      <c r="AF50" s="522"/>
    </row>
    <row r="51" spans="1:32" ht="13.5">
      <c r="A51" s="498"/>
      <c r="B51" s="499"/>
      <c r="C51" s="500"/>
      <c r="D51" s="501"/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30"/>
      <c r="Q51" s="527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502"/>
      <c r="AF51" s="522"/>
    </row>
    <row r="52" spans="1:32" ht="13.5">
      <c r="A52" s="503" t="s">
        <v>174</v>
      </c>
      <c r="B52" s="499" t="s">
        <v>567</v>
      </c>
      <c r="C52" s="500" t="s">
        <v>10</v>
      </c>
      <c r="D52" s="501">
        <v>169</v>
      </c>
      <c r="E52" s="502" t="s">
        <v>536</v>
      </c>
      <c r="F52" s="502" t="s">
        <v>536</v>
      </c>
      <c r="G52" s="502" t="s">
        <v>536</v>
      </c>
      <c r="H52" s="502" t="s">
        <v>536</v>
      </c>
      <c r="I52" s="502" t="s">
        <v>536</v>
      </c>
      <c r="J52" s="502" t="s">
        <v>536</v>
      </c>
      <c r="K52" s="502" t="s">
        <v>536</v>
      </c>
      <c r="L52" s="502" t="s">
        <v>536</v>
      </c>
      <c r="M52" s="502" t="s">
        <v>536</v>
      </c>
      <c r="N52" s="502" t="s">
        <v>536</v>
      </c>
      <c r="O52" s="502" t="s">
        <v>536</v>
      </c>
      <c r="P52" s="530" t="s">
        <v>536</v>
      </c>
      <c r="Q52" s="527" t="s">
        <v>536</v>
      </c>
      <c r="R52" s="502" t="s">
        <v>536</v>
      </c>
      <c r="S52" s="502">
        <v>2</v>
      </c>
      <c r="T52" s="502">
        <v>6</v>
      </c>
      <c r="U52" s="502">
        <v>3</v>
      </c>
      <c r="V52" s="502">
        <v>9</v>
      </c>
      <c r="W52" s="502">
        <v>11</v>
      </c>
      <c r="X52" s="502">
        <v>18</v>
      </c>
      <c r="Y52" s="502">
        <v>34</v>
      </c>
      <c r="Z52" s="502">
        <v>35</v>
      </c>
      <c r="AA52" s="502">
        <v>28</v>
      </c>
      <c r="AB52" s="502">
        <v>19</v>
      </c>
      <c r="AC52" s="502">
        <v>4</v>
      </c>
      <c r="AD52" s="502" t="s">
        <v>536</v>
      </c>
      <c r="AE52" s="502" t="s">
        <v>536</v>
      </c>
      <c r="AF52" s="523" t="s">
        <v>174</v>
      </c>
    </row>
    <row r="53" spans="1:32" ht="13.5">
      <c r="A53" s="498"/>
      <c r="B53" s="499"/>
      <c r="C53" s="500" t="s">
        <v>11</v>
      </c>
      <c r="D53" s="501">
        <v>122</v>
      </c>
      <c r="E53" s="502" t="s">
        <v>536</v>
      </c>
      <c r="F53" s="502" t="s">
        <v>536</v>
      </c>
      <c r="G53" s="502" t="s">
        <v>536</v>
      </c>
      <c r="H53" s="502" t="s">
        <v>536</v>
      </c>
      <c r="I53" s="502" t="s">
        <v>536</v>
      </c>
      <c r="J53" s="502" t="s">
        <v>536</v>
      </c>
      <c r="K53" s="502" t="s">
        <v>536</v>
      </c>
      <c r="L53" s="502" t="s">
        <v>536</v>
      </c>
      <c r="M53" s="502" t="s">
        <v>536</v>
      </c>
      <c r="N53" s="502" t="s">
        <v>536</v>
      </c>
      <c r="O53" s="502" t="s">
        <v>536</v>
      </c>
      <c r="P53" s="530" t="s">
        <v>536</v>
      </c>
      <c r="Q53" s="527" t="s">
        <v>536</v>
      </c>
      <c r="R53" s="502" t="s">
        <v>536</v>
      </c>
      <c r="S53" s="502">
        <v>2</v>
      </c>
      <c r="T53" s="502">
        <v>6</v>
      </c>
      <c r="U53" s="502">
        <v>2</v>
      </c>
      <c r="V53" s="502">
        <v>8</v>
      </c>
      <c r="W53" s="502">
        <v>8</v>
      </c>
      <c r="X53" s="502">
        <v>13</v>
      </c>
      <c r="Y53" s="502">
        <v>27</v>
      </c>
      <c r="Z53" s="502">
        <v>28</v>
      </c>
      <c r="AA53" s="502">
        <v>13</v>
      </c>
      <c r="AB53" s="502">
        <v>12</v>
      </c>
      <c r="AC53" s="502">
        <v>3</v>
      </c>
      <c r="AD53" s="502" t="s">
        <v>536</v>
      </c>
      <c r="AE53" s="502" t="s">
        <v>536</v>
      </c>
      <c r="AF53" s="522"/>
    </row>
    <row r="54" spans="1:32" ht="13.5">
      <c r="A54" s="498"/>
      <c r="B54" s="499"/>
      <c r="C54" s="500" t="s">
        <v>12</v>
      </c>
      <c r="D54" s="501">
        <v>47</v>
      </c>
      <c r="E54" s="502" t="s">
        <v>536</v>
      </c>
      <c r="F54" s="502" t="s">
        <v>536</v>
      </c>
      <c r="G54" s="502" t="s">
        <v>536</v>
      </c>
      <c r="H54" s="502" t="s">
        <v>536</v>
      </c>
      <c r="I54" s="502" t="s">
        <v>536</v>
      </c>
      <c r="J54" s="502" t="s">
        <v>536</v>
      </c>
      <c r="K54" s="502" t="s">
        <v>536</v>
      </c>
      <c r="L54" s="502" t="s">
        <v>536</v>
      </c>
      <c r="M54" s="502" t="s">
        <v>536</v>
      </c>
      <c r="N54" s="502" t="s">
        <v>536</v>
      </c>
      <c r="O54" s="502" t="s">
        <v>536</v>
      </c>
      <c r="P54" s="530" t="s">
        <v>536</v>
      </c>
      <c r="Q54" s="527" t="s">
        <v>536</v>
      </c>
      <c r="R54" s="502" t="s">
        <v>536</v>
      </c>
      <c r="S54" s="502" t="s">
        <v>536</v>
      </c>
      <c r="T54" s="502" t="s">
        <v>536</v>
      </c>
      <c r="U54" s="502">
        <v>1</v>
      </c>
      <c r="V54" s="502">
        <v>1</v>
      </c>
      <c r="W54" s="502">
        <v>3</v>
      </c>
      <c r="X54" s="502">
        <v>5</v>
      </c>
      <c r="Y54" s="502">
        <v>7</v>
      </c>
      <c r="Z54" s="502">
        <v>7</v>
      </c>
      <c r="AA54" s="502">
        <v>15</v>
      </c>
      <c r="AB54" s="502">
        <v>7</v>
      </c>
      <c r="AC54" s="502">
        <v>1</v>
      </c>
      <c r="AD54" s="502" t="s">
        <v>536</v>
      </c>
      <c r="AE54" s="502" t="s">
        <v>536</v>
      </c>
      <c r="AF54" s="522"/>
    </row>
    <row r="55" spans="1:32" ht="13.5">
      <c r="A55" s="498"/>
      <c r="B55" s="499"/>
      <c r="C55" s="500"/>
      <c r="D55" s="501"/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530"/>
      <c r="Q55" s="527"/>
      <c r="R55" s="502"/>
      <c r="S55" s="502"/>
      <c r="T55" s="502"/>
      <c r="U55" s="502"/>
      <c r="V55" s="502"/>
      <c r="W55" s="502"/>
      <c r="X55" s="502"/>
      <c r="Y55" s="502"/>
      <c r="Z55" s="502"/>
      <c r="AA55" s="502"/>
      <c r="AB55" s="502"/>
      <c r="AC55" s="502"/>
      <c r="AD55" s="502"/>
      <c r="AE55" s="502"/>
      <c r="AF55" s="522"/>
    </row>
    <row r="56" spans="1:32" ht="13.5">
      <c r="A56" s="503" t="s">
        <v>175</v>
      </c>
      <c r="B56" s="499" t="s">
        <v>568</v>
      </c>
      <c r="C56" s="500" t="s">
        <v>10</v>
      </c>
      <c r="D56" s="501">
        <v>72</v>
      </c>
      <c r="E56" s="502" t="s">
        <v>536</v>
      </c>
      <c r="F56" s="502" t="s">
        <v>536</v>
      </c>
      <c r="G56" s="502" t="s">
        <v>536</v>
      </c>
      <c r="H56" s="502">
        <v>2</v>
      </c>
      <c r="I56" s="502" t="s">
        <v>536</v>
      </c>
      <c r="J56" s="502">
        <v>2</v>
      </c>
      <c r="K56" s="502" t="s">
        <v>536</v>
      </c>
      <c r="L56" s="502">
        <v>1</v>
      </c>
      <c r="M56" s="502">
        <v>4</v>
      </c>
      <c r="N56" s="502" t="s">
        <v>536</v>
      </c>
      <c r="O56" s="502">
        <v>2</v>
      </c>
      <c r="P56" s="530">
        <v>4</v>
      </c>
      <c r="Q56" s="527">
        <v>4</v>
      </c>
      <c r="R56" s="502">
        <v>4</v>
      </c>
      <c r="S56" s="502">
        <v>3</v>
      </c>
      <c r="T56" s="502">
        <v>3</v>
      </c>
      <c r="U56" s="502">
        <v>6</v>
      </c>
      <c r="V56" s="502">
        <v>4</v>
      </c>
      <c r="W56" s="502">
        <v>11</v>
      </c>
      <c r="X56" s="502">
        <v>6</v>
      </c>
      <c r="Y56" s="502">
        <v>12</v>
      </c>
      <c r="Z56" s="502">
        <v>4</v>
      </c>
      <c r="AA56" s="502">
        <v>2</v>
      </c>
      <c r="AB56" s="502" t="s">
        <v>536</v>
      </c>
      <c r="AC56" s="502" t="s">
        <v>536</v>
      </c>
      <c r="AD56" s="502" t="s">
        <v>536</v>
      </c>
      <c r="AE56" s="502" t="s">
        <v>536</v>
      </c>
      <c r="AF56" s="523" t="s">
        <v>175</v>
      </c>
    </row>
    <row r="57" spans="1:32" ht="13.5">
      <c r="A57" s="498"/>
      <c r="B57" s="499"/>
      <c r="C57" s="500" t="s">
        <v>11</v>
      </c>
      <c r="D57" s="501">
        <v>45</v>
      </c>
      <c r="E57" s="502" t="s">
        <v>536</v>
      </c>
      <c r="F57" s="502" t="s">
        <v>536</v>
      </c>
      <c r="G57" s="502" t="s">
        <v>536</v>
      </c>
      <c r="H57" s="502">
        <v>1</v>
      </c>
      <c r="I57" s="502" t="s">
        <v>536</v>
      </c>
      <c r="J57" s="502">
        <v>1</v>
      </c>
      <c r="K57" s="502" t="s">
        <v>536</v>
      </c>
      <c r="L57" s="502" t="s">
        <v>536</v>
      </c>
      <c r="M57" s="502">
        <v>3</v>
      </c>
      <c r="N57" s="502" t="s">
        <v>536</v>
      </c>
      <c r="O57" s="502">
        <v>2</v>
      </c>
      <c r="P57" s="530">
        <v>2</v>
      </c>
      <c r="Q57" s="527">
        <v>3</v>
      </c>
      <c r="R57" s="502">
        <v>2</v>
      </c>
      <c r="S57" s="502" t="s">
        <v>536</v>
      </c>
      <c r="T57" s="502">
        <v>1</v>
      </c>
      <c r="U57" s="502">
        <v>3</v>
      </c>
      <c r="V57" s="502">
        <v>3</v>
      </c>
      <c r="W57" s="502">
        <v>8</v>
      </c>
      <c r="X57" s="502">
        <v>6</v>
      </c>
      <c r="Y57" s="502">
        <v>7</v>
      </c>
      <c r="Z57" s="502">
        <v>3</v>
      </c>
      <c r="AA57" s="502">
        <v>1</v>
      </c>
      <c r="AB57" s="502" t="s">
        <v>536</v>
      </c>
      <c r="AC57" s="502" t="s">
        <v>536</v>
      </c>
      <c r="AD57" s="502" t="s">
        <v>536</v>
      </c>
      <c r="AE57" s="502" t="s">
        <v>536</v>
      </c>
      <c r="AF57" s="522"/>
    </row>
    <row r="58" spans="1:32" ht="13.5">
      <c r="A58" s="498"/>
      <c r="B58" s="499"/>
      <c r="C58" s="500" t="s">
        <v>12</v>
      </c>
      <c r="D58" s="501">
        <v>27</v>
      </c>
      <c r="E58" s="502" t="s">
        <v>536</v>
      </c>
      <c r="F58" s="502" t="s">
        <v>536</v>
      </c>
      <c r="G58" s="502" t="s">
        <v>536</v>
      </c>
      <c r="H58" s="502">
        <v>1</v>
      </c>
      <c r="I58" s="502" t="s">
        <v>536</v>
      </c>
      <c r="J58" s="502">
        <v>1</v>
      </c>
      <c r="K58" s="502" t="s">
        <v>536</v>
      </c>
      <c r="L58" s="502">
        <v>1</v>
      </c>
      <c r="M58" s="502">
        <v>1</v>
      </c>
      <c r="N58" s="502" t="s">
        <v>536</v>
      </c>
      <c r="O58" s="502" t="s">
        <v>536</v>
      </c>
      <c r="P58" s="530">
        <v>2</v>
      </c>
      <c r="Q58" s="527">
        <v>1</v>
      </c>
      <c r="R58" s="502">
        <v>2</v>
      </c>
      <c r="S58" s="502">
        <v>3</v>
      </c>
      <c r="T58" s="502">
        <v>2</v>
      </c>
      <c r="U58" s="502">
        <v>3</v>
      </c>
      <c r="V58" s="502">
        <v>1</v>
      </c>
      <c r="W58" s="502">
        <v>3</v>
      </c>
      <c r="X58" s="502" t="s">
        <v>536</v>
      </c>
      <c r="Y58" s="502">
        <v>5</v>
      </c>
      <c r="Z58" s="502">
        <v>1</v>
      </c>
      <c r="AA58" s="502">
        <v>1</v>
      </c>
      <c r="AB58" s="502" t="s">
        <v>536</v>
      </c>
      <c r="AC58" s="502" t="s">
        <v>536</v>
      </c>
      <c r="AD58" s="502" t="s">
        <v>536</v>
      </c>
      <c r="AE58" s="502" t="s">
        <v>536</v>
      </c>
      <c r="AF58" s="522"/>
    </row>
    <row r="59" spans="1:32" ht="13.5">
      <c r="A59" s="498"/>
      <c r="B59" s="499"/>
      <c r="C59" s="500"/>
      <c r="D59" s="501"/>
      <c r="E59" s="502"/>
      <c r="F59" s="502"/>
      <c r="G59" s="502"/>
      <c r="H59" s="502"/>
      <c r="I59" s="502"/>
      <c r="J59" s="502"/>
      <c r="K59" s="502"/>
      <c r="L59" s="502"/>
      <c r="M59" s="502"/>
      <c r="N59" s="502"/>
      <c r="O59" s="502"/>
      <c r="P59" s="530"/>
      <c r="Q59" s="527"/>
      <c r="R59" s="502"/>
      <c r="S59" s="502"/>
      <c r="T59" s="502"/>
      <c r="U59" s="502"/>
      <c r="V59" s="502"/>
      <c r="W59" s="502"/>
      <c r="X59" s="502"/>
      <c r="Y59" s="502"/>
      <c r="Z59" s="502"/>
      <c r="AA59" s="502"/>
      <c r="AB59" s="502"/>
      <c r="AC59" s="502"/>
      <c r="AD59" s="502"/>
      <c r="AE59" s="502"/>
      <c r="AF59" s="522"/>
    </row>
    <row r="60" spans="1:32" ht="13.5">
      <c r="A60" s="503" t="s">
        <v>176</v>
      </c>
      <c r="B60" s="499" t="s">
        <v>569</v>
      </c>
      <c r="C60" s="500" t="s">
        <v>10</v>
      </c>
      <c r="D60" s="501">
        <v>248</v>
      </c>
      <c r="E60" s="502" t="s">
        <v>536</v>
      </c>
      <c r="F60" s="502" t="s">
        <v>536</v>
      </c>
      <c r="G60" s="502">
        <v>1</v>
      </c>
      <c r="H60" s="502" t="s">
        <v>536</v>
      </c>
      <c r="I60" s="502" t="s">
        <v>536</v>
      </c>
      <c r="J60" s="502">
        <v>1</v>
      </c>
      <c r="K60" s="502">
        <v>1</v>
      </c>
      <c r="L60" s="502">
        <v>1</v>
      </c>
      <c r="M60" s="502" t="s">
        <v>536</v>
      </c>
      <c r="N60" s="502" t="s">
        <v>536</v>
      </c>
      <c r="O60" s="502" t="s">
        <v>536</v>
      </c>
      <c r="P60" s="530">
        <v>4</v>
      </c>
      <c r="Q60" s="527">
        <v>3</v>
      </c>
      <c r="R60" s="502">
        <v>2</v>
      </c>
      <c r="S60" s="502">
        <v>10</v>
      </c>
      <c r="T60" s="502">
        <v>8</v>
      </c>
      <c r="U60" s="502">
        <v>13</v>
      </c>
      <c r="V60" s="502">
        <v>13</v>
      </c>
      <c r="W60" s="502">
        <v>20</v>
      </c>
      <c r="X60" s="502">
        <v>34</v>
      </c>
      <c r="Y60" s="502">
        <v>58</v>
      </c>
      <c r="Z60" s="502">
        <v>43</v>
      </c>
      <c r="AA60" s="502">
        <v>28</v>
      </c>
      <c r="AB60" s="502">
        <v>7</v>
      </c>
      <c r="AC60" s="502">
        <v>2</v>
      </c>
      <c r="AD60" s="502" t="s">
        <v>536</v>
      </c>
      <c r="AE60" s="502" t="s">
        <v>536</v>
      </c>
      <c r="AF60" s="523" t="s">
        <v>176</v>
      </c>
    </row>
    <row r="61" spans="1:32" ht="13.5">
      <c r="A61" s="498"/>
      <c r="B61" s="499"/>
      <c r="C61" s="500" t="s">
        <v>11</v>
      </c>
      <c r="D61" s="501">
        <v>153</v>
      </c>
      <c r="E61" s="502" t="s">
        <v>536</v>
      </c>
      <c r="F61" s="502" t="s">
        <v>536</v>
      </c>
      <c r="G61" s="502">
        <v>1</v>
      </c>
      <c r="H61" s="502" t="s">
        <v>536</v>
      </c>
      <c r="I61" s="502" t="s">
        <v>536</v>
      </c>
      <c r="J61" s="502">
        <v>1</v>
      </c>
      <c r="K61" s="502">
        <v>1</v>
      </c>
      <c r="L61" s="502">
        <v>1</v>
      </c>
      <c r="M61" s="502" t="s">
        <v>536</v>
      </c>
      <c r="N61" s="502" t="s">
        <v>536</v>
      </c>
      <c r="O61" s="502" t="s">
        <v>536</v>
      </c>
      <c r="P61" s="530">
        <v>4</v>
      </c>
      <c r="Q61" s="527">
        <v>2</v>
      </c>
      <c r="R61" s="502" t="s">
        <v>536</v>
      </c>
      <c r="S61" s="502">
        <v>5</v>
      </c>
      <c r="T61" s="502">
        <v>6</v>
      </c>
      <c r="U61" s="502">
        <v>6</v>
      </c>
      <c r="V61" s="502">
        <v>8</v>
      </c>
      <c r="W61" s="502">
        <v>15</v>
      </c>
      <c r="X61" s="502">
        <v>25</v>
      </c>
      <c r="Y61" s="502">
        <v>41</v>
      </c>
      <c r="Z61" s="502">
        <v>20</v>
      </c>
      <c r="AA61" s="502">
        <v>11</v>
      </c>
      <c r="AB61" s="502">
        <v>6</v>
      </c>
      <c r="AC61" s="502">
        <v>1</v>
      </c>
      <c r="AD61" s="502" t="s">
        <v>536</v>
      </c>
      <c r="AE61" s="502" t="s">
        <v>536</v>
      </c>
      <c r="AF61" s="522"/>
    </row>
    <row r="62" spans="1:32" ht="13.5">
      <c r="A62" s="498"/>
      <c r="B62" s="499"/>
      <c r="C62" s="500" t="s">
        <v>12</v>
      </c>
      <c r="D62" s="501">
        <v>95</v>
      </c>
      <c r="E62" s="502" t="s">
        <v>536</v>
      </c>
      <c r="F62" s="502" t="s">
        <v>536</v>
      </c>
      <c r="G62" s="502" t="s">
        <v>536</v>
      </c>
      <c r="H62" s="502" t="s">
        <v>536</v>
      </c>
      <c r="I62" s="502" t="s">
        <v>536</v>
      </c>
      <c r="J62" s="502" t="s">
        <v>536</v>
      </c>
      <c r="K62" s="502" t="s">
        <v>536</v>
      </c>
      <c r="L62" s="502" t="s">
        <v>536</v>
      </c>
      <c r="M62" s="502" t="s">
        <v>536</v>
      </c>
      <c r="N62" s="502" t="s">
        <v>536</v>
      </c>
      <c r="O62" s="502" t="s">
        <v>536</v>
      </c>
      <c r="P62" s="530" t="s">
        <v>536</v>
      </c>
      <c r="Q62" s="527">
        <v>1</v>
      </c>
      <c r="R62" s="502">
        <v>2</v>
      </c>
      <c r="S62" s="502">
        <v>5</v>
      </c>
      <c r="T62" s="502">
        <v>2</v>
      </c>
      <c r="U62" s="502">
        <v>7</v>
      </c>
      <c r="V62" s="502">
        <v>5</v>
      </c>
      <c r="W62" s="502">
        <v>5</v>
      </c>
      <c r="X62" s="502">
        <v>9</v>
      </c>
      <c r="Y62" s="502">
        <v>17</v>
      </c>
      <c r="Z62" s="502">
        <v>23</v>
      </c>
      <c r="AA62" s="502">
        <v>17</v>
      </c>
      <c r="AB62" s="502">
        <v>1</v>
      </c>
      <c r="AC62" s="502">
        <v>1</v>
      </c>
      <c r="AD62" s="502" t="s">
        <v>536</v>
      </c>
      <c r="AE62" s="502" t="s">
        <v>536</v>
      </c>
      <c r="AF62" s="522"/>
    </row>
    <row r="63" spans="1:32" ht="13.5">
      <c r="A63" s="498"/>
      <c r="B63" s="499"/>
      <c r="C63" s="500"/>
      <c r="D63" s="501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30"/>
      <c r="Q63" s="527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02"/>
      <c r="AD63" s="502"/>
      <c r="AE63" s="502"/>
      <c r="AF63" s="522"/>
    </row>
    <row r="64" spans="1:32" ht="13.5">
      <c r="A64" s="503" t="s">
        <v>177</v>
      </c>
      <c r="B64" s="499" t="s">
        <v>570</v>
      </c>
      <c r="C64" s="500" t="s">
        <v>10</v>
      </c>
      <c r="D64" s="501">
        <v>201</v>
      </c>
      <c r="E64" s="502" t="s">
        <v>536</v>
      </c>
      <c r="F64" s="502" t="s">
        <v>536</v>
      </c>
      <c r="G64" s="502">
        <v>1</v>
      </c>
      <c r="H64" s="502">
        <v>1</v>
      </c>
      <c r="I64" s="502">
        <v>1</v>
      </c>
      <c r="J64" s="502">
        <v>3</v>
      </c>
      <c r="K64" s="502">
        <v>3</v>
      </c>
      <c r="L64" s="502">
        <v>5</v>
      </c>
      <c r="M64" s="502" t="s">
        <v>536</v>
      </c>
      <c r="N64" s="502">
        <v>2</v>
      </c>
      <c r="O64" s="502">
        <v>4</v>
      </c>
      <c r="P64" s="530">
        <v>2</v>
      </c>
      <c r="Q64" s="527">
        <v>1</v>
      </c>
      <c r="R64" s="502">
        <v>3</v>
      </c>
      <c r="S64" s="502">
        <v>6</v>
      </c>
      <c r="T64" s="502">
        <v>9</v>
      </c>
      <c r="U64" s="502">
        <v>15</v>
      </c>
      <c r="V64" s="502">
        <v>13</v>
      </c>
      <c r="W64" s="502">
        <v>22</v>
      </c>
      <c r="X64" s="502">
        <v>29</v>
      </c>
      <c r="Y64" s="502">
        <v>36</v>
      </c>
      <c r="Z64" s="502">
        <v>24</v>
      </c>
      <c r="AA64" s="502">
        <v>20</v>
      </c>
      <c r="AB64" s="502">
        <v>1</v>
      </c>
      <c r="AC64" s="502">
        <v>3</v>
      </c>
      <c r="AD64" s="502" t="s">
        <v>536</v>
      </c>
      <c r="AE64" s="502" t="s">
        <v>536</v>
      </c>
      <c r="AF64" s="523" t="s">
        <v>177</v>
      </c>
    </row>
    <row r="65" spans="1:32" ht="13.5">
      <c r="A65" s="498"/>
      <c r="B65" s="499"/>
      <c r="C65" s="500" t="s">
        <v>11</v>
      </c>
      <c r="D65" s="501">
        <v>133</v>
      </c>
      <c r="E65" s="502" t="s">
        <v>536</v>
      </c>
      <c r="F65" s="502" t="s">
        <v>536</v>
      </c>
      <c r="G65" s="502">
        <v>1</v>
      </c>
      <c r="H65" s="502">
        <v>1</v>
      </c>
      <c r="I65" s="502">
        <v>1</v>
      </c>
      <c r="J65" s="502">
        <v>3</v>
      </c>
      <c r="K65" s="502">
        <v>1</v>
      </c>
      <c r="L65" s="502">
        <v>4</v>
      </c>
      <c r="M65" s="502" t="s">
        <v>536</v>
      </c>
      <c r="N65" s="502">
        <v>1</v>
      </c>
      <c r="O65" s="502">
        <v>2</v>
      </c>
      <c r="P65" s="530">
        <v>2</v>
      </c>
      <c r="Q65" s="527" t="s">
        <v>536</v>
      </c>
      <c r="R65" s="502">
        <v>2</v>
      </c>
      <c r="S65" s="502">
        <v>3</v>
      </c>
      <c r="T65" s="502">
        <v>8</v>
      </c>
      <c r="U65" s="502">
        <v>13</v>
      </c>
      <c r="V65" s="502">
        <v>9</v>
      </c>
      <c r="W65" s="502">
        <v>13</v>
      </c>
      <c r="X65" s="502">
        <v>16</v>
      </c>
      <c r="Y65" s="502">
        <v>24</v>
      </c>
      <c r="Z65" s="502">
        <v>15</v>
      </c>
      <c r="AA65" s="502">
        <v>16</v>
      </c>
      <c r="AB65" s="502" t="s">
        <v>536</v>
      </c>
      <c r="AC65" s="502">
        <v>1</v>
      </c>
      <c r="AD65" s="502" t="s">
        <v>536</v>
      </c>
      <c r="AE65" s="502" t="s">
        <v>536</v>
      </c>
      <c r="AF65" s="522"/>
    </row>
    <row r="66" spans="1:32" ht="13.5">
      <c r="A66" s="498"/>
      <c r="B66" s="499"/>
      <c r="C66" s="500" t="s">
        <v>12</v>
      </c>
      <c r="D66" s="501">
        <v>68</v>
      </c>
      <c r="E66" s="502" t="s">
        <v>536</v>
      </c>
      <c r="F66" s="502" t="s">
        <v>536</v>
      </c>
      <c r="G66" s="502" t="s">
        <v>536</v>
      </c>
      <c r="H66" s="502" t="s">
        <v>536</v>
      </c>
      <c r="I66" s="502" t="s">
        <v>536</v>
      </c>
      <c r="J66" s="502" t="s">
        <v>536</v>
      </c>
      <c r="K66" s="502">
        <v>2</v>
      </c>
      <c r="L66" s="502">
        <v>1</v>
      </c>
      <c r="M66" s="502" t="s">
        <v>536</v>
      </c>
      <c r="N66" s="502">
        <v>1</v>
      </c>
      <c r="O66" s="502">
        <v>2</v>
      </c>
      <c r="P66" s="530" t="s">
        <v>536</v>
      </c>
      <c r="Q66" s="527">
        <v>1</v>
      </c>
      <c r="R66" s="502">
        <v>1</v>
      </c>
      <c r="S66" s="502">
        <v>3</v>
      </c>
      <c r="T66" s="502">
        <v>1</v>
      </c>
      <c r="U66" s="502">
        <v>2</v>
      </c>
      <c r="V66" s="502">
        <v>4</v>
      </c>
      <c r="W66" s="502">
        <v>9</v>
      </c>
      <c r="X66" s="502">
        <v>13</v>
      </c>
      <c r="Y66" s="502">
        <v>12</v>
      </c>
      <c r="Z66" s="502">
        <v>9</v>
      </c>
      <c r="AA66" s="502">
        <v>4</v>
      </c>
      <c r="AB66" s="502">
        <v>1</v>
      </c>
      <c r="AC66" s="502">
        <v>2</v>
      </c>
      <c r="AD66" s="502" t="s">
        <v>536</v>
      </c>
      <c r="AE66" s="502" t="s">
        <v>536</v>
      </c>
      <c r="AF66" s="522"/>
    </row>
    <row r="67" spans="1:32" ht="13.5">
      <c r="A67" s="498"/>
      <c r="B67" s="499"/>
      <c r="C67" s="500"/>
      <c r="D67" s="501"/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30"/>
      <c r="Q67" s="527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22"/>
    </row>
    <row r="68" spans="1:32" ht="13.5">
      <c r="A68" s="503" t="s">
        <v>178</v>
      </c>
      <c r="B68" s="499" t="s">
        <v>571</v>
      </c>
      <c r="C68" s="500" t="s">
        <v>10</v>
      </c>
      <c r="D68" s="501">
        <v>123</v>
      </c>
      <c r="E68" s="502" t="s">
        <v>536</v>
      </c>
      <c r="F68" s="502" t="s">
        <v>536</v>
      </c>
      <c r="G68" s="502" t="s">
        <v>536</v>
      </c>
      <c r="H68" s="502" t="s">
        <v>536</v>
      </c>
      <c r="I68" s="502" t="s">
        <v>536</v>
      </c>
      <c r="J68" s="502" t="s">
        <v>536</v>
      </c>
      <c r="K68" s="502" t="s">
        <v>536</v>
      </c>
      <c r="L68" s="502" t="s">
        <v>536</v>
      </c>
      <c r="M68" s="502" t="s">
        <v>536</v>
      </c>
      <c r="N68" s="502" t="s">
        <v>536</v>
      </c>
      <c r="O68" s="502" t="s">
        <v>536</v>
      </c>
      <c r="P68" s="530" t="s">
        <v>536</v>
      </c>
      <c r="Q68" s="527" t="s">
        <v>536</v>
      </c>
      <c r="R68" s="502" t="s">
        <v>536</v>
      </c>
      <c r="S68" s="502" t="s">
        <v>536</v>
      </c>
      <c r="T68" s="502">
        <v>2</v>
      </c>
      <c r="U68" s="502">
        <v>5</v>
      </c>
      <c r="V68" s="502">
        <v>14</v>
      </c>
      <c r="W68" s="502">
        <v>13</v>
      </c>
      <c r="X68" s="502">
        <v>23</v>
      </c>
      <c r="Y68" s="502">
        <v>29</v>
      </c>
      <c r="Z68" s="502">
        <v>18</v>
      </c>
      <c r="AA68" s="502">
        <v>14</v>
      </c>
      <c r="AB68" s="502">
        <v>5</v>
      </c>
      <c r="AC68" s="502" t="s">
        <v>536</v>
      </c>
      <c r="AD68" s="502" t="s">
        <v>536</v>
      </c>
      <c r="AE68" s="502" t="s">
        <v>536</v>
      </c>
      <c r="AF68" s="523" t="s">
        <v>178</v>
      </c>
    </row>
    <row r="69" spans="1:32" ht="13.5">
      <c r="A69" s="498"/>
      <c r="B69" s="499"/>
      <c r="C69" s="500" t="s">
        <v>11</v>
      </c>
      <c r="D69" s="501">
        <v>67</v>
      </c>
      <c r="E69" s="502" t="s">
        <v>536</v>
      </c>
      <c r="F69" s="502" t="s">
        <v>536</v>
      </c>
      <c r="G69" s="502" t="s">
        <v>536</v>
      </c>
      <c r="H69" s="502" t="s">
        <v>536</v>
      </c>
      <c r="I69" s="502" t="s">
        <v>536</v>
      </c>
      <c r="J69" s="502" t="s">
        <v>536</v>
      </c>
      <c r="K69" s="502" t="s">
        <v>536</v>
      </c>
      <c r="L69" s="502" t="s">
        <v>536</v>
      </c>
      <c r="M69" s="502" t="s">
        <v>536</v>
      </c>
      <c r="N69" s="502" t="s">
        <v>536</v>
      </c>
      <c r="O69" s="502" t="s">
        <v>536</v>
      </c>
      <c r="P69" s="530" t="s">
        <v>536</v>
      </c>
      <c r="Q69" s="527" t="s">
        <v>536</v>
      </c>
      <c r="R69" s="502" t="s">
        <v>536</v>
      </c>
      <c r="S69" s="502" t="s">
        <v>536</v>
      </c>
      <c r="T69" s="502" t="s">
        <v>536</v>
      </c>
      <c r="U69" s="502">
        <v>3</v>
      </c>
      <c r="V69" s="502">
        <v>7</v>
      </c>
      <c r="W69" s="502">
        <v>8</v>
      </c>
      <c r="X69" s="502">
        <v>13</v>
      </c>
      <c r="Y69" s="502">
        <v>17</v>
      </c>
      <c r="Z69" s="502">
        <v>7</v>
      </c>
      <c r="AA69" s="502">
        <v>10</v>
      </c>
      <c r="AB69" s="502">
        <v>2</v>
      </c>
      <c r="AC69" s="502" t="s">
        <v>536</v>
      </c>
      <c r="AD69" s="502" t="s">
        <v>536</v>
      </c>
      <c r="AE69" s="502" t="s">
        <v>536</v>
      </c>
      <c r="AF69" s="522"/>
    </row>
    <row r="70" spans="1:32" ht="13.5">
      <c r="A70" s="498"/>
      <c r="B70" s="499"/>
      <c r="C70" s="500" t="s">
        <v>12</v>
      </c>
      <c r="D70" s="501">
        <v>56</v>
      </c>
      <c r="E70" s="502" t="s">
        <v>536</v>
      </c>
      <c r="F70" s="502" t="s">
        <v>536</v>
      </c>
      <c r="G70" s="502" t="s">
        <v>536</v>
      </c>
      <c r="H70" s="502" t="s">
        <v>536</v>
      </c>
      <c r="I70" s="502" t="s">
        <v>536</v>
      </c>
      <c r="J70" s="502" t="s">
        <v>536</v>
      </c>
      <c r="K70" s="502" t="s">
        <v>536</v>
      </c>
      <c r="L70" s="502" t="s">
        <v>536</v>
      </c>
      <c r="M70" s="502" t="s">
        <v>536</v>
      </c>
      <c r="N70" s="502" t="s">
        <v>536</v>
      </c>
      <c r="O70" s="502" t="s">
        <v>536</v>
      </c>
      <c r="P70" s="530" t="s">
        <v>536</v>
      </c>
      <c r="Q70" s="527" t="s">
        <v>536</v>
      </c>
      <c r="R70" s="502" t="s">
        <v>536</v>
      </c>
      <c r="S70" s="502" t="s">
        <v>536</v>
      </c>
      <c r="T70" s="502">
        <v>2</v>
      </c>
      <c r="U70" s="502">
        <v>2</v>
      </c>
      <c r="V70" s="502">
        <v>7</v>
      </c>
      <c r="W70" s="502">
        <v>5</v>
      </c>
      <c r="X70" s="502">
        <v>10</v>
      </c>
      <c r="Y70" s="502">
        <v>12</v>
      </c>
      <c r="Z70" s="502">
        <v>11</v>
      </c>
      <c r="AA70" s="502">
        <v>4</v>
      </c>
      <c r="AB70" s="502">
        <v>3</v>
      </c>
      <c r="AC70" s="502" t="s">
        <v>536</v>
      </c>
      <c r="AD70" s="502" t="s">
        <v>536</v>
      </c>
      <c r="AE70" s="502" t="s">
        <v>536</v>
      </c>
      <c r="AF70" s="522"/>
    </row>
    <row r="71" spans="1:32" ht="13.5">
      <c r="A71" s="498"/>
      <c r="B71" s="499"/>
      <c r="C71" s="500"/>
      <c r="D71" s="501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30"/>
      <c r="Q71" s="527"/>
      <c r="R71" s="502"/>
      <c r="S71" s="502"/>
      <c r="T71" s="502"/>
      <c r="U71" s="502"/>
      <c r="V71" s="502"/>
      <c r="W71" s="502"/>
      <c r="X71" s="502"/>
      <c r="Y71" s="502"/>
      <c r="Z71" s="502"/>
      <c r="AA71" s="502"/>
      <c r="AB71" s="502"/>
      <c r="AC71" s="502"/>
      <c r="AD71" s="502"/>
      <c r="AE71" s="502"/>
      <c r="AF71" s="522"/>
    </row>
    <row r="72" spans="1:32" ht="13.5">
      <c r="A72" s="503" t="s">
        <v>179</v>
      </c>
      <c r="B72" s="499" t="s">
        <v>572</v>
      </c>
      <c r="C72" s="500" t="s">
        <v>10</v>
      </c>
      <c r="D72" s="501">
        <v>599</v>
      </c>
      <c r="E72" s="502">
        <v>1</v>
      </c>
      <c r="F72" s="502" t="s">
        <v>536</v>
      </c>
      <c r="G72" s="502" t="s">
        <v>536</v>
      </c>
      <c r="H72" s="502" t="s">
        <v>536</v>
      </c>
      <c r="I72" s="502" t="s">
        <v>536</v>
      </c>
      <c r="J72" s="502">
        <v>1</v>
      </c>
      <c r="K72" s="502">
        <v>2</v>
      </c>
      <c r="L72" s="502" t="s">
        <v>536</v>
      </c>
      <c r="M72" s="502">
        <v>1</v>
      </c>
      <c r="N72" s="502">
        <v>5</v>
      </c>
      <c r="O72" s="502">
        <v>1</v>
      </c>
      <c r="P72" s="530">
        <v>3</v>
      </c>
      <c r="Q72" s="527">
        <v>5</v>
      </c>
      <c r="R72" s="502">
        <v>2</v>
      </c>
      <c r="S72" s="502">
        <v>13</v>
      </c>
      <c r="T72" s="502">
        <v>26</v>
      </c>
      <c r="U72" s="502">
        <v>44</v>
      </c>
      <c r="V72" s="502">
        <v>41</v>
      </c>
      <c r="W72" s="502">
        <v>68</v>
      </c>
      <c r="X72" s="502">
        <v>76</v>
      </c>
      <c r="Y72" s="502">
        <v>100</v>
      </c>
      <c r="Z72" s="502">
        <v>82</v>
      </c>
      <c r="AA72" s="502">
        <v>81</v>
      </c>
      <c r="AB72" s="502">
        <v>38</v>
      </c>
      <c r="AC72" s="502">
        <v>10</v>
      </c>
      <c r="AD72" s="502" t="s">
        <v>536</v>
      </c>
      <c r="AE72" s="502" t="s">
        <v>536</v>
      </c>
      <c r="AF72" s="523" t="s">
        <v>179</v>
      </c>
    </row>
    <row r="73" spans="1:32" ht="13.5">
      <c r="A73" s="498"/>
      <c r="B73" s="499"/>
      <c r="C73" s="500" t="s">
        <v>11</v>
      </c>
      <c r="D73" s="501">
        <v>321</v>
      </c>
      <c r="E73" s="502">
        <v>1</v>
      </c>
      <c r="F73" s="502" t="s">
        <v>536</v>
      </c>
      <c r="G73" s="502" t="s">
        <v>536</v>
      </c>
      <c r="H73" s="502" t="s">
        <v>536</v>
      </c>
      <c r="I73" s="502" t="s">
        <v>536</v>
      </c>
      <c r="J73" s="502">
        <v>1</v>
      </c>
      <c r="K73" s="502" t="s">
        <v>536</v>
      </c>
      <c r="L73" s="502" t="s">
        <v>536</v>
      </c>
      <c r="M73" s="502" t="s">
        <v>536</v>
      </c>
      <c r="N73" s="502">
        <v>3</v>
      </c>
      <c r="O73" s="502">
        <v>1</v>
      </c>
      <c r="P73" s="530">
        <v>2</v>
      </c>
      <c r="Q73" s="527">
        <v>4</v>
      </c>
      <c r="R73" s="502">
        <v>1</v>
      </c>
      <c r="S73" s="502">
        <v>9</v>
      </c>
      <c r="T73" s="502">
        <v>18</v>
      </c>
      <c r="U73" s="502">
        <v>29</v>
      </c>
      <c r="V73" s="502">
        <v>25</v>
      </c>
      <c r="W73" s="502">
        <v>40</v>
      </c>
      <c r="X73" s="502">
        <v>48</v>
      </c>
      <c r="Y73" s="502">
        <v>63</v>
      </c>
      <c r="Z73" s="502">
        <v>33</v>
      </c>
      <c r="AA73" s="502">
        <v>25</v>
      </c>
      <c r="AB73" s="502">
        <v>17</v>
      </c>
      <c r="AC73" s="502">
        <v>2</v>
      </c>
      <c r="AD73" s="502" t="s">
        <v>536</v>
      </c>
      <c r="AE73" s="502" t="s">
        <v>536</v>
      </c>
      <c r="AF73" s="522"/>
    </row>
    <row r="74" spans="1:32" ht="13.5">
      <c r="A74" s="498"/>
      <c r="B74" s="499"/>
      <c r="C74" s="500" t="s">
        <v>12</v>
      </c>
      <c r="D74" s="501">
        <v>278</v>
      </c>
      <c r="E74" s="502" t="s">
        <v>536</v>
      </c>
      <c r="F74" s="502" t="s">
        <v>536</v>
      </c>
      <c r="G74" s="502" t="s">
        <v>536</v>
      </c>
      <c r="H74" s="502" t="s">
        <v>536</v>
      </c>
      <c r="I74" s="502" t="s">
        <v>536</v>
      </c>
      <c r="J74" s="502" t="s">
        <v>536</v>
      </c>
      <c r="K74" s="502">
        <v>2</v>
      </c>
      <c r="L74" s="502" t="s">
        <v>536</v>
      </c>
      <c r="M74" s="502">
        <v>1</v>
      </c>
      <c r="N74" s="502">
        <v>2</v>
      </c>
      <c r="O74" s="502" t="s">
        <v>536</v>
      </c>
      <c r="P74" s="530">
        <v>1</v>
      </c>
      <c r="Q74" s="527">
        <v>1</v>
      </c>
      <c r="R74" s="502">
        <v>1</v>
      </c>
      <c r="S74" s="502">
        <v>4</v>
      </c>
      <c r="T74" s="502">
        <v>8</v>
      </c>
      <c r="U74" s="502">
        <v>15</v>
      </c>
      <c r="V74" s="502">
        <v>16</v>
      </c>
      <c r="W74" s="502">
        <v>28</v>
      </c>
      <c r="X74" s="502">
        <v>28</v>
      </c>
      <c r="Y74" s="502">
        <v>37</v>
      </c>
      <c r="Z74" s="502">
        <v>49</v>
      </c>
      <c r="AA74" s="502">
        <v>56</v>
      </c>
      <c r="AB74" s="502">
        <v>21</v>
      </c>
      <c r="AC74" s="502">
        <v>8</v>
      </c>
      <c r="AD74" s="502" t="s">
        <v>536</v>
      </c>
      <c r="AE74" s="502" t="s">
        <v>536</v>
      </c>
      <c r="AF74" s="522"/>
    </row>
    <row r="75" spans="1:32" ht="13.5">
      <c r="A75" s="498"/>
      <c r="B75" s="499"/>
      <c r="C75" s="500"/>
      <c r="D75" s="501"/>
      <c r="E75" s="502"/>
      <c r="F75" s="502"/>
      <c r="G75" s="502"/>
      <c r="H75" s="502"/>
      <c r="I75" s="502"/>
      <c r="J75" s="502"/>
      <c r="K75" s="502"/>
      <c r="L75" s="502"/>
      <c r="M75" s="502"/>
      <c r="N75" s="502"/>
      <c r="O75" s="502"/>
      <c r="P75" s="530"/>
      <c r="Q75" s="527"/>
      <c r="R75" s="502"/>
      <c r="S75" s="502"/>
      <c r="T75" s="502"/>
      <c r="U75" s="502"/>
      <c r="V75" s="502"/>
      <c r="W75" s="502"/>
      <c r="X75" s="502"/>
      <c r="Y75" s="502"/>
      <c r="Z75" s="502"/>
      <c r="AA75" s="502"/>
      <c r="AB75" s="502"/>
      <c r="AC75" s="502"/>
      <c r="AD75" s="502"/>
      <c r="AE75" s="502"/>
      <c r="AF75" s="522"/>
    </row>
    <row r="76" spans="1:32" ht="13.5">
      <c r="A76" s="503" t="s">
        <v>180</v>
      </c>
      <c r="B76" s="499" t="s">
        <v>573</v>
      </c>
      <c r="C76" s="500" t="s">
        <v>10</v>
      </c>
      <c r="D76" s="501">
        <v>277</v>
      </c>
      <c r="E76" s="502" t="s">
        <v>536</v>
      </c>
      <c r="F76" s="502" t="s">
        <v>536</v>
      </c>
      <c r="G76" s="502" t="s">
        <v>536</v>
      </c>
      <c r="H76" s="502" t="s">
        <v>536</v>
      </c>
      <c r="I76" s="502">
        <v>1</v>
      </c>
      <c r="J76" s="502">
        <v>1</v>
      </c>
      <c r="K76" s="502" t="s">
        <v>536</v>
      </c>
      <c r="L76" s="502">
        <v>1</v>
      </c>
      <c r="M76" s="502">
        <v>1</v>
      </c>
      <c r="N76" s="502" t="s">
        <v>536</v>
      </c>
      <c r="O76" s="502">
        <v>2</v>
      </c>
      <c r="P76" s="530">
        <v>4</v>
      </c>
      <c r="Q76" s="527">
        <v>3</v>
      </c>
      <c r="R76" s="502">
        <v>3</v>
      </c>
      <c r="S76" s="502">
        <v>1</v>
      </c>
      <c r="T76" s="502">
        <v>6</v>
      </c>
      <c r="U76" s="502">
        <v>13</v>
      </c>
      <c r="V76" s="502">
        <v>19</v>
      </c>
      <c r="W76" s="502">
        <v>19</v>
      </c>
      <c r="X76" s="502">
        <v>31</v>
      </c>
      <c r="Y76" s="502">
        <v>42</v>
      </c>
      <c r="Z76" s="502">
        <v>48</v>
      </c>
      <c r="AA76" s="502">
        <v>55</v>
      </c>
      <c r="AB76" s="502">
        <v>21</v>
      </c>
      <c r="AC76" s="502">
        <v>5</v>
      </c>
      <c r="AD76" s="502">
        <v>2</v>
      </c>
      <c r="AE76" s="502" t="s">
        <v>536</v>
      </c>
      <c r="AF76" s="523" t="s">
        <v>180</v>
      </c>
    </row>
    <row r="77" spans="1:32" ht="13.5">
      <c r="A77" s="498"/>
      <c r="B77" s="499"/>
      <c r="C77" s="500" t="s">
        <v>11</v>
      </c>
      <c r="D77" s="501">
        <v>147</v>
      </c>
      <c r="E77" s="502" t="s">
        <v>536</v>
      </c>
      <c r="F77" s="502" t="s">
        <v>536</v>
      </c>
      <c r="G77" s="502" t="s">
        <v>536</v>
      </c>
      <c r="H77" s="502" t="s">
        <v>536</v>
      </c>
      <c r="I77" s="502" t="s">
        <v>536</v>
      </c>
      <c r="J77" s="502" t="s">
        <v>536</v>
      </c>
      <c r="K77" s="502" t="s">
        <v>536</v>
      </c>
      <c r="L77" s="502" t="s">
        <v>536</v>
      </c>
      <c r="M77" s="502" t="s">
        <v>536</v>
      </c>
      <c r="N77" s="502" t="s">
        <v>536</v>
      </c>
      <c r="O77" s="502">
        <v>1</v>
      </c>
      <c r="P77" s="530">
        <v>1</v>
      </c>
      <c r="Q77" s="527" t="s">
        <v>536</v>
      </c>
      <c r="R77" s="502">
        <v>1</v>
      </c>
      <c r="S77" s="502" t="s">
        <v>536</v>
      </c>
      <c r="T77" s="502">
        <v>5</v>
      </c>
      <c r="U77" s="502">
        <v>6</v>
      </c>
      <c r="V77" s="502">
        <v>13</v>
      </c>
      <c r="W77" s="502">
        <v>11</v>
      </c>
      <c r="X77" s="502">
        <v>21</v>
      </c>
      <c r="Y77" s="502">
        <v>24</v>
      </c>
      <c r="Z77" s="502">
        <v>26</v>
      </c>
      <c r="AA77" s="502">
        <v>27</v>
      </c>
      <c r="AB77" s="502">
        <v>9</v>
      </c>
      <c r="AC77" s="502">
        <v>2</v>
      </c>
      <c r="AD77" s="502" t="s">
        <v>536</v>
      </c>
      <c r="AE77" s="502" t="s">
        <v>536</v>
      </c>
      <c r="AF77" s="522"/>
    </row>
    <row r="78" spans="1:32" ht="13.5">
      <c r="A78" s="498"/>
      <c r="B78" s="499"/>
      <c r="C78" s="500" t="s">
        <v>12</v>
      </c>
      <c r="D78" s="501">
        <v>130</v>
      </c>
      <c r="E78" s="502" t="s">
        <v>536</v>
      </c>
      <c r="F78" s="502" t="s">
        <v>536</v>
      </c>
      <c r="G78" s="502" t="s">
        <v>536</v>
      </c>
      <c r="H78" s="502" t="s">
        <v>536</v>
      </c>
      <c r="I78" s="502">
        <v>1</v>
      </c>
      <c r="J78" s="502">
        <v>1</v>
      </c>
      <c r="K78" s="502" t="s">
        <v>536</v>
      </c>
      <c r="L78" s="502">
        <v>1</v>
      </c>
      <c r="M78" s="502">
        <v>1</v>
      </c>
      <c r="N78" s="502" t="s">
        <v>536</v>
      </c>
      <c r="O78" s="502">
        <v>1</v>
      </c>
      <c r="P78" s="530">
        <v>3</v>
      </c>
      <c r="Q78" s="527">
        <v>3</v>
      </c>
      <c r="R78" s="502">
        <v>2</v>
      </c>
      <c r="S78" s="502">
        <v>1</v>
      </c>
      <c r="T78" s="502">
        <v>1</v>
      </c>
      <c r="U78" s="502">
        <v>7</v>
      </c>
      <c r="V78" s="502">
        <v>6</v>
      </c>
      <c r="W78" s="502">
        <v>8</v>
      </c>
      <c r="X78" s="502">
        <v>10</v>
      </c>
      <c r="Y78" s="502">
        <v>18</v>
      </c>
      <c r="Z78" s="502">
        <v>22</v>
      </c>
      <c r="AA78" s="502">
        <v>28</v>
      </c>
      <c r="AB78" s="502">
        <v>12</v>
      </c>
      <c r="AC78" s="502">
        <v>3</v>
      </c>
      <c r="AD78" s="502">
        <v>2</v>
      </c>
      <c r="AE78" s="502" t="s">
        <v>536</v>
      </c>
      <c r="AF78" s="522"/>
    </row>
    <row r="79" spans="1:32" ht="13.5">
      <c r="A79" s="537"/>
      <c r="B79" s="538"/>
      <c r="C79" s="537"/>
      <c r="D79" s="496"/>
      <c r="E79" s="497"/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  <c r="Y79" s="497"/>
      <c r="Z79" s="497"/>
      <c r="AA79" s="497"/>
      <c r="AB79" s="497"/>
      <c r="AC79" s="497"/>
      <c r="AD79" s="497"/>
      <c r="AE79" s="497"/>
      <c r="AF79" s="537"/>
    </row>
    <row r="80" spans="1:32" ht="13.5">
      <c r="A80" s="532"/>
      <c r="B80" s="533"/>
      <c r="C80" s="532"/>
      <c r="D80" s="501"/>
      <c r="E80" s="502"/>
      <c r="F80" s="502"/>
      <c r="G80" s="502"/>
      <c r="H80" s="502"/>
      <c r="I80" s="502"/>
      <c r="J80" s="502"/>
      <c r="K80" s="502"/>
      <c r="L80" s="502"/>
      <c r="M80" s="502"/>
      <c r="N80" s="502"/>
      <c r="O80" s="502"/>
      <c r="P80" s="502"/>
      <c r="Q80" s="502"/>
      <c r="R80" s="502"/>
      <c r="S80" s="502"/>
      <c r="T80" s="502"/>
      <c r="U80" s="502"/>
      <c r="V80" s="502"/>
      <c r="W80" s="502"/>
      <c r="X80" s="502"/>
      <c r="Y80" s="502"/>
      <c r="Z80" s="502"/>
      <c r="AA80" s="502"/>
      <c r="AB80" s="502"/>
      <c r="AC80" s="502"/>
      <c r="AD80" s="502"/>
      <c r="AE80" s="502"/>
      <c r="AF80" s="532"/>
    </row>
    <row r="81" spans="1:32" ht="7.5" customHeight="1">
      <c r="A81" s="532"/>
      <c r="B81" s="533"/>
      <c r="C81" s="532"/>
      <c r="D81" s="501"/>
      <c r="E81" s="502"/>
      <c r="F81" s="502"/>
      <c r="G81" s="502"/>
      <c r="H81" s="502"/>
      <c r="I81" s="502"/>
      <c r="J81" s="502"/>
      <c r="K81" s="502"/>
      <c r="L81" s="502"/>
      <c r="M81" s="502"/>
      <c r="N81" s="502"/>
      <c r="O81" s="502"/>
      <c r="P81" s="502"/>
      <c r="Q81" s="502"/>
      <c r="R81" s="502"/>
      <c r="S81" s="502"/>
      <c r="T81" s="502"/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32"/>
    </row>
    <row r="82" spans="1:32" ht="13.5">
      <c r="A82" s="532"/>
      <c r="B82" s="533"/>
      <c r="C82" s="532"/>
      <c r="D82" s="501"/>
      <c r="E82" s="502"/>
      <c r="F82" s="502"/>
      <c r="G82" s="502"/>
      <c r="H82" s="502"/>
      <c r="I82" s="502"/>
      <c r="J82" s="502"/>
      <c r="K82" s="502"/>
      <c r="L82" s="502"/>
      <c r="M82" s="502"/>
      <c r="N82" s="502"/>
      <c r="O82" s="502"/>
      <c r="P82" s="502"/>
      <c r="Q82" s="502"/>
      <c r="R82" s="502"/>
      <c r="S82" s="502"/>
      <c r="T82" s="502"/>
      <c r="U82" s="502"/>
      <c r="V82" s="502"/>
      <c r="W82" s="502"/>
      <c r="X82" s="502"/>
      <c r="Y82" s="502"/>
      <c r="Z82" s="502"/>
      <c r="AA82" s="502"/>
      <c r="AB82" s="502"/>
      <c r="AC82" s="502"/>
      <c r="AD82" s="502"/>
      <c r="AE82" s="502"/>
      <c r="AF82" s="532"/>
    </row>
    <row r="83" spans="3:31" ht="13.5">
      <c r="C83" s="490" t="s">
        <v>667</v>
      </c>
      <c r="D83" s="491" t="s">
        <v>668</v>
      </c>
      <c r="E83" s="489" t="s">
        <v>668</v>
      </c>
      <c r="F83" s="489" t="s">
        <v>668</v>
      </c>
      <c r="G83" s="489" t="s">
        <v>668</v>
      </c>
      <c r="H83" s="489" t="s">
        <v>668</v>
      </c>
      <c r="I83" s="489" t="s">
        <v>668</v>
      </c>
      <c r="J83" s="489" t="s">
        <v>668</v>
      </c>
      <c r="K83" s="489" t="s">
        <v>668</v>
      </c>
      <c r="L83" s="489" t="s">
        <v>668</v>
      </c>
      <c r="M83" s="489" t="s">
        <v>668</v>
      </c>
      <c r="N83" s="489" t="s">
        <v>668</v>
      </c>
      <c r="O83" s="489" t="s">
        <v>668</v>
      </c>
      <c r="P83" s="489" t="s">
        <v>668</v>
      </c>
      <c r="Q83" s="489" t="s">
        <v>668</v>
      </c>
      <c r="R83" s="489" t="s">
        <v>668</v>
      </c>
      <c r="S83" s="489" t="s">
        <v>668</v>
      </c>
      <c r="T83" s="489" t="s">
        <v>668</v>
      </c>
      <c r="U83" s="489" t="s">
        <v>668</v>
      </c>
      <c r="V83" s="489" t="s">
        <v>668</v>
      </c>
      <c r="W83" s="489" t="s">
        <v>668</v>
      </c>
      <c r="X83" s="489" t="s">
        <v>668</v>
      </c>
      <c r="Y83" s="489" t="s">
        <v>668</v>
      </c>
      <c r="Z83" s="489" t="s">
        <v>668</v>
      </c>
      <c r="AA83" s="489" t="s">
        <v>668</v>
      </c>
      <c r="AB83" s="489" t="s">
        <v>668</v>
      </c>
      <c r="AC83" s="489" t="s">
        <v>668</v>
      </c>
      <c r="AD83" s="489" t="s">
        <v>668</v>
      </c>
      <c r="AE83" s="489" t="s">
        <v>668</v>
      </c>
    </row>
    <row r="84" spans="3:31" ht="13.5">
      <c r="C84" s="490" t="s">
        <v>667</v>
      </c>
      <c r="D84" s="491" t="s">
        <v>668</v>
      </c>
      <c r="E84" s="489" t="s">
        <v>668</v>
      </c>
      <c r="F84" s="489" t="s">
        <v>668</v>
      </c>
      <c r="G84" s="415" t="s">
        <v>716</v>
      </c>
      <c r="H84" s="489" t="s">
        <v>668</v>
      </c>
      <c r="I84" s="489" t="s">
        <v>668</v>
      </c>
      <c r="J84" s="489" t="s">
        <v>668</v>
      </c>
      <c r="K84" s="489" t="s">
        <v>668</v>
      </c>
      <c r="L84" s="489" t="s">
        <v>668</v>
      </c>
      <c r="M84" s="489" t="s">
        <v>668</v>
      </c>
      <c r="N84" s="489" t="s">
        <v>668</v>
      </c>
      <c r="O84" s="489" t="s">
        <v>668</v>
      </c>
      <c r="P84" s="489" t="s">
        <v>668</v>
      </c>
      <c r="Q84" s="489" t="s">
        <v>668</v>
      </c>
      <c r="R84" s="489" t="s">
        <v>668</v>
      </c>
      <c r="S84" s="489" t="s">
        <v>668</v>
      </c>
      <c r="T84" s="489" t="s">
        <v>668</v>
      </c>
      <c r="U84" s="489" t="s">
        <v>668</v>
      </c>
      <c r="V84" s="489" t="s">
        <v>668</v>
      </c>
      <c r="W84" s="489" t="s">
        <v>668</v>
      </c>
      <c r="Y84" s="415" t="s">
        <v>717</v>
      </c>
      <c r="Z84" s="489" t="s">
        <v>668</v>
      </c>
      <c r="AA84" s="489" t="s">
        <v>668</v>
      </c>
      <c r="AB84" s="489" t="s">
        <v>668</v>
      </c>
      <c r="AC84" s="489" t="s">
        <v>668</v>
      </c>
      <c r="AD84" s="489" t="s">
        <v>668</v>
      </c>
      <c r="AE84" s="489" t="s">
        <v>668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68" r:id="rId1"/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8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875" style="490" bestFit="1" customWidth="1"/>
    <col min="2" max="2" width="27.875" style="489" bestFit="1" customWidth="1"/>
    <col min="3" max="3" width="7.75390625" style="490" bestFit="1" customWidth="1"/>
    <col min="4" max="4" width="7.00390625" style="491" bestFit="1" customWidth="1"/>
    <col min="5" max="5" width="4.75390625" style="489" bestFit="1" customWidth="1"/>
    <col min="6" max="6" width="4.625" style="489" bestFit="1" customWidth="1"/>
    <col min="7" max="9" width="4.75390625" style="489" bestFit="1" customWidth="1"/>
    <col min="10" max="30" width="6.50390625" style="489" customWidth="1"/>
    <col min="31" max="31" width="5.25390625" style="489" bestFit="1" customWidth="1"/>
    <col min="32" max="32" width="9.875" style="489" bestFit="1" customWidth="1"/>
    <col min="33" max="16384" width="9.00390625" style="489" customWidth="1"/>
  </cols>
  <sheetData>
    <row r="1" spans="1:32" ht="13.5">
      <c r="A1" s="535" t="s">
        <v>674</v>
      </c>
      <c r="B1" s="536"/>
      <c r="C1" s="534"/>
      <c r="D1" s="507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21" t="str">
        <f>+'表５ (1)'!AF2</f>
        <v>（平成17年）</v>
      </c>
    </row>
    <row r="2" spans="1:32" s="520" customFormat="1" ht="24">
      <c r="A2" s="511" t="s">
        <v>670</v>
      </c>
      <c r="B2" s="512" t="s">
        <v>671</v>
      </c>
      <c r="C2" s="513"/>
      <c r="D2" s="514" t="s">
        <v>10</v>
      </c>
      <c r="E2" s="515" t="s">
        <v>529</v>
      </c>
      <c r="F2" s="516" t="s">
        <v>530</v>
      </c>
      <c r="G2" s="516" t="s">
        <v>531</v>
      </c>
      <c r="H2" s="516" t="s">
        <v>532</v>
      </c>
      <c r="I2" s="519" t="s">
        <v>533</v>
      </c>
      <c r="J2" s="515" t="s">
        <v>672</v>
      </c>
      <c r="K2" s="517" t="s">
        <v>695</v>
      </c>
      <c r="L2" s="517" t="s">
        <v>696</v>
      </c>
      <c r="M2" s="517" t="s">
        <v>697</v>
      </c>
      <c r="N2" s="516" t="s">
        <v>698</v>
      </c>
      <c r="O2" s="516" t="s">
        <v>699</v>
      </c>
      <c r="P2" s="518" t="s">
        <v>700</v>
      </c>
      <c r="Q2" s="515" t="s">
        <v>701</v>
      </c>
      <c r="R2" s="516" t="s">
        <v>702</v>
      </c>
      <c r="S2" s="516" t="s">
        <v>703</v>
      </c>
      <c r="T2" s="516" t="s">
        <v>704</v>
      </c>
      <c r="U2" s="516" t="s">
        <v>705</v>
      </c>
      <c r="V2" s="516" t="s">
        <v>706</v>
      </c>
      <c r="W2" s="516" t="s">
        <v>707</v>
      </c>
      <c r="X2" s="516" t="s">
        <v>708</v>
      </c>
      <c r="Y2" s="516" t="s">
        <v>709</v>
      </c>
      <c r="Z2" s="516" t="s">
        <v>710</v>
      </c>
      <c r="AA2" s="516" t="s">
        <v>711</v>
      </c>
      <c r="AB2" s="516" t="s">
        <v>712</v>
      </c>
      <c r="AC2" s="516" t="s">
        <v>713</v>
      </c>
      <c r="AD2" s="516" t="s">
        <v>673</v>
      </c>
      <c r="AE2" s="519" t="s">
        <v>140</v>
      </c>
      <c r="AF2" s="511" t="s">
        <v>670</v>
      </c>
    </row>
    <row r="3" spans="1:32" ht="13.5">
      <c r="A3" s="498"/>
      <c r="B3" s="499"/>
      <c r="C3" s="500"/>
      <c r="D3" s="501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29"/>
      <c r="Q3" s="527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22"/>
    </row>
    <row r="4" spans="1:32" ht="13.5">
      <c r="A4" s="503" t="s">
        <v>182</v>
      </c>
      <c r="B4" s="499" t="s">
        <v>568</v>
      </c>
      <c r="C4" s="500" t="s">
        <v>10</v>
      </c>
      <c r="D4" s="501">
        <v>83</v>
      </c>
      <c r="E4" s="502" t="s">
        <v>536</v>
      </c>
      <c r="F4" s="502" t="s">
        <v>536</v>
      </c>
      <c r="G4" s="502" t="s">
        <v>536</v>
      </c>
      <c r="H4" s="502" t="s">
        <v>536</v>
      </c>
      <c r="I4" s="502">
        <v>1</v>
      </c>
      <c r="J4" s="502">
        <v>1</v>
      </c>
      <c r="K4" s="502" t="s">
        <v>536</v>
      </c>
      <c r="L4" s="502">
        <v>1</v>
      </c>
      <c r="M4" s="502" t="s">
        <v>536</v>
      </c>
      <c r="N4" s="502" t="s">
        <v>536</v>
      </c>
      <c r="O4" s="502">
        <v>2</v>
      </c>
      <c r="P4" s="530">
        <v>4</v>
      </c>
      <c r="Q4" s="527">
        <v>2</v>
      </c>
      <c r="R4" s="502">
        <v>1</v>
      </c>
      <c r="S4" s="502" t="s">
        <v>536</v>
      </c>
      <c r="T4" s="502">
        <v>1</v>
      </c>
      <c r="U4" s="502">
        <v>9</v>
      </c>
      <c r="V4" s="502">
        <v>6</v>
      </c>
      <c r="W4" s="502">
        <v>5</v>
      </c>
      <c r="X4" s="502">
        <v>9</v>
      </c>
      <c r="Y4" s="502">
        <v>9</v>
      </c>
      <c r="Z4" s="502">
        <v>16</v>
      </c>
      <c r="AA4" s="502">
        <v>16</v>
      </c>
      <c r="AB4" s="502">
        <v>1</v>
      </c>
      <c r="AC4" s="502" t="s">
        <v>536</v>
      </c>
      <c r="AD4" s="502" t="s">
        <v>536</v>
      </c>
      <c r="AE4" s="502" t="s">
        <v>536</v>
      </c>
      <c r="AF4" s="523" t="s">
        <v>182</v>
      </c>
    </row>
    <row r="5" spans="1:32" ht="13.5">
      <c r="A5" s="498"/>
      <c r="B5" s="499"/>
      <c r="C5" s="500" t="s">
        <v>11</v>
      </c>
      <c r="D5" s="501">
        <v>26</v>
      </c>
      <c r="E5" s="502" t="s">
        <v>536</v>
      </c>
      <c r="F5" s="502" t="s">
        <v>536</v>
      </c>
      <c r="G5" s="502" t="s">
        <v>536</v>
      </c>
      <c r="H5" s="502" t="s">
        <v>536</v>
      </c>
      <c r="I5" s="502" t="s">
        <v>536</v>
      </c>
      <c r="J5" s="502" t="s">
        <v>536</v>
      </c>
      <c r="K5" s="502" t="s">
        <v>536</v>
      </c>
      <c r="L5" s="502" t="s">
        <v>536</v>
      </c>
      <c r="M5" s="502" t="s">
        <v>536</v>
      </c>
      <c r="N5" s="502" t="s">
        <v>536</v>
      </c>
      <c r="O5" s="502">
        <v>1</v>
      </c>
      <c r="P5" s="530">
        <v>1</v>
      </c>
      <c r="Q5" s="527" t="s">
        <v>536</v>
      </c>
      <c r="R5" s="502" t="s">
        <v>536</v>
      </c>
      <c r="S5" s="502" t="s">
        <v>536</v>
      </c>
      <c r="T5" s="502">
        <v>1</v>
      </c>
      <c r="U5" s="502">
        <v>3</v>
      </c>
      <c r="V5" s="502">
        <v>1</v>
      </c>
      <c r="W5" s="502">
        <v>1</v>
      </c>
      <c r="X5" s="502">
        <v>6</v>
      </c>
      <c r="Y5" s="502">
        <v>3</v>
      </c>
      <c r="Z5" s="502">
        <v>5</v>
      </c>
      <c r="AA5" s="502">
        <v>4</v>
      </c>
      <c r="AB5" s="502" t="s">
        <v>536</v>
      </c>
      <c r="AC5" s="502" t="s">
        <v>536</v>
      </c>
      <c r="AD5" s="502" t="s">
        <v>536</v>
      </c>
      <c r="AE5" s="502" t="s">
        <v>536</v>
      </c>
      <c r="AF5" s="522"/>
    </row>
    <row r="6" spans="1:32" ht="13.5">
      <c r="A6" s="498"/>
      <c r="B6" s="499"/>
      <c r="C6" s="500" t="s">
        <v>12</v>
      </c>
      <c r="D6" s="501">
        <v>57</v>
      </c>
      <c r="E6" s="502" t="s">
        <v>536</v>
      </c>
      <c r="F6" s="502" t="s">
        <v>536</v>
      </c>
      <c r="G6" s="502" t="s">
        <v>536</v>
      </c>
      <c r="H6" s="502" t="s">
        <v>536</v>
      </c>
      <c r="I6" s="502">
        <v>1</v>
      </c>
      <c r="J6" s="502">
        <v>1</v>
      </c>
      <c r="K6" s="502" t="s">
        <v>536</v>
      </c>
      <c r="L6" s="502">
        <v>1</v>
      </c>
      <c r="M6" s="502" t="s">
        <v>536</v>
      </c>
      <c r="N6" s="502" t="s">
        <v>536</v>
      </c>
      <c r="O6" s="502">
        <v>1</v>
      </c>
      <c r="P6" s="530">
        <v>3</v>
      </c>
      <c r="Q6" s="527">
        <v>2</v>
      </c>
      <c r="R6" s="502">
        <v>1</v>
      </c>
      <c r="S6" s="502" t="s">
        <v>536</v>
      </c>
      <c r="T6" s="502" t="s">
        <v>536</v>
      </c>
      <c r="U6" s="502">
        <v>6</v>
      </c>
      <c r="V6" s="502">
        <v>5</v>
      </c>
      <c r="W6" s="502">
        <v>4</v>
      </c>
      <c r="X6" s="502">
        <v>3</v>
      </c>
      <c r="Y6" s="502">
        <v>6</v>
      </c>
      <c r="Z6" s="502">
        <v>11</v>
      </c>
      <c r="AA6" s="502">
        <v>12</v>
      </c>
      <c r="AB6" s="502">
        <v>1</v>
      </c>
      <c r="AC6" s="502" t="s">
        <v>536</v>
      </c>
      <c r="AD6" s="502" t="s">
        <v>536</v>
      </c>
      <c r="AE6" s="502" t="s">
        <v>536</v>
      </c>
      <c r="AF6" s="522"/>
    </row>
    <row r="7" spans="1:32" ht="13.5">
      <c r="A7" s="498"/>
      <c r="B7" s="499"/>
      <c r="C7" s="500"/>
      <c r="D7" s="501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30"/>
      <c r="Q7" s="527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22"/>
    </row>
    <row r="8" spans="1:32" ht="13.5">
      <c r="A8" s="503" t="s">
        <v>183</v>
      </c>
      <c r="B8" s="499" t="s">
        <v>574</v>
      </c>
      <c r="C8" s="500" t="s">
        <v>10</v>
      </c>
      <c r="D8" s="501">
        <v>194</v>
      </c>
      <c r="E8" s="502" t="s">
        <v>536</v>
      </c>
      <c r="F8" s="502" t="s">
        <v>536</v>
      </c>
      <c r="G8" s="502" t="s">
        <v>536</v>
      </c>
      <c r="H8" s="502" t="s">
        <v>536</v>
      </c>
      <c r="I8" s="502" t="s">
        <v>536</v>
      </c>
      <c r="J8" s="502" t="s">
        <v>536</v>
      </c>
      <c r="K8" s="502" t="s">
        <v>536</v>
      </c>
      <c r="L8" s="502" t="s">
        <v>536</v>
      </c>
      <c r="M8" s="502">
        <v>1</v>
      </c>
      <c r="N8" s="502" t="s">
        <v>536</v>
      </c>
      <c r="O8" s="502" t="s">
        <v>536</v>
      </c>
      <c r="P8" s="530" t="s">
        <v>536</v>
      </c>
      <c r="Q8" s="527">
        <v>1</v>
      </c>
      <c r="R8" s="502">
        <v>2</v>
      </c>
      <c r="S8" s="502">
        <v>1</v>
      </c>
      <c r="T8" s="502">
        <v>5</v>
      </c>
      <c r="U8" s="502">
        <v>4</v>
      </c>
      <c r="V8" s="502">
        <v>13</v>
      </c>
      <c r="W8" s="502">
        <v>14</v>
      </c>
      <c r="X8" s="502">
        <v>22</v>
      </c>
      <c r="Y8" s="502">
        <v>33</v>
      </c>
      <c r="Z8" s="502">
        <v>32</v>
      </c>
      <c r="AA8" s="502">
        <v>39</v>
      </c>
      <c r="AB8" s="502">
        <v>20</v>
      </c>
      <c r="AC8" s="502">
        <v>5</v>
      </c>
      <c r="AD8" s="502">
        <v>2</v>
      </c>
      <c r="AE8" s="502" t="s">
        <v>536</v>
      </c>
      <c r="AF8" s="523" t="s">
        <v>183</v>
      </c>
    </row>
    <row r="9" spans="1:32" ht="13.5">
      <c r="A9" s="498"/>
      <c r="B9" s="499"/>
      <c r="C9" s="500" t="s">
        <v>11</v>
      </c>
      <c r="D9" s="501">
        <v>121</v>
      </c>
      <c r="E9" s="502" t="s">
        <v>536</v>
      </c>
      <c r="F9" s="502" t="s">
        <v>536</v>
      </c>
      <c r="G9" s="502" t="s">
        <v>536</v>
      </c>
      <c r="H9" s="502" t="s">
        <v>536</v>
      </c>
      <c r="I9" s="502" t="s">
        <v>536</v>
      </c>
      <c r="J9" s="502" t="s">
        <v>536</v>
      </c>
      <c r="K9" s="502" t="s">
        <v>536</v>
      </c>
      <c r="L9" s="502" t="s">
        <v>536</v>
      </c>
      <c r="M9" s="502" t="s">
        <v>536</v>
      </c>
      <c r="N9" s="502" t="s">
        <v>536</v>
      </c>
      <c r="O9" s="502" t="s">
        <v>536</v>
      </c>
      <c r="P9" s="530" t="s">
        <v>536</v>
      </c>
      <c r="Q9" s="527" t="s">
        <v>536</v>
      </c>
      <c r="R9" s="502">
        <v>1</v>
      </c>
      <c r="S9" s="502" t="s">
        <v>536</v>
      </c>
      <c r="T9" s="502">
        <v>4</v>
      </c>
      <c r="U9" s="502">
        <v>3</v>
      </c>
      <c r="V9" s="502">
        <v>12</v>
      </c>
      <c r="W9" s="502">
        <v>10</v>
      </c>
      <c r="X9" s="502">
        <v>15</v>
      </c>
      <c r="Y9" s="502">
        <v>21</v>
      </c>
      <c r="Z9" s="502">
        <v>21</v>
      </c>
      <c r="AA9" s="502">
        <v>23</v>
      </c>
      <c r="AB9" s="502">
        <v>9</v>
      </c>
      <c r="AC9" s="502">
        <v>2</v>
      </c>
      <c r="AD9" s="502" t="s">
        <v>536</v>
      </c>
      <c r="AE9" s="502" t="s">
        <v>536</v>
      </c>
      <c r="AF9" s="522"/>
    </row>
    <row r="10" spans="1:32" ht="13.5">
      <c r="A10" s="498"/>
      <c r="B10" s="499"/>
      <c r="C10" s="500" t="s">
        <v>12</v>
      </c>
      <c r="D10" s="501">
        <v>73</v>
      </c>
      <c r="E10" s="502" t="s">
        <v>536</v>
      </c>
      <c r="F10" s="502" t="s">
        <v>536</v>
      </c>
      <c r="G10" s="502" t="s">
        <v>536</v>
      </c>
      <c r="H10" s="502" t="s">
        <v>536</v>
      </c>
      <c r="I10" s="502" t="s">
        <v>536</v>
      </c>
      <c r="J10" s="502" t="s">
        <v>536</v>
      </c>
      <c r="K10" s="502" t="s">
        <v>536</v>
      </c>
      <c r="L10" s="502" t="s">
        <v>536</v>
      </c>
      <c r="M10" s="502">
        <v>1</v>
      </c>
      <c r="N10" s="502" t="s">
        <v>536</v>
      </c>
      <c r="O10" s="502" t="s">
        <v>536</v>
      </c>
      <c r="P10" s="530" t="s">
        <v>536</v>
      </c>
      <c r="Q10" s="527">
        <v>1</v>
      </c>
      <c r="R10" s="502">
        <v>1</v>
      </c>
      <c r="S10" s="502">
        <v>1</v>
      </c>
      <c r="T10" s="502">
        <v>1</v>
      </c>
      <c r="U10" s="502">
        <v>1</v>
      </c>
      <c r="V10" s="502">
        <v>1</v>
      </c>
      <c r="W10" s="502">
        <v>4</v>
      </c>
      <c r="X10" s="502">
        <v>7</v>
      </c>
      <c r="Y10" s="502">
        <v>12</v>
      </c>
      <c r="Z10" s="502">
        <v>11</v>
      </c>
      <c r="AA10" s="502">
        <v>16</v>
      </c>
      <c r="AB10" s="502">
        <v>11</v>
      </c>
      <c r="AC10" s="502">
        <v>3</v>
      </c>
      <c r="AD10" s="502">
        <v>2</v>
      </c>
      <c r="AE10" s="502" t="s">
        <v>536</v>
      </c>
      <c r="AF10" s="522"/>
    </row>
    <row r="11" spans="1:32" ht="13.5">
      <c r="A11" s="498"/>
      <c r="B11" s="499"/>
      <c r="C11" s="500"/>
      <c r="D11" s="501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30"/>
      <c r="Q11" s="527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22"/>
    </row>
    <row r="12" spans="1:32" ht="13.5">
      <c r="A12" s="503" t="s">
        <v>184</v>
      </c>
      <c r="B12" s="499" t="s">
        <v>575</v>
      </c>
      <c r="C12" s="500" t="s">
        <v>10</v>
      </c>
      <c r="D12" s="501">
        <v>126</v>
      </c>
      <c r="E12" s="502" t="s">
        <v>536</v>
      </c>
      <c r="F12" s="502" t="s">
        <v>536</v>
      </c>
      <c r="G12" s="502" t="s">
        <v>536</v>
      </c>
      <c r="H12" s="502" t="s">
        <v>536</v>
      </c>
      <c r="I12" s="502" t="s">
        <v>536</v>
      </c>
      <c r="J12" s="502" t="s">
        <v>536</v>
      </c>
      <c r="K12" s="502" t="s">
        <v>536</v>
      </c>
      <c r="L12" s="502" t="s">
        <v>536</v>
      </c>
      <c r="M12" s="502" t="s">
        <v>536</v>
      </c>
      <c r="N12" s="502" t="s">
        <v>536</v>
      </c>
      <c r="O12" s="502">
        <v>1</v>
      </c>
      <c r="P12" s="530">
        <v>1</v>
      </c>
      <c r="Q12" s="527" t="s">
        <v>536</v>
      </c>
      <c r="R12" s="502">
        <v>3</v>
      </c>
      <c r="S12" s="502" t="s">
        <v>536</v>
      </c>
      <c r="T12" s="502">
        <v>4</v>
      </c>
      <c r="U12" s="502">
        <v>3</v>
      </c>
      <c r="V12" s="502">
        <v>7</v>
      </c>
      <c r="W12" s="502">
        <v>10</v>
      </c>
      <c r="X12" s="502">
        <v>11</v>
      </c>
      <c r="Y12" s="502">
        <v>19</v>
      </c>
      <c r="Z12" s="502">
        <v>17</v>
      </c>
      <c r="AA12" s="502">
        <v>28</v>
      </c>
      <c r="AB12" s="502">
        <v>16</v>
      </c>
      <c r="AC12" s="502">
        <v>5</v>
      </c>
      <c r="AD12" s="502">
        <v>1</v>
      </c>
      <c r="AE12" s="502" t="s">
        <v>536</v>
      </c>
      <c r="AF12" s="523" t="s">
        <v>184</v>
      </c>
    </row>
    <row r="13" spans="1:32" ht="13.5">
      <c r="A13" s="498"/>
      <c r="B13" s="499"/>
      <c r="C13" s="500" t="s">
        <v>11</v>
      </c>
      <c r="D13" s="501">
        <v>63</v>
      </c>
      <c r="E13" s="502" t="s">
        <v>536</v>
      </c>
      <c r="F13" s="502" t="s">
        <v>536</v>
      </c>
      <c r="G13" s="502" t="s">
        <v>536</v>
      </c>
      <c r="H13" s="502" t="s">
        <v>536</v>
      </c>
      <c r="I13" s="502" t="s">
        <v>536</v>
      </c>
      <c r="J13" s="502" t="s">
        <v>536</v>
      </c>
      <c r="K13" s="502" t="s">
        <v>536</v>
      </c>
      <c r="L13" s="502" t="s">
        <v>536</v>
      </c>
      <c r="M13" s="502" t="s">
        <v>536</v>
      </c>
      <c r="N13" s="502" t="s">
        <v>536</v>
      </c>
      <c r="O13" s="502" t="s">
        <v>536</v>
      </c>
      <c r="P13" s="530" t="s">
        <v>536</v>
      </c>
      <c r="Q13" s="527" t="s">
        <v>536</v>
      </c>
      <c r="R13" s="502">
        <v>3</v>
      </c>
      <c r="S13" s="502" t="s">
        <v>536</v>
      </c>
      <c r="T13" s="502">
        <v>1</v>
      </c>
      <c r="U13" s="502">
        <v>2</v>
      </c>
      <c r="V13" s="502">
        <v>5</v>
      </c>
      <c r="W13" s="502">
        <v>5</v>
      </c>
      <c r="X13" s="502">
        <v>7</v>
      </c>
      <c r="Y13" s="502">
        <v>9</v>
      </c>
      <c r="Z13" s="502">
        <v>9</v>
      </c>
      <c r="AA13" s="502">
        <v>13</v>
      </c>
      <c r="AB13" s="502">
        <v>6</v>
      </c>
      <c r="AC13" s="502">
        <v>2</v>
      </c>
      <c r="AD13" s="502">
        <v>1</v>
      </c>
      <c r="AE13" s="502" t="s">
        <v>536</v>
      </c>
      <c r="AF13" s="522"/>
    </row>
    <row r="14" spans="1:32" ht="13.5">
      <c r="A14" s="498"/>
      <c r="B14" s="499"/>
      <c r="C14" s="500" t="s">
        <v>12</v>
      </c>
      <c r="D14" s="501">
        <v>63</v>
      </c>
      <c r="E14" s="502" t="s">
        <v>536</v>
      </c>
      <c r="F14" s="502" t="s">
        <v>536</v>
      </c>
      <c r="G14" s="502" t="s">
        <v>536</v>
      </c>
      <c r="H14" s="502" t="s">
        <v>536</v>
      </c>
      <c r="I14" s="502" t="s">
        <v>536</v>
      </c>
      <c r="J14" s="502" t="s">
        <v>536</v>
      </c>
      <c r="K14" s="502" t="s">
        <v>536</v>
      </c>
      <c r="L14" s="502" t="s">
        <v>536</v>
      </c>
      <c r="M14" s="502" t="s">
        <v>536</v>
      </c>
      <c r="N14" s="502" t="s">
        <v>536</v>
      </c>
      <c r="O14" s="502">
        <v>1</v>
      </c>
      <c r="P14" s="530">
        <v>1</v>
      </c>
      <c r="Q14" s="527" t="s">
        <v>536</v>
      </c>
      <c r="R14" s="502" t="s">
        <v>536</v>
      </c>
      <c r="S14" s="502" t="s">
        <v>536</v>
      </c>
      <c r="T14" s="502">
        <v>3</v>
      </c>
      <c r="U14" s="502">
        <v>1</v>
      </c>
      <c r="V14" s="502">
        <v>2</v>
      </c>
      <c r="W14" s="502">
        <v>5</v>
      </c>
      <c r="X14" s="502">
        <v>4</v>
      </c>
      <c r="Y14" s="502">
        <v>10</v>
      </c>
      <c r="Z14" s="502">
        <v>8</v>
      </c>
      <c r="AA14" s="502">
        <v>15</v>
      </c>
      <c r="AB14" s="502">
        <v>10</v>
      </c>
      <c r="AC14" s="502">
        <v>3</v>
      </c>
      <c r="AD14" s="502" t="s">
        <v>536</v>
      </c>
      <c r="AE14" s="502" t="s">
        <v>536</v>
      </c>
      <c r="AF14" s="522"/>
    </row>
    <row r="15" spans="1:32" ht="13.5">
      <c r="A15" s="498"/>
      <c r="B15" s="499"/>
      <c r="C15" s="500"/>
      <c r="D15" s="501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30"/>
      <c r="Q15" s="527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22"/>
    </row>
    <row r="16" spans="1:32" ht="12.75" customHeight="1">
      <c r="A16" s="503" t="s">
        <v>185</v>
      </c>
      <c r="B16" s="499" t="s">
        <v>576</v>
      </c>
      <c r="C16" s="500" t="s">
        <v>10</v>
      </c>
      <c r="D16" s="501">
        <v>49</v>
      </c>
      <c r="E16" s="502" t="s">
        <v>536</v>
      </c>
      <c r="F16" s="502" t="s">
        <v>536</v>
      </c>
      <c r="G16" s="502" t="s">
        <v>536</v>
      </c>
      <c r="H16" s="502" t="s">
        <v>536</v>
      </c>
      <c r="I16" s="502" t="s">
        <v>536</v>
      </c>
      <c r="J16" s="502" t="s">
        <v>536</v>
      </c>
      <c r="K16" s="502" t="s">
        <v>536</v>
      </c>
      <c r="L16" s="502" t="s">
        <v>536</v>
      </c>
      <c r="M16" s="502" t="s">
        <v>536</v>
      </c>
      <c r="N16" s="502" t="s">
        <v>536</v>
      </c>
      <c r="O16" s="502" t="s">
        <v>536</v>
      </c>
      <c r="P16" s="530">
        <v>1</v>
      </c>
      <c r="Q16" s="527" t="s">
        <v>536</v>
      </c>
      <c r="R16" s="502" t="s">
        <v>536</v>
      </c>
      <c r="S16" s="502" t="s">
        <v>536</v>
      </c>
      <c r="T16" s="502">
        <v>1</v>
      </c>
      <c r="U16" s="502">
        <v>1</v>
      </c>
      <c r="V16" s="502">
        <v>4</v>
      </c>
      <c r="W16" s="502">
        <v>3</v>
      </c>
      <c r="X16" s="502" t="s">
        <v>536</v>
      </c>
      <c r="Y16" s="502">
        <v>8</v>
      </c>
      <c r="Z16" s="502">
        <v>6</v>
      </c>
      <c r="AA16" s="502">
        <v>12</v>
      </c>
      <c r="AB16" s="502">
        <v>10</v>
      </c>
      <c r="AC16" s="502">
        <v>3</v>
      </c>
      <c r="AD16" s="502" t="s">
        <v>536</v>
      </c>
      <c r="AE16" s="502" t="s">
        <v>536</v>
      </c>
      <c r="AF16" s="523" t="s">
        <v>185</v>
      </c>
    </row>
    <row r="17" spans="1:32" ht="13.5">
      <c r="A17" s="498"/>
      <c r="B17" s="499"/>
      <c r="C17" s="500" t="s">
        <v>11</v>
      </c>
      <c r="D17" s="501">
        <v>21</v>
      </c>
      <c r="E17" s="502" t="s">
        <v>536</v>
      </c>
      <c r="F17" s="502" t="s">
        <v>536</v>
      </c>
      <c r="G17" s="502" t="s">
        <v>536</v>
      </c>
      <c r="H17" s="502" t="s">
        <v>536</v>
      </c>
      <c r="I17" s="502" t="s">
        <v>536</v>
      </c>
      <c r="J17" s="502" t="s">
        <v>536</v>
      </c>
      <c r="K17" s="502" t="s">
        <v>536</v>
      </c>
      <c r="L17" s="502" t="s">
        <v>536</v>
      </c>
      <c r="M17" s="502" t="s">
        <v>536</v>
      </c>
      <c r="N17" s="502" t="s">
        <v>536</v>
      </c>
      <c r="O17" s="502" t="s">
        <v>536</v>
      </c>
      <c r="P17" s="530" t="s">
        <v>536</v>
      </c>
      <c r="Q17" s="527" t="s">
        <v>536</v>
      </c>
      <c r="R17" s="502" t="s">
        <v>536</v>
      </c>
      <c r="S17" s="502" t="s">
        <v>536</v>
      </c>
      <c r="T17" s="502">
        <v>1</v>
      </c>
      <c r="U17" s="502">
        <v>1</v>
      </c>
      <c r="V17" s="502">
        <v>3</v>
      </c>
      <c r="W17" s="502">
        <v>2</v>
      </c>
      <c r="X17" s="502" t="s">
        <v>536</v>
      </c>
      <c r="Y17" s="502">
        <v>3</v>
      </c>
      <c r="Z17" s="502">
        <v>2</v>
      </c>
      <c r="AA17" s="502">
        <v>4</v>
      </c>
      <c r="AB17" s="502">
        <v>4</v>
      </c>
      <c r="AC17" s="502">
        <v>1</v>
      </c>
      <c r="AD17" s="502" t="s">
        <v>536</v>
      </c>
      <c r="AE17" s="502" t="s">
        <v>536</v>
      </c>
      <c r="AF17" s="522"/>
    </row>
    <row r="18" spans="1:32" ht="13.5">
      <c r="A18" s="498"/>
      <c r="B18" s="499"/>
      <c r="C18" s="500" t="s">
        <v>12</v>
      </c>
      <c r="D18" s="501">
        <v>28</v>
      </c>
      <c r="E18" s="502" t="s">
        <v>536</v>
      </c>
      <c r="F18" s="502" t="s">
        <v>536</v>
      </c>
      <c r="G18" s="502" t="s">
        <v>536</v>
      </c>
      <c r="H18" s="502" t="s">
        <v>536</v>
      </c>
      <c r="I18" s="502" t="s">
        <v>536</v>
      </c>
      <c r="J18" s="502" t="s">
        <v>536</v>
      </c>
      <c r="K18" s="502" t="s">
        <v>536</v>
      </c>
      <c r="L18" s="502" t="s">
        <v>536</v>
      </c>
      <c r="M18" s="502" t="s">
        <v>536</v>
      </c>
      <c r="N18" s="502" t="s">
        <v>536</v>
      </c>
      <c r="O18" s="502" t="s">
        <v>536</v>
      </c>
      <c r="P18" s="530">
        <v>1</v>
      </c>
      <c r="Q18" s="527" t="s">
        <v>536</v>
      </c>
      <c r="R18" s="502" t="s">
        <v>536</v>
      </c>
      <c r="S18" s="502" t="s">
        <v>536</v>
      </c>
      <c r="T18" s="502" t="s">
        <v>536</v>
      </c>
      <c r="U18" s="502" t="s">
        <v>536</v>
      </c>
      <c r="V18" s="502">
        <v>1</v>
      </c>
      <c r="W18" s="502">
        <v>1</v>
      </c>
      <c r="X18" s="502" t="s">
        <v>536</v>
      </c>
      <c r="Y18" s="502">
        <v>5</v>
      </c>
      <c r="Z18" s="502">
        <v>4</v>
      </c>
      <c r="AA18" s="502">
        <v>8</v>
      </c>
      <c r="AB18" s="502">
        <v>6</v>
      </c>
      <c r="AC18" s="502">
        <v>2</v>
      </c>
      <c r="AD18" s="502" t="s">
        <v>536</v>
      </c>
      <c r="AE18" s="502" t="s">
        <v>536</v>
      </c>
      <c r="AF18" s="522"/>
    </row>
    <row r="19" spans="1:32" ht="13.5">
      <c r="A19" s="498"/>
      <c r="B19" s="499"/>
      <c r="C19" s="500"/>
      <c r="D19" s="501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30"/>
      <c r="Q19" s="527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22"/>
    </row>
    <row r="20" spans="1:32" ht="13.5">
      <c r="A20" s="503" t="s">
        <v>186</v>
      </c>
      <c r="B20" s="499" t="s">
        <v>577</v>
      </c>
      <c r="C20" s="500" t="s">
        <v>10</v>
      </c>
      <c r="D20" s="501">
        <v>77</v>
      </c>
      <c r="E20" s="502" t="s">
        <v>536</v>
      </c>
      <c r="F20" s="502" t="s">
        <v>536</v>
      </c>
      <c r="G20" s="502" t="s">
        <v>536</v>
      </c>
      <c r="H20" s="502" t="s">
        <v>536</v>
      </c>
      <c r="I20" s="502" t="s">
        <v>536</v>
      </c>
      <c r="J20" s="502" t="s">
        <v>536</v>
      </c>
      <c r="K20" s="502" t="s">
        <v>536</v>
      </c>
      <c r="L20" s="502" t="s">
        <v>536</v>
      </c>
      <c r="M20" s="502" t="s">
        <v>536</v>
      </c>
      <c r="N20" s="502" t="s">
        <v>536</v>
      </c>
      <c r="O20" s="502">
        <v>1</v>
      </c>
      <c r="P20" s="530" t="s">
        <v>536</v>
      </c>
      <c r="Q20" s="527" t="s">
        <v>536</v>
      </c>
      <c r="R20" s="502">
        <v>3</v>
      </c>
      <c r="S20" s="502" t="s">
        <v>536</v>
      </c>
      <c r="T20" s="502">
        <v>3</v>
      </c>
      <c r="U20" s="502">
        <v>2</v>
      </c>
      <c r="V20" s="502">
        <v>3</v>
      </c>
      <c r="W20" s="502">
        <v>7</v>
      </c>
      <c r="X20" s="502">
        <v>11</v>
      </c>
      <c r="Y20" s="502">
        <v>11</v>
      </c>
      <c r="Z20" s="502">
        <v>11</v>
      </c>
      <c r="AA20" s="502">
        <v>16</v>
      </c>
      <c r="AB20" s="502">
        <v>6</v>
      </c>
      <c r="AC20" s="502">
        <v>2</v>
      </c>
      <c r="AD20" s="502">
        <v>1</v>
      </c>
      <c r="AE20" s="502" t="s">
        <v>536</v>
      </c>
      <c r="AF20" s="523" t="s">
        <v>186</v>
      </c>
    </row>
    <row r="21" spans="1:32" ht="13.5">
      <c r="A21" s="498"/>
      <c r="B21" s="499"/>
      <c r="C21" s="500" t="s">
        <v>11</v>
      </c>
      <c r="D21" s="501">
        <v>42</v>
      </c>
      <c r="E21" s="502" t="s">
        <v>536</v>
      </c>
      <c r="F21" s="502" t="s">
        <v>536</v>
      </c>
      <c r="G21" s="502" t="s">
        <v>536</v>
      </c>
      <c r="H21" s="502" t="s">
        <v>536</v>
      </c>
      <c r="I21" s="502" t="s">
        <v>536</v>
      </c>
      <c r="J21" s="502" t="s">
        <v>536</v>
      </c>
      <c r="K21" s="502" t="s">
        <v>536</v>
      </c>
      <c r="L21" s="502" t="s">
        <v>536</v>
      </c>
      <c r="M21" s="502" t="s">
        <v>536</v>
      </c>
      <c r="N21" s="502" t="s">
        <v>536</v>
      </c>
      <c r="O21" s="502" t="s">
        <v>536</v>
      </c>
      <c r="P21" s="530" t="s">
        <v>536</v>
      </c>
      <c r="Q21" s="527" t="s">
        <v>536</v>
      </c>
      <c r="R21" s="502">
        <v>3</v>
      </c>
      <c r="S21" s="502" t="s">
        <v>536</v>
      </c>
      <c r="T21" s="502" t="s">
        <v>536</v>
      </c>
      <c r="U21" s="502">
        <v>1</v>
      </c>
      <c r="V21" s="502">
        <v>2</v>
      </c>
      <c r="W21" s="502">
        <v>3</v>
      </c>
      <c r="X21" s="502">
        <v>7</v>
      </c>
      <c r="Y21" s="502">
        <v>6</v>
      </c>
      <c r="Z21" s="502">
        <v>7</v>
      </c>
      <c r="AA21" s="502">
        <v>9</v>
      </c>
      <c r="AB21" s="502">
        <v>2</v>
      </c>
      <c r="AC21" s="502">
        <v>1</v>
      </c>
      <c r="AD21" s="502">
        <v>1</v>
      </c>
      <c r="AE21" s="502" t="s">
        <v>536</v>
      </c>
      <c r="AF21" s="522"/>
    </row>
    <row r="22" spans="1:32" ht="13.5">
      <c r="A22" s="498"/>
      <c r="B22" s="499"/>
      <c r="C22" s="500" t="s">
        <v>12</v>
      </c>
      <c r="D22" s="501">
        <v>35</v>
      </c>
      <c r="E22" s="502" t="s">
        <v>536</v>
      </c>
      <c r="F22" s="502" t="s">
        <v>536</v>
      </c>
      <c r="G22" s="502" t="s">
        <v>536</v>
      </c>
      <c r="H22" s="502" t="s">
        <v>536</v>
      </c>
      <c r="I22" s="502" t="s">
        <v>536</v>
      </c>
      <c r="J22" s="502" t="s">
        <v>536</v>
      </c>
      <c r="K22" s="502" t="s">
        <v>536</v>
      </c>
      <c r="L22" s="502" t="s">
        <v>536</v>
      </c>
      <c r="M22" s="502" t="s">
        <v>536</v>
      </c>
      <c r="N22" s="502" t="s">
        <v>536</v>
      </c>
      <c r="O22" s="502">
        <v>1</v>
      </c>
      <c r="P22" s="530" t="s">
        <v>536</v>
      </c>
      <c r="Q22" s="527" t="s">
        <v>536</v>
      </c>
      <c r="R22" s="502" t="s">
        <v>536</v>
      </c>
      <c r="S22" s="502" t="s">
        <v>536</v>
      </c>
      <c r="T22" s="502">
        <v>3</v>
      </c>
      <c r="U22" s="502">
        <v>1</v>
      </c>
      <c r="V22" s="502">
        <v>1</v>
      </c>
      <c r="W22" s="502">
        <v>4</v>
      </c>
      <c r="X22" s="502">
        <v>4</v>
      </c>
      <c r="Y22" s="502">
        <v>5</v>
      </c>
      <c r="Z22" s="502">
        <v>4</v>
      </c>
      <c r="AA22" s="502">
        <v>7</v>
      </c>
      <c r="AB22" s="502">
        <v>4</v>
      </c>
      <c r="AC22" s="502">
        <v>1</v>
      </c>
      <c r="AD22" s="502" t="s">
        <v>536</v>
      </c>
      <c r="AE22" s="502" t="s">
        <v>536</v>
      </c>
      <c r="AF22" s="522"/>
    </row>
    <row r="23" spans="1:32" ht="13.5">
      <c r="A23" s="498"/>
      <c r="B23" s="499"/>
      <c r="C23" s="500"/>
      <c r="D23" s="501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30"/>
      <c r="Q23" s="527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2"/>
      <c r="AF23" s="522"/>
    </row>
    <row r="24" spans="1:32" ht="13.5">
      <c r="A24" s="503" t="s">
        <v>187</v>
      </c>
      <c r="B24" s="499" t="s">
        <v>578</v>
      </c>
      <c r="C24" s="500" t="s">
        <v>10</v>
      </c>
      <c r="D24" s="501">
        <v>647</v>
      </c>
      <c r="E24" s="502">
        <v>1</v>
      </c>
      <c r="F24" s="502" t="s">
        <v>536</v>
      </c>
      <c r="G24" s="502">
        <v>1</v>
      </c>
      <c r="H24" s="502" t="s">
        <v>536</v>
      </c>
      <c r="I24" s="502">
        <v>1</v>
      </c>
      <c r="J24" s="502">
        <v>3</v>
      </c>
      <c r="K24" s="502" t="s">
        <v>536</v>
      </c>
      <c r="L24" s="502" t="s">
        <v>536</v>
      </c>
      <c r="M24" s="502">
        <v>1</v>
      </c>
      <c r="N24" s="502" t="s">
        <v>536</v>
      </c>
      <c r="O24" s="502">
        <v>1</v>
      </c>
      <c r="P24" s="530">
        <v>2</v>
      </c>
      <c r="Q24" s="527">
        <v>5</v>
      </c>
      <c r="R24" s="502">
        <v>5</v>
      </c>
      <c r="S24" s="502">
        <v>8</v>
      </c>
      <c r="T24" s="502">
        <v>14</v>
      </c>
      <c r="U24" s="502">
        <v>30</v>
      </c>
      <c r="V24" s="502">
        <v>43</v>
      </c>
      <c r="W24" s="502">
        <v>62</v>
      </c>
      <c r="X24" s="502">
        <v>73</v>
      </c>
      <c r="Y24" s="502">
        <v>99</v>
      </c>
      <c r="Z24" s="502">
        <v>94</v>
      </c>
      <c r="AA24" s="502">
        <v>98</v>
      </c>
      <c r="AB24" s="502">
        <v>81</v>
      </c>
      <c r="AC24" s="502">
        <v>20</v>
      </c>
      <c r="AD24" s="502">
        <v>8</v>
      </c>
      <c r="AE24" s="502" t="s">
        <v>536</v>
      </c>
      <c r="AF24" s="523" t="s">
        <v>187</v>
      </c>
    </row>
    <row r="25" spans="1:32" ht="13.5">
      <c r="A25" s="498"/>
      <c r="B25" s="499"/>
      <c r="C25" s="500" t="s">
        <v>11</v>
      </c>
      <c r="D25" s="501">
        <v>314</v>
      </c>
      <c r="E25" s="502">
        <v>1</v>
      </c>
      <c r="F25" s="502" t="s">
        <v>536</v>
      </c>
      <c r="G25" s="502">
        <v>1</v>
      </c>
      <c r="H25" s="502" t="s">
        <v>536</v>
      </c>
      <c r="I25" s="502">
        <v>1</v>
      </c>
      <c r="J25" s="502">
        <v>3</v>
      </c>
      <c r="K25" s="502" t="s">
        <v>536</v>
      </c>
      <c r="L25" s="502" t="s">
        <v>536</v>
      </c>
      <c r="M25" s="502">
        <v>1</v>
      </c>
      <c r="N25" s="502" t="s">
        <v>536</v>
      </c>
      <c r="O25" s="502">
        <v>1</v>
      </c>
      <c r="P25" s="530">
        <v>1</v>
      </c>
      <c r="Q25" s="527">
        <v>4</v>
      </c>
      <c r="R25" s="502">
        <v>4</v>
      </c>
      <c r="S25" s="502">
        <v>6</v>
      </c>
      <c r="T25" s="502">
        <v>12</v>
      </c>
      <c r="U25" s="502">
        <v>22</v>
      </c>
      <c r="V25" s="502">
        <v>28</v>
      </c>
      <c r="W25" s="502">
        <v>45</v>
      </c>
      <c r="X25" s="502">
        <v>45</v>
      </c>
      <c r="Y25" s="502">
        <v>52</v>
      </c>
      <c r="Z25" s="502">
        <v>36</v>
      </c>
      <c r="AA25" s="502">
        <v>31</v>
      </c>
      <c r="AB25" s="502">
        <v>19</v>
      </c>
      <c r="AC25" s="502">
        <v>3</v>
      </c>
      <c r="AD25" s="502">
        <v>1</v>
      </c>
      <c r="AE25" s="502" t="s">
        <v>536</v>
      </c>
      <c r="AF25" s="522"/>
    </row>
    <row r="26" spans="1:32" ht="13.5">
      <c r="A26" s="498"/>
      <c r="B26" s="499"/>
      <c r="C26" s="500" t="s">
        <v>12</v>
      </c>
      <c r="D26" s="501">
        <v>333</v>
      </c>
      <c r="E26" s="502" t="s">
        <v>536</v>
      </c>
      <c r="F26" s="502" t="s">
        <v>536</v>
      </c>
      <c r="G26" s="502" t="s">
        <v>536</v>
      </c>
      <c r="H26" s="502" t="s">
        <v>536</v>
      </c>
      <c r="I26" s="502" t="s">
        <v>536</v>
      </c>
      <c r="J26" s="502" t="s">
        <v>536</v>
      </c>
      <c r="K26" s="502" t="s">
        <v>536</v>
      </c>
      <c r="L26" s="502" t="s">
        <v>536</v>
      </c>
      <c r="M26" s="502" t="s">
        <v>536</v>
      </c>
      <c r="N26" s="502" t="s">
        <v>536</v>
      </c>
      <c r="O26" s="502" t="s">
        <v>536</v>
      </c>
      <c r="P26" s="530">
        <v>1</v>
      </c>
      <c r="Q26" s="527">
        <v>1</v>
      </c>
      <c r="R26" s="502">
        <v>1</v>
      </c>
      <c r="S26" s="502">
        <v>2</v>
      </c>
      <c r="T26" s="502">
        <v>2</v>
      </c>
      <c r="U26" s="502">
        <v>8</v>
      </c>
      <c r="V26" s="502">
        <v>15</v>
      </c>
      <c r="W26" s="502">
        <v>17</v>
      </c>
      <c r="X26" s="502">
        <v>28</v>
      </c>
      <c r="Y26" s="502">
        <v>47</v>
      </c>
      <c r="Z26" s="502">
        <v>58</v>
      </c>
      <c r="AA26" s="502">
        <v>67</v>
      </c>
      <c r="AB26" s="502">
        <v>62</v>
      </c>
      <c r="AC26" s="502">
        <v>17</v>
      </c>
      <c r="AD26" s="502">
        <v>7</v>
      </c>
      <c r="AE26" s="502" t="s">
        <v>536</v>
      </c>
      <c r="AF26" s="522"/>
    </row>
    <row r="27" spans="1:32" ht="13.5">
      <c r="A27" s="498"/>
      <c r="B27" s="499"/>
      <c r="C27" s="500"/>
      <c r="D27" s="501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30"/>
      <c r="Q27" s="527"/>
      <c r="R27" s="502"/>
      <c r="S27" s="502"/>
      <c r="T27" s="502"/>
      <c r="U27" s="502"/>
      <c r="V27" s="502"/>
      <c r="W27" s="502"/>
      <c r="X27" s="502"/>
      <c r="Y27" s="502"/>
      <c r="Z27" s="502"/>
      <c r="AA27" s="502"/>
      <c r="AB27" s="502"/>
      <c r="AC27" s="502"/>
      <c r="AD27" s="502"/>
      <c r="AE27" s="502"/>
      <c r="AF27" s="522"/>
    </row>
    <row r="28" spans="1:32" ht="13.5">
      <c r="A28" s="503" t="s">
        <v>188</v>
      </c>
      <c r="B28" s="499" t="s">
        <v>579</v>
      </c>
      <c r="C28" s="500" t="s">
        <v>10</v>
      </c>
      <c r="D28" s="501">
        <v>438</v>
      </c>
      <c r="E28" s="502" t="s">
        <v>536</v>
      </c>
      <c r="F28" s="502" t="s">
        <v>536</v>
      </c>
      <c r="G28" s="502" t="s">
        <v>536</v>
      </c>
      <c r="H28" s="502" t="s">
        <v>536</v>
      </c>
      <c r="I28" s="502" t="s">
        <v>536</v>
      </c>
      <c r="J28" s="502" t="s">
        <v>536</v>
      </c>
      <c r="K28" s="502" t="s">
        <v>536</v>
      </c>
      <c r="L28" s="502" t="s">
        <v>536</v>
      </c>
      <c r="M28" s="502" t="s">
        <v>536</v>
      </c>
      <c r="N28" s="502" t="s">
        <v>536</v>
      </c>
      <c r="O28" s="502" t="s">
        <v>536</v>
      </c>
      <c r="P28" s="530">
        <v>1</v>
      </c>
      <c r="Q28" s="527">
        <v>3</v>
      </c>
      <c r="R28" s="502">
        <v>4</v>
      </c>
      <c r="S28" s="502">
        <v>5</v>
      </c>
      <c r="T28" s="502">
        <v>13</v>
      </c>
      <c r="U28" s="502">
        <v>22</v>
      </c>
      <c r="V28" s="502">
        <v>37</v>
      </c>
      <c r="W28" s="502">
        <v>55</v>
      </c>
      <c r="X28" s="502">
        <v>60</v>
      </c>
      <c r="Y28" s="502">
        <v>80</v>
      </c>
      <c r="Z28" s="502">
        <v>58</v>
      </c>
      <c r="AA28" s="502">
        <v>54</v>
      </c>
      <c r="AB28" s="502">
        <v>35</v>
      </c>
      <c r="AC28" s="502">
        <v>8</v>
      </c>
      <c r="AD28" s="502">
        <v>3</v>
      </c>
      <c r="AE28" s="502" t="s">
        <v>536</v>
      </c>
      <c r="AF28" s="523" t="s">
        <v>188</v>
      </c>
    </row>
    <row r="29" spans="1:32" ht="13.5">
      <c r="A29" s="498"/>
      <c r="B29" s="499"/>
      <c r="C29" s="500" t="s">
        <v>11</v>
      </c>
      <c r="D29" s="501">
        <v>225</v>
      </c>
      <c r="E29" s="502" t="s">
        <v>536</v>
      </c>
      <c r="F29" s="502" t="s">
        <v>536</v>
      </c>
      <c r="G29" s="502" t="s">
        <v>536</v>
      </c>
      <c r="H29" s="502" t="s">
        <v>536</v>
      </c>
      <c r="I29" s="502" t="s">
        <v>536</v>
      </c>
      <c r="J29" s="502" t="s">
        <v>536</v>
      </c>
      <c r="K29" s="502" t="s">
        <v>536</v>
      </c>
      <c r="L29" s="502" t="s">
        <v>536</v>
      </c>
      <c r="M29" s="502" t="s">
        <v>536</v>
      </c>
      <c r="N29" s="502" t="s">
        <v>536</v>
      </c>
      <c r="O29" s="502" t="s">
        <v>536</v>
      </c>
      <c r="P29" s="530" t="s">
        <v>536</v>
      </c>
      <c r="Q29" s="527">
        <v>2</v>
      </c>
      <c r="R29" s="502">
        <v>4</v>
      </c>
      <c r="S29" s="502">
        <v>4</v>
      </c>
      <c r="T29" s="502">
        <v>11</v>
      </c>
      <c r="U29" s="502">
        <v>15</v>
      </c>
      <c r="V29" s="502">
        <v>24</v>
      </c>
      <c r="W29" s="502">
        <v>40</v>
      </c>
      <c r="X29" s="502">
        <v>40</v>
      </c>
      <c r="Y29" s="502">
        <v>40</v>
      </c>
      <c r="Z29" s="502">
        <v>21</v>
      </c>
      <c r="AA29" s="502">
        <v>14</v>
      </c>
      <c r="AB29" s="502">
        <v>8</v>
      </c>
      <c r="AC29" s="502">
        <v>2</v>
      </c>
      <c r="AD29" s="502" t="s">
        <v>536</v>
      </c>
      <c r="AE29" s="502" t="s">
        <v>536</v>
      </c>
      <c r="AF29" s="522"/>
    </row>
    <row r="30" spans="1:32" ht="13.5">
      <c r="A30" s="498"/>
      <c r="B30" s="499"/>
      <c r="C30" s="500" t="s">
        <v>12</v>
      </c>
      <c r="D30" s="501">
        <v>213</v>
      </c>
      <c r="E30" s="502" t="s">
        <v>536</v>
      </c>
      <c r="F30" s="502" t="s">
        <v>536</v>
      </c>
      <c r="G30" s="502" t="s">
        <v>536</v>
      </c>
      <c r="H30" s="502" t="s">
        <v>536</v>
      </c>
      <c r="I30" s="502" t="s">
        <v>536</v>
      </c>
      <c r="J30" s="502" t="s">
        <v>536</v>
      </c>
      <c r="K30" s="502" t="s">
        <v>536</v>
      </c>
      <c r="L30" s="502" t="s">
        <v>536</v>
      </c>
      <c r="M30" s="502" t="s">
        <v>536</v>
      </c>
      <c r="N30" s="502" t="s">
        <v>536</v>
      </c>
      <c r="O30" s="502" t="s">
        <v>536</v>
      </c>
      <c r="P30" s="530">
        <v>1</v>
      </c>
      <c r="Q30" s="527">
        <v>1</v>
      </c>
      <c r="R30" s="502" t="s">
        <v>536</v>
      </c>
      <c r="S30" s="502">
        <v>1</v>
      </c>
      <c r="T30" s="502">
        <v>2</v>
      </c>
      <c r="U30" s="502">
        <v>7</v>
      </c>
      <c r="V30" s="502">
        <v>13</v>
      </c>
      <c r="W30" s="502">
        <v>15</v>
      </c>
      <c r="X30" s="502">
        <v>20</v>
      </c>
      <c r="Y30" s="502">
        <v>40</v>
      </c>
      <c r="Z30" s="502">
        <v>37</v>
      </c>
      <c r="AA30" s="502">
        <v>40</v>
      </c>
      <c r="AB30" s="502">
        <v>27</v>
      </c>
      <c r="AC30" s="502">
        <v>6</v>
      </c>
      <c r="AD30" s="502">
        <v>3</v>
      </c>
      <c r="AE30" s="502" t="s">
        <v>536</v>
      </c>
      <c r="AF30" s="522"/>
    </row>
    <row r="31" spans="1:32" ht="13.5">
      <c r="A31" s="498"/>
      <c r="B31" s="499"/>
      <c r="C31" s="500"/>
      <c r="D31" s="501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30"/>
      <c r="Q31" s="527"/>
      <c r="R31" s="502"/>
      <c r="S31" s="502"/>
      <c r="T31" s="502"/>
      <c r="U31" s="502"/>
      <c r="V31" s="502"/>
      <c r="W31" s="502"/>
      <c r="X31" s="502"/>
      <c r="Y31" s="502"/>
      <c r="Z31" s="502"/>
      <c r="AA31" s="502"/>
      <c r="AB31" s="502"/>
      <c r="AC31" s="502"/>
      <c r="AD31" s="502"/>
      <c r="AE31" s="502"/>
      <c r="AF31" s="522"/>
    </row>
    <row r="32" spans="1:32" ht="13.5">
      <c r="A32" s="503" t="s">
        <v>189</v>
      </c>
      <c r="B32" s="499" t="s">
        <v>577</v>
      </c>
      <c r="C32" s="500" t="s">
        <v>10</v>
      </c>
      <c r="D32" s="501">
        <v>209</v>
      </c>
      <c r="E32" s="502">
        <v>1</v>
      </c>
      <c r="F32" s="502" t="s">
        <v>536</v>
      </c>
      <c r="G32" s="502">
        <v>1</v>
      </c>
      <c r="H32" s="502" t="s">
        <v>536</v>
      </c>
      <c r="I32" s="502">
        <v>1</v>
      </c>
      <c r="J32" s="502">
        <v>3</v>
      </c>
      <c r="K32" s="502" t="s">
        <v>536</v>
      </c>
      <c r="L32" s="502" t="s">
        <v>536</v>
      </c>
      <c r="M32" s="502">
        <v>1</v>
      </c>
      <c r="N32" s="502" t="s">
        <v>536</v>
      </c>
      <c r="O32" s="502">
        <v>1</v>
      </c>
      <c r="P32" s="530">
        <v>1</v>
      </c>
      <c r="Q32" s="527">
        <v>2</v>
      </c>
      <c r="R32" s="502">
        <v>1</v>
      </c>
      <c r="S32" s="502">
        <v>3</v>
      </c>
      <c r="T32" s="502">
        <v>1</v>
      </c>
      <c r="U32" s="502">
        <v>8</v>
      </c>
      <c r="V32" s="502">
        <v>6</v>
      </c>
      <c r="W32" s="502">
        <v>7</v>
      </c>
      <c r="X32" s="502">
        <v>13</v>
      </c>
      <c r="Y32" s="502">
        <v>19</v>
      </c>
      <c r="Z32" s="502">
        <v>36</v>
      </c>
      <c r="AA32" s="502">
        <v>44</v>
      </c>
      <c r="AB32" s="502">
        <v>46</v>
      </c>
      <c r="AC32" s="502">
        <v>12</v>
      </c>
      <c r="AD32" s="502">
        <v>5</v>
      </c>
      <c r="AE32" s="502" t="s">
        <v>536</v>
      </c>
      <c r="AF32" s="523" t="s">
        <v>189</v>
      </c>
    </row>
    <row r="33" spans="1:32" ht="13.5">
      <c r="A33" s="498"/>
      <c r="B33" s="499"/>
      <c r="C33" s="500" t="s">
        <v>11</v>
      </c>
      <c r="D33" s="501">
        <v>89</v>
      </c>
      <c r="E33" s="502">
        <v>1</v>
      </c>
      <c r="F33" s="502" t="s">
        <v>536</v>
      </c>
      <c r="G33" s="502">
        <v>1</v>
      </c>
      <c r="H33" s="502" t="s">
        <v>536</v>
      </c>
      <c r="I33" s="502">
        <v>1</v>
      </c>
      <c r="J33" s="502">
        <v>3</v>
      </c>
      <c r="K33" s="502" t="s">
        <v>536</v>
      </c>
      <c r="L33" s="502" t="s">
        <v>536</v>
      </c>
      <c r="M33" s="502">
        <v>1</v>
      </c>
      <c r="N33" s="502" t="s">
        <v>536</v>
      </c>
      <c r="O33" s="502">
        <v>1</v>
      </c>
      <c r="P33" s="530">
        <v>1</v>
      </c>
      <c r="Q33" s="527">
        <v>2</v>
      </c>
      <c r="R33" s="502" t="s">
        <v>536</v>
      </c>
      <c r="S33" s="502">
        <v>2</v>
      </c>
      <c r="T33" s="502">
        <v>1</v>
      </c>
      <c r="U33" s="502">
        <v>7</v>
      </c>
      <c r="V33" s="502">
        <v>4</v>
      </c>
      <c r="W33" s="502">
        <v>5</v>
      </c>
      <c r="X33" s="502">
        <v>5</v>
      </c>
      <c r="Y33" s="502">
        <v>12</v>
      </c>
      <c r="Z33" s="502">
        <v>15</v>
      </c>
      <c r="AA33" s="502">
        <v>17</v>
      </c>
      <c r="AB33" s="502">
        <v>11</v>
      </c>
      <c r="AC33" s="502">
        <v>1</v>
      </c>
      <c r="AD33" s="502">
        <v>1</v>
      </c>
      <c r="AE33" s="502" t="s">
        <v>536</v>
      </c>
      <c r="AF33" s="522"/>
    </row>
    <row r="34" spans="1:32" ht="13.5">
      <c r="A34" s="498"/>
      <c r="B34" s="499"/>
      <c r="C34" s="500" t="s">
        <v>12</v>
      </c>
      <c r="D34" s="501">
        <v>120</v>
      </c>
      <c r="E34" s="502" t="s">
        <v>536</v>
      </c>
      <c r="F34" s="502" t="s">
        <v>536</v>
      </c>
      <c r="G34" s="502" t="s">
        <v>536</v>
      </c>
      <c r="H34" s="502" t="s">
        <v>536</v>
      </c>
      <c r="I34" s="502" t="s">
        <v>536</v>
      </c>
      <c r="J34" s="502" t="s">
        <v>536</v>
      </c>
      <c r="K34" s="502" t="s">
        <v>536</v>
      </c>
      <c r="L34" s="502" t="s">
        <v>536</v>
      </c>
      <c r="M34" s="502" t="s">
        <v>536</v>
      </c>
      <c r="N34" s="502" t="s">
        <v>536</v>
      </c>
      <c r="O34" s="502" t="s">
        <v>536</v>
      </c>
      <c r="P34" s="530" t="s">
        <v>536</v>
      </c>
      <c r="Q34" s="527" t="s">
        <v>536</v>
      </c>
      <c r="R34" s="502">
        <v>1</v>
      </c>
      <c r="S34" s="502">
        <v>1</v>
      </c>
      <c r="T34" s="502" t="s">
        <v>536</v>
      </c>
      <c r="U34" s="502">
        <v>1</v>
      </c>
      <c r="V34" s="502">
        <v>2</v>
      </c>
      <c r="W34" s="502">
        <v>2</v>
      </c>
      <c r="X34" s="502">
        <v>8</v>
      </c>
      <c r="Y34" s="502">
        <v>7</v>
      </c>
      <c r="Z34" s="502">
        <v>21</v>
      </c>
      <c r="AA34" s="502">
        <v>27</v>
      </c>
      <c r="AB34" s="502">
        <v>35</v>
      </c>
      <c r="AC34" s="502">
        <v>11</v>
      </c>
      <c r="AD34" s="502">
        <v>4</v>
      </c>
      <c r="AE34" s="502" t="s">
        <v>536</v>
      </c>
      <c r="AF34" s="522"/>
    </row>
    <row r="35" spans="1:32" ht="13.5">
      <c r="A35" s="498"/>
      <c r="B35" s="499"/>
      <c r="C35" s="500"/>
      <c r="D35" s="501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30"/>
      <c r="Q35" s="527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2"/>
      <c r="AD35" s="502"/>
      <c r="AE35" s="502"/>
      <c r="AF35" s="522"/>
    </row>
    <row r="36" spans="1:32" ht="13.5">
      <c r="A36" s="503" t="s">
        <v>190</v>
      </c>
      <c r="B36" s="499" t="s">
        <v>580</v>
      </c>
      <c r="C36" s="500" t="s">
        <v>10</v>
      </c>
      <c r="D36" s="501">
        <v>157</v>
      </c>
      <c r="E36" s="502" t="s">
        <v>536</v>
      </c>
      <c r="F36" s="502" t="s">
        <v>536</v>
      </c>
      <c r="G36" s="502" t="s">
        <v>536</v>
      </c>
      <c r="H36" s="502" t="s">
        <v>536</v>
      </c>
      <c r="I36" s="502" t="s">
        <v>536</v>
      </c>
      <c r="J36" s="502" t="s">
        <v>536</v>
      </c>
      <c r="K36" s="502" t="s">
        <v>536</v>
      </c>
      <c r="L36" s="502" t="s">
        <v>536</v>
      </c>
      <c r="M36" s="502" t="s">
        <v>536</v>
      </c>
      <c r="N36" s="502" t="s">
        <v>536</v>
      </c>
      <c r="O36" s="502">
        <v>1</v>
      </c>
      <c r="P36" s="530" t="s">
        <v>536</v>
      </c>
      <c r="Q36" s="527">
        <v>4</v>
      </c>
      <c r="R36" s="502">
        <v>1</v>
      </c>
      <c r="S36" s="502">
        <v>3</v>
      </c>
      <c r="T36" s="502">
        <v>3</v>
      </c>
      <c r="U36" s="502">
        <v>1</v>
      </c>
      <c r="V36" s="502">
        <v>3</v>
      </c>
      <c r="W36" s="502">
        <v>8</v>
      </c>
      <c r="X36" s="502">
        <v>9</v>
      </c>
      <c r="Y36" s="502">
        <v>11</v>
      </c>
      <c r="Z36" s="502">
        <v>18</v>
      </c>
      <c r="AA36" s="502">
        <v>35</v>
      </c>
      <c r="AB36" s="502">
        <v>33</v>
      </c>
      <c r="AC36" s="502">
        <v>23</v>
      </c>
      <c r="AD36" s="502">
        <v>4</v>
      </c>
      <c r="AE36" s="502" t="s">
        <v>536</v>
      </c>
      <c r="AF36" s="523" t="s">
        <v>190</v>
      </c>
    </row>
    <row r="37" spans="1:32" ht="13.5">
      <c r="A37" s="498"/>
      <c r="B37" s="499"/>
      <c r="C37" s="500" t="s">
        <v>11</v>
      </c>
      <c r="D37" s="501">
        <v>54</v>
      </c>
      <c r="E37" s="502" t="s">
        <v>536</v>
      </c>
      <c r="F37" s="502" t="s">
        <v>536</v>
      </c>
      <c r="G37" s="502" t="s">
        <v>536</v>
      </c>
      <c r="H37" s="502" t="s">
        <v>536</v>
      </c>
      <c r="I37" s="502" t="s">
        <v>536</v>
      </c>
      <c r="J37" s="502" t="s">
        <v>536</v>
      </c>
      <c r="K37" s="502" t="s">
        <v>536</v>
      </c>
      <c r="L37" s="502" t="s">
        <v>536</v>
      </c>
      <c r="M37" s="502" t="s">
        <v>536</v>
      </c>
      <c r="N37" s="502" t="s">
        <v>536</v>
      </c>
      <c r="O37" s="502" t="s">
        <v>536</v>
      </c>
      <c r="P37" s="530" t="s">
        <v>536</v>
      </c>
      <c r="Q37" s="527">
        <v>2</v>
      </c>
      <c r="R37" s="502" t="s">
        <v>536</v>
      </c>
      <c r="S37" s="502">
        <v>1</v>
      </c>
      <c r="T37" s="502">
        <v>1</v>
      </c>
      <c r="U37" s="502">
        <v>1</v>
      </c>
      <c r="V37" s="502">
        <v>1</v>
      </c>
      <c r="W37" s="502">
        <v>4</v>
      </c>
      <c r="X37" s="502">
        <v>5</v>
      </c>
      <c r="Y37" s="502">
        <v>5</v>
      </c>
      <c r="Z37" s="502">
        <v>8</v>
      </c>
      <c r="AA37" s="502">
        <v>14</v>
      </c>
      <c r="AB37" s="502">
        <v>9</v>
      </c>
      <c r="AC37" s="502">
        <v>3</v>
      </c>
      <c r="AD37" s="502" t="s">
        <v>536</v>
      </c>
      <c r="AE37" s="502" t="s">
        <v>536</v>
      </c>
      <c r="AF37" s="522"/>
    </row>
    <row r="38" spans="1:32" ht="13.5">
      <c r="A38" s="498"/>
      <c r="B38" s="499"/>
      <c r="C38" s="500" t="s">
        <v>12</v>
      </c>
      <c r="D38" s="501">
        <v>103</v>
      </c>
      <c r="E38" s="502" t="s">
        <v>536</v>
      </c>
      <c r="F38" s="502" t="s">
        <v>536</v>
      </c>
      <c r="G38" s="502" t="s">
        <v>536</v>
      </c>
      <c r="H38" s="502" t="s">
        <v>536</v>
      </c>
      <c r="I38" s="502" t="s">
        <v>536</v>
      </c>
      <c r="J38" s="502" t="s">
        <v>536</v>
      </c>
      <c r="K38" s="502" t="s">
        <v>536</v>
      </c>
      <c r="L38" s="502" t="s">
        <v>536</v>
      </c>
      <c r="M38" s="502" t="s">
        <v>536</v>
      </c>
      <c r="N38" s="502" t="s">
        <v>536</v>
      </c>
      <c r="O38" s="502">
        <v>1</v>
      </c>
      <c r="P38" s="530" t="s">
        <v>536</v>
      </c>
      <c r="Q38" s="527">
        <v>2</v>
      </c>
      <c r="R38" s="502">
        <v>1</v>
      </c>
      <c r="S38" s="502">
        <v>2</v>
      </c>
      <c r="T38" s="502">
        <v>2</v>
      </c>
      <c r="U38" s="502" t="s">
        <v>536</v>
      </c>
      <c r="V38" s="502">
        <v>2</v>
      </c>
      <c r="W38" s="502">
        <v>4</v>
      </c>
      <c r="X38" s="502">
        <v>4</v>
      </c>
      <c r="Y38" s="502">
        <v>6</v>
      </c>
      <c r="Z38" s="502">
        <v>10</v>
      </c>
      <c r="AA38" s="502">
        <v>21</v>
      </c>
      <c r="AB38" s="502">
        <v>24</v>
      </c>
      <c r="AC38" s="502">
        <v>20</v>
      </c>
      <c r="AD38" s="502">
        <v>4</v>
      </c>
      <c r="AE38" s="502" t="s">
        <v>536</v>
      </c>
      <c r="AF38" s="522"/>
    </row>
    <row r="39" spans="1:32" ht="13.5">
      <c r="A39" s="498"/>
      <c r="B39" s="499"/>
      <c r="C39" s="500"/>
      <c r="D39" s="501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30"/>
      <c r="Q39" s="527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502"/>
      <c r="AF39" s="522"/>
    </row>
    <row r="40" spans="1:32" ht="13.5">
      <c r="A40" s="503" t="s">
        <v>191</v>
      </c>
      <c r="B40" s="499" t="s">
        <v>581</v>
      </c>
      <c r="C40" s="500" t="s">
        <v>10</v>
      </c>
      <c r="D40" s="501">
        <v>121</v>
      </c>
      <c r="E40" s="502" t="s">
        <v>536</v>
      </c>
      <c r="F40" s="502" t="s">
        <v>536</v>
      </c>
      <c r="G40" s="502" t="s">
        <v>536</v>
      </c>
      <c r="H40" s="502" t="s">
        <v>536</v>
      </c>
      <c r="I40" s="502" t="s">
        <v>536</v>
      </c>
      <c r="J40" s="502" t="s">
        <v>536</v>
      </c>
      <c r="K40" s="502" t="s">
        <v>536</v>
      </c>
      <c r="L40" s="502" t="s">
        <v>536</v>
      </c>
      <c r="M40" s="502" t="s">
        <v>536</v>
      </c>
      <c r="N40" s="502" t="s">
        <v>536</v>
      </c>
      <c r="O40" s="502" t="s">
        <v>536</v>
      </c>
      <c r="P40" s="530" t="s">
        <v>536</v>
      </c>
      <c r="Q40" s="527" t="s">
        <v>536</v>
      </c>
      <c r="R40" s="502" t="s">
        <v>536</v>
      </c>
      <c r="S40" s="502" t="s">
        <v>536</v>
      </c>
      <c r="T40" s="502" t="s">
        <v>536</v>
      </c>
      <c r="U40" s="502" t="s">
        <v>536</v>
      </c>
      <c r="V40" s="502" t="s">
        <v>536</v>
      </c>
      <c r="W40" s="502">
        <v>1</v>
      </c>
      <c r="X40" s="502">
        <v>4</v>
      </c>
      <c r="Y40" s="502">
        <v>7</v>
      </c>
      <c r="Z40" s="502">
        <v>17</v>
      </c>
      <c r="AA40" s="502">
        <v>32</v>
      </c>
      <c r="AB40" s="502">
        <v>33</v>
      </c>
      <c r="AC40" s="502">
        <v>23</v>
      </c>
      <c r="AD40" s="502">
        <v>4</v>
      </c>
      <c r="AE40" s="502" t="s">
        <v>536</v>
      </c>
      <c r="AF40" s="523" t="s">
        <v>191</v>
      </c>
    </row>
    <row r="41" spans="1:32" ht="13.5">
      <c r="A41" s="498"/>
      <c r="B41" s="499"/>
      <c r="C41" s="500" t="s">
        <v>11</v>
      </c>
      <c r="D41" s="501">
        <v>37</v>
      </c>
      <c r="E41" s="502" t="s">
        <v>536</v>
      </c>
      <c r="F41" s="502" t="s">
        <v>536</v>
      </c>
      <c r="G41" s="502" t="s">
        <v>536</v>
      </c>
      <c r="H41" s="502" t="s">
        <v>536</v>
      </c>
      <c r="I41" s="502" t="s">
        <v>536</v>
      </c>
      <c r="J41" s="502" t="s">
        <v>536</v>
      </c>
      <c r="K41" s="502" t="s">
        <v>536</v>
      </c>
      <c r="L41" s="502" t="s">
        <v>536</v>
      </c>
      <c r="M41" s="502" t="s">
        <v>536</v>
      </c>
      <c r="N41" s="502" t="s">
        <v>536</v>
      </c>
      <c r="O41" s="502" t="s">
        <v>536</v>
      </c>
      <c r="P41" s="530" t="s">
        <v>536</v>
      </c>
      <c r="Q41" s="527" t="s">
        <v>536</v>
      </c>
      <c r="R41" s="502" t="s">
        <v>536</v>
      </c>
      <c r="S41" s="502" t="s">
        <v>536</v>
      </c>
      <c r="T41" s="502" t="s">
        <v>536</v>
      </c>
      <c r="U41" s="502" t="s">
        <v>536</v>
      </c>
      <c r="V41" s="502" t="s">
        <v>536</v>
      </c>
      <c r="W41" s="502" t="s">
        <v>536</v>
      </c>
      <c r="X41" s="502">
        <v>2</v>
      </c>
      <c r="Y41" s="502">
        <v>3</v>
      </c>
      <c r="Z41" s="502">
        <v>7</v>
      </c>
      <c r="AA41" s="502">
        <v>13</v>
      </c>
      <c r="AB41" s="502">
        <v>9</v>
      </c>
      <c r="AC41" s="502">
        <v>3</v>
      </c>
      <c r="AD41" s="502" t="s">
        <v>536</v>
      </c>
      <c r="AE41" s="502" t="s">
        <v>536</v>
      </c>
      <c r="AF41" s="522"/>
    </row>
    <row r="42" spans="1:32" ht="13.5">
      <c r="A42" s="498"/>
      <c r="B42" s="499"/>
      <c r="C42" s="500" t="s">
        <v>12</v>
      </c>
      <c r="D42" s="501">
        <v>84</v>
      </c>
      <c r="E42" s="502" t="s">
        <v>536</v>
      </c>
      <c r="F42" s="502" t="s">
        <v>536</v>
      </c>
      <c r="G42" s="502" t="s">
        <v>536</v>
      </c>
      <c r="H42" s="502" t="s">
        <v>536</v>
      </c>
      <c r="I42" s="502" t="s">
        <v>536</v>
      </c>
      <c r="J42" s="502" t="s">
        <v>536</v>
      </c>
      <c r="K42" s="502" t="s">
        <v>536</v>
      </c>
      <c r="L42" s="502" t="s">
        <v>536</v>
      </c>
      <c r="M42" s="502" t="s">
        <v>536</v>
      </c>
      <c r="N42" s="502" t="s">
        <v>536</v>
      </c>
      <c r="O42" s="502" t="s">
        <v>536</v>
      </c>
      <c r="P42" s="530" t="s">
        <v>536</v>
      </c>
      <c r="Q42" s="527" t="s">
        <v>536</v>
      </c>
      <c r="R42" s="502" t="s">
        <v>536</v>
      </c>
      <c r="S42" s="502" t="s">
        <v>536</v>
      </c>
      <c r="T42" s="502" t="s">
        <v>536</v>
      </c>
      <c r="U42" s="502" t="s">
        <v>536</v>
      </c>
      <c r="V42" s="502" t="s">
        <v>536</v>
      </c>
      <c r="W42" s="502">
        <v>1</v>
      </c>
      <c r="X42" s="502">
        <v>2</v>
      </c>
      <c r="Y42" s="502">
        <v>4</v>
      </c>
      <c r="Z42" s="502">
        <v>10</v>
      </c>
      <c r="AA42" s="502">
        <v>19</v>
      </c>
      <c r="AB42" s="502">
        <v>24</v>
      </c>
      <c r="AC42" s="502">
        <v>20</v>
      </c>
      <c r="AD42" s="502">
        <v>4</v>
      </c>
      <c r="AE42" s="502" t="s">
        <v>536</v>
      </c>
      <c r="AF42" s="522"/>
    </row>
    <row r="43" spans="1:32" ht="13.5">
      <c r="A43" s="498"/>
      <c r="B43" s="499"/>
      <c r="C43" s="500"/>
      <c r="D43" s="501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30"/>
      <c r="Q43" s="527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22"/>
    </row>
    <row r="44" spans="1:32" ht="13.5">
      <c r="A44" s="503" t="s">
        <v>192</v>
      </c>
      <c r="B44" s="499" t="s">
        <v>582</v>
      </c>
      <c r="C44" s="500" t="s">
        <v>10</v>
      </c>
      <c r="D44" s="501">
        <v>36</v>
      </c>
      <c r="E44" s="502" t="s">
        <v>536</v>
      </c>
      <c r="F44" s="502" t="s">
        <v>536</v>
      </c>
      <c r="G44" s="502" t="s">
        <v>536</v>
      </c>
      <c r="H44" s="502" t="s">
        <v>536</v>
      </c>
      <c r="I44" s="502" t="s">
        <v>536</v>
      </c>
      <c r="J44" s="502" t="s">
        <v>536</v>
      </c>
      <c r="K44" s="502" t="s">
        <v>536</v>
      </c>
      <c r="L44" s="502" t="s">
        <v>536</v>
      </c>
      <c r="M44" s="502" t="s">
        <v>536</v>
      </c>
      <c r="N44" s="502" t="s">
        <v>536</v>
      </c>
      <c r="O44" s="502">
        <v>1</v>
      </c>
      <c r="P44" s="530" t="s">
        <v>536</v>
      </c>
      <c r="Q44" s="527">
        <v>4</v>
      </c>
      <c r="R44" s="502">
        <v>1</v>
      </c>
      <c r="S44" s="502">
        <v>3</v>
      </c>
      <c r="T44" s="502">
        <v>3</v>
      </c>
      <c r="U44" s="502">
        <v>1</v>
      </c>
      <c r="V44" s="502">
        <v>3</v>
      </c>
      <c r="W44" s="502">
        <v>7</v>
      </c>
      <c r="X44" s="502">
        <v>5</v>
      </c>
      <c r="Y44" s="502">
        <v>4</v>
      </c>
      <c r="Z44" s="502">
        <v>1</v>
      </c>
      <c r="AA44" s="502">
        <v>3</v>
      </c>
      <c r="AB44" s="502" t="s">
        <v>536</v>
      </c>
      <c r="AC44" s="502" t="s">
        <v>536</v>
      </c>
      <c r="AD44" s="502" t="s">
        <v>536</v>
      </c>
      <c r="AE44" s="502" t="s">
        <v>536</v>
      </c>
      <c r="AF44" s="523" t="s">
        <v>192</v>
      </c>
    </row>
    <row r="45" spans="1:32" ht="13.5">
      <c r="A45" s="498"/>
      <c r="B45" s="499"/>
      <c r="C45" s="500" t="s">
        <v>11</v>
      </c>
      <c r="D45" s="501">
        <v>17</v>
      </c>
      <c r="E45" s="502" t="s">
        <v>536</v>
      </c>
      <c r="F45" s="502" t="s">
        <v>536</v>
      </c>
      <c r="G45" s="502" t="s">
        <v>536</v>
      </c>
      <c r="H45" s="502" t="s">
        <v>536</v>
      </c>
      <c r="I45" s="502" t="s">
        <v>536</v>
      </c>
      <c r="J45" s="502" t="s">
        <v>536</v>
      </c>
      <c r="K45" s="502" t="s">
        <v>536</v>
      </c>
      <c r="L45" s="502" t="s">
        <v>536</v>
      </c>
      <c r="M45" s="502" t="s">
        <v>536</v>
      </c>
      <c r="N45" s="502" t="s">
        <v>536</v>
      </c>
      <c r="O45" s="502" t="s">
        <v>536</v>
      </c>
      <c r="P45" s="530" t="s">
        <v>536</v>
      </c>
      <c r="Q45" s="527">
        <v>2</v>
      </c>
      <c r="R45" s="502" t="s">
        <v>536</v>
      </c>
      <c r="S45" s="502">
        <v>1</v>
      </c>
      <c r="T45" s="502">
        <v>1</v>
      </c>
      <c r="U45" s="502">
        <v>1</v>
      </c>
      <c r="V45" s="502">
        <v>1</v>
      </c>
      <c r="W45" s="502">
        <v>4</v>
      </c>
      <c r="X45" s="502">
        <v>3</v>
      </c>
      <c r="Y45" s="502">
        <v>2</v>
      </c>
      <c r="Z45" s="502">
        <v>1</v>
      </c>
      <c r="AA45" s="502">
        <v>1</v>
      </c>
      <c r="AB45" s="502" t="s">
        <v>536</v>
      </c>
      <c r="AC45" s="502" t="s">
        <v>536</v>
      </c>
      <c r="AD45" s="502" t="s">
        <v>536</v>
      </c>
      <c r="AE45" s="502" t="s">
        <v>536</v>
      </c>
      <c r="AF45" s="522"/>
    </row>
    <row r="46" spans="1:32" ht="13.5">
      <c r="A46" s="498"/>
      <c r="B46" s="499"/>
      <c r="C46" s="500" t="s">
        <v>12</v>
      </c>
      <c r="D46" s="501">
        <v>19</v>
      </c>
      <c r="E46" s="502" t="s">
        <v>536</v>
      </c>
      <c r="F46" s="502" t="s">
        <v>536</v>
      </c>
      <c r="G46" s="502" t="s">
        <v>536</v>
      </c>
      <c r="H46" s="502" t="s">
        <v>536</v>
      </c>
      <c r="I46" s="502" t="s">
        <v>536</v>
      </c>
      <c r="J46" s="502" t="s">
        <v>536</v>
      </c>
      <c r="K46" s="502" t="s">
        <v>536</v>
      </c>
      <c r="L46" s="502" t="s">
        <v>536</v>
      </c>
      <c r="M46" s="502" t="s">
        <v>536</v>
      </c>
      <c r="N46" s="502" t="s">
        <v>536</v>
      </c>
      <c r="O46" s="502">
        <v>1</v>
      </c>
      <c r="P46" s="530" t="s">
        <v>536</v>
      </c>
      <c r="Q46" s="527">
        <v>2</v>
      </c>
      <c r="R46" s="502">
        <v>1</v>
      </c>
      <c r="S46" s="502">
        <v>2</v>
      </c>
      <c r="T46" s="502">
        <v>2</v>
      </c>
      <c r="U46" s="502" t="s">
        <v>536</v>
      </c>
      <c r="V46" s="502">
        <v>2</v>
      </c>
      <c r="W46" s="502">
        <v>3</v>
      </c>
      <c r="X46" s="502">
        <v>2</v>
      </c>
      <c r="Y46" s="502">
        <v>2</v>
      </c>
      <c r="Z46" s="502" t="s">
        <v>536</v>
      </c>
      <c r="AA46" s="502">
        <v>2</v>
      </c>
      <c r="AB46" s="502" t="s">
        <v>536</v>
      </c>
      <c r="AC46" s="502" t="s">
        <v>536</v>
      </c>
      <c r="AD46" s="502" t="s">
        <v>536</v>
      </c>
      <c r="AE46" s="502" t="s">
        <v>536</v>
      </c>
      <c r="AF46" s="522"/>
    </row>
    <row r="47" spans="1:32" ht="13.5">
      <c r="A47" s="498"/>
      <c r="B47" s="499"/>
      <c r="C47" s="500"/>
      <c r="D47" s="501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30"/>
      <c r="Q47" s="527"/>
      <c r="R47" s="502"/>
      <c r="S47" s="502"/>
      <c r="T47" s="502"/>
      <c r="U47" s="502"/>
      <c r="V47" s="502"/>
      <c r="W47" s="502"/>
      <c r="X47" s="502"/>
      <c r="Y47" s="502"/>
      <c r="Z47" s="502"/>
      <c r="AA47" s="502"/>
      <c r="AB47" s="502"/>
      <c r="AC47" s="502"/>
      <c r="AD47" s="502"/>
      <c r="AE47" s="502"/>
      <c r="AF47" s="522"/>
    </row>
    <row r="48" spans="1:32" ht="13.5">
      <c r="A48" s="503" t="s">
        <v>193</v>
      </c>
      <c r="B48" s="499" t="s">
        <v>583</v>
      </c>
      <c r="C48" s="500" t="s">
        <v>10</v>
      </c>
      <c r="D48" s="501">
        <v>406</v>
      </c>
      <c r="E48" s="502">
        <v>1</v>
      </c>
      <c r="F48" s="502">
        <v>1</v>
      </c>
      <c r="G48" s="502">
        <v>1</v>
      </c>
      <c r="H48" s="502">
        <v>2</v>
      </c>
      <c r="I48" s="502" t="s">
        <v>536</v>
      </c>
      <c r="J48" s="502">
        <v>5</v>
      </c>
      <c r="K48" s="502">
        <v>3</v>
      </c>
      <c r="L48" s="502">
        <v>1</v>
      </c>
      <c r="M48" s="502">
        <v>1</v>
      </c>
      <c r="N48" s="502">
        <v>1</v>
      </c>
      <c r="O48" s="502">
        <v>3</v>
      </c>
      <c r="P48" s="530">
        <v>2</v>
      </c>
      <c r="Q48" s="527">
        <v>1</v>
      </c>
      <c r="R48" s="502">
        <v>5</v>
      </c>
      <c r="S48" s="502">
        <v>3</v>
      </c>
      <c r="T48" s="502">
        <v>15</v>
      </c>
      <c r="U48" s="502">
        <v>11</v>
      </c>
      <c r="V48" s="502">
        <v>35</v>
      </c>
      <c r="W48" s="502">
        <v>45</v>
      </c>
      <c r="X48" s="502">
        <v>56</v>
      </c>
      <c r="Y48" s="502">
        <v>78</v>
      </c>
      <c r="Z48" s="502">
        <v>57</v>
      </c>
      <c r="AA48" s="502">
        <v>43</v>
      </c>
      <c r="AB48" s="502">
        <v>34</v>
      </c>
      <c r="AC48" s="502">
        <v>5</v>
      </c>
      <c r="AD48" s="502">
        <v>2</v>
      </c>
      <c r="AE48" s="502" t="s">
        <v>536</v>
      </c>
      <c r="AF48" s="523" t="s">
        <v>193</v>
      </c>
    </row>
    <row r="49" spans="1:32" ht="13.5">
      <c r="A49" s="498"/>
      <c r="B49" s="499"/>
      <c r="C49" s="500" t="s">
        <v>11</v>
      </c>
      <c r="D49" s="501">
        <v>199</v>
      </c>
      <c r="E49" s="502" t="s">
        <v>536</v>
      </c>
      <c r="F49" s="502" t="s">
        <v>536</v>
      </c>
      <c r="G49" s="502">
        <v>1</v>
      </c>
      <c r="H49" s="502">
        <v>1</v>
      </c>
      <c r="I49" s="502" t="s">
        <v>536</v>
      </c>
      <c r="J49" s="502">
        <v>2</v>
      </c>
      <c r="K49" s="502">
        <v>2</v>
      </c>
      <c r="L49" s="502">
        <v>1</v>
      </c>
      <c r="M49" s="502">
        <v>1</v>
      </c>
      <c r="N49" s="502" t="s">
        <v>536</v>
      </c>
      <c r="O49" s="502">
        <v>1</v>
      </c>
      <c r="P49" s="530">
        <v>2</v>
      </c>
      <c r="Q49" s="527" t="s">
        <v>536</v>
      </c>
      <c r="R49" s="502">
        <v>3</v>
      </c>
      <c r="S49" s="502">
        <v>3</v>
      </c>
      <c r="T49" s="502">
        <v>12</v>
      </c>
      <c r="U49" s="502">
        <v>2</v>
      </c>
      <c r="V49" s="502">
        <v>22</v>
      </c>
      <c r="W49" s="502">
        <v>20</v>
      </c>
      <c r="X49" s="502">
        <v>30</v>
      </c>
      <c r="Y49" s="502">
        <v>34</v>
      </c>
      <c r="Z49" s="502">
        <v>34</v>
      </c>
      <c r="AA49" s="502">
        <v>21</v>
      </c>
      <c r="AB49" s="502">
        <v>8</v>
      </c>
      <c r="AC49" s="502">
        <v>1</v>
      </c>
      <c r="AD49" s="502" t="s">
        <v>536</v>
      </c>
      <c r="AE49" s="502" t="s">
        <v>536</v>
      </c>
      <c r="AF49" s="522"/>
    </row>
    <row r="50" spans="1:32" ht="13.5">
      <c r="A50" s="498"/>
      <c r="B50" s="499"/>
      <c r="C50" s="500" t="s">
        <v>12</v>
      </c>
      <c r="D50" s="501">
        <v>207</v>
      </c>
      <c r="E50" s="502">
        <v>1</v>
      </c>
      <c r="F50" s="502">
        <v>1</v>
      </c>
      <c r="G50" s="502" t="s">
        <v>536</v>
      </c>
      <c r="H50" s="502">
        <v>1</v>
      </c>
      <c r="I50" s="502" t="s">
        <v>536</v>
      </c>
      <c r="J50" s="502">
        <v>3</v>
      </c>
      <c r="K50" s="502">
        <v>1</v>
      </c>
      <c r="L50" s="502" t="s">
        <v>536</v>
      </c>
      <c r="M50" s="502" t="s">
        <v>536</v>
      </c>
      <c r="N50" s="502">
        <v>1</v>
      </c>
      <c r="O50" s="502">
        <v>2</v>
      </c>
      <c r="P50" s="530" t="s">
        <v>536</v>
      </c>
      <c r="Q50" s="527">
        <v>1</v>
      </c>
      <c r="R50" s="502">
        <v>2</v>
      </c>
      <c r="S50" s="502" t="s">
        <v>536</v>
      </c>
      <c r="T50" s="502">
        <v>3</v>
      </c>
      <c r="U50" s="502">
        <v>9</v>
      </c>
      <c r="V50" s="502">
        <v>13</v>
      </c>
      <c r="W50" s="502">
        <v>25</v>
      </c>
      <c r="X50" s="502">
        <v>26</v>
      </c>
      <c r="Y50" s="502">
        <v>44</v>
      </c>
      <c r="Z50" s="502">
        <v>23</v>
      </c>
      <c r="AA50" s="502">
        <v>22</v>
      </c>
      <c r="AB50" s="502">
        <v>26</v>
      </c>
      <c r="AC50" s="502">
        <v>4</v>
      </c>
      <c r="AD50" s="502">
        <v>2</v>
      </c>
      <c r="AE50" s="502" t="s">
        <v>536</v>
      </c>
      <c r="AF50" s="522"/>
    </row>
    <row r="51" spans="1:32" ht="13.5">
      <c r="A51" s="498"/>
      <c r="B51" s="499"/>
      <c r="C51" s="500"/>
      <c r="D51" s="501"/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30"/>
      <c r="Q51" s="527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502"/>
      <c r="AF51" s="522"/>
    </row>
    <row r="52" spans="1:32" ht="13.5">
      <c r="A52" s="503" t="s">
        <v>194</v>
      </c>
      <c r="B52" s="499" t="s">
        <v>584</v>
      </c>
      <c r="C52" s="500" t="s">
        <v>10</v>
      </c>
      <c r="D52" s="501">
        <v>10</v>
      </c>
      <c r="E52" s="502" t="s">
        <v>536</v>
      </c>
      <c r="F52" s="502" t="s">
        <v>536</v>
      </c>
      <c r="G52" s="502" t="s">
        <v>536</v>
      </c>
      <c r="H52" s="502" t="s">
        <v>536</v>
      </c>
      <c r="I52" s="502" t="s">
        <v>536</v>
      </c>
      <c r="J52" s="502" t="s">
        <v>536</v>
      </c>
      <c r="K52" s="502">
        <v>2</v>
      </c>
      <c r="L52" s="502" t="s">
        <v>536</v>
      </c>
      <c r="M52" s="502" t="s">
        <v>536</v>
      </c>
      <c r="N52" s="502" t="s">
        <v>536</v>
      </c>
      <c r="O52" s="502" t="s">
        <v>536</v>
      </c>
      <c r="P52" s="530" t="s">
        <v>536</v>
      </c>
      <c r="Q52" s="527" t="s">
        <v>536</v>
      </c>
      <c r="R52" s="502" t="s">
        <v>536</v>
      </c>
      <c r="S52" s="502" t="s">
        <v>536</v>
      </c>
      <c r="T52" s="502" t="s">
        <v>536</v>
      </c>
      <c r="U52" s="502" t="s">
        <v>536</v>
      </c>
      <c r="V52" s="502">
        <v>1</v>
      </c>
      <c r="W52" s="502">
        <v>1</v>
      </c>
      <c r="X52" s="502">
        <v>2</v>
      </c>
      <c r="Y52" s="502">
        <v>1</v>
      </c>
      <c r="Z52" s="502" t="s">
        <v>536</v>
      </c>
      <c r="AA52" s="502">
        <v>1</v>
      </c>
      <c r="AB52" s="502">
        <v>2</v>
      </c>
      <c r="AC52" s="502" t="s">
        <v>536</v>
      </c>
      <c r="AD52" s="502" t="s">
        <v>536</v>
      </c>
      <c r="AE52" s="502" t="s">
        <v>536</v>
      </c>
      <c r="AF52" s="523" t="s">
        <v>194</v>
      </c>
    </row>
    <row r="53" spans="1:32" ht="13.5">
      <c r="A53" s="498"/>
      <c r="B53" s="499"/>
      <c r="C53" s="500" t="s">
        <v>11</v>
      </c>
      <c r="D53" s="501">
        <v>6</v>
      </c>
      <c r="E53" s="502" t="s">
        <v>536</v>
      </c>
      <c r="F53" s="502" t="s">
        <v>536</v>
      </c>
      <c r="G53" s="502" t="s">
        <v>536</v>
      </c>
      <c r="H53" s="502" t="s">
        <v>536</v>
      </c>
      <c r="I53" s="502" t="s">
        <v>536</v>
      </c>
      <c r="J53" s="502" t="s">
        <v>536</v>
      </c>
      <c r="K53" s="502">
        <v>1</v>
      </c>
      <c r="L53" s="502" t="s">
        <v>536</v>
      </c>
      <c r="M53" s="502" t="s">
        <v>536</v>
      </c>
      <c r="N53" s="502" t="s">
        <v>536</v>
      </c>
      <c r="O53" s="502" t="s">
        <v>536</v>
      </c>
      <c r="P53" s="530" t="s">
        <v>536</v>
      </c>
      <c r="Q53" s="527" t="s">
        <v>536</v>
      </c>
      <c r="R53" s="502" t="s">
        <v>536</v>
      </c>
      <c r="S53" s="502" t="s">
        <v>536</v>
      </c>
      <c r="T53" s="502" t="s">
        <v>536</v>
      </c>
      <c r="U53" s="502" t="s">
        <v>536</v>
      </c>
      <c r="V53" s="502">
        <v>1</v>
      </c>
      <c r="W53" s="502" t="s">
        <v>536</v>
      </c>
      <c r="X53" s="502">
        <v>1</v>
      </c>
      <c r="Y53" s="502">
        <v>1</v>
      </c>
      <c r="Z53" s="502" t="s">
        <v>536</v>
      </c>
      <c r="AA53" s="502">
        <v>1</v>
      </c>
      <c r="AB53" s="502">
        <v>1</v>
      </c>
      <c r="AC53" s="502" t="s">
        <v>536</v>
      </c>
      <c r="AD53" s="502" t="s">
        <v>536</v>
      </c>
      <c r="AE53" s="502" t="s">
        <v>536</v>
      </c>
      <c r="AF53" s="522"/>
    </row>
    <row r="54" spans="1:32" ht="13.5">
      <c r="A54" s="498"/>
      <c r="B54" s="499"/>
      <c r="C54" s="500" t="s">
        <v>12</v>
      </c>
      <c r="D54" s="501">
        <v>4</v>
      </c>
      <c r="E54" s="502" t="s">
        <v>536</v>
      </c>
      <c r="F54" s="502" t="s">
        <v>536</v>
      </c>
      <c r="G54" s="502" t="s">
        <v>536</v>
      </c>
      <c r="H54" s="502" t="s">
        <v>536</v>
      </c>
      <c r="I54" s="502" t="s">
        <v>536</v>
      </c>
      <c r="J54" s="502" t="s">
        <v>536</v>
      </c>
      <c r="K54" s="502">
        <v>1</v>
      </c>
      <c r="L54" s="502" t="s">
        <v>536</v>
      </c>
      <c r="M54" s="502" t="s">
        <v>536</v>
      </c>
      <c r="N54" s="502" t="s">
        <v>536</v>
      </c>
      <c r="O54" s="502" t="s">
        <v>536</v>
      </c>
      <c r="P54" s="530" t="s">
        <v>536</v>
      </c>
      <c r="Q54" s="527" t="s">
        <v>536</v>
      </c>
      <c r="R54" s="502" t="s">
        <v>536</v>
      </c>
      <c r="S54" s="502" t="s">
        <v>536</v>
      </c>
      <c r="T54" s="502" t="s">
        <v>536</v>
      </c>
      <c r="U54" s="502" t="s">
        <v>536</v>
      </c>
      <c r="V54" s="502" t="s">
        <v>536</v>
      </c>
      <c r="W54" s="502">
        <v>1</v>
      </c>
      <c r="X54" s="502">
        <v>1</v>
      </c>
      <c r="Y54" s="502" t="s">
        <v>536</v>
      </c>
      <c r="Z54" s="502" t="s">
        <v>536</v>
      </c>
      <c r="AA54" s="502" t="s">
        <v>536</v>
      </c>
      <c r="AB54" s="502">
        <v>1</v>
      </c>
      <c r="AC54" s="502" t="s">
        <v>536</v>
      </c>
      <c r="AD54" s="502" t="s">
        <v>536</v>
      </c>
      <c r="AE54" s="502" t="s">
        <v>536</v>
      </c>
      <c r="AF54" s="522"/>
    </row>
    <row r="55" spans="1:32" ht="13.5">
      <c r="A55" s="498"/>
      <c r="B55" s="499"/>
      <c r="C55" s="500"/>
      <c r="D55" s="501"/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530"/>
      <c r="Q55" s="527"/>
      <c r="R55" s="502"/>
      <c r="S55" s="502"/>
      <c r="T55" s="502"/>
      <c r="U55" s="502"/>
      <c r="V55" s="502"/>
      <c r="W55" s="502"/>
      <c r="X55" s="502"/>
      <c r="Y55" s="502"/>
      <c r="Z55" s="502"/>
      <c r="AA55" s="502"/>
      <c r="AB55" s="502"/>
      <c r="AC55" s="502"/>
      <c r="AD55" s="502"/>
      <c r="AE55" s="502"/>
      <c r="AF55" s="522"/>
    </row>
    <row r="56" spans="1:32" ht="13.5">
      <c r="A56" s="503" t="s">
        <v>196</v>
      </c>
      <c r="B56" s="499" t="s">
        <v>585</v>
      </c>
      <c r="C56" s="500" t="s">
        <v>10</v>
      </c>
      <c r="D56" s="501">
        <v>55</v>
      </c>
      <c r="E56" s="502">
        <v>1</v>
      </c>
      <c r="F56" s="502" t="s">
        <v>536</v>
      </c>
      <c r="G56" s="502" t="s">
        <v>536</v>
      </c>
      <c r="H56" s="502" t="s">
        <v>536</v>
      </c>
      <c r="I56" s="502" t="s">
        <v>536</v>
      </c>
      <c r="J56" s="502">
        <v>1</v>
      </c>
      <c r="K56" s="502" t="s">
        <v>536</v>
      </c>
      <c r="L56" s="502" t="s">
        <v>536</v>
      </c>
      <c r="M56" s="502" t="s">
        <v>536</v>
      </c>
      <c r="N56" s="502" t="s">
        <v>536</v>
      </c>
      <c r="O56" s="502" t="s">
        <v>536</v>
      </c>
      <c r="P56" s="530">
        <v>1</v>
      </c>
      <c r="Q56" s="527">
        <v>1</v>
      </c>
      <c r="R56" s="502">
        <v>1</v>
      </c>
      <c r="S56" s="502">
        <v>1</v>
      </c>
      <c r="T56" s="502">
        <v>5</v>
      </c>
      <c r="U56" s="502">
        <v>2</v>
      </c>
      <c r="V56" s="502">
        <v>9</v>
      </c>
      <c r="W56" s="502">
        <v>7</v>
      </c>
      <c r="X56" s="502">
        <v>11</v>
      </c>
      <c r="Y56" s="502">
        <v>11</v>
      </c>
      <c r="Z56" s="502">
        <v>3</v>
      </c>
      <c r="AA56" s="502">
        <v>1</v>
      </c>
      <c r="AB56" s="502">
        <v>1</v>
      </c>
      <c r="AC56" s="502" t="s">
        <v>536</v>
      </c>
      <c r="AD56" s="502" t="s">
        <v>536</v>
      </c>
      <c r="AE56" s="502" t="s">
        <v>536</v>
      </c>
      <c r="AF56" s="523" t="s">
        <v>196</v>
      </c>
    </row>
    <row r="57" spans="1:32" ht="13.5">
      <c r="A57" s="498"/>
      <c r="B57" s="499"/>
      <c r="C57" s="500" t="s">
        <v>11</v>
      </c>
      <c r="D57" s="501">
        <v>32</v>
      </c>
      <c r="E57" s="502" t="s">
        <v>536</v>
      </c>
      <c r="F57" s="502" t="s">
        <v>536</v>
      </c>
      <c r="G57" s="502" t="s">
        <v>536</v>
      </c>
      <c r="H57" s="502" t="s">
        <v>536</v>
      </c>
      <c r="I57" s="502" t="s">
        <v>536</v>
      </c>
      <c r="J57" s="502" t="s">
        <v>536</v>
      </c>
      <c r="K57" s="502" t="s">
        <v>536</v>
      </c>
      <c r="L57" s="502" t="s">
        <v>536</v>
      </c>
      <c r="M57" s="502" t="s">
        <v>536</v>
      </c>
      <c r="N57" s="502" t="s">
        <v>536</v>
      </c>
      <c r="O57" s="502" t="s">
        <v>536</v>
      </c>
      <c r="P57" s="530">
        <v>1</v>
      </c>
      <c r="Q57" s="527" t="s">
        <v>536</v>
      </c>
      <c r="R57" s="502">
        <v>1</v>
      </c>
      <c r="S57" s="502">
        <v>1</v>
      </c>
      <c r="T57" s="502">
        <v>4</v>
      </c>
      <c r="U57" s="502">
        <v>1</v>
      </c>
      <c r="V57" s="502">
        <v>6</v>
      </c>
      <c r="W57" s="502">
        <v>1</v>
      </c>
      <c r="X57" s="502">
        <v>5</v>
      </c>
      <c r="Y57" s="502">
        <v>8</v>
      </c>
      <c r="Z57" s="502">
        <v>2</v>
      </c>
      <c r="AA57" s="502">
        <v>1</v>
      </c>
      <c r="AB57" s="502">
        <v>1</v>
      </c>
      <c r="AC57" s="502" t="s">
        <v>536</v>
      </c>
      <c r="AD57" s="502" t="s">
        <v>536</v>
      </c>
      <c r="AE57" s="502" t="s">
        <v>536</v>
      </c>
      <c r="AF57" s="522"/>
    </row>
    <row r="58" spans="1:32" ht="13.5">
      <c r="A58" s="498"/>
      <c r="B58" s="499"/>
      <c r="C58" s="500" t="s">
        <v>12</v>
      </c>
      <c r="D58" s="501">
        <v>23</v>
      </c>
      <c r="E58" s="502">
        <v>1</v>
      </c>
      <c r="F58" s="502" t="s">
        <v>536</v>
      </c>
      <c r="G58" s="502" t="s">
        <v>536</v>
      </c>
      <c r="H58" s="502" t="s">
        <v>536</v>
      </c>
      <c r="I58" s="502" t="s">
        <v>536</v>
      </c>
      <c r="J58" s="502">
        <v>1</v>
      </c>
      <c r="K58" s="502" t="s">
        <v>536</v>
      </c>
      <c r="L58" s="502" t="s">
        <v>536</v>
      </c>
      <c r="M58" s="502" t="s">
        <v>536</v>
      </c>
      <c r="N58" s="502" t="s">
        <v>536</v>
      </c>
      <c r="O58" s="502" t="s">
        <v>536</v>
      </c>
      <c r="P58" s="530" t="s">
        <v>536</v>
      </c>
      <c r="Q58" s="527">
        <v>1</v>
      </c>
      <c r="R58" s="502" t="s">
        <v>536</v>
      </c>
      <c r="S58" s="502" t="s">
        <v>536</v>
      </c>
      <c r="T58" s="502">
        <v>1</v>
      </c>
      <c r="U58" s="502">
        <v>1</v>
      </c>
      <c r="V58" s="502">
        <v>3</v>
      </c>
      <c r="W58" s="502">
        <v>6</v>
      </c>
      <c r="X58" s="502">
        <v>6</v>
      </c>
      <c r="Y58" s="502">
        <v>3</v>
      </c>
      <c r="Z58" s="502">
        <v>1</v>
      </c>
      <c r="AA58" s="502" t="s">
        <v>536</v>
      </c>
      <c r="AB58" s="502" t="s">
        <v>536</v>
      </c>
      <c r="AC58" s="502" t="s">
        <v>536</v>
      </c>
      <c r="AD58" s="502" t="s">
        <v>536</v>
      </c>
      <c r="AE58" s="502" t="s">
        <v>536</v>
      </c>
      <c r="AF58" s="522"/>
    </row>
    <row r="59" spans="1:32" ht="13.5">
      <c r="A59" s="498"/>
      <c r="B59" s="499"/>
      <c r="C59" s="500"/>
      <c r="D59" s="501"/>
      <c r="E59" s="502"/>
      <c r="F59" s="502"/>
      <c r="G59" s="502"/>
      <c r="H59" s="502"/>
      <c r="I59" s="502"/>
      <c r="J59" s="502"/>
      <c r="K59" s="502"/>
      <c r="L59" s="502"/>
      <c r="M59" s="502"/>
      <c r="N59" s="502"/>
      <c r="O59" s="502"/>
      <c r="P59" s="530"/>
      <c r="Q59" s="527"/>
      <c r="R59" s="502"/>
      <c r="S59" s="502"/>
      <c r="T59" s="502"/>
      <c r="U59" s="502"/>
      <c r="V59" s="502"/>
      <c r="W59" s="502"/>
      <c r="X59" s="502"/>
      <c r="Y59" s="502"/>
      <c r="Z59" s="502"/>
      <c r="AA59" s="502"/>
      <c r="AB59" s="502"/>
      <c r="AC59" s="502"/>
      <c r="AD59" s="502"/>
      <c r="AE59" s="502"/>
      <c r="AF59" s="522"/>
    </row>
    <row r="60" spans="1:32" ht="13.5">
      <c r="A60" s="503" t="s">
        <v>197</v>
      </c>
      <c r="B60" s="499" t="s">
        <v>586</v>
      </c>
      <c r="C60" s="500" t="s">
        <v>10</v>
      </c>
      <c r="D60" s="501">
        <v>125</v>
      </c>
      <c r="E60" s="502" t="s">
        <v>536</v>
      </c>
      <c r="F60" s="502" t="s">
        <v>536</v>
      </c>
      <c r="G60" s="502" t="s">
        <v>536</v>
      </c>
      <c r="H60" s="502" t="s">
        <v>536</v>
      </c>
      <c r="I60" s="502" t="s">
        <v>536</v>
      </c>
      <c r="J60" s="502" t="s">
        <v>536</v>
      </c>
      <c r="K60" s="502" t="s">
        <v>536</v>
      </c>
      <c r="L60" s="502" t="s">
        <v>536</v>
      </c>
      <c r="M60" s="502" t="s">
        <v>536</v>
      </c>
      <c r="N60" s="502" t="s">
        <v>536</v>
      </c>
      <c r="O60" s="502" t="s">
        <v>536</v>
      </c>
      <c r="P60" s="530" t="s">
        <v>536</v>
      </c>
      <c r="Q60" s="527" t="s">
        <v>536</v>
      </c>
      <c r="R60" s="502">
        <v>1</v>
      </c>
      <c r="S60" s="502" t="s">
        <v>536</v>
      </c>
      <c r="T60" s="502" t="s">
        <v>536</v>
      </c>
      <c r="U60" s="502">
        <v>1</v>
      </c>
      <c r="V60" s="502">
        <v>6</v>
      </c>
      <c r="W60" s="502">
        <v>7</v>
      </c>
      <c r="X60" s="502">
        <v>18</v>
      </c>
      <c r="Y60" s="502">
        <v>35</v>
      </c>
      <c r="Z60" s="502">
        <v>30</v>
      </c>
      <c r="AA60" s="502">
        <v>16</v>
      </c>
      <c r="AB60" s="502">
        <v>9</v>
      </c>
      <c r="AC60" s="502">
        <v>1</v>
      </c>
      <c r="AD60" s="502">
        <v>1</v>
      </c>
      <c r="AE60" s="502" t="s">
        <v>536</v>
      </c>
      <c r="AF60" s="523" t="s">
        <v>197</v>
      </c>
    </row>
    <row r="61" spans="1:32" ht="13.5">
      <c r="A61" s="498"/>
      <c r="B61" s="499"/>
      <c r="C61" s="500" t="s">
        <v>11</v>
      </c>
      <c r="D61" s="501">
        <v>58</v>
      </c>
      <c r="E61" s="502" t="s">
        <v>536</v>
      </c>
      <c r="F61" s="502" t="s">
        <v>536</v>
      </c>
      <c r="G61" s="502" t="s">
        <v>536</v>
      </c>
      <c r="H61" s="502" t="s">
        <v>536</v>
      </c>
      <c r="I61" s="502" t="s">
        <v>536</v>
      </c>
      <c r="J61" s="502" t="s">
        <v>536</v>
      </c>
      <c r="K61" s="502" t="s">
        <v>536</v>
      </c>
      <c r="L61" s="502" t="s">
        <v>536</v>
      </c>
      <c r="M61" s="502" t="s">
        <v>536</v>
      </c>
      <c r="N61" s="502" t="s">
        <v>536</v>
      </c>
      <c r="O61" s="502" t="s">
        <v>536</v>
      </c>
      <c r="P61" s="530" t="s">
        <v>536</v>
      </c>
      <c r="Q61" s="527" t="s">
        <v>536</v>
      </c>
      <c r="R61" s="502">
        <v>1</v>
      </c>
      <c r="S61" s="502" t="s">
        <v>536</v>
      </c>
      <c r="T61" s="502" t="s">
        <v>536</v>
      </c>
      <c r="U61" s="502" t="s">
        <v>536</v>
      </c>
      <c r="V61" s="502">
        <v>2</v>
      </c>
      <c r="W61" s="502">
        <v>4</v>
      </c>
      <c r="X61" s="502">
        <v>12</v>
      </c>
      <c r="Y61" s="502">
        <v>15</v>
      </c>
      <c r="Z61" s="502">
        <v>16</v>
      </c>
      <c r="AA61" s="502">
        <v>8</v>
      </c>
      <c r="AB61" s="502" t="s">
        <v>536</v>
      </c>
      <c r="AC61" s="502" t="s">
        <v>536</v>
      </c>
      <c r="AD61" s="502" t="s">
        <v>536</v>
      </c>
      <c r="AE61" s="502" t="s">
        <v>536</v>
      </c>
      <c r="AF61" s="522"/>
    </row>
    <row r="62" spans="1:32" ht="13.5">
      <c r="A62" s="498"/>
      <c r="B62" s="499"/>
      <c r="C62" s="500" t="s">
        <v>12</v>
      </c>
      <c r="D62" s="501">
        <v>67</v>
      </c>
      <c r="E62" s="502" t="s">
        <v>536</v>
      </c>
      <c r="F62" s="502" t="s">
        <v>536</v>
      </c>
      <c r="G62" s="502" t="s">
        <v>536</v>
      </c>
      <c r="H62" s="502" t="s">
        <v>536</v>
      </c>
      <c r="I62" s="502" t="s">
        <v>536</v>
      </c>
      <c r="J62" s="502" t="s">
        <v>536</v>
      </c>
      <c r="K62" s="502" t="s">
        <v>536</v>
      </c>
      <c r="L62" s="502" t="s">
        <v>536</v>
      </c>
      <c r="M62" s="502" t="s">
        <v>536</v>
      </c>
      <c r="N62" s="502" t="s">
        <v>536</v>
      </c>
      <c r="O62" s="502" t="s">
        <v>536</v>
      </c>
      <c r="P62" s="530" t="s">
        <v>536</v>
      </c>
      <c r="Q62" s="527" t="s">
        <v>536</v>
      </c>
      <c r="R62" s="502" t="s">
        <v>536</v>
      </c>
      <c r="S62" s="502" t="s">
        <v>536</v>
      </c>
      <c r="T62" s="502" t="s">
        <v>536</v>
      </c>
      <c r="U62" s="502">
        <v>1</v>
      </c>
      <c r="V62" s="502">
        <v>4</v>
      </c>
      <c r="W62" s="502">
        <v>3</v>
      </c>
      <c r="X62" s="502">
        <v>6</v>
      </c>
      <c r="Y62" s="502">
        <v>20</v>
      </c>
      <c r="Z62" s="502">
        <v>14</v>
      </c>
      <c r="AA62" s="502">
        <v>8</v>
      </c>
      <c r="AB62" s="502">
        <v>9</v>
      </c>
      <c r="AC62" s="502">
        <v>1</v>
      </c>
      <c r="AD62" s="502">
        <v>1</v>
      </c>
      <c r="AE62" s="502" t="s">
        <v>536</v>
      </c>
      <c r="AF62" s="522"/>
    </row>
    <row r="63" spans="1:32" ht="13.5">
      <c r="A63" s="498"/>
      <c r="B63" s="499"/>
      <c r="C63" s="500"/>
      <c r="D63" s="501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30"/>
      <c r="Q63" s="527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02"/>
      <c r="AD63" s="502"/>
      <c r="AE63" s="502"/>
      <c r="AF63" s="522"/>
    </row>
    <row r="64" spans="1:32" ht="13.5">
      <c r="A64" s="503" t="s">
        <v>198</v>
      </c>
      <c r="B64" s="499" t="s">
        <v>587</v>
      </c>
      <c r="C64" s="500" t="s">
        <v>10</v>
      </c>
      <c r="D64" s="501">
        <v>60</v>
      </c>
      <c r="E64" s="502" t="s">
        <v>536</v>
      </c>
      <c r="F64" s="502" t="s">
        <v>536</v>
      </c>
      <c r="G64" s="502" t="s">
        <v>536</v>
      </c>
      <c r="H64" s="502" t="s">
        <v>536</v>
      </c>
      <c r="I64" s="502" t="s">
        <v>536</v>
      </c>
      <c r="J64" s="502" t="s">
        <v>536</v>
      </c>
      <c r="K64" s="502" t="s">
        <v>536</v>
      </c>
      <c r="L64" s="502" t="s">
        <v>536</v>
      </c>
      <c r="M64" s="502" t="s">
        <v>536</v>
      </c>
      <c r="N64" s="502" t="s">
        <v>536</v>
      </c>
      <c r="O64" s="502" t="s">
        <v>536</v>
      </c>
      <c r="P64" s="530" t="s">
        <v>536</v>
      </c>
      <c r="Q64" s="527" t="s">
        <v>536</v>
      </c>
      <c r="R64" s="502" t="s">
        <v>536</v>
      </c>
      <c r="S64" s="502" t="s">
        <v>536</v>
      </c>
      <c r="T64" s="502" t="s">
        <v>536</v>
      </c>
      <c r="U64" s="502" t="s">
        <v>536</v>
      </c>
      <c r="V64" s="502">
        <v>2</v>
      </c>
      <c r="W64" s="502">
        <v>3</v>
      </c>
      <c r="X64" s="502">
        <v>7</v>
      </c>
      <c r="Y64" s="502">
        <v>7</v>
      </c>
      <c r="Z64" s="502">
        <v>8</v>
      </c>
      <c r="AA64" s="502">
        <v>14</v>
      </c>
      <c r="AB64" s="502">
        <v>16</v>
      </c>
      <c r="AC64" s="502">
        <v>2</v>
      </c>
      <c r="AD64" s="502">
        <v>1</v>
      </c>
      <c r="AE64" s="502" t="s">
        <v>536</v>
      </c>
      <c r="AF64" s="523" t="s">
        <v>198</v>
      </c>
    </row>
    <row r="65" spans="1:32" ht="13.5">
      <c r="A65" s="498"/>
      <c r="B65" s="499"/>
      <c r="C65" s="500" t="s">
        <v>11</v>
      </c>
      <c r="D65" s="501">
        <v>21</v>
      </c>
      <c r="E65" s="502" t="s">
        <v>536</v>
      </c>
      <c r="F65" s="502" t="s">
        <v>536</v>
      </c>
      <c r="G65" s="502" t="s">
        <v>536</v>
      </c>
      <c r="H65" s="502" t="s">
        <v>536</v>
      </c>
      <c r="I65" s="502" t="s">
        <v>536</v>
      </c>
      <c r="J65" s="502" t="s">
        <v>536</v>
      </c>
      <c r="K65" s="502" t="s">
        <v>536</v>
      </c>
      <c r="L65" s="502" t="s">
        <v>536</v>
      </c>
      <c r="M65" s="502" t="s">
        <v>536</v>
      </c>
      <c r="N65" s="502" t="s">
        <v>536</v>
      </c>
      <c r="O65" s="502" t="s">
        <v>536</v>
      </c>
      <c r="P65" s="530" t="s">
        <v>536</v>
      </c>
      <c r="Q65" s="527" t="s">
        <v>536</v>
      </c>
      <c r="R65" s="502" t="s">
        <v>536</v>
      </c>
      <c r="S65" s="502" t="s">
        <v>536</v>
      </c>
      <c r="T65" s="502" t="s">
        <v>536</v>
      </c>
      <c r="U65" s="502" t="s">
        <v>536</v>
      </c>
      <c r="V65" s="502" t="s">
        <v>536</v>
      </c>
      <c r="W65" s="502">
        <v>2</v>
      </c>
      <c r="X65" s="502">
        <v>4</v>
      </c>
      <c r="Y65" s="502">
        <v>1</v>
      </c>
      <c r="Z65" s="502">
        <v>5</v>
      </c>
      <c r="AA65" s="502">
        <v>7</v>
      </c>
      <c r="AB65" s="502">
        <v>1</v>
      </c>
      <c r="AC65" s="502">
        <v>1</v>
      </c>
      <c r="AD65" s="502" t="s">
        <v>536</v>
      </c>
      <c r="AE65" s="502" t="s">
        <v>536</v>
      </c>
      <c r="AF65" s="522"/>
    </row>
    <row r="66" spans="1:32" ht="13.5">
      <c r="A66" s="498"/>
      <c r="B66" s="499"/>
      <c r="C66" s="500" t="s">
        <v>12</v>
      </c>
      <c r="D66" s="501">
        <v>39</v>
      </c>
      <c r="E66" s="502" t="s">
        <v>536</v>
      </c>
      <c r="F66" s="502" t="s">
        <v>536</v>
      </c>
      <c r="G66" s="502" t="s">
        <v>536</v>
      </c>
      <c r="H66" s="502" t="s">
        <v>536</v>
      </c>
      <c r="I66" s="502" t="s">
        <v>536</v>
      </c>
      <c r="J66" s="502" t="s">
        <v>536</v>
      </c>
      <c r="K66" s="502" t="s">
        <v>536</v>
      </c>
      <c r="L66" s="502" t="s">
        <v>536</v>
      </c>
      <c r="M66" s="502" t="s">
        <v>536</v>
      </c>
      <c r="N66" s="502" t="s">
        <v>536</v>
      </c>
      <c r="O66" s="502" t="s">
        <v>536</v>
      </c>
      <c r="P66" s="530" t="s">
        <v>536</v>
      </c>
      <c r="Q66" s="527" t="s">
        <v>536</v>
      </c>
      <c r="R66" s="502" t="s">
        <v>536</v>
      </c>
      <c r="S66" s="502" t="s">
        <v>536</v>
      </c>
      <c r="T66" s="502" t="s">
        <v>536</v>
      </c>
      <c r="U66" s="502" t="s">
        <v>536</v>
      </c>
      <c r="V66" s="502">
        <v>2</v>
      </c>
      <c r="W66" s="502">
        <v>1</v>
      </c>
      <c r="X66" s="502">
        <v>3</v>
      </c>
      <c r="Y66" s="502">
        <v>6</v>
      </c>
      <c r="Z66" s="502">
        <v>3</v>
      </c>
      <c r="AA66" s="502">
        <v>7</v>
      </c>
      <c r="AB66" s="502">
        <v>15</v>
      </c>
      <c r="AC66" s="502">
        <v>1</v>
      </c>
      <c r="AD66" s="502">
        <v>1</v>
      </c>
      <c r="AE66" s="502" t="s">
        <v>536</v>
      </c>
      <c r="AF66" s="522"/>
    </row>
    <row r="67" spans="1:32" ht="13.5">
      <c r="A67" s="498"/>
      <c r="B67" s="499"/>
      <c r="C67" s="500"/>
      <c r="D67" s="501"/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30"/>
      <c r="Q67" s="527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22"/>
    </row>
    <row r="68" spans="1:32" ht="13.5">
      <c r="A68" s="503" t="s">
        <v>199</v>
      </c>
      <c r="B68" s="499" t="s">
        <v>588</v>
      </c>
      <c r="C68" s="500" t="s">
        <v>10</v>
      </c>
      <c r="D68" s="501">
        <v>156</v>
      </c>
      <c r="E68" s="502" t="s">
        <v>536</v>
      </c>
      <c r="F68" s="502">
        <v>1</v>
      </c>
      <c r="G68" s="502">
        <v>1</v>
      </c>
      <c r="H68" s="502">
        <v>2</v>
      </c>
      <c r="I68" s="502" t="s">
        <v>536</v>
      </c>
      <c r="J68" s="502">
        <v>4</v>
      </c>
      <c r="K68" s="502">
        <v>1</v>
      </c>
      <c r="L68" s="502">
        <v>1</v>
      </c>
      <c r="M68" s="502">
        <v>1</v>
      </c>
      <c r="N68" s="502">
        <v>1</v>
      </c>
      <c r="O68" s="502">
        <v>3</v>
      </c>
      <c r="P68" s="530">
        <v>1</v>
      </c>
      <c r="Q68" s="527" t="s">
        <v>536</v>
      </c>
      <c r="R68" s="502">
        <v>3</v>
      </c>
      <c r="S68" s="502">
        <v>2</v>
      </c>
      <c r="T68" s="502">
        <v>10</v>
      </c>
      <c r="U68" s="502">
        <v>8</v>
      </c>
      <c r="V68" s="502">
        <v>17</v>
      </c>
      <c r="W68" s="502">
        <v>27</v>
      </c>
      <c r="X68" s="502">
        <v>18</v>
      </c>
      <c r="Y68" s="502">
        <v>24</v>
      </c>
      <c r="Z68" s="502">
        <v>16</v>
      </c>
      <c r="AA68" s="502">
        <v>11</v>
      </c>
      <c r="AB68" s="502">
        <v>6</v>
      </c>
      <c r="AC68" s="502">
        <v>2</v>
      </c>
      <c r="AD68" s="502" t="s">
        <v>536</v>
      </c>
      <c r="AE68" s="502" t="s">
        <v>536</v>
      </c>
      <c r="AF68" s="523" t="s">
        <v>199</v>
      </c>
    </row>
    <row r="69" spans="1:32" ht="13.5">
      <c r="A69" s="498"/>
      <c r="B69" s="499"/>
      <c r="C69" s="500" t="s">
        <v>11</v>
      </c>
      <c r="D69" s="501">
        <v>82</v>
      </c>
      <c r="E69" s="502" t="s">
        <v>536</v>
      </c>
      <c r="F69" s="502" t="s">
        <v>536</v>
      </c>
      <c r="G69" s="502">
        <v>1</v>
      </c>
      <c r="H69" s="502">
        <v>1</v>
      </c>
      <c r="I69" s="502" t="s">
        <v>536</v>
      </c>
      <c r="J69" s="502">
        <v>2</v>
      </c>
      <c r="K69" s="502">
        <v>1</v>
      </c>
      <c r="L69" s="502">
        <v>1</v>
      </c>
      <c r="M69" s="502">
        <v>1</v>
      </c>
      <c r="N69" s="502" t="s">
        <v>536</v>
      </c>
      <c r="O69" s="502">
        <v>1</v>
      </c>
      <c r="P69" s="530">
        <v>1</v>
      </c>
      <c r="Q69" s="527" t="s">
        <v>536</v>
      </c>
      <c r="R69" s="502">
        <v>1</v>
      </c>
      <c r="S69" s="502">
        <v>2</v>
      </c>
      <c r="T69" s="502">
        <v>8</v>
      </c>
      <c r="U69" s="502">
        <v>1</v>
      </c>
      <c r="V69" s="502">
        <v>13</v>
      </c>
      <c r="W69" s="502">
        <v>13</v>
      </c>
      <c r="X69" s="502">
        <v>8</v>
      </c>
      <c r="Y69" s="502">
        <v>9</v>
      </c>
      <c r="Z69" s="502">
        <v>11</v>
      </c>
      <c r="AA69" s="502">
        <v>4</v>
      </c>
      <c r="AB69" s="502">
        <v>5</v>
      </c>
      <c r="AC69" s="502" t="s">
        <v>536</v>
      </c>
      <c r="AD69" s="502" t="s">
        <v>536</v>
      </c>
      <c r="AE69" s="502" t="s">
        <v>536</v>
      </c>
      <c r="AF69" s="522"/>
    </row>
    <row r="70" spans="1:32" ht="13.5">
      <c r="A70" s="498"/>
      <c r="B70" s="499"/>
      <c r="C70" s="500" t="s">
        <v>12</v>
      </c>
      <c r="D70" s="501">
        <v>74</v>
      </c>
      <c r="E70" s="502" t="s">
        <v>536</v>
      </c>
      <c r="F70" s="502">
        <v>1</v>
      </c>
      <c r="G70" s="502" t="s">
        <v>536</v>
      </c>
      <c r="H70" s="502">
        <v>1</v>
      </c>
      <c r="I70" s="502" t="s">
        <v>536</v>
      </c>
      <c r="J70" s="502">
        <v>2</v>
      </c>
      <c r="K70" s="502" t="s">
        <v>536</v>
      </c>
      <c r="L70" s="502" t="s">
        <v>536</v>
      </c>
      <c r="M70" s="502" t="s">
        <v>536</v>
      </c>
      <c r="N70" s="502">
        <v>1</v>
      </c>
      <c r="O70" s="502">
        <v>2</v>
      </c>
      <c r="P70" s="530" t="s">
        <v>536</v>
      </c>
      <c r="Q70" s="527" t="s">
        <v>536</v>
      </c>
      <c r="R70" s="502">
        <v>2</v>
      </c>
      <c r="S70" s="502" t="s">
        <v>536</v>
      </c>
      <c r="T70" s="502">
        <v>2</v>
      </c>
      <c r="U70" s="502">
        <v>7</v>
      </c>
      <c r="V70" s="502">
        <v>4</v>
      </c>
      <c r="W70" s="502">
        <v>14</v>
      </c>
      <c r="X70" s="502">
        <v>10</v>
      </c>
      <c r="Y70" s="502">
        <v>15</v>
      </c>
      <c r="Z70" s="502">
        <v>5</v>
      </c>
      <c r="AA70" s="502">
        <v>7</v>
      </c>
      <c r="AB70" s="502">
        <v>1</v>
      </c>
      <c r="AC70" s="502">
        <v>2</v>
      </c>
      <c r="AD70" s="502" t="s">
        <v>536</v>
      </c>
      <c r="AE70" s="502" t="s">
        <v>536</v>
      </c>
      <c r="AF70" s="522"/>
    </row>
    <row r="71" spans="1:32" ht="13.5">
      <c r="A71" s="498"/>
      <c r="B71" s="499"/>
      <c r="C71" s="500"/>
      <c r="D71" s="501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30"/>
      <c r="Q71" s="527"/>
      <c r="R71" s="502"/>
      <c r="S71" s="502"/>
      <c r="T71" s="502"/>
      <c r="U71" s="502"/>
      <c r="V71" s="502"/>
      <c r="W71" s="502"/>
      <c r="X71" s="502"/>
      <c r="Y71" s="502"/>
      <c r="Z71" s="502"/>
      <c r="AA71" s="502"/>
      <c r="AB71" s="502"/>
      <c r="AC71" s="502"/>
      <c r="AD71" s="502"/>
      <c r="AE71" s="502"/>
      <c r="AF71" s="522"/>
    </row>
    <row r="72" spans="1:32" ht="13.5">
      <c r="A72" s="503" t="s">
        <v>200</v>
      </c>
      <c r="B72" s="499" t="s">
        <v>589</v>
      </c>
      <c r="C72" s="500" t="s">
        <v>10</v>
      </c>
      <c r="D72" s="501" t="s">
        <v>536</v>
      </c>
      <c r="E72" s="502" t="s">
        <v>536</v>
      </c>
      <c r="F72" s="502" t="s">
        <v>536</v>
      </c>
      <c r="G72" s="502" t="s">
        <v>536</v>
      </c>
      <c r="H72" s="502" t="s">
        <v>536</v>
      </c>
      <c r="I72" s="502" t="s">
        <v>536</v>
      </c>
      <c r="J72" s="502" t="s">
        <v>536</v>
      </c>
      <c r="K72" s="502" t="s">
        <v>536</v>
      </c>
      <c r="L72" s="502" t="s">
        <v>536</v>
      </c>
      <c r="M72" s="502" t="s">
        <v>536</v>
      </c>
      <c r="N72" s="502" t="s">
        <v>536</v>
      </c>
      <c r="O72" s="502" t="s">
        <v>536</v>
      </c>
      <c r="P72" s="530" t="s">
        <v>536</v>
      </c>
      <c r="Q72" s="527" t="s">
        <v>536</v>
      </c>
      <c r="R72" s="502" t="s">
        <v>536</v>
      </c>
      <c r="S72" s="502" t="s">
        <v>536</v>
      </c>
      <c r="T72" s="502" t="s">
        <v>536</v>
      </c>
      <c r="U72" s="502" t="s">
        <v>536</v>
      </c>
      <c r="V72" s="502" t="s">
        <v>536</v>
      </c>
      <c r="W72" s="502" t="s">
        <v>536</v>
      </c>
      <c r="X72" s="502" t="s">
        <v>536</v>
      </c>
      <c r="Y72" s="502" t="s">
        <v>536</v>
      </c>
      <c r="Z72" s="502" t="s">
        <v>536</v>
      </c>
      <c r="AA72" s="502" t="s">
        <v>536</v>
      </c>
      <c r="AB72" s="502" t="s">
        <v>536</v>
      </c>
      <c r="AC72" s="502" t="s">
        <v>536</v>
      </c>
      <c r="AD72" s="502" t="s">
        <v>536</v>
      </c>
      <c r="AE72" s="502" t="s">
        <v>536</v>
      </c>
      <c r="AF72" s="523" t="s">
        <v>200</v>
      </c>
    </row>
    <row r="73" spans="1:32" ht="13.5">
      <c r="A73" s="498"/>
      <c r="B73" s="499"/>
      <c r="C73" s="500" t="s">
        <v>11</v>
      </c>
      <c r="D73" s="501" t="s">
        <v>536</v>
      </c>
      <c r="E73" s="502" t="s">
        <v>536</v>
      </c>
      <c r="F73" s="502" t="s">
        <v>536</v>
      </c>
      <c r="G73" s="502" t="s">
        <v>536</v>
      </c>
      <c r="H73" s="502" t="s">
        <v>536</v>
      </c>
      <c r="I73" s="502" t="s">
        <v>536</v>
      </c>
      <c r="J73" s="502" t="s">
        <v>536</v>
      </c>
      <c r="K73" s="502" t="s">
        <v>536</v>
      </c>
      <c r="L73" s="502" t="s">
        <v>536</v>
      </c>
      <c r="M73" s="502" t="s">
        <v>536</v>
      </c>
      <c r="N73" s="502" t="s">
        <v>536</v>
      </c>
      <c r="O73" s="502" t="s">
        <v>536</v>
      </c>
      <c r="P73" s="530" t="s">
        <v>536</v>
      </c>
      <c r="Q73" s="527" t="s">
        <v>536</v>
      </c>
      <c r="R73" s="502" t="s">
        <v>536</v>
      </c>
      <c r="S73" s="502" t="s">
        <v>536</v>
      </c>
      <c r="T73" s="502" t="s">
        <v>536</v>
      </c>
      <c r="U73" s="502" t="s">
        <v>536</v>
      </c>
      <c r="V73" s="502" t="s">
        <v>536</v>
      </c>
      <c r="W73" s="502" t="s">
        <v>536</v>
      </c>
      <c r="X73" s="502" t="s">
        <v>536</v>
      </c>
      <c r="Y73" s="502" t="s">
        <v>536</v>
      </c>
      <c r="Z73" s="502" t="s">
        <v>536</v>
      </c>
      <c r="AA73" s="502" t="s">
        <v>536</v>
      </c>
      <c r="AB73" s="502" t="s">
        <v>536</v>
      </c>
      <c r="AC73" s="502" t="s">
        <v>536</v>
      </c>
      <c r="AD73" s="502" t="s">
        <v>536</v>
      </c>
      <c r="AE73" s="502" t="s">
        <v>536</v>
      </c>
      <c r="AF73" s="522"/>
    </row>
    <row r="74" spans="1:32" ht="13.5">
      <c r="A74" s="498"/>
      <c r="B74" s="499"/>
      <c r="C74" s="500" t="s">
        <v>12</v>
      </c>
      <c r="D74" s="501" t="s">
        <v>536</v>
      </c>
      <c r="E74" s="502" t="s">
        <v>536</v>
      </c>
      <c r="F74" s="502" t="s">
        <v>536</v>
      </c>
      <c r="G74" s="502" t="s">
        <v>536</v>
      </c>
      <c r="H74" s="502" t="s">
        <v>536</v>
      </c>
      <c r="I74" s="502" t="s">
        <v>536</v>
      </c>
      <c r="J74" s="502" t="s">
        <v>536</v>
      </c>
      <c r="K74" s="502" t="s">
        <v>536</v>
      </c>
      <c r="L74" s="502" t="s">
        <v>536</v>
      </c>
      <c r="M74" s="502" t="s">
        <v>536</v>
      </c>
      <c r="N74" s="502" t="s">
        <v>536</v>
      </c>
      <c r="O74" s="502" t="s">
        <v>536</v>
      </c>
      <c r="P74" s="530" t="s">
        <v>536</v>
      </c>
      <c r="Q74" s="527" t="s">
        <v>536</v>
      </c>
      <c r="R74" s="502" t="s">
        <v>536</v>
      </c>
      <c r="S74" s="502" t="s">
        <v>536</v>
      </c>
      <c r="T74" s="502" t="s">
        <v>536</v>
      </c>
      <c r="U74" s="502" t="s">
        <v>536</v>
      </c>
      <c r="V74" s="502" t="s">
        <v>536</v>
      </c>
      <c r="W74" s="502" t="s">
        <v>536</v>
      </c>
      <c r="X74" s="502" t="s">
        <v>536</v>
      </c>
      <c r="Y74" s="502" t="s">
        <v>536</v>
      </c>
      <c r="Z74" s="502" t="s">
        <v>536</v>
      </c>
      <c r="AA74" s="502" t="s">
        <v>536</v>
      </c>
      <c r="AB74" s="502" t="s">
        <v>536</v>
      </c>
      <c r="AC74" s="502" t="s">
        <v>536</v>
      </c>
      <c r="AD74" s="502" t="s">
        <v>536</v>
      </c>
      <c r="AE74" s="502" t="s">
        <v>536</v>
      </c>
      <c r="AF74" s="522"/>
    </row>
    <row r="75" spans="1:32" ht="13.5">
      <c r="A75" s="498"/>
      <c r="B75" s="499"/>
      <c r="C75" s="500"/>
      <c r="D75" s="501"/>
      <c r="E75" s="502"/>
      <c r="F75" s="502"/>
      <c r="G75" s="502"/>
      <c r="H75" s="502"/>
      <c r="I75" s="502"/>
      <c r="J75" s="502"/>
      <c r="K75" s="502"/>
      <c r="L75" s="502"/>
      <c r="M75" s="502"/>
      <c r="N75" s="502"/>
      <c r="O75" s="502"/>
      <c r="P75" s="530"/>
      <c r="Q75" s="527"/>
      <c r="R75" s="502"/>
      <c r="S75" s="502"/>
      <c r="T75" s="502"/>
      <c r="U75" s="502"/>
      <c r="V75" s="502"/>
      <c r="W75" s="502"/>
      <c r="X75" s="502"/>
      <c r="Y75" s="502"/>
      <c r="Z75" s="502"/>
      <c r="AA75" s="502"/>
      <c r="AB75" s="502"/>
      <c r="AC75" s="502"/>
      <c r="AD75" s="502"/>
      <c r="AE75" s="502"/>
      <c r="AF75" s="522"/>
    </row>
    <row r="76" spans="1:32" ht="13.5">
      <c r="A76" s="503" t="s">
        <v>201</v>
      </c>
      <c r="B76" s="499" t="s">
        <v>590</v>
      </c>
      <c r="C76" s="500" t="s">
        <v>10</v>
      </c>
      <c r="D76" s="501">
        <v>1</v>
      </c>
      <c r="E76" s="502" t="s">
        <v>536</v>
      </c>
      <c r="F76" s="502" t="s">
        <v>536</v>
      </c>
      <c r="G76" s="502" t="s">
        <v>536</v>
      </c>
      <c r="H76" s="502" t="s">
        <v>536</v>
      </c>
      <c r="I76" s="502" t="s">
        <v>536</v>
      </c>
      <c r="J76" s="502" t="s">
        <v>536</v>
      </c>
      <c r="K76" s="502" t="s">
        <v>536</v>
      </c>
      <c r="L76" s="502" t="s">
        <v>536</v>
      </c>
      <c r="M76" s="502" t="s">
        <v>536</v>
      </c>
      <c r="N76" s="502" t="s">
        <v>536</v>
      </c>
      <c r="O76" s="502" t="s">
        <v>536</v>
      </c>
      <c r="P76" s="530" t="s">
        <v>536</v>
      </c>
      <c r="Q76" s="527" t="s">
        <v>536</v>
      </c>
      <c r="R76" s="502" t="s">
        <v>536</v>
      </c>
      <c r="S76" s="502" t="s">
        <v>536</v>
      </c>
      <c r="T76" s="502" t="s">
        <v>536</v>
      </c>
      <c r="U76" s="502">
        <v>1</v>
      </c>
      <c r="V76" s="502" t="s">
        <v>536</v>
      </c>
      <c r="W76" s="502" t="s">
        <v>536</v>
      </c>
      <c r="X76" s="502" t="s">
        <v>536</v>
      </c>
      <c r="Y76" s="502" t="s">
        <v>536</v>
      </c>
      <c r="Z76" s="502" t="s">
        <v>536</v>
      </c>
      <c r="AA76" s="502" t="s">
        <v>536</v>
      </c>
      <c r="AB76" s="502" t="s">
        <v>536</v>
      </c>
      <c r="AC76" s="502" t="s">
        <v>536</v>
      </c>
      <c r="AD76" s="502" t="s">
        <v>536</v>
      </c>
      <c r="AE76" s="502" t="s">
        <v>536</v>
      </c>
      <c r="AF76" s="523" t="s">
        <v>201</v>
      </c>
    </row>
    <row r="77" spans="1:32" ht="13.5">
      <c r="A77" s="498"/>
      <c r="B77" s="499"/>
      <c r="C77" s="500" t="s">
        <v>11</v>
      </c>
      <c r="D77" s="501">
        <v>1</v>
      </c>
      <c r="E77" s="502" t="s">
        <v>536</v>
      </c>
      <c r="F77" s="502" t="s">
        <v>536</v>
      </c>
      <c r="G77" s="502" t="s">
        <v>536</v>
      </c>
      <c r="H77" s="502" t="s">
        <v>536</v>
      </c>
      <c r="I77" s="502" t="s">
        <v>536</v>
      </c>
      <c r="J77" s="502" t="s">
        <v>536</v>
      </c>
      <c r="K77" s="502" t="s">
        <v>536</v>
      </c>
      <c r="L77" s="502" t="s">
        <v>536</v>
      </c>
      <c r="M77" s="502" t="s">
        <v>536</v>
      </c>
      <c r="N77" s="502" t="s">
        <v>536</v>
      </c>
      <c r="O77" s="502" t="s">
        <v>536</v>
      </c>
      <c r="P77" s="530" t="s">
        <v>536</v>
      </c>
      <c r="Q77" s="527" t="s">
        <v>536</v>
      </c>
      <c r="R77" s="502" t="s">
        <v>536</v>
      </c>
      <c r="S77" s="502" t="s">
        <v>536</v>
      </c>
      <c r="T77" s="502" t="s">
        <v>536</v>
      </c>
      <c r="U77" s="502">
        <v>1</v>
      </c>
      <c r="V77" s="502" t="s">
        <v>536</v>
      </c>
      <c r="W77" s="502" t="s">
        <v>536</v>
      </c>
      <c r="X77" s="502" t="s">
        <v>536</v>
      </c>
      <c r="Y77" s="502" t="s">
        <v>536</v>
      </c>
      <c r="Z77" s="502" t="s">
        <v>536</v>
      </c>
      <c r="AA77" s="502" t="s">
        <v>536</v>
      </c>
      <c r="AB77" s="502" t="s">
        <v>536</v>
      </c>
      <c r="AC77" s="502" t="s">
        <v>536</v>
      </c>
      <c r="AD77" s="502" t="s">
        <v>536</v>
      </c>
      <c r="AE77" s="502" t="s">
        <v>536</v>
      </c>
      <c r="AF77" s="522"/>
    </row>
    <row r="78" spans="1:32" ht="13.5">
      <c r="A78" s="498"/>
      <c r="B78" s="499"/>
      <c r="C78" s="500" t="s">
        <v>12</v>
      </c>
      <c r="D78" s="501" t="s">
        <v>536</v>
      </c>
      <c r="E78" s="502" t="s">
        <v>536</v>
      </c>
      <c r="F78" s="502" t="s">
        <v>536</v>
      </c>
      <c r="G78" s="502" t="s">
        <v>536</v>
      </c>
      <c r="H78" s="502" t="s">
        <v>536</v>
      </c>
      <c r="I78" s="502" t="s">
        <v>536</v>
      </c>
      <c r="J78" s="502" t="s">
        <v>536</v>
      </c>
      <c r="K78" s="502" t="s">
        <v>536</v>
      </c>
      <c r="L78" s="502" t="s">
        <v>536</v>
      </c>
      <c r="M78" s="502" t="s">
        <v>536</v>
      </c>
      <c r="N78" s="502" t="s">
        <v>536</v>
      </c>
      <c r="O78" s="502" t="s">
        <v>536</v>
      </c>
      <c r="P78" s="530" t="s">
        <v>536</v>
      </c>
      <c r="Q78" s="527" t="s">
        <v>536</v>
      </c>
      <c r="R78" s="502" t="s">
        <v>536</v>
      </c>
      <c r="S78" s="502" t="s">
        <v>536</v>
      </c>
      <c r="T78" s="502" t="s">
        <v>536</v>
      </c>
      <c r="U78" s="502" t="s">
        <v>536</v>
      </c>
      <c r="V78" s="502" t="s">
        <v>536</v>
      </c>
      <c r="W78" s="502" t="s">
        <v>536</v>
      </c>
      <c r="X78" s="502" t="s">
        <v>536</v>
      </c>
      <c r="Y78" s="502" t="s">
        <v>536</v>
      </c>
      <c r="Z78" s="502" t="s">
        <v>536</v>
      </c>
      <c r="AA78" s="502" t="s">
        <v>536</v>
      </c>
      <c r="AB78" s="502" t="s">
        <v>536</v>
      </c>
      <c r="AC78" s="502" t="s">
        <v>536</v>
      </c>
      <c r="AD78" s="502" t="s">
        <v>536</v>
      </c>
      <c r="AE78" s="502" t="s">
        <v>536</v>
      </c>
      <c r="AF78" s="522"/>
    </row>
    <row r="79" spans="1:32" ht="13.5">
      <c r="A79" s="537"/>
      <c r="B79" s="538"/>
      <c r="C79" s="537"/>
      <c r="D79" s="496"/>
      <c r="E79" s="497"/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  <c r="Y79" s="497"/>
      <c r="Z79" s="497"/>
      <c r="AA79" s="497"/>
      <c r="AB79" s="497"/>
      <c r="AC79" s="497"/>
      <c r="AD79" s="497"/>
      <c r="AE79" s="497"/>
      <c r="AF79" s="537"/>
    </row>
    <row r="80" spans="1:32" ht="13.5">
      <c r="A80" s="532"/>
      <c r="B80" s="533"/>
      <c r="C80" s="532"/>
      <c r="D80" s="501"/>
      <c r="E80" s="502"/>
      <c r="F80" s="502"/>
      <c r="G80" s="502"/>
      <c r="H80" s="502"/>
      <c r="I80" s="502"/>
      <c r="J80" s="502"/>
      <c r="K80" s="502"/>
      <c r="L80" s="502"/>
      <c r="M80" s="502"/>
      <c r="N80" s="502"/>
      <c r="O80" s="502"/>
      <c r="P80" s="502"/>
      <c r="Q80" s="502"/>
      <c r="R80" s="502"/>
      <c r="S80" s="502"/>
      <c r="T80" s="502"/>
      <c r="U80" s="502"/>
      <c r="V80" s="502"/>
      <c r="W80" s="502"/>
      <c r="X80" s="502"/>
      <c r="Y80" s="502"/>
      <c r="Z80" s="502"/>
      <c r="AA80" s="502"/>
      <c r="AB80" s="502"/>
      <c r="AC80" s="502"/>
      <c r="AD80" s="502"/>
      <c r="AE80" s="502"/>
      <c r="AF80" s="532"/>
    </row>
    <row r="81" spans="1:32" ht="7.5" customHeight="1">
      <c r="A81" s="532"/>
      <c r="B81" s="533"/>
      <c r="C81" s="532"/>
      <c r="D81" s="501"/>
      <c r="E81" s="502"/>
      <c r="F81" s="502"/>
      <c r="G81" s="502"/>
      <c r="H81" s="502"/>
      <c r="I81" s="502"/>
      <c r="J81" s="502"/>
      <c r="K81" s="502"/>
      <c r="L81" s="502"/>
      <c r="M81" s="502"/>
      <c r="N81" s="502"/>
      <c r="O81" s="502"/>
      <c r="P81" s="502"/>
      <c r="Q81" s="502"/>
      <c r="R81" s="502"/>
      <c r="S81" s="502"/>
      <c r="T81" s="502"/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32"/>
    </row>
    <row r="82" spans="1:32" ht="13.5">
      <c r="A82" s="532"/>
      <c r="B82" s="533"/>
      <c r="C82" s="532"/>
      <c r="D82" s="501"/>
      <c r="E82" s="502"/>
      <c r="F82" s="502"/>
      <c r="G82" s="502"/>
      <c r="H82" s="502"/>
      <c r="I82" s="502"/>
      <c r="J82" s="502"/>
      <c r="K82" s="502"/>
      <c r="L82" s="502"/>
      <c r="M82" s="502"/>
      <c r="N82" s="502"/>
      <c r="O82" s="502"/>
      <c r="P82" s="502"/>
      <c r="Q82" s="502"/>
      <c r="R82" s="502"/>
      <c r="S82" s="502"/>
      <c r="T82" s="502"/>
      <c r="U82" s="502"/>
      <c r="V82" s="502"/>
      <c r="W82" s="502"/>
      <c r="X82" s="502"/>
      <c r="Y82" s="502"/>
      <c r="Z82" s="502"/>
      <c r="AA82" s="502"/>
      <c r="AB82" s="502"/>
      <c r="AC82" s="502"/>
      <c r="AD82" s="502"/>
      <c r="AE82" s="502"/>
      <c r="AF82" s="532"/>
    </row>
    <row r="83" spans="3:31" ht="13.5">
      <c r="C83" s="490" t="s">
        <v>667</v>
      </c>
      <c r="D83" s="491" t="s">
        <v>668</v>
      </c>
      <c r="E83" s="489" t="s">
        <v>668</v>
      </c>
      <c r="F83" s="489" t="s">
        <v>668</v>
      </c>
      <c r="G83" s="415" t="s">
        <v>512</v>
      </c>
      <c r="H83" s="489" t="s">
        <v>668</v>
      </c>
      <c r="I83" s="489" t="s">
        <v>668</v>
      </c>
      <c r="J83" s="489" t="s">
        <v>668</v>
      </c>
      <c r="K83" s="489" t="s">
        <v>668</v>
      </c>
      <c r="L83" s="489" t="s">
        <v>668</v>
      </c>
      <c r="M83" s="489" t="s">
        <v>668</v>
      </c>
      <c r="N83" s="489" t="s">
        <v>668</v>
      </c>
      <c r="O83" s="489" t="s">
        <v>668</v>
      </c>
      <c r="P83" s="489" t="s">
        <v>668</v>
      </c>
      <c r="Q83" s="489" t="s">
        <v>668</v>
      </c>
      <c r="R83" s="489" t="s">
        <v>668</v>
      </c>
      <c r="S83" s="489" t="s">
        <v>668</v>
      </c>
      <c r="T83" s="489" t="s">
        <v>668</v>
      </c>
      <c r="U83" s="489" t="s">
        <v>668</v>
      </c>
      <c r="V83" s="489" t="s">
        <v>668</v>
      </c>
      <c r="W83" s="489" t="s">
        <v>668</v>
      </c>
      <c r="Y83" s="415" t="s">
        <v>718</v>
      </c>
      <c r="Z83" s="489" t="s">
        <v>668</v>
      </c>
      <c r="AA83" s="489" t="s">
        <v>668</v>
      </c>
      <c r="AB83" s="489" t="s">
        <v>668</v>
      </c>
      <c r="AC83" s="489" t="s">
        <v>668</v>
      </c>
      <c r="AD83" s="489" t="s">
        <v>668</v>
      </c>
      <c r="AE83" s="489" t="s">
        <v>668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68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F8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875" style="490" bestFit="1" customWidth="1"/>
    <col min="2" max="2" width="27.875" style="489" bestFit="1" customWidth="1"/>
    <col min="3" max="3" width="7.75390625" style="490" bestFit="1" customWidth="1"/>
    <col min="4" max="4" width="7.00390625" style="491" bestFit="1" customWidth="1"/>
    <col min="5" max="5" width="4.75390625" style="489" bestFit="1" customWidth="1"/>
    <col min="6" max="6" width="4.625" style="489" bestFit="1" customWidth="1"/>
    <col min="7" max="9" width="4.75390625" style="489" bestFit="1" customWidth="1"/>
    <col min="10" max="30" width="6.50390625" style="489" customWidth="1"/>
    <col min="31" max="31" width="5.25390625" style="489" bestFit="1" customWidth="1"/>
    <col min="32" max="32" width="9.875" style="489" bestFit="1" customWidth="1"/>
    <col min="33" max="16384" width="9.00390625" style="489" customWidth="1"/>
  </cols>
  <sheetData>
    <row r="1" spans="1:32" ht="13.5">
      <c r="A1" s="535" t="s">
        <v>674</v>
      </c>
      <c r="B1" s="536"/>
      <c r="C1" s="534"/>
      <c r="D1" s="507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21" t="str">
        <f>+'表５ (1)'!AF2</f>
        <v>（平成17年）</v>
      </c>
    </row>
    <row r="2" spans="1:32" s="520" customFormat="1" ht="24">
      <c r="A2" s="511" t="s">
        <v>670</v>
      </c>
      <c r="B2" s="512" t="s">
        <v>671</v>
      </c>
      <c r="C2" s="513"/>
      <c r="D2" s="514" t="s">
        <v>10</v>
      </c>
      <c r="E2" s="515" t="s">
        <v>529</v>
      </c>
      <c r="F2" s="516" t="s">
        <v>530</v>
      </c>
      <c r="G2" s="516" t="s">
        <v>531</v>
      </c>
      <c r="H2" s="516" t="s">
        <v>532</v>
      </c>
      <c r="I2" s="519" t="s">
        <v>533</v>
      </c>
      <c r="J2" s="515" t="s">
        <v>672</v>
      </c>
      <c r="K2" s="517" t="s">
        <v>695</v>
      </c>
      <c r="L2" s="517" t="s">
        <v>696</v>
      </c>
      <c r="M2" s="517" t="s">
        <v>697</v>
      </c>
      <c r="N2" s="516" t="s">
        <v>698</v>
      </c>
      <c r="O2" s="516" t="s">
        <v>699</v>
      </c>
      <c r="P2" s="518" t="s">
        <v>700</v>
      </c>
      <c r="Q2" s="515" t="s">
        <v>701</v>
      </c>
      <c r="R2" s="516" t="s">
        <v>702</v>
      </c>
      <c r="S2" s="516" t="s">
        <v>703</v>
      </c>
      <c r="T2" s="516" t="s">
        <v>704</v>
      </c>
      <c r="U2" s="516" t="s">
        <v>705</v>
      </c>
      <c r="V2" s="516" t="s">
        <v>706</v>
      </c>
      <c r="W2" s="516" t="s">
        <v>707</v>
      </c>
      <c r="X2" s="516" t="s">
        <v>708</v>
      </c>
      <c r="Y2" s="516" t="s">
        <v>709</v>
      </c>
      <c r="Z2" s="516" t="s">
        <v>710</v>
      </c>
      <c r="AA2" s="516" t="s">
        <v>711</v>
      </c>
      <c r="AB2" s="516" t="s">
        <v>712</v>
      </c>
      <c r="AC2" s="516" t="s">
        <v>713</v>
      </c>
      <c r="AD2" s="516" t="s">
        <v>673</v>
      </c>
      <c r="AE2" s="519" t="s">
        <v>140</v>
      </c>
      <c r="AF2" s="511" t="s">
        <v>670</v>
      </c>
    </row>
    <row r="3" spans="1:32" ht="13.5">
      <c r="A3" s="498"/>
      <c r="B3" s="499"/>
      <c r="C3" s="500"/>
      <c r="D3" s="501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30"/>
      <c r="Q3" s="527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22"/>
    </row>
    <row r="4" spans="1:32" ht="13.5">
      <c r="A4" s="503" t="s">
        <v>202</v>
      </c>
      <c r="B4" s="499" t="s">
        <v>591</v>
      </c>
      <c r="C4" s="500" t="s">
        <v>10</v>
      </c>
      <c r="D4" s="501">
        <v>10029</v>
      </c>
      <c r="E4" s="502">
        <v>7</v>
      </c>
      <c r="F4" s="502" t="s">
        <v>536</v>
      </c>
      <c r="G4" s="502" t="s">
        <v>536</v>
      </c>
      <c r="H4" s="502" t="s">
        <v>536</v>
      </c>
      <c r="I4" s="502">
        <v>1</v>
      </c>
      <c r="J4" s="502">
        <v>8</v>
      </c>
      <c r="K4" s="502" t="s">
        <v>536</v>
      </c>
      <c r="L4" s="502" t="s">
        <v>536</v>
      </c>
      <c r="M4" s="502">
        <v>3</v>
      </c>
      <c r="N4" s="502">
        <v>10</v>
      </c>
      <c r="O4" s="502">
        <v>16</v>
      </c>
      <c r="P4" s="530">
        <v>27</v>
      </c>
      <c r="Q4" s="527">
        <v>47</v>
      </c>
      <c r="R4" s="502">
        <v>63</v>
      </c>
      <c r="S4" s="502">
        <v>106</v>
      </c>
      <c r="T4" s="502">
        <v>211</v>
      </c>
      <c r="U4" s="502">
        <v>341</v>
      </c>
      <c r="V4" s="502">
        <v>416</v>
      </c>
      <c r="W4" s="502">
        <v>596</v>
      </c>
      <c r="X4" s="502">
        <v>951</v>
      </c>
      <c r="Y4" s="502">
        <v>1402</v>
      </c>
      <c r="Z4" s="502">
        <v>1841</v>
      </c>
      <c r="AA4" s="502">
        <v>1858</v>
      </c>
      <c r="AB4" s="502">
        <v>1533</v>
      </c>
      <c r="AC4" s="502">
        <v>507</v>
      </c>
      <c r="AD4" s="502">
        <v>93</v>
      </c>
      <c r="AE4" s="502" t="s">
        <v>536</v>
      </c>
      <c r="AF4" s="523" t="s">
        <v>202</v>
      </c>
    </row>
    <row r="5" spans="1:32" ht="13.5">
      <c r="A5" s="498"/>
      <c r="B5" s="499"/>
      <c r="C5" s="500" t="s">
        <v>11</v>
      </c>
      <c r="D5" s="501">
        <v>4936</v>
      </c>
      <c r="E5" s="502">
        <v>5</v>
      </c>
      <c r="F5" s="502" t="s">
        <v>536</v>
      </c>
      <c r="G5" s="502" t="s">
        <v>536</v>
      </c>
      <c r="H5" s="502" t="s">
        <v>536</v>
      </c>
      <c r="I5" s="502" t="s">
        <v>536</v>
      </c>
      <c r="J5" s="502">
        <v>5</v>
      </c>
      <c r="K5" s="502" t="s">
        <v>536</v>
      </c>
      <c r="L5" s="502" t="s">
        <v>536</v>
      </c>
      <c r="M5" s="502">
        <v>1</v>
      </c>
      <c r="N5" s="502">
        <v>6</v>
      </c>
      <c r="O5" s="502">
        <v>14</v>
      </c>
      <c r="P5" s="530">
        <v>19</v>
      </c>
      <c r="Q5" s="527">
        <v>34</v>
      </c>
      <c r="R5" s="502">
        <v>50</v>
      </c>
      <c r="S5" s="502">
        <v>77</v>
      </c>
      <c r="T5" s="502">
        <v>149</v>
      </c>
      <c r="U5" s="502">
        <v>252</v>
      </c>
      <c r="V5" s="502">
        <v>282</v>
      </c>
      <c r="W5" s="502">
        <v>417</v>
      </c>
      <c r="X5" s="502">
        <v>614</v>
      </c>
      <c r="Y5" s="502">
        <v>838</v>
      </c>
      <c r="Z5" s="502">
        <v>885</v>
      </c>
      <c r="AA5" s="502">
        <v>709</v>
      </c>
      <c r="AB5" s="502">
        <v>450</v>
      </c>
      <c r="AC5" s="502">
        <v>120</v>
      </c>
      <c r="AD5" s="502">
        <v>14</v>
      </c>
      <c r="AE5" s="502" t="s">
        <v>536</v>
      </c>
      <c r="AF5" s="522"/>
    </row>
    <row r="6" spans="1:32" ht="13.5">
      <c r="A6" s="498"/>
      <c r="B6" s="499"/>
      <c r="C6" s="500" t="s">
        <v>12</v>
      </c>
      <c r="D6" s="501">
        <v>5093</v>
      </c>
      <c r="E6" s="502">
        <v>2</v>
      </c>
      <c r="F6" s="502" t="s">
        <v>536</v>
      </c>
      <c r="G6" s="502" t="s">
        <v>536</v>
      </c>
      <c r="H6" s="502" t="s">
        <v>536</v>
      </c>
      <c r="I6" s="502">
        <v>1</v>
      </c>
      <c r="J6" s="502">
        <v>3</v>
      </c>
      <c r="K6" s="502" t="s">
        <v>536</v>
      </c>
      <c r="L6" s="502" t="s">
        <v>536</v>
      </c>
      <c r="M6" s="502">
        <v>2</v>
      </c>
      <c r="N6" s="502">
        <v>4</v>
      </c>
      <c r="O6" s="502">
        <v>2</v>
      </c>
      <c r="P6" s="530">
        <v>8</v>
      </c>
      <c r="Q6" s="527">
        <v>13</v>
      </c>
      <c r="R6" s="502">
        <v>13</v>
      </c>
      <c r="S6" s="502">
        <v>29</v>
      </c>
      <c r="T6" s="502">
        <v>62</v>
      </c>
      <c r="U6" s="502">
        <v>89</v>
      </c>
      <c r="V6" s="502">
        <v>134</v>
      </c>
      <c r="W6" s="502">
        <v>179</v>
      </c>
      <c r="X6" s="502">
        <v>337</v>
      </c>
      <c r="Y6" s="502">
        <v>564</v>
      </c>
      <c r="Z6" s="502">
        <v>956</v>
      </c>
      <c r="AA6" s="502">
        <v>1149</v>
      </c>
      <c r="AB6" s="502">
        <v>1083</v>
      </c>
      <c r="AC6" s="502">
        <v>387</v>
      </c>
      <c r="AD6" s="502">
        <v>79</v>
      </c>
      <c r="AE6" s="502" t="s">
        <v>536</v>
      </c>
      <c r="AF6" s="522"/>
    </row>
    <row r="7" spans="1:32" ht="13.5">
      <c r="A7" s="498"/>
      <c r="B7" s="499"/>
      <c r="C7" s="500"/>
      <c r="D7" s="501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30"/>
      <c r="Q7" s="527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22"/>
    </row>
    <row r="8" spans="1:32" ht="13.5">
      <c r="A8" s="503" t="s">
        <v>203</v>
      </c>
      <c r="B8" s="499" t="s">
        <v>592</v>
      </c>
      <c r="C8" s="500" t="s">
        <v>10</v>
      </c>
      <c r="D8" s="501">
        <v>213</v>
      </c>
      <c r="E8" s="502" t="s">
        <v>536</v>
      </c>
      <c r="F8" s="502" t="s">
        <v>536</v>
      </c>
      <c r="G8" s="502" t="s">
        <v>536</v>
      </c>
      <c r="H8" s="502" t="s">
        <v>536</v>
      </c>
      <c r="I8" s="502" t="s">
        <v>536</v>
      </c>
      <c r="J8" s="502" t="s">
        <v>536</v>
      </c>
      <c r="K8" s="502" t="s">
        <v>536</v>
      </c>
      <c r="L8" s="502" t="s">
        <v>536</v>
      </c>
      <c r="M8" s="502" t="s">
        <v>536</v>
      </c>
      <c r="N8" s="502" t="s">
        <v>536</v>
      </c>
      <c r="O8" s="502" t="s">
        <v>536</v>
      </c>
      <c r="P8" s="530" t="s">
        <v>536</v>
      </c>
      <c r="Q8" s="527" t="s">
        <v>536</v>
      </c>
      <c r="R8" s="502" t="s">
        <v>536</v>
      </c>
      <c r="S8" s="502">
        <v>1</v>
      </c>
      <c r="T8" s="502" t="s">
        <v>536</v>
      </c>
      <c r="U8" s="502" t="s">
        <v>536</v>
      </c>
      <c r="V8" s="502">
        <v>8</v>
      </c>
      <c r="W8" s="502">
        <v>3</v>
      </c>
      <c r="X8" s="502">
        <v>7</v>
      </c>
      <c r="Y8" s="502">
        <v>14</v>
      </c>
      <c r="Z8" s="502">
        <v>36</v>
      </c>
      <c r="AA8" s="502">
        <v>49</v>
      </c>
      <c r="AB8" s="502">
        <v>65</v>
      </c>
      <c r="AC8" s="502">
        <v>26</v>
      </c>
      <c r="AD8" s="502">
        <v>4</v>
      </c>
      <c r="AE8" s="502" t="s">
        <v>536</v>
      </c>
      <c r="AF8" s="523" t="s">
        <v>203</v>
      </c>
    </row>
    <row r="9" spans="1:32" ht="13.5">
      <c r="A9" s="498"/>
      <c r="B9" s="499"/>
      <c r="C9" s="500" t="s">
        <v>11</v>
      </c>
      <c r="D9" s="501">
        <v>75</v>
      </c>
      <c r="E9" s="502" t="s">
        <v>536</v>
      </c>
      <c r="F9" s="502" t="s">
        <v>536</v>
      </c>
      <c r="G9" s="502" t="s">
        <v>536</v>
      </c>
      <c r="H9" s="502" t="s">
        <v>536</v>
      </c>
      <c r="I9" s="502" t="s">
        <v>536</v>
      </c>
      <c r="J9" s="502" t="s">
        <v>536</v>
      </c>
      <c r="K9" s="502" t="s">
        <v>536</v>
      </c>
      <c r="L9" s="502" t="s">
        <v>536</v>
      </c>
      <c r="M9" s="502" t="s">
        <v>536</v>
      </c>
      <c r="N9" s="502" t="s">
        <v>536</v>
      </c>
      <c r="O9" s="502" t="s">
        <v>536</v>
      </c>
      <c r="P9" s="530" t="s">
        <v>536</v>
      </c>
      <c r="Q9" s="527" t="s">
        <v>536</v>
      </c>
      <c r="R9" s="502" t="s">
        <v>536</v>
      </c>
      <c r="S9" s="502">
        <v>1</v>
      </c>
      <c r="T9" s="502" t="s">
        <v>536</v>
      </c>
      <c r="U9" s="502" t="s">
        <v>536</v>
      </c>
      <c r="V9" s="502">
        <v>4</v>
      </c>
      <c r="W9" s="502">
        <v>1</v>
      </c>
      <c r="X9" s="502">
        <v>2</v>
      </c>
      <c r="Y9" s="502">
        <v>9</v>
      </c>
      <c r="Z9" s="502">
        <v>20</v>
      </c>
      <c r="AA9" s="502">
        <v>21</v>
      </c>
      <c r="AB9" s="502">
        <v>12</v>
      </c>
      <c r="AC9" s="502">
        <v>5</v>
      </c>
      <c r="AD9" s="502" t="s">
        <v>536</v>
      </c>
      <c r="AE9" s="502" t="s">
        <v>536</v>
      </c>
      <c r="AF9" s="522"/>
    </row>
    <row r="10" spans="1:32" ht="13.5">
      <c r="A10" s="498"/>
      <c r="B10" s="499"/>
      <c r="C10" s="500" t="s">
        <v>12</v>
      </c>
      <c r="D10" s="501">
        <v>138</v>
      </c>
      <c r="E10" s="502" t="s">
        <v>536</v>
      </c>
      <c r="F10" s="502" t="s">
        <v>536</v>
      </c>
      <c r="G10" s="502" t="s">
        <v>536</v>
      </c>
      <c r="H10" s="502" t="s">
        <v>536</v>
      </c>
      <c r="I10" s="502" t="s">
        <v>536</v>
      </c>
      <c r="J10" s="502" t="s">
        <v>536</v>
      </c>
      <c r="K10" s="502" t="s">
        <v>536</v>
      </c>
      <c r="L10" s="502" t="s">
        <v>536</v>
      </c>
      <c r="M10" s="502" t="s">
        <v>536</v>
      </c>
      <c r="N10" s="502" t="s">
        <v>536</v>
      </c>
      <c r="O10" s="502" t="s">
        <v>536</v>
      </c>
      <c r="P10" s="530" t="s">
        <v>536</v>
      </c>
      <c r="Q10" s="527" t="s">
        <v>536</v>
      </c>
      <c r="R10" s="502" t="s">
        <v>536</v>
      </c>
      <c r="S10" s="502" t="s">
        <v>536</v>
      </c>
      <c r="T10" s="502" t="s">
        <v>536</v>
      </c>
      <c r="U10" s="502" t="s">
        <v>536</v>
      </c>
      <c r="V10" s="502">
        <v>4</v>
      </c>
      <c r="W10" s="502">
        <v>2</v>
      </c>
      <c r="X10" s="502">
        <v>5</v>
      </c>
      <c r="Y10" s="502">
        <v>5</v>
      </c>
      <c r="Z10" s="502">
        <v>16</v>
      </c>
      <c r="AA10" s="502">
        <v>28</v>
      </c>
      <c r="AB10" s="502">
        <v>53</v>
      </c>
      <c r="AC10" s="502">
        <v>21</v>
      </c>
      <c r="AD10" s="502">
        <v>4</v>
      </c>
      <c r="AE10" s="502" t="s">
        <v>536</v>
      </c>
      <c r="AF10" s="522"/>
    </row>
    <row r="11" spans="1:32" ht="13.5">
      <c r="A11" s="498"/>
      <c r="B11" s="499"/>
      <c r="C11" s="500"/>
      <c r="D11" s="501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30"/>
      <c r="Q11" s="527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22"/>
    </row>
    <row r="12" spans="1:32" ht="13.5">
      <c r="A12" s="503" t="s">
        <v>204</v>
      </c>
      <c r="B12" s="499" t="s">
        <v>593</v>
      </c>
      <c r="C12" s="500" t="s">
        <v>10</v>
      </c>
      <c r="D12" s="501">
        <v>115</v>
      </c>
      <c r="E12" s="502" t="s">
        <v>536</v>
      </c>
      <c r="F12" s="502" t="s">
        <v>536</v>
      </c>
      <c r="G12" s="502" t="s">
        <v>536</v>
      </c>
      <c r="H12" s="502" t="s">
        <v>536</v>
      </c>
      <c r="I12" s="502" t="s">
        <v>536</v>
      </c>
      <c r="J12" s="502" t="s">
        <v>536</v>
      </c>
      <c r="K12" s="502" t="s">
        <v>536</v>
      </c>
      <c r="L12" s="502" t="s">
        <v>536</v>
      </c>
      <c r="M12" s="502" t="s">
        <v>536</v>
      </c>
      <c r="N12" s="502" t="s">
        <v>536</v>
      </c>
      <c r="O12" s="502" t="s">
        <v>536</v>
      </c>
      <c r="P12" s="530" t="s">
        <v>536</v>
      </c>
      <c r="Q12" s="527" t="s">
        <v>536</v>
      </c>
      <c r="R12" s="502" t="s">
        <v>536</v>
      </c>
      <c r="S12" s="502" t="s">
        <v>536</v>
      </c>
      <c r="T12" s="502" t="s">
        <v>536</v>
      </c>
      <c r="U12" s="502" t="s">
        <v>536</v>
      </c>
      <c r="V12" s="502">
        <v>6</v>
      </c>
      <c r="W12" s="502">
        <v>2</v>
      </c>
      <c r="X12" s="502">
        <v>5</v>
      </c>
      <c r="Y12" s="502">
        <v>10</v>
      </c>
      <c r="Z12" s="502">
        <v>20</v>
      </c>
      <c r="AA12" s="502">
        <v>26</v>
      </c>
      <c r="AB12" s="502">
        <v>33</v>
      </c>
      <c r="AC12" s="502">
        <v>13</v>
      </c>
      <c r="AD12" s="502" t="s">
        <v>536</v>
      </c>
      <c r="AE12" s="502" t="s">
        <v>536</v>
      </c>
      <c r="AF12" s="523" t="s">
        <v>204</v>
      </c>
    </row>
    <row r="13" spans="1:32" ht="13.5">
      <c r="A13" s="498"/>
      <c r="B13" s="499"/>
      <c r="C13" s="500" t="s">
        <v>11</v>
      </c>
      <c r="D13" s="501">
        <v>37</v>
      </c>
      <c r="E13" s="502" t="s">
        <v>536</v>
      </c>
      <c r="F13" s="502" t="s">
        <v>536</v>
      </c>
      <c r="G13" s="502" t="s">
        <v>536</v>
      </c>
      <c r="H13" s="502" t="s">
        <v>536</v>
      </c>
      <c r="I13" s="502" t="s">
        <v>536</v>
      </c>
      <c r="J13" s="502" t="s">
        <v>536</v>
      </c>
      <c r="K13" s="502" t="s">
        <v>536</v>
      </c>
      <c r="L13" s="502" t="s">
        <v>536</v>
      </c>
      <c r="M13" s="502" t="s">
        <v>536</v>
      </c>
      <c r="N13" s="502" t="s">
        <v>536</v>
      </c>
      <c r="O13" s="502" t="s">
        <v>536</v>
      </c>
      <c r="P13" s="530" t="s">
        <v>536</v>
      </c>
      <c r="Q13" s="527" t="s">
        <v>536</v>
      </c>
      <c r="R13" s="502" t="s">
        <v>536</v>
      </c>
      <c r="S13" s="502" t="s">
        <v>536</v>
      </c>
      <c r="T13" s="502" t="s">
        <v>536</v>
      </c>
      <c r="U13" s="502" t="s">
        <v>536</v>
      </c>
      <c r="V13" s="502">
        <v>2</v>
      </c>
      <c r="W13" s="502" t="s">
        <v>536</v>
      </c>
      <c r="X13" s="502">
        <v>2</v>
      </c>
      <c r="Y13" s="502">
        <v>6</v>
      </c>
      <c r="Z13" s="502">
        <v>9</v>
      </c>
      <c r="AA13" s="502">
        <v>10</v>
      </c>
      <c r="AB13" s="502">
        <v>6</v>
      </c>
      <c r="AC13" s="502">
        <v>2</v>
      </c>
      <c r="AD13" s="502" t="s">
        <v>536</v>
      </c>
      <c r="AE13" s="502" t="s">
        <v>536</v>
      </c>
      <c r="AF13" s="522"/>
    </row>
    <row r="14" spans="1:32" ht="13.5">
      <c r="A14" s="498"/>
      <c r="B14" s="499"/>
      <c r="C14" s="500" t="s">
        <v>12</v>
      </c>
      <c r="D14" s="501">
        <v>78</v>
      </c>
      <c r="E14" s="502" t="s">
        <v>536</v>
      </c>
      <c r="F14" s="502" t="s">
        <v>536</v>
      </c>
      <c r="G14" s="502" t="s">
        <v>536</v>
      </c>
      <c r="H14" s="502" t="s">
        <v>536</v>
      </c>
      <c r="I14" s="502" t="s">
        <v>536</v>
      </c>
      <c r="J14" s="502" t="s">
        <v>536</v>
      </c>
      <c r="K14" s="502" t="s">
        <v>536</v>
      </c>
      <c r="L14" s="502" t="s">
        <v>536</v>
      </c>
      <c r="M14" s="502" t="s">
        <v>536</v>
      </c>
      <c r="N14" s="502" t="s">
        <v>536</v>
      </c>
      <c r="O14" s="502" t="s">
        <v>536</v>
      </c>
      <c r="P14" s="530" t="s">
        <v>536</v>
      </c>
      <c r="Q14" s="527" t="s">
        <v>536</v>
      </c>
      <c r="R14" s="502" t="s">
        <v>536</v>
      </c>
      <c r="S14" s="502" t="s">
        <v>536</v>
      </c>
      <c r="T14" s="502" t="s">
        <v>536</v>
      </c>
      <c r="U14" s="502" t="s">
        <v>536</v>
      </c>
      <c r="V14" s="502">
        <v>4</v>
      </c>
      <c r="W14" s="502">
        <v>2</v>
      </c>
      <c r="X14" s="502">
        <v>3</v>
      </c>
      <c r="Y14" s="502">
        <v>4</v>
      </c>
      <c r="Z14" s="502">
        <v>11</v>
      </c>
      <c r="AA14" s="502">
        <v>16</v>
      </c>
      <c r="AB14" s="502">
        <v>27</v>
      </c>
      <c r="AC14" s="502">
        <v>11</v>
      </c>
      <c r="AD14" s="502" t="s">
        <v>536</v>
      </c>
      <c r="AE14" s="502" t="s">
        <v>536</v>
      </c>
      <c r="AF14" s="522"/>
    </row>
    <row r="15" spans="1:32" ht="13.5">
      <c r="A15" s="498"/>
      <c r="B15" s="499"/>
      <c r="C15" s="500"/>
      <c r="D15" s="501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30"/>
      <c r="Q15" s="527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22"/>
    </row>
    <row r="16" spans="1:32" ht="13.5">
      <c r="A16" s="503" t="s">
        <v>205</v>
      </c>
      <c r="B16" s="499" t="s">
        <v>594</v>
      </c>
      <c r="C16" s="500" t="s">
        <v>10</v>
      </c>
      <c r="D16" s="501">
        <v>98</v>
      </c>
      <c r="E16" s="502" t="s">
        <v>536</v>
      </c>
      <c r="F16" s="502" t="s">
        <v>536</v>
      </c>
      <c r="G16" s="502" t="s">
        <v>536</v>
      </c>
      <c r="H16" s="502" t="s">
        <v>536</v>
      </c>
      <c r="I16" s="502" t="s">
        <v>536</v>
      </c>
      <c r="J16" s="502" t="s">
        <v>536</v>
      </c>
      <c r="K16" s="502" t="s">
        <v>536</v>
      </c>
      <c r="L16" s="502" t="s">
        <v>536</v>
      </c>
      <c r="M16" s="502" t="s">
        <v>536</v>
      </c>
      <c r="N16" s="502" t="s">
        <v>536</v>
      </c>
      <c r="O16" s="502" t="s">
        <v>536</v>
      </c>
      <c r="P16" s="530" t="s">
        <v>536</v>
      </c>
      <c r="Q16" s="527" t="s">
        <v>536</v>
      </c>
      <c r="R16" s="502" t="s">
        <v>536</v>
      </c>
      <c r="S16" s="502">
        <v>1</v>
      </c>
      <c r="T16" s="502" t="s">
        <v>536</v>
      </c>
      <c r="U16" s="502" t="s">
        <v>536</v>
      </c>
      <c r="V16" s="502">
        <v>2</v>
      </c>
      <c r="W16" s="502">
        <v>1</v>
      </c>
      <c r="X16" s="502">
        <v>2</v>
      </c>
      <c r="Y16" s="502">
        <v>4</v>
      </c>
      <c r="Z16" s="502">
        <v>16</v>
      </c>
      <c r="AA16" s="502">
        <v>23</v>
      </c>
      <c r="AB16" s="502">
        <v>32</v>
      </c>
      <c r="AC16" s="502">
        <v>13</v>
      </c>
      <c r="AD16" s="502">
        <v>4</v>
      </c>
      <c r="AE16" s="502" t="s">
        <v>536</v>
      </c>
      <c r="AF16" s="523" t="s">
        <v>205</v>
      </c>
    </row>
    <row r="17" spans="1:32" ht="13.5">
      <c r="A17" s="498"/>
      <c r="B17" s="499"/>
      <c r="C17" s="500" t="s">
        <v>11</v>
      </c>
      <c r="D17" s="501">
        <v>38</v>
      </c>
      <c r="E17" s="502" t="s">
        <v>536</v>
      </c>
      <c r="F17" s="502" t="s">
        <v>536</v>
      </c>
      <c r="G17" s="502" t="s">
        <v>536</v>
      </c>
      <c r="H17" s="502" t="s">
        <v>536</v>
      </c>
      <c r="I17" s="502" t="s">
        <v>536</v>
      </c>
      <c r="J17" s="502" t="s">
        <v>536</v>
      </c>
      <c r="K17" s="502" t="s">
        <v>536</v>
      </c>
      <c r="L17" s="502" t="s">
        <v>536</v>
      </c>
      <c r="M17" s="502" t="s">
        <v>536</v>
      </c>
      <c r="N17" s="502" t="s">
        <v>536</v>
      </c>
      <c r="O17" s="502" t="s">
        <v>536</v>
      </c>
      <c r="P17" s="530" t="s">
        <v>536</v>
      </c>
      <c r="Q17" s="527" t="s">
        <v>536</v>
      </c>
      <c r="R17" s="502" t="s">
        <v>536</v>
      </c>
      <c r="S17" s="502">
        <v>1</v>
      </c>
      <c r="T17" s="502" t="s">
        <v>536</v>
      </c>
      <c r="U17" s="502" t="s">
        <v>536</v>
      </c>
      <c r="V17" s="502">
        <v>2</v>
      </c>
      <c r="W17" s="502">
        <v>1</v>
      </c>
      <c r="X17" s="502" t="s">
        <v>536</v>
      </c>
      <c r="Y17" s="502">
        <v>3</v>
      </c>
      <c r="Z17" s="502">
        <v>11</v>
      </c>
      <c r="AA17" s="502">
        <v>11</v>
      </c>
      <c r="AB17" s="502">
        <v>6</v>
      </c>
      <c r="AC17" s="502">
        <v>3</v>
      </c>
      <c r="AD17" s="502" t="s">
        <v>536</v>
      </c>
      <c r="AE17" s="502" t="s">
        <v>536</v>
      </c>
      <c r="AF17" s="522"/>
    </row>
    <row r="18" spans="1:32" ht="13.5">
      <c r="A18" s="498"/>
      <c r="B18" s="499"/>
      <c r="C18" s="500" t="s">
        <v>12</v>
      </c>
      <c r="D18" s="501">
        <v>60</v>
      </c>
      <c r="E18" s="502" t="s">
        <v>536</v>
      </c>
      <c r="F18" s="502" t="s">
        <v>536</v>
      </c>
      <c r="G18" s="502" t="s">
        <v>536</v>
      </c>
      <c r="H18" s="502" t="s">
        <v>536</v>
      </c>
      <c r="I18" s="502" t="s">
        <v>536</v>
      </c>
      <c r="J18" s="502" t="s">
        <v>536</v>
      </c>
      <c r="K18" s="502" t="s">
        <v>536</v>
      </c>
      <c r="L18" s="502" t="s">
        <v>536</v>
      </c>
      <c r="M18" s="502" t="s">
        <v>536</v>
      </c>
      <c r="N18" s="502" t="s">
        <v>536</v>
      </c>
      <c r="O18" s="502" t="s">
        <v>536</v>
      </c>
      <c r="P18" s="530" t="s">
        <v>536</v>
      </c>
      <c r="Q18" s="527" t="s">
        <v>536</v>
      </c>
      <c r="R18" s="502" t="s">
        <v>536</v>
      </c>
      <c r="S18" s="502" t="s">
        <v>536</v>
      </c>
      <c r="T18" s="502" t="s">
        <v>536</v>
      </c>
      <c r="U18" s="502" t="s">
        <v>536</v>
      </c>
      <c r="V18" s="502" t="s">
        <v>536</v>
      </c>
      <c r="W18" s="502" t="s">
        <v>536</v>
      </c>
      <c r="X18" s="502">
        <v>2</v>
      </c>
      <c r="Y18" s="502">
        <v>1</v>
      </c>
      <c r="Z18" s="502">
        <v>5</v>
      </c>
      <c r="AA18" s="502">
        <v>12</v>
      </c>
      <c r="AB18" s="502">
        <v>26</v>
      </c>
      <c r="AC18" s="502">
        <v>10</v>
      </c>
      <c r="AD18" s="502">
        <v>4</v>
      </c>
      <c r="AE18" s="502" t="s">
        <v>536</v>
      </c>
      <c r="AF18" s="522"/>
    </row>
    <row r="19" spans="1:32" ht="13.5">
      <c r="A19" s="498"/>
      <c r="B19" s="499"/>
      <c r="C19" s="500"/>
      <c r="D19" s="501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30"/>
      <c r="Q19" s="527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22"/>
    </row>
    <row r="20" spans="1:32" ht="13.5">
      <c r="A20" s="503" t="s">
        <v>206</v>
      </c>
      <c r="B20" s="499" t="s">
        <v>595</v>
      </c>
      <c r="C20" s="500" t="s">
        <v>10</v>
      </c>
      <c r="D20" s="501">
        <v>5011</v>
      </c>
      <c r="E20" s="502">
        <v>5</v>
      </c>
      <c r="F20" s="502" t="s">
        <v>536</v>
      </c>
      <c r="G20" s="502" t="s">
        <v>536</v>
      </c>
      <c r="H20" s="502" t="s">
        <v>536</v>
      </c>
      <c r="I20" s="502">
        <v>1</v>
      </c>
      <c r="J20" s="502">
        <v>6</v>
      </c>
      <c r="K20" s="502" t="s">
        <v>536</v>
      </c>
      <c r="L20" s="502" t="s">
        <v>536</v>
      </c>
      <c r="M20" s="502">
        <v>2</v>
      </c>
      <c r="N20" s="502">
        <v>7</v>
      </c>
      <c r="O20" s="502">
        <v>10</v>
      </c>
      <c r="P20" s="530">
        <v>13</v>
      </c>
      <c r="Q20" s="527">
        <v>27</v>
      </c>
      <c r="R20" s="502">
        <v>35</v>
      </c>
      <c r="S20" s="502">
        <v>46</v>
      </c>
      <c r="T20" s="502">
        <v>97</v>
      </c>
      <c r="U20" s="502">
        <v>171</v>
      </c>
      <c r="V20" s="502">
        <v>193</v>
      </c>
      <c r="W20" s="502">
        <v>333</v>
      </c>
      <c r="X20" s="502">
        <v>475</v>
      </c>
      <c r="Y20" s="502">
        <v>678</v>
      </c>
      <c r="Z20" s="502">
        <v>908</v>
      </c>
      <c r="AA20" s="502">
        <v>904</v>
      </c>
      <c r="AB20" s="502">
        <v>790</v>
      </c>
      <c r="AC20" s="502">
        <v>257</v>
      </c>
      <c r="AD20" s="502">
        <v>59</v>
      </c>
      <c r="AE20" s="502" t="s">
        <v>536</v>
      </c>
      <c r="AF20" s="523" t="s">
        <v>206</v>
      </c>
    </row>
    <row r="21" spans="1:32" ht="13.5">
      <c r="A21" s="498"/>
      <c r="B21" s="499"/>
      <c r="C21" s="500" t="s">
        <v>11</v>
      </c>
      <c r="D21" s="501">
        <v>2494</v>
      </c>
      <c r="E21" s="502">
        <v>3</v>
      </c>
      <c r="F21" s="502" t="s">
        <v>536</v>
      </c>
      <c r="G21" s="502" t="s">
        <v>536</v>
      </c>
      <c r="H21" s="502" t="s">
        <v>536</v>
      </c>
      <c r="I21" s="502" t="s">
        <v>536</v>
      </c>
      <c r="J21" s="502">
        <v>3</v>
      </c>
      <c r="K21" s="502" t="s">
        <v>536</v>
      </c>
      <c r="L21" s="502" t="s">
        <v>536</v>
      </c>
      <c r="M21" s="502">
        <v>1</v>
      </c>
      <c r="N21" s="502">
        <v>4</v>
      </c>
      <c r="O21" s="502">
        <v>9</v>
      </c>
      <c r="P21" s="530">
        <v>10</v>
      </c>
      <c r="Q21" s="527">
        <v>21</v>
      </c>
      <c r="R21" s="502">
        <v>29</v>
      </c>
      <c r="S21" s="502">
        <v>41</v>
      </c>
      <c r="T21" s="502">
        <v>80</v>
      </c>
      <c r="U21" s="502">
        <v>136</v>
      </c>
      <c r="V21" s="502">
        <v>149</v>
      </c>
      <c r="W21" s="502">
        <v>239</v>
      </c>
      <c r="X21" s="502">
        <v>311</v>
      </c>
      <c r="Y21" s="502">
        <v>407</v>
      </c>
      <c r="Z21" s="502">
        <v>442</v>
      </c>
      <c r="AA21" s="502">
        <v>326</v>
      </c>
      <c r="AB21" s="502">
        <v>218</v>
      </c>
      <c r="AC21" s="502">
        <v>56</v>
      </c>
      <c r="AD21" s="502">
        <v>12</v>
      </c>
      <c r="AE21" s="502" t="s">
        <v>536</v>
      </c>
      <c r="AF21" s="522"/>
    </row>
    <row r="22" spans="1:32" ht="13.5">
      <c r="A22" s="498"/>
      <c r="B22" s="499"/>
      <c r="C22" s="500" t="s">
        <v>12</v>
      </c>
      <c r="D22" s="501">
        <v>2517</v>
      </c>
      <c r="E22" s="502">
        <v>2</v>
      </c>
      <c r="F22" s="502" t="s">
        <v>536</v>
      </c>
      <c r="G22" s="502" t="s">
        <v>536</v>
      </c>
      <c r="H22" s="502" t="s">
        <v>536</v>
      </c>
      <c r="I22" s="502">
        <v>1</v>
      </c>
      <c r="J22" s="502">
        <v>3</v>
      </c>
      <c r="K22" s="502" t="s">
        <v>536</v>
      </c>
      <c r="L22" s="502" t="s">
        <v>536</v>
      </c>
      <c r="M22" s="502">
        <v>1</v>
      </c>
      <c r="N22" s="502">
        <v>3</v>
      </c>
      <c r="O22" s="502">
        <v>1</v>
      </c>
      <c r="P22" s="530">
        <v>3</v>
      </c>
      <c r="Q22" s="527">
        <v>6</v>
      </c>
      <c r="R22" s="502">
        <v>6</v>
      </c>
      <c r="S22" s="502">
        <v>5</v>
      </c>
      <c r="T22" s="502">
        <v>17</v>
      </c>
      <c r="U22" s="502">
        <v>35</v>
      </c>
      <c r="V22" s="502">
        <v>44</v>
      </c>
      <c r="W22" s="502">
        <v>94</v>
      </c>
      <c r="X22" s="502">
        <v>164</v>
      </c>
      <c r="Y22" s="502">
        <v>271</v>
      </c>
      <c r="Z22" s="502">
        <v>466</v>
      </c>
      <c r="AA22" s="502">
        <v>578</v>
      </c>
      <c r="AB22" s="502">
        <v>572</v>
      </c>
      <c r="AC22" s="502">
        <v>201</v>
      </c>
      <c r="AD22" s="502">
        <v>47</v>
      </c>
      <c r="AE22" s="502" t="s">
        <v>536</v>
      </c>
      <c r="AF22" s="522"/>
    </row>
    <row r="23" spans="1:32" ht="13.5">
      <c r="A23" s="498"/>
      <c r="B23" s="499"/>
      <c r="C23" s="500"/>
      <c r="D23" s="501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30"/>
      <c r="Q23" s="527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2"/>
      <c r="AF23" s="522"/>
    </row>
    <row r="24" spans="1:32" ht="13.5">
      <c r="A24" s="503" t="s">
        <v>208</v>
      </c>
      <c r="B24" s="499" t="s">
        <v>596</v>
      </c>
      <c r="C24" s="500" t="s">
        <v>10</v>
      </c>
      <c r="D24" s="501">
        <v>88</v>
      </c>
      <c r="E24" s="502" t="s">
        <v>536</v>
      </c>
      <c r="F24" s="502" t="s">
        <v>536</v>
      </c>
      <c r="G24" s="502" t="s">
        <v>536</v>
      </c>
      <c r="H24" s="502" t="s">
        <v>536</v>
      </c>
      <c r="I24" s="502" t="s">
        <v>536</v>
      </c>
      <c r="J24" s="502" t="s">
        <v>536</v>
      </c>
      <c r="K24" s="502" t="s">
        <v>536</v>
      </c>
      <c r="L24" s="502" t="s">
        <v>536</v>
      </c>
      <c r="M24" s="502" t="s">
        <v>536</v>
      </c>
      <c r="N24" s="502" t="s">
        <v>536</v>
      </c>
      <c r="O24" s="502" t="s">
        <v>536</v>
      </c>
      <c r="P24" s="530" t="s">
        <v>536</v>
      </c>
      <c r="Q24" s="527" t="s">
        <v>536</v>
      </c>
      <c r="R24" s="502">
        <v>1</v>
      </c>
      <c r="S24" s="502" t="s">
        <v>536</v>
      </c>
      <c r="T24" s="502" t="s">
        <v>536</v>
      </c>
      <c r="U24" s="502">
        <v>2</v>
      </c>
      <c r="V24" s="502" t="s">
        <v>536</v>
      </c>
      <c r="W24" s="502">
        <v>4</v>
      </c>
      <c r="X24" s="502">
        <v>7</v>
      </c>
      <c r="Y24" s="502">
        <v>14</v>
      </c>
      <c r="Z24" s="502">
        <v>16</v>
      </c>
      <c r="AA24" s="502">
        <v>18</v>
      </c>
      <c r="AB24" s="502">
        <v>20</v>
      </c>
      <c r="AC24" s="502">
        <v>4</v>
      </c>
      <c r="AD24" s="502">
        <v>2</v>
      </c>
      <c r="AE24" s="502" t="s">
        <v>536</v>
      </c>
      <c r="AF24" s="523" t="s">
        <v>208</v>
      </c>
    </row>
    <row r="25" spans="1:32" ht="13.5">
      <c r="A25" s="498"/>
      <c r="B25" s="499"/>
      <c r="C25" s="500" t="s">
        <v>11</v>
      </c>
      <c r="D25" s="501">
        <v>24</v>
      </c>
      <c r="E25" s="502" t="s">
        <v>536</v>
      </c>
      <c r="F25" s="502" t="s">
        <v>536</v>
      </c>
      <c r="G25" s="502" t="s">
        <v>536</v>
      </c>
      <c r="H25" s="502" t="s">
        <v>536</v>
      </c>
      <c r="I25" s="502" t="s">
        <v>536</v>
      </c>
      <c r="J25" s="502" t="s">
        <v>536</v>
      </c>
      <c r="K25" s="502" t="s">
        <v>536</v>
      </c>
      <c r="L25" s="502" t="s">
        <v>536</v>
      </c>
      <c r="M25" s="502" t="s">
        <v>536</v>
      </c>
      <c r="N25" s="502" t="s">
        <v>536</v>
      </c>
      <c r="O25" s="502" t="s">
        <v>536</v>
      </c>
      <c r="P25" s="530" t="s">
        <v>536</v>
      </c>
      <c r="Q25" s="527" t="s">
        <v>536</v>
      </c>
      <c r="R25" s="502" t="s">
        <v>536</v>
      </c>
      <c r="S25" s="502" t="s">
        <v>536</v>
      </c>
      <c r="T25" s="502" t="s">
        <v>536</v>
      </c>
      <c r="U25" s="502" t="s">
        <v>536</v>
      </c>
      <c r="V25" s="502" t="s">
        <v>536</v>
      </c>
      <c r="W25" s="502">
        <v>4</v>
      </c>
      <c r="X25" s="502">
        <v>2</v>
      </c>
      <c r="Y25" s="502">
        <v>4</v>
      </c>
      <c r="Z25" s="502">
        <v>7</v>
      </c>
      <c r="AA25" s="502">
        <v>2</v>
      </c>
      <c r="AB25" s="502">
        <v>5</v>
      </c>
      <c r="AC25" s="502" t="s">
        <v>536</v>
      </c>
      <c r="AD25" s="502" t="s">
        <v>536</v>
      </c>
      <c r="AE25" s="502" t="s">
        <v>536</v>
      </c>
      <c r="AF25" s="522"/>
    </row>
    <row r="26" spans="1:32" ht="13.5">
      <c r="A26" s="498"/>
      <c r="B26" s="499"/>
      <c r="C26" s="500" t="s">
        <v>12</v>
      </c>
      <c r="D26" s="501">
        <v>64</v>
      </c>
      <c r="E26" s="502" t="s">
        <v>536</v>
      </c>
      <c r="F26" s="502" t="s">
        <v>536</v>
      </c>
      <c r="G26" s="502" t="s">
        <v>536</v>
      </c>
      <c r="H26" s="502" t="s">
        <v>536</v>
      </c>
      <c r="I26" s="502" t="s">
        <v>536</v>
      </c>
      <c r="J26" s="502" t="s">
        <v>536</v>
      </c>
      <c r="K26" s="502" t="s">
        <v>536</v>
      </c>
      <c r="L26" s="502" t="s">
        <v>536</v>
      </c>
      <c r="M26" s="502" t="s">
        <v>536</v>
      </c>
      <c r="N26" s="502" t="s">
        <v>536</v>
      </c>
      <c r="O26" s="502" t="s">
        <v>536</v>
      </c>
      <c r="P26" s="530" t="s">
        <v>536</v>
      </c>
      <c r="Q26" s="527" t="s">
        <v>536</v>
      </c>
      <c r="R26" s="502">
        <v>1</v>
      </c>
      <c r="S26" s="502" t="s">
        <v>536</v>
      </c>
      <c r="T26" s="502" t="s">
        <v>536</v>
      </c>
      <c r="U26" s="502">
        <v>2</v>
      </c>
      <c r="V26" s="502" t="s">
        <v>536</v>
      </c>
      <c r="W26" s="502" t="s">
        <v>536</v>
      </c>
      <c r="X26" s="502">
        <v>5</v>
      </c>
      <c r="Y26" s="502">
        <v>10</v>
      </c>
      <c r="Z26" s="502">
        <v>9</v>
      </c>
      <c r="AA26" s="502">
        <v>16</v>
      </c>
      <c r="AB26" s="502">
        <v>15</v>
      </c>
      <c r="AC26" s="502">
        <v>4</v>
      </c>
      <c r="AD26" s="502">
        <v>2</v>
      </c>
      <c r="AE26" s="502" t="s">
        <v>536</v>
      </c>
      <c r="AF26" s="522"/>
    </row>
    <row r="27" spans="1:32" ht="13.5">
      <c r="A27" s="498"/>
      <c r="B27" s="499"/>
      <c r="C27" s="500"/>
      <c r="D27" s="501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30"/>
      <c r="Q27" s="527"/>
      <c r="R27" s="502"/>
      <c r="S27" s="502"/>
      <c r="T27" s="502"/>
      <c r="U27" s="502"/>
      <c r="V27" s="502"/>
      <c r="W27" s="502"/>
      <c r="X27" s="502"/>
      <c r="Y27" s="502"/>
      <c r="Z27" s="502"/>
      <c r="AA27" s="502"/>
      <c r="AB27" s="502"/>
      <c r="AC27" s="502"/>
      <c r="AD27" s="502"/>
      <c r="AE27" s="502"/>
      <c r="AF27" s="522"/>
    </row>
    <row r="28" spans="1:32" ht="13.5">
      <c r="A28" s="503" t="s">
        <v>209</v>
      </c>
      <c r="B28" s="499" t="s">
        <v>597</v>
      </c>
      <c r="C28" s="500" t="s">
        <v>10</v>
      </c>
      <c r="D28" s="501">
        <v>1335</v>
      </c>
      <c r="E28" s="502" t="s">
        <v>536</v>
      </c>
      <c r="F28" s="502" t="s">
        <v>536</v>
      </c>
      <c r="G28" s="502" t="s">
        <v>536</v>
      </c>
      <c r="H28" s="502" t="s">
        <v>536</v>
      </c>
      <c r="I28" s="502" t="s">
        <v>536</v>
      </c>
      <c r="J28" s="502" t="s">
        <v>536</v>
      </c>
      <c r="K28" s="502" t="s">
        <v>536</v>
      </c>
      <c r="L28" s="502" t="s">
        <v>536</v>
      </c>
      <c r="M28" s="502" t="s">
        <v>536</v>
      </c>
      <c r="N28" s="502">
        <v>1</v>
      </c>
      <c r="O28" s="502" t="s">
        <v>536</v>
      </c>
      <c r="P28" s="530">
        <v>2</v>
      </c>
      <c r="Q28" s="527">
        <v>7</v>
      </c>
      <c r="R28" s="502">
        <v>8</v>
      </c>
      <c r="S28" s="502">
        <v>21</v>
      </c>
      <c r="T28" s="502">
        <v>27</v>
      </c>
      <c r="U28" s="502">
        <v>52</v>
      </c>
      <c r="V28" s="502">
        <v>67</v>
      </c>
      <c r="W28" s="502">
        <v>114</v>
      </c>
      <c r="X28" s="502">
        <v>158</v>
      </c>
      <c r="Y28" s="502">
        <v>183</v>
      </c>
      <c r="Z28" s="502">
        <v>274</v>
      </c>
      <c r="AA28" s="502">
        <v>223</v>
      </c>
      <c r="AB28" s="502">
        <v>153</v>
      </c>
      <c r="AC28" s="502">
        <v>40</v>
      </c>
      <c r="AD28" s="502">
        <v>5</v>
      </c>
      <c r="AE28" s="502" t="s">
        <v>536</v>
      </c>
      <c r="AF28" s="523" t="s">
        <v>209</v>
      </c>
    </row>
    <row r="29" spans="1:32" ht="13.5">
      <c r="A29" s="498"/>
      <c r="B29" s="499"/>
      <c r="C29" s="500" t="s">
        <v>11</v>
      </c>
      <c r="D29" s="501">
        <v>751</v>
      </c>
      <c r="E29" s="502" t="s">
        <v>536</v>
      </c>
      <c r="F29" s="502" t="s">
        <v>536</v>
      </c>
      <c r="G29" s="502" t="s">
        <v>536</v>
      </c>
      <c r="H29" s="502" t="s">
        <v>536</v>
      </c>
      <c r="I29" s="502" t="s">
        <v>536</v>
      </c>
      <c r="J29" s="502" t="s">
        <v>536</v>
      </c>
      <c r="K29" s="502" t="s">
        <v>536</v>
      </c>
      <c r="L29" s="502" t="s">
        <v>536</v>
      </c>
      <c r="M29" s="502" t="s">
        <v>536</v>
      </c>
      <c r="N29" s="502">
        <v>1</v>
      </c>
      <c r="O29" s="502" t="s">
        <v>536</v>
      </c>
      <c r="P29" s="530">
        <v>1</v>
      </c>
      <c r="Q29" s="527">
        <v>7</v>
      </c>
      <c r="R29" s="502">
        <v>7</v>
      </c>
      <c r="S29" s="502">
        <v>19</v>
      </c>
      <c r="T29" s="502">
        <v>25</v>
      </c>
      <c r="U29" s="502">
        <v>46</v>
      </c>
      <c r="V29" s="502">
        <v>55</v>
      </c>
      <c r="W29" s="502">
        <v>86</v>
      </c>
      <c r="X29" s="502">
        <v>109</v>
      </c>
      <c r="Y29" s="502">
        <v>119</v>
      </c>
      <c r="Z29" s="502">
        <v>134</v>
      </c>
      <c r="AA29" s="502">
        <v>87</v>
      </c>
      <c r="AB29" s="502">
        <v>42</v>
      </c>
      <c r="AC29" s="502">
        <v>10</v>
      </c>
      <c r="AD29" s="502">
        <v>3</v>
      </c>
      <c r="AE29" s="502" t="s">
        <v>536</v>
      </c>
      <c r="AF29" s="522"/>
    </row>
    <row r="30" spans="1:32" ht="13.5">
      <c r="A30" s="498"/>
      <c r="B30" s="499"/>
      <c r="C30" s="500" t="s">
        <v>12</v>
      </c>
      <c r="D30" s="501">
        <v>584</v>
      </c>
      <c r="E30" s="502" t="s">
        <v>536</v>
      </c>
      <c r="F30" s="502" t="s">
        <v>536</v>
      </c>
      <c r="G30" s="502" t="s">
        <v>536</v>
      </c>
      <c r="H30" s="502" t="s">
        <v>536</v>
      </c>
      <c r="I30" s="502" t="s">
        <v>536</v>
      </c>
      <c r="J30" s="502" t="s">
        <v>536</v>
      </c>
      <c r="K30" s="502" t="s">
        <v>536</v>
      </c>
      <c r="L30" s="502" t="s">
        <v>536</v>
      </c>
      <c r="M30" s="502" t="s">
        <v>536</v>
      </c>
      <c r="N30" s="502" t="s">
        <v>536</v>
      </c>
      <c r="O30" s="502" t="s">
        <v>536</v>
      </c>
      <c r="P30" s="530">
        <v>1</v>
      </c>
      <c r="Q30" s="527" t="s">
        <v>536</v>
      </c>
      <c r="R30" s="502">
        <v>1</v>
      </c>
      <c r="S30" s="502">
        <v>2</v>
      </c>
      <c r="T30" s="502">
        <v>2</v>
      </c>
      <c r="U30" s="502">
        <v>6</v>
      </c>
      <c r="V30" s="502">
        <v>12</v>
      </c>
      <c r="W30" s="502">
        <v>28</v>
      </c>
      <c r="X30" s="502">
        <v>49</v>
      </c>
      <c r="Y30" s="502">
        <v>64</v>
      </c>
      <c r="Z30" s="502">
        <v>140</v>
      </c>
      <c r="AA30" s="502">
        <v>136</v>
      </c>
      <c r="AB30" s="502">
        <v>111</v>
      </c>
      <c r="AC30" s="502">
        <v>30</v>
      </c>
      <c r="AD30" s="502">
        <v>2</v>
      </c>
      <c r="AE30" s="502" t="s">
        <v>536</v>
      </c>
      <c r="AF30" s="522"/>
    </row>
    <row r="31" spans="1:32" ht="13.5">
      <c r="A31" s="498"/>
      <c r="B31" s="499"/>
      <c r="C31" s="500"/>
      <c r="D31" s="501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30"/>
      <c r="Q31" s="527"/>
      <c r="R31" s="502"/>
      <c r="S31" s="502"/>
      <c r="T31" s="502"/>
      <c r="U31" s="502"/>
      <c r="V31" s="502"/>
      <c r="W31" s="502"/>
      <c r="X31" s="502"/>
      <c r="Y31" s="502"/>
      <c r="Z31" s="502"/>
      <c r="AA31" s="502"/>
      <c r="AB31" s="502"/>
      <c r="AC31" s="502"/>
      <c r="AD31" s="502"/>
      <c r="AE31" s="502"/>
      <c r="AF31" s="522"/>
    </row>
    <row r="32" spans="1:32" ht="13.5">
      <c r="A32" s="503" t="s">
        <v>210</v>
      </c>
      <c r="B32" s="499" t="s">
        <v>598</v>
      </c>
      <c r="C32" s="500" t="s">
        <v>10</v>
      </c>
      <c r="D32" s="501">
        <v>651</v>
      </c>
      <c r="E32" s="502" t="s">
        <v>536</v>
      </c>
      <c r="F32" s="502" t="s">
        <v>536</v>
      </c>
      <c r="G32" s="502" t="s">
        <v>536</v>
      </c>
      <c r="H32" s="502" t="s">
        <v>536</v>
      </c>
      <c r="I32" s="502" t="s">
        <v>536</v>
      </c>
      <c r="J32" s="502" t="s">
        <v>536</v>
      </c>
      <c r="K32" s="502" t="s">
        <v>536</v>
      </c>
      <c r="L32" s="502" t="s">
        <v>536</v>
      </c>
      <c r="M32" s="502" t="s">
        <v>536</v>
      </c>
      <c r="N32" s="502">
        <v>1</v>
      </c>
      <c r="O32" s="502" t="s">
        <v>536</v>
      </c>
      <c r="P32" s="530">
        <v>1</v>
      </c>
      <c r="Q32" s="527">
        <v>1</v>
      </c>
      <c r="R32" s="502">
        <v>5</v>
      </c>
      <c r="S32" s="502">
        <v>7</v>
      </c>
      <c r="T32" s="502">
        <v>15</v>
      </c>
      <c r="U32" s="502">
        <v>30</v>
      </c>
      <c r="V32" s="502">
        <v>33</v>
      </c>
      <c r="W32" s="502">
        <v>38</v>
      </c>
      <c r="X32" s="502">
        <v>77</v>
      </c>
      <c r="Y32" s="502">
        <v>99</v>
      </c>
      <c r="Z32" s="502">
        <v>121</v>
      </c>
      <c r="AA32" s="502">
        <v>93</v>
      </c>
      <c r="AB32" s="502">
        <v>83</v>
      </c>
      <c r="AC32" s="502">
        <v>37</v>
      </c>
      <c r="AD32" s="502">
        <v>10</v>
      </c>
      <c r="AE32" s="502" t="s">
        <v>536</v>
      </c>
      <c r="AF32" s="523" t="s">
        <v>210</v>
      </c>
    </row>
    <row r="33" spans="1:32" ht="13.5">
      <c r="A33" s="498"/>
      <c r="B33" s="499"/>
      <c r="C33" s="500" t="s">
        <v>11</v>
      </c>
      <c r="D33" s="501">
        <v>375</v>
      </c>
      <c r="E33" s="502" t="s">
        <v>536</v>
      </c>
      <c r="F33" s="502" t="s">
        <v>536</v>
      </c>
      <c r="G33" s="502" t="s">
        <v>536</v>
      </c>
      <c r="H33" s="502" t="s">
        <v>536</v>
      </c>
      <c r="I33" s="502" t="s">
        <v>536</v>
      </c>
      <c r="J33" s="502" t="s">
        <v>536</v>
      </c>
      <c r="K33" s="502" t="s">
        <v>536</v>
      </c>
      <c r="L33" s="502" t="s">
        <v>536</v>
      </c>
      <c r="M33" s="502" t="s">
        <v>536</v>
      </c>
      <c r="N33" s="502" t="s">
        <v>536</v>
      </c>
      <c r="O33" s="502" t="s">
        <v>536</v>
      </c>
      <c r="P33" s="530">
        <v>1</v>
      </c>
      <c r="Q33" s="527">
        <v>1</v>
      </c>
      <c r="R33" s="502">
        <v>5</v>
      </c>
      <c r="S33" s="502">
        <v>7</v>
      </c>
      <c r="T33" s="502">
        <v>11</v>
      </c>
      <c r="U33" s="502">
        <v>24</v>
      </c>
      <c r="V33" s="502">
        <v>30</v>
      </c>
      <c r="W33" s="502">
        <v>30</v>
      </c>
      <c r="X33" s="502">
        <v>57</v>
      </c>
      <c r="Y33" s="502">
        <v>68</v>
      </c>
      <c r="Z33" s="502">
        <v>75</v>
      </c>
      <c r="AA33" s="502">
        <v>29</v>
      </c>
      <c r="AB33" s="502">
        <v>25</v>
      </c>
      <c r="AC33" s="502">
        <v>9</v>
      </c>
      <c r="AD33" s="502">
        <v>3</v>
      </c>
      <c r="AE33" s="502" t="s">
        <v>536</v>
      </c>
      <c r="AF33" s="522"/>
    </row>
    <row r="34" spans="1:32" ht="13.5">
      <c r="A34" s="498"/>
      <c r="B34" s="499"/>
      <c r="C34" s="500" t="s">
        <v>12</v>
      </c>
      <c r="D34" s="501">
        <v>276</v>
      </c>
      <c r="E34" s="502" t="s">
        <v>536</v>
      </c>
      <c r="F34" s="502" t="s">
        <v>536</v>
      </c>
      <c r="G34" s="502" t="s">
        <v>536</v>
      </c>
      <c r="H34" s="502" t="s">
        <v>536</v>
      </c>
      <c r="I34" s="502" t="s">
        <v>536</v>
      </c>
      <c r="J34" s="502" t="s">
        <v>536</v>
      </c>
      <c r="K34" s="502" t="s">
        <v>536</v>
      </c>
      <c r="L34" s="502" t="s">
        <v>536</v>
      </c>
      <c r="M34" s="502" t="s">
        <v>536</v>
      </c>
      <c r="N34" s="502">
        <v>1</v>
      </c>
      <c r="O34" s="502" t="s">
        <v>536</v>
      </c>
      <c r="P34" s="530" t="s">
        <v>536</v>
      </c>
      <c r="Q34" s="527" t="s">
        <v>536</v>
      </c>
      <c r="R34" s="502" t="s">
        <v>536</v>
      </c>
      <c r="S34" s="502" t="s">
        <v>536</v>
      </c>
      <c r="T34" s="502">
        <v>4</v>
      </c>
      <c r="U34" s="502">
        <v>6</v>
      </c>
      <c r="V34" s="502">
        <v>3</v>
      </c>
      <c r="W34" s="502">
        <v>8</v>
      </c>
      <c r="X34" s="502">
        <v>20</v>
      </c>
      <c r="Y34" s="502">
        <v>31</v>
      </c>
      <c r="Z34" s="502">
        <v>46</v>
      </c>
      <c r="AA34" s="502">
        <v>64</v>
      </c>
      <c r="AB34" s="502">
        <v>58</v>
      </c>
      <c r="AC34" s="502">
        <v>28</v>
      </c>
      <c r="AD34" s="502">
        <v>7</v>
      </c>
      <c r="AE34" s="502" t="s">
        <v>536</v>
      </c>
      <c r="AF34" s="522"/>
    </row>
    <row r="35" spans="1:32" ht="13.5">
      <c r="A35" s="498"/>
      <c r="B35" s="499"/>
      <c r="C35" s="500"/>
      <c r="D35" s="501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30"/>
      <c r="Q35" s="527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2"/>
      <c r="AD35" s="502"/>
      <c r="AE35" s="502"/>
      <c r="AF35" s="522"/>
    </row>
    <row r="36" spans="1:32" ht="13.5">
      <c r="A36" s="503" t="s">
        <v>211</v>
      </c>
      <c r="B36" s="499" t="s">
        <v>599</v>
      </c>
      <c r="C36" s="500" t="s">
        <v>10</v>
      </c>
      <c r="D36" s="501">
        <v>270</v>
      </c>
      <c r="E36" s="502" t="s">
        <v>536</v>
      </c>
      <c r="F36" s="502" t="s">
        <v>536</v>
      </c>
      <c r="G36" s="502" t="s">
        <v>536</v>
      </c>
      <c r="H36" s="502" t="s">
        <v>536</v>
      </c>
      <c r="I36" s="502" t="s">
        <v>536</v>
      </c>
      <c r="J36" s="502" t="s">
        <v>536</v>
      </c>
      <c r="K36" s="502" t="s">
        <v>536</v>
      </c>
      <c r="L36" s="502" t="s">
        <v>536</v>
      </c>
      <c r="M36" s="502" t="s">
        <v>536</v>
      </c>
      <c r="N36" s="502" t="s">
        <v>536</v>
      </c>
      <c r="O36" s="502" t="s">
        <v>536</v>
      </c>
      <c r="P36" s="530" t="s">
        <v>536</v>
      </c>
      <c r="Q36" s="527" t="s">
        <v>536</v>
      </c>
      <c r="R36" s="502" t="s">
        <v>536</v>
      </c>
      <c r="S36" s="502">
        <v>1</v>
      </c>
      <c r="T36" s="502">
        <v>2</v>
      </c>
      <c r="U36" s="502">
        <v>1</v>
      </c>
      <c r="V36" s="502">
        <v>1</v>
      </c>
      <c r="W36" s="502">
        <v>10</v>
      </c>
      <c r="X36" s="502">
        <v>18</v>
      </c>
      <c r="Y36" s="502">
        <v>31</v>
      </c>
      <c r="Z36" s="502">
        <v>37</v>
      </c>
      <c r="AA36" s="502">
        <v>72</v>
      </c>
      <c r="AB36" s="502">
        <v>71</v>
      </c>
      <c r="AC36" s="502">
        <v>24</v>
      </c>
      <c r="AD36" s="502">
        <v>2</v>
      </c>
      <c r="AE36" s="502" t="s">
        <v>536</v>
      </c>
      <c r="AF36" s="523" t="s">
        <v>211</v>
      </c>
    </row>
    <row r="37" spans="1:32" ht="13.5">
      <c r="A37" s="498"/>
      <c r="B37" s="499"/>
      <c r="C37" s="500" t="s">
        <v>11</v>
      </c>
      <c r="D37" s="501">
        <v>84</v>
      </c>
      <c r="E37" s="502" t="s">
        <v>536</v>
      </c>
      <c r="F37" s="502" t="s">
        <v>536</v>
      </c>
      <c r="G37" s="502" t="s">
        <v>536</v>
      </c>
      <c r="H37" s="502" t="s">
        <v>536</v>
      </c>
      <c r="I37" s="502" t="s">
        <v>536</v>
      </c>
      <c r="J37" s="502" t="s">
        <v>536</v>
      </c>
      <c r="K37" s="502" t="s">
        <v>536</v>
      </c>
      <c r="L37" s="502" t="s">
        <v>536</v>
      </c>
      <c r="M37" s="502" t="s">
        <v>536</v>
      </c>
      <c r="N37" s="502" t="s">
        <v>536</v>
      </c>
      <c r="O37" s="502" t="s">
        <v>536</v>
      </c>
      <c r="P37" s="530" t="s">
        <v>536</v>
      </c>
      <c r="Q37" s="527" t="s">
        <v>536</v>
      </c>
      <c r="R37" s="502" t="s">
        <v>536</v>
      </c>
      <c r="S37" s="502">
        <v>1</v>
      </c>
      <c r="T37" s="502">
        <v>2</v>
      </c>
      <c r="U37" s="502">
        <v>1</v>
      </c>
      <c r="V37" s="502" t="s">
        <v>536</v>
      </c>
      <c r="W37" s="502">
        <v>5</v>
      </c>
      <c r="X37" s="502">
        <v>11</v>
      </c>
      <c r="Y37" s="502">
        <v>21</v>
      </c>
      <c r="Z37" s="502">
        <v>14</v>
      </c>
      <c r="AA37" s="502">
        <v>12</v>
      </c>
      <c r="AB37" s="502">
        <v>15</v>
      </c>
      <c r="AC37" s="502">
        <v>2</v>
      </c>
      <c r="AD37" s="502" t="s">
        <v>536</v>
      </c>
      <c r="AE37" s="502" t="s">
        <v>536</v>
      </c>
      <c r="AF37" s="522"/>
    </row>
    <row r="38" spans="1:32" ht="13.5">
      <c r="A38" s="498"/>
      <c r="B38" s="499"/>
      <c r="C38" s="500" t="s">
        <v>12</v>
      </c>
      <c r="D38" s="501">
        <v>186</v>
      </c>
      <c r="E38" s="502" t="s">
        <v>536</v>
      </c>
      <c r="F38" s="502" t="s">
        <v>536</v>
      </c>
      <c r="G38" s="502" t="s">
        <v>536</v>
      </c>
      <c r="H38" s="502" t="s">
        <v>536</v>
      </c>
      <c r="I38" s="502" t="s">
        <v>536</v>
      </c>
      <c r="J38" s="502" t="s">
        <v>536</v>
      </c>
      <c r="K38" s="502" t="s">
        <v>536</v>
      </c>
      <c r="L38" s="502" t="s">
        <v>536</v>
      </c>
      <c r="M38" s="502" t="s">
        <v>536</v>
      </c>
      <c r="N38" s="502" t="s">
        <v>536</v>
      </c>
      <c r="O38" s="502" t="s">
        <v>536</v>
      </c>
      <c r="P38" s="530" t="s">
        <v>536</v>
      </c>
      <c r="Q38" s="527" t="s">
        <v>536</v>
      </c>
      <c r="R38" s="502" t="s">
        <v>536</v>
      </c>
      <c r="S38" s="502" t="s">
        <v>536</v>
      </c>
      <c r="T38" s="502" t="s">
        <v>536</v>
      </c>
      <c r="U38" s="502" t="s">
        <v>536</v>
      </c>
      <c r="V38" s="502">
        <v>1</v>
      </c>
      <c r="W38" s="502">
        <v>5</v>
      </c>
      <c r="X38" s="502">
        <v>7</v>
      </c>
      <c r="Y38" s="502">
        <v>10</v>
      </c>
      <c r="Z38" s="502">
        <v>23</v>
      </c>
      <c r="AA38" s="502">
        <v>60</v>
      </c>
      <c r="AB38" s="502">
        <v>56</v>
      </c>
      <c r="AC38" s="502">
        <v>22</v>
      </c>
      <c r="AD38" s="502">
        <v>2</v>
      </c>
      <c r="AE38" s="502" t="s">
        <v>536</v>
      </c>
      <c r="AF38" s="522"/>
    </row>
    <row r="39" spans="1:32" ht="13.5">
      <c r="A39" s="498"/>
      <c r="B39" s="499"/>
      <c r="C39" s="500"/>
      <c r="D39" s="501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30"/>
      <c r="Q39" s="527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502"/>
      <c r="AF39" s="522"/>
    </row>
    <row r="40" spans="1:32" ht="13.5">
      <c r="A40" s="503" t="s">
        <v>212</v>
      </c>
      <c r="B40" s="499" t="s">
        <v>600</v>
      </c>
      <c r="C40" s="500" t="s">
        <v>10</v>
      </c>
      <c r="D40" s="501">
        <v>101</v>
      </c>
      <c r="E40" s="502" t="s">
        <v>536</v>
      </c>
      <c r="F40" s="502" t="s">
        <v>536</v>
      </c>
      <c r="G40" s="502" t="s">
        <v>536</v>
      </c>
      <c r="H40" s="502" t="s">
        <v>536</v>
      </c>
      <c r="I40" s="502">
        <v>1</v>
      </c>
      <c r="J40" s="502">
        <v>1</v>
      </c>
      <c r="K40" s="502" t="s">
        <v>536</v>
      </c>
      <c r="L40" s="502" t="s">
        <v>536</v>
      </c>
      <c r="M40" s="502">
        <v>1</v>
      </c>
      <c r="N40" s="502">
        <v>2</v>
      </c>
      <c r="O40" s="502">
        <v>2</v>
      </c>
      <c r="P40" s="530" t="s">
        <v>536</v>
      </c>
      <c r="Q40" s="527">
        <v>2</v>
      </c>
      <c r="R40" s="502">
        <v>1</v>
      </c>
      <c r="S40" s="502" t="s">
        <v>536</v>
      </c>
      <c r="T40" s="502">
        <v>4</v>
      </c>
      <c r="U40" s="502">
        <v>7</v>
      </c>
      <c r="V40" s="502">
        <v>6</v>
      </c>
      <c r="W40" s="502">
        <v>20</v>
      </c>
      <c r="X40" s="502">
        <v>9</v>
      </c>
      <c r="Y40" s="502">
        <v>17</v>
      </c>
      <c r="Z40" s="502">
        <v>14</v>
      </c>
      <c r="AA40" s="502">
        <v>12</v>
      </c>
      <c r="AB40" s="502">
        <v>3</v>
      </c>
      <c r="AC40" s="502" t="s">
        <v>536</v>
      </c>
      <c r="AD40" s="502" t="s">
        <v>536</v>
      </c>
      <c r="AE40" s="502" t="s">
        <v>536</v>
      </c>
      <c r="AF40" s="523" t="s">
        <v>212</v>
      </c>
    </row>
    <row r="41" spans="1:32" ht="13.5">
      <c r="A41" s="498"/>
      <c r="B41" s="499"/>
      <c r="C41" s="500" t="s">
        <v>11</v>
      </c>
      <c r="D41" s="501">
        <v>69</v>
      </c>
      <c r="E41" s="502" t="s">
        <v>536</v>
      </c>
      <c r="F41" s="502" t="s">
        <v>536</v>
      </c>
      <c r="G41" s="502" t="s">
        <v>536</v>
      </c>
      <c r="H41" s="502" t="s">
        <v>536</v>
      </c>
      <c r="I41" s="502" t="s">
        <v>536</v>
      </c>
      <c r="J41" s="502" t="s">
        <v>536</v>
      </c>
      <c r="K41" s="502" t="s">
        <v>536</v>
      </c>
      <c r="L41" s="502" t="s">
        <v>536</v>
      </c>
      <c r="M41" s="502" t="s">
        <v>536</v>
      </c>
      <c r="N41" s="502">
        <v>2</v>
      </c>
      <c r="O41" s="502">
        <v>2</v>
      </c>
      <c r="P41" s="530" t="s">
        <v>536</v>
      </c>
      <c r="Q41" s="527">
        <v>2</v>
      </c>
      <c r="R41" s="502">
        <v>1</v>
      </c>
      <c r="S41" s="502" t="s">
        <v>536</v>
      </c>
      <c r="T41" s="502">
        <v>1</v>
      </c>
      <c r="U41" s="502">
        <v>7</v>
      </c>
      <c r="V41" s="502">
        <v>5</v>
      </c>
      <c r="W41" s="502">
        <v>11</v>
      </c>
      <c r="X41" s="502">
        <v>6</v>
      </c>
      <c r="Y41" s="502">
        <v>12</v>
      </c>
      <c r="Z41" s="502">
        <v>9</v>
      </c>
      <c r="AA41" s="502">
        <v>8</v>
      </c>
      <c r="AB41" s="502">
        <v>3</v>
      </c>
      <c r="AC41" s="502" t="s">
        <v>536</v>
      </c>
      <c r="AD41" s="502" t="s">
        <v>536</v>
      </c>
      <c r="AE41" s="502" t="s">
        <v>536</v>
      </c>
      <c r="AF41" s="522"/>
    </row>
    <row r="42" spans="1:32" ht="13.5">
      <c r="A42" s="498"/>
      <c r="B42" s="499"/>
      <c r="C42" s="500" t="s">
        <v>12</v>
      </c>
      <c r="D42" s="501">
        <v>32</v>
      </c>
      <c r="E42" s="502" t="s">
        <v>536</v>
      </c>
      <c r="F42" s="502" t="s">
        <v>536</v>
      </c>
      <c r="G42" s="502" t="s">
        <v>536</v>
      </c>
      <c r="H42" s="502" t="s">
        <v>536</v>
      </c>
      <c r="I42" s="502">
        <v>1</v>
      </c>
      <c r="J42" s="502">
        <v>1</v>
      </c>
      <c r="K42" s="502" t="s">
        <v>536</v>
      </c>
      <c r="L42" s="502" t="s">
        <v>536</v>
      </c>
      <c r="M42" s="502">
        <v>1</v>
      </c>
      <c r="N42" s="502" t="s">
        <v>536</v>
      </c>
      <c r="O42" s="502" t="s">
        <v>536</v>
      </c>
      <c r="P42" s="530" t="s">
        <v>536</v>
      </c>
      <c r="Q42" s="527" t="s">
        <v>536</v>
      </c>
      <c r="R42" s="502" t="s">
        <v>536</v>
      </c>
      <c r="S42" s="502" t="s">
        <v>536</v>
      </c>
      <c r="T42" s="502">
        <v>3</v>
      </c>
      <c r="U42" s="502" t="s">
        <v>536</v>
      </c>
      <c r="V42" s="502">
        <v>1</v>
      </c>
      <c r="W42" s="502">
        <v>9</v>
      </c>
      <c r="X42" s="502">
        <v>3</v>
      </c>
      <c r="Y42" s="502">
        <v>5</v>
      </c>
      <c r="Z42" s="502">
        <v>5</v>
      </c>
      <c r="AA42" s="502">
        <v>4</v>
      </c>
      <c r="AB42" s="502" t="s">
        <v>536</v>
      </c>
      <c r="AC42" s="502" t="s">
        <v>536</v>
      </c>
      <c r="AD42" s="502" t="s">
        <v>536</v>
      </c>
      <c r="AE42" s="502" t="s">
        <v>536</v>
      </c>
      <c r="AF42" s="522"/>
    </row>
    <row r="43" spans="1:32" ht="13.5">
      <c r="A43" s="498"/>
      <c r="B43" s="499"/>
      <c r="C43" s="500"/>
      <c r="D43" s="501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30"/>
      <c r="Q43" s="527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22"/>
    </row>
    <row r="44" spans="1:32" ht="13.5">
      <c r="A44" s="503" t="s">
        <v>213</v>
      </c>
      <c r="B44" s="499" t="s">
        <v>601</v>
      </c>
      <c r="C44" s="500" t="s">
        <v>10</v>
      </c>
      <c r="D44" s="501">
        <v>784</v>
      </c>
      <c r="E44" s="502">
        <v>2</v>
      </c>
      <c r="F44" s="502" t="s">
        <v>536</v>
      </c>
      <c r="G44" s="502" t="s">
        <v>536</v>
      </c>
      <c r="H44" s="502" t="s">
        <v>536</v>
      </c>
      <c r="I44" s="502" t="s">
        <v>536</v>
      </c>
      <c r="J44" s="502">
        <v>2</v>
      </c>
      <c r="K44" s="502" t="s">
        <v>536</v>
      </c>
      <c r="L44" s="502" t="s">
        <v>536</v>
      </c>
      <c r="M44" s="502">
        <v>1</v>
      </c>
      <c r="N44" s="502">
        <v>2</v>
      </c>
      <c r="O44" s="502">
        <v>4</v>
      </c>
      <c r="P44" s="530">
        <v>5</v>
      </c>
      <c r="Q44" s="527">
        <v>7</v>
      </c>
      <c r="R44" s="502">
        <v>11</v>
      </c>
      <c r="S44" s="502">
        <v>5</v>
      </c>
      <c r="T44" s="502">
        <v>25</v>
      </c>
      <c r="U44" s="502">
        <v>40</v>
      </c>
      <c r="V44" s="502">
        <v>31</v>
      </c>
      <c r="W44" s="502">
        <v>59</v>
      </c>
      <c r="X44" s="502">
        <v>86</v>
      </c>
      <c r="Y44" s="502">
        <v>108</v>
      </c>
      <c r="Z44" s="502">
        <v>127</v>
      </c>
      <c r="AA44" s="502">
        <v>135</v>
      </c>
      <c r="AB44" s="502">
        <v>106</v>
      </c>
      <c r="AC44" s="502">
        <v>21</v>
      </c>
      <c r="AD44" s="502">
        <v>9</v>
      </c>
      <c r="AE44" s="502" t="s">
        <v>536</v>
      </c>
      <c r="AF44" s="523" t="s">
        <v>213</v>
      </c>
    </row>
    <row r="45" spans="1:32" ht="13.5">
      <c r="A45" s="498"/>
      <c r="B45" s="499"/>
      <c r="C45" s="500" t="s">
        <v>11</v>
      </c>
      <c r="D45" s="501">
        <v>405</v>
      </c>
      <c r="E45" s="502">
        <v>1</v>
      </c>
      <c r="F45" s="502" t="s">
        <v>536</v>
      </c>
      <c r="G45" s="502" t="s">
        <v>536</v>
      </c>
      <c r="H45" s="502" t="s">
        <v>536</v>
      </c>
      <c r="I45" s="502" t="s">
        <v>536</v>
      </c>
      <c r="J45" s="502">
        <v>1</v>
      </c>
      <c r="K45" s="502" t="s">
        <v>536</v>
      </c>
      <c r="L45" s="502" t="s">
        <v>536</v>
      </c>
      <c r="M45" s="502">
        <v>1</v>
      </c>
      <c r="N45" s="502">
        <v>1</v>
      </c>
      <c r="O45" s="502">
        <v>3</v>
      </c>
      <c r="P45" s="530">
        <v>4</v>
      </c>
      <c r="Q45" s="527">
        <v>4</v>
      </c>
      <c r="R45" s="502">
        <v>9</v>
      </c>
      <c r="S45" s="502">
        <v>4</v>
      </c>
      <c r="T45" s="502">
        <v>21</v>
      </c>
      <c r="U45" s="502">
        <v>31</v>
      </c>
      <c r="V45" s="502">
        <v>19</v>
      </c>
      <c r="W45" s="502">
        <v>38</v>
      </c>
      <c r="X45" s="502">
        <v>53</v>
      </c>
      <c r="Y45" s="502">
        <v>59</v>
      </c>
      <c r="Z45" s="502">
        <v>59</v>
      </c>
      <c r="AA45" s="502">
        <v>58</v>
      </c>
      <c r="AB45" s="502">
        <v>32</v>
      </c>
      <c r="AC45" s="502">
        <v>7</v>
      </c>
      <c r="AD45" s="502">
        <v>1</v>
      </c>
      <c r="AE45" s="502" t="s">
        <v>536</v>
      </c>
      <c r="AF45" s="522"/>
    </row>
    <row r="46" spans="1:32" ht="13.5">
      <c r="A46" s="498"/>
      <c r="B46" s="499"/>
      <c r="C46" s="500" t="s">
        <v>12</v>
      </c>
      <c r="D46" s="501">
        <v>379</v>
      </c>
      <c r="E46" s="502">
        <v>1</v>
      </c>
      <c r="F46" s="502" t="s">
        <v>536</v>
      </c>
      <c r="G46" s="502" t="s">
        <v>536</v>
      </c>
      <c r="H46" s="502" t="s">
        <v>536</v>
      </c>
      <c r="I46" s="502" t="s">
        <v>536</v>
      </c>
      <c r="J46" s="502">
        <v>1</v>
      </c>
      <c r="K46" s="502" t="s">
        <v>536</v>
      </c>
      <c r="L46" s="502" t="s">
        <v>536</v>
      </c>
      <c r="M46" s="502" t="s">
        <v>536</v>
      </c>
      <c r="N46" s="502">
        <v>1</v>
      </c>
      <c r="O46" s="502">
        <v>1</v>
      </c>
      <c r="P46" s="530">
        <v>1</v>
      </c>
      <c r="Q46" s="527">
        <v>3</v>
      </c>
      <c r="R46" s="502">
        <v>2</v>
      </c>
      <c r="S46" s="502">
        <v>1</v>
      </c>
      <c r="T46" s="502">
        <v>4</v>
      </c>
      <c r="U46" s="502">
        <v>9</v>
      </c>
      <c r="V46" s="502">
        <v>12</v>
      </c>
      <c r="W46" s="502">
        <v>21</v>
      </c>
      <c r="X46" s="502">
        <v>33</v>
      </c>
      <c r="Y46" s="502">
        <v>49</v>
      </c>
      <c r="Z46" s="502">
        <v>68</v>
      </c>
      <c r="AA46" s="502">
        <v>77</v>
      </c>
      <c r="AB46" s="502">
        <v>74</v>
      </c>
      <c r="AC46" s="502">
        <v>14</v>
      </c>
      <c r="AD46" s="502">
        <v>8</v>
      </c>
      <c r="AE46" s="502" t="s">
        <v>536</v>
      </c>
      <c r="AF46" s="522"/>
    </row>
    <row r="47" spans="1:32" ht="13.5">
      <c r="A47" s="498"/>
      <c r="B47" s="499"/>
      <c r="C47" s="500"/>
      <c r="D47" s="501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30"/>
      <c r="Q47" s="527"/>
      <c r="R47" s="502"/>
      <c r="S47" s="502"/>
      <c r="T47" s="502"/>
      <c r="U47" s="502"/>
      <c r="V47" s="502"/>
      <c r="W47" s="502"/>
      <c r="X47" s="502"/>
      <c r="Y47" s="502"/>
      <c r="Z47" s="502"/>
      <c r="AA47" s="502"/>
      <c r="AB47" s="502"/>
      <c r="AC47" s="502"/>
      <c r="AD47" s="502"/>
      <c r="AE47" s="502"/>
      <c r="AF47" s="522"/>
    </row>
    <row r="48" spans="1:32" ht="13.5">
      <c r="A48" s="503" t="s">
        <v>214</v>
      </c>
      <c r="B48" s="499" t="s">
        <v>602</v>
      </c>
      <c r="C48" s="500" t="s">
        <v>10</v>
      </c>
      <c r="D48" s="501">
        <v>1708</v>
      </c>
      <c r="E48" s="502">
        <v>2</v>
      </c>
      <c r="F48" s="502" t="s">
        <v>536</v>
      </c>
      <c r="G48" s="502" t="s">
        <v>536</v>
      </c>
      <c r="H48" s="502" t="s">
        <v>536</v>
      </c>
      <c r="I48" s="502" t="s">
        <v>536</v>
      </c>
      <c r="J48" s="502">
        <v>2</v>
      </c>
      <c r="K48" s="502" t="s">
        <v>536</v>
      </c>
      <c r="L48" s="502" t="s">
        <v>536</v>
      </c>
      <c r="M48" s="502" t="s">
        <v>536</v>
      </c>
      <c r="N48" s="502">
        <v>1</v>
      </c>
      <c r="O48" s="502">
        <v>3</v>
      </c>
      <c r="P48" s="530">
        <v>5</v>
      </c>
      <c r="Q48" s="527">
        <v>8</v>
      </c>
      <c r="R48" s="502">
        <v>9</v>
      </c>
      <c r="S48" s="502">
        <v>11</v>
      </c>
      <c r="T48" s="502">
        <v>19</v>
      </c>
      <c r="U48" s="502">
        <v>37</v>
      </c>
      <c r="V48" s="502">
        <v>50</v>
      </c>
      <c r="W48" s="502">
        <v>78</v>
      </c>
      <c r="X48" s="502">
        <v>114</v>
      </c>
      <c r="Y48" s="502">
        <v>215</v>
      </c>
      <c r="Z48" s="502">
        <v>306</v>
      </c>
      <c r="AA48" s="502">
        <v>343</v>
      </c>
      <c r="AB48" s="502">
        <v>348</v>
      </c>
      <c r="AC48" s="502">
        <v>128</v>
      </c>
      <c r="AD48" s="502">
        <v>31</v>
      </c>
      <c r="AE48" s="502" t="s">
        <v>536</v>
      </c>
      <c r="AF48" s="523" t="s">
        <v>214</v>
      </c>
    </row>
    <row r="49" spans="1:32" ht="13.5">
      <c r="A49" s="498"/>
      <c r="B49" s="499"/>
      <c r="C49" s="500" t="s">
        <v>11</v>
      </c>
      <c r="D49" s="501">
        <v>747</v>
      </c>
      <c r="E49" s="502">
        <v>2</v>
      </c>
      <c r="F49" s="502" t="s">
        <v>536</v>
      </c>
      <c r="G49" s="502" t="s">
        <v>536</v>
      </c>
      <c r="H49" s="502" t="s">
        <v>536</v>
      </c>
      <c r="I49" s="502" t="s">
        <v>536</v>
      </c>
      <c r="J49" s="502">
        <v>2</v>
      </c>
      <c r="K49" s="502" t="s">
        <v>536</v>
      </c>
      <c r="L49" s="502" t="s">
        <v>536</v>
      </c>
      <c r="M49" s="502" t="s">
        <v>536</v>
      </c>
      <c r="N49" s="502" t="s">
        <v>536</v>
      </c>
      <c r="O49" s="502">
        <v>3</v>
      </c>
      <c r="P49" s="530">
        <v>4</v>
      </c>
      <c r="Q49" s="527">
        <v>5</v>
      </c>
      <c r="R49" s="502">
        <v>7</v>
      </c>
      <c r="S49" s="502">
        <v>10</v>
      </c>
      <c r="T49" s="502">
        <v>16</v>
      </c>
      <c r="U49" s="502">
        <v>25</v>
      </c>
      <c r="V49" s="502">
        <v>36</v>
      </c>
      <c r="W49" s="502">
        <v>59</v>
      </c>
      <c r="X49" s="502">
        <v>69</v>
      </c>
      <c r="Y49" s="502">
        <v>117</v>
      </c>
      <c r="Z49" s="502">
        <v>135</v>
      </c>
      <c r="AA49" s="502">
        <v>130</v>
      </c>
      <c r="AB49" s="502">
        <v>96</v>
      </c>
      <c r="AC49" s="502">
        <v>28</v>
      </c>
      <c r="AD49" s="502">
        <v>5</v>
      </c>
      <c r="AE49" s="502" t="s">
        <v>536</v>
      </c>
      <c r="AF49" s="522"/>
    </row>
    <row r="50" spans="1:32" ht="13.5">
      <c r="A50" s="498"/>
      <c r="B50" s="499"/>
      <c r="C50" s="500" t="s">
        <v>12</v>
      </c>
      <c r="D50" s="501">
        <v>961</v>
      </c>
      <c r="E50" s="502" t="s">
        <v>536</v>
      </c>
      <c r="F50" s="502" t="s">
        <v>536</v>
      </c>
      <c r="G50" s="502" t="s">
        <v>536</v>
      </c>
      <c r="H50" s="502" t="s">
        <v>536</v>
      </c>
      <c r="I50" s="502" t="s">
        <v>536</v>
      </c>
      <c r="J50" s="502" t="s">
        <v>536</v>
      </c>
      <c r="K50" s="502" t="s">
        <v>536</v>
      </c>
      <c r="L50" s="502" t="s">
        <v>536</v>
      </c>
      <c r="M50" s="502" t="s">
        <v>536</v>
      </c>
      <c r="N50" s="502">
        <v>1</v>
      </c>
      <c r="O50" s="502" t="s">
        <v>536</v>
      </c>
      <c r="P50" s="530">
        <v>1</v>
      </c>
      <c r="Q50" s="527">
        <v>3</v>
      </c>
      <c r="R50" s="502">
        <v>2</v>
      </c>
      <c r="S50" s="502">
        <v>1</v>
      </c>
      <c r="T50" s="502">
        <v>3</v>
      </c>
      <c r="U50" s="502">
        <v>12</v>
      </c>
      <c r="V50" s="502">
        <v>14</v>
      </c>
      <c r="W50" s="502">
        <v>19</v>
      </c>
      <c r="X50" s="502">
        <v>45</v>
      </c>
      <c r="Y50" s="502">
        <v>98</v>
      </c>
      <c r="Z50" s="502">
        <v>171</v>
      </c>
      <c r="AA50" s="502">
        <v>213</v>
      </c>
      <c r="AB50" s="502">
        <v>252</v>
      </c>
      <c r="AC50" s="502">
        <v>100</v>
      </c>
      <c r="AD50" s="502">
        <v>26</v>
      </c>
      <c r="AE50" s="502" t="s">
        <v>536</v>
      </c>
      <c r="AF50" s="522"/>
    </row>
    <row r="51" spans="1:32" ht="13.5">
      <c r="A51" s="498"/>
      <c r="B51" s="499"/>
      <c r="C51" s="500"/>
      <c r="D51" s="501"/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30"/>
      <c r="Q51" s="527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502"/>
      <c r="AF51" s="522"/>
    </row>
    <row r="52" spans="1:32" ht="13.5">
      <c r="A52" s="503" t="s">
        <v>215</v>
      </c>
      <c r="B52" s="499" t="s">
        <v>603</v>
      </c>
      <c r="C52" s="500" t="s">
        <v>10</v>
      </c>
      <c r="D52" s="501">
        <v>74</v>
      </c>
      <c r="E52" s="502">
        <v>1</v>
      </c>
      <c r="F52" s="502" t="s">
        <v>536</v>
      </c>
      <c r="G52" s="502" t="s">
        <v>536</v>
      </c>
      <c r="H52" s="502" t="s">
        <v>536</v>
      </c>
      <c r="I52" s="502" t="s">
        <v>536</v>
      </c>
      <c r="J52" s="502">
        <v>1</v>
      </c>
      <c r="K52" s="502" t="s">
        <v>536</v>
      </c>
      <c r="L52" s="502" t="s">
        <v>536</v>
      </c>
      <c r="M52" s="502" t="s">
        <v>536</v>
      </c>
      <c r="N52" s="502" t="s">
        <v>536</v>
      </c>
      <c r="O52" s="502">
        <v>1</v>
      </c>
      <c r="P52" s="530" t="s">
        <v>536</v>
      </c>
      <c r="Q52" s="527">
        <v>2</v>
      </c>
      <c r="R52" s="502" t="s">
        <v>536</v>
      </c>
      <c r="S52" s="502">
        <v>1</v>
      </c>
      <c r="T52" s="502">
        <v>5</v>
      </c>
      <c r="U52" s="502">
        <v>2</v>
      </c>
      <c r="V52" s="502">
        <v>5</v>
      </c>
      <c r="W52" s="502">
        <v>10</v>
      </c>
      <c r="X52" s="502">
        <v>6</v>
      </c>
      <c r="Y52" s="502">
        <v>11</v>
      </c>
      <c r="Z52" s="502">
        <v>13</v>
      </c>
      <c r="AA52" s="502">
        <v>8</v>
      </c>
      <c r="AB52" s="502">
        <v>6</v>
      </c>
      <c r="AC52" s="502">
        <v>3</v>
      </c>
      <c r="AD52" s="502" t="s">
        <v>536</v>
      </c>
      <c r="AE52" s="502" t="s">
        <v>536</v>
      </c>
      <c r="AF52" s="523" t="s">
        <v>215</v>
      </c>
    </row>
    <row r="53" spans="1:32" ht="13.5">
      <c r="A53" s="498"/>
      <c r="B53" s="499"/>
      <c r="C53" s="500" t="s">
        <v>11</v>
      </c>
      <c r="D53" s="501">
        <v>39</v>
      </c>
      <c r="E53" s="502" t="s">
        <v>536</v>
      </c>
      <c r="F53" s="502" t="s">
        <v>536</v>
      </c>
      <c r="G53" s="502" t="s">
        <v>536</v>
      </c>
      <c r="H53" s="502" t="s">
        <v>536</v>
      </c>
      <c r="I53" s="502" t="s">
        <v>536</v>
      </c>
      <c r="J53" s="502" t="s">
        <v>536</v>
      </c>
      <c r="K53" s="502" t="s">
        <v>536</v>
      </c>
      <c r="L53" s="502" t="s">
        <v>536</v>
      </c>
      <c r="M53" s="502" t="s">
        <v>536</v>
      </c>
      <c r="N53" s="502" t="s">
        <v>536</v>
      </c>
      <c r="O53" s="502">
        <v>1</v>
      </c>
      <c r="P53" s="530" t="s">
        <v>536</v>
      </c>
      <c r="Q53" s="527">
        <v>2</v>
      </c>
      <c r="R53" s="502" t="s">
        <v>536</v>
      </c>
      <c r="S53" s="502" t="s">
        <v>536</v>
      </c>
      <c r="T53" s="502">
        <v>4</v>
      </c>
      <c r="U53" s="502">
        <v>2</v>
      </c>
      <c r="V53" s="502">
        <v>4</v>
      </c>
      <c r="W53" s="502">
        <v>6</v>
      </c>
      <c r="X53" s="502">
        <v>4</v>
      </c>
      <c r="Y53" s="502">
        <v>7</v>
      </c>
      <c r="Z53" s="502">
        <v>9</v>
      </c>
      <c r="AA53" s="502" t="s">
        <v>536</v>
      </c>
      <c r="AB53" s="502" t="s">
        <v>536</v>
      </c>
      <c r="AC53" s="502" t="s">
        <v>536</v>
      </c>
      <c r="AD53" s="502" t="s">
        <v>536</v>
      </c>
      <c r="AE53" s="502" t="s">
        <v>536</v>
      </c>
      <c r="AF53" s="522"/>
    </row>
    <row r="54" spans="1:32" ht="13.5">
      <c r="A54" s="498"/>
      <c r="B54" s="499"/>
      <c r="C54" s="500" t="s">
        <v>12</v>
      </c>
      <c r="D54" s="501">
        <v>35</v>
      </c>
      <c r="E54" s="502">
        <v>1</v>
      </c>
      <c r="F54" s="502" t="s">
        <v>536</v>
      </c>
      <c r="G54" s="502" t="s">
        <v>536</v>
      </c>
      <c r="H54" s="502" t="s">
        <v>536</v>
      </c>
      <c r="I54" s="502" t="s">
        <v>536</v>
      </c>
      <c r="J54" s="502">
        <v>1</v>
      </c>
      <c r="K54" s="502" t="s">
        <v>536</v>
      </c>
      <c r="L54" s="502" t="s">
        <v>536</v>
      </c>
      <c r="M54" s="502" t="s">
        <v>536</v>
      </c>
      <c r="N54" s="502" t="s">
        <v>536</v>
      </c>
      <c r="O54" s="502" t="s">
        <v>536</v>
      </c>
      <c r="P54" s="530" t="s">
        <v>536</v>
      </c>
      <c r="Q54" s="527" t="s">
        <v>536</v>
      </c>
      <c r="R54" s="502" t="s">
        <v>536</v>
      </c>
      <c r="S54" s="502">
        <v>1</v>
      </c>
      <c r="T54" s="502">
        <v>1</v>
      </c>
      <c r="U54" s="502" t="s">
        <v>536</v>
      </c>
      <c r="V54" s="502">
        <v>1</v>
      </c>
      <c r="W54" s="502">
        <v>4</v>
      </c>
      <c r="X54" s="502">
        <v>2</v>
      </c>
      <c r="Y54" s="502">
        <v>4</v>
      </c>
      <c r="Z54" s="502">
        <v>4</v>
      </c>
      <c r="AA54" s="502">
        <v>8</v>
      </c>
      <c r="AB54" s="502">
        <v>6</v>
      </c>
      <c r="AC54" s="502">
        <v>3</v>
      </c>
      <c r="AD54" s="502" t="s">
        <v>536</v>
      </c>
      <c r="AE54" s="502" t="s">
        <v>536</v>
      </c>
      <c r="AF54" s="522"/>
    </row>
    <row r="55" spans="1:32" ht="13.5">
      <c r="A55" s="498"/>
      <c r="B55" s="499"/>
      <c r="C55" s="500"/>
      <c r="D55" s="501"/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530"/>
      <c r="Q55" s="527"/>
      <c r="R55" s="502"/>
      <c r="S55" s="502"/>
      <c r="T55" s="502"/>
      <c r="U55" s="502"/>
      <c r="V55" s="502"/>
      <c r="W55" s="502"/>
      <c r="X55" s="502"/>
      <c r="Y55" s="502"/>
      <c r="Z55" s="502"/>
      <c r="AA55" s="502"/>
      <c r="AB55" s="502"/>
      <c r="AC55" s="502"/>
      <c r="AD55" s="502"/>
      <c r="AE55" s="502"/>
      <c r="AF55" s="522"/>
    </row>
    <row r="56" spans="1:32" ht="13.5">
      <c r="A56" s="503" t="s">
        <v>216</v>
      </c>
      <c r="B56" s="499" t="s">
        <v>604</v>
      </c>
      <c r="C56" s="500" t="s">
        <v>10</v>
      </c>
      <c r="D56" s="501">
        <v>4275</v>
      </c>
      <c r="E56" s="502">
        <v>2</v>
      </c>
      <c r="F56" s="502" t="s">
        <v>536</v>
      </c>
      <c r="G56" s="502" t="s">
        <v>536</v>
      </c>
      <c r="H56" s="502" t="s">
        <v>536</v>
      </c>
      <c r="I56" s="502" t="s">
        <v>536</v>
      </c>
      <c r="J56" s="502">
        <v>2</v>
      </c>
      <c r="K56" s="502" t="s">
        <v>536</v>
      </c>
      <c r="L56" s="502" t="s">
        <v>536</v>
      </c>
      <c r="M56" s="502">
        <v>1</v>
      </c>
      <c r="N56" s="502">
        <v>3</v>
      </c>
      <c r="O56" s="502">
        <v>6</v>
      </c>
      <c r="P56" s="530">
        <v>14</v>
      </c>
      <c r="Q56" s="527">
        <v>18</v>
      </c>
      <c r="R56" s="502">
        <v>27</v>
      </c>
      <c r="S56" s="502">
        <v>53</v>
      </c>
      <c r="T56" s="502">
        <v>101</v>
      </c>
      <c r="U56" s="502">
        <v>153</v>
      </c>
      <c r="V56" s="502">
        <v>189</v>
      </c>
      <c r="W56" s="502">
        <v>225</v>
      </c>
      <c r="X56" s="502">
        <v>410</v>
      </c>
      <c r="Y56" s="502">
        <v>631</v>
      </c>
      <c r="Z56" s="502">
        <v>780</v>
      </c>
      <c r="AA56" s="502">
        <v>818</v>
      </c>
      <c r="AB56" s="502">
        <v>603</v>
      </c>
      <c r="AC56" s="502">
        <v>214</v>
      </c>
      <c r="AD56" s="502">
        <v>27</v>
      </c>
      <c r="AE56" s="502" t="s">
        <v>536</v>
      </c>
      <c r="AF56" s="523" t="s">
        <v>216</v>
      </c>
    </row>
    <row r="57" spans="1:32" ht="13.5">
      <c r="A57" s="498"/>
      <c r="B57" s="499"/>
      <c r="C57" s="500" t="s">
        <v>11</v>
      </c>
      <c r="D57" s="501">
        <v>2081</v>
      </c>
      <c r="E57" s="502">
        <v>2</v>
      </c>
      <c r="F57" s="502" t="s">
        <v>536</v>
      </c>
      <c r="G57" s="502" t="s">
        <v>536</v>
      </c>
      <c r="H57" s="502" t="s">
        <v>536</v>
      </c>
      <c r="I57" s="502" t="s">
        <v>536</v>
      </c>
      <c r="J57" s="502">
        <v>2</v>
      </c>
      <c r="K57" s="502" t="s">
        <v>536</v>
      </c>
      <c r="L57" s="502" t="s">
        <v>536</v>
      </c>
      <c r="M57" s="502" t="s">
        <v>536</v>
      </c>
      <c r="N57" s="502">
        <v>2</v>
      </c>
      <c r="O57" s="502">
        <v>5</v>
      </c>
      <c r="P57" s="530">
        <v>9</v>
      </c>
      <c r="Q57" s="527">
        <v>12</v>
      </c>
      <c r="R57" s="502">
        <v>20</v>
      </c>
      <c r="S57" s="502">
        <v>33</v>
      </c>
      <c r="T57" s="502">
        <v>61</v>
      </c>
      <c r="U57" s="502">
        <v>105</v>
      </c>
      <c r="V57" s="502">
        <v>114</v>
      </c>
      <c r="W57" s="502">
        <v>151</v>
      </c>
      <c r="X57" s="502">
        <v>264</v>
      </c>
      <c r="Y57" s="502">
        <v>368</v>
      </c>
      <c r="Z57" s="502">
        <v>363</v>
      </c>
      <c r="AA57" s="502">
        <v>321</v>
      </c>
      <c r="AB57" s="502">
        <v>194</v>
      </c>
      <c r="AC57" s="502">
        <v>55</v>
      </c>
      <c r="AD57" s="502">
        <v>2</v>
      </c>
      <c r="AE57" s="502" t="s">
        <v>536</v>
      </c>
      <c r="AF57" s="522"/>
    </row>
    <row r="58" spans="1:32" ht="13.5">
      <c r="A58" s="498"/>
      <c r="B58" s="499"/>
      <c r="C58" s="500" t="s">
        <v>12</v>
      </c>
      <c r="D58" s="501">
        <v>2194</v>
      </c>
      <c r="E58" s="502" t="s">
        <v>536</v>
      </c>
      <c r="F58" s="502" t="s">
        <v>536</v>
      </c>
      <c r="G58" s="502" t="s">
        <v>536</v>
      </c>
      <c r="H58" s="502" t="s">
        <v>536</v>
      </c>
      <c r="I58" s="502" t="s">
        <v>536</v>
      </c>
      <c r="J58" s="502" t="s">
        <v>536</v>
      </c>
      <c r="K58" s="502" t="s">
        <v>536</v>
      </c>
      <c r="L58" s="502" t="s">
        <v>536</v>
      </c>
      <c r="M58" s="502">
        <v>1</v>
      </c>
      <c r="N58" s="502">
        <v>1</v>
      </c>
      <c r="O58" s="502">
        <v>1</v>
      </c>
      <c r="P58" s="530">
        <v>5</v>
      </c>
      <c r="Q58" s="527">
        <v>6</v>
      </c>
      <c r="R58" s="502">
        <v>7</v>
      </c>
      <c r="S58" s="502">
        <v>20</v>
      </c>
      <c r="T58" s="502">
        <v>40</v>
      </c>
      <c r="U58" s="502">
        <v>48</v>
      </c>
      <c r="V58" s="502">
        <v>75</v>
      </c>
      <c r="W58" s="502">
        <v>74</v>
      </c>
      <c r="X58" s="502">
        <v>146</v>
      </c>
      <c r="Y58" s="502">
        <v>263</v>
      </c>
      <c r="Z58" s="502">
        <v>417</v>
      </c>
      <c r="AA58" s="502">
        <v>497</v>
      </c>
      <c r="AB58" s="502">
        <v>409</v>
      </c>
      <c r="AC58" s="502">
        <v>159</v>
      </c>
      <c r="AD58" s="502">
        <v>25</v>
      </c>
      <c r="AE58" s="502" t="s">
        <v>536</v>
      </c>
      <c r="AF58" s="522"/>
    </row>
    <row r="59" spans="1:32" ht="13.5">
      <c r="A59" s="498"/>
      <c r="B59" s="499"/>
      <c r="C59" s="500"/>
      <c r="D59" s="501"/>
      <c r="E59" s="502"/>
      <c r="F59" s="502"/>
      <c r="G59" s="502"/>
      <c r="H59" s="502"/>
      <c r="I59" s="502"/>
      <c r="J59" s="502"/>
      <c r="K59" s="502"/>
      <c r="L59" s="502"/>
      <c r="M59" s="502"/>
      <c r="N59" s="502"/>
      <c r="O59" s="502"/>
      <c r="P59" s="530"/>
      <c r="Q59" s="527"/>
      <c r="R59" s="502"/>
      <c r="S59" s="502"/>
      <c r="T59" s="502"/>
      <c r="U59" s="502"/>
      <c r="V59" s="502"/>
      <c r="W59" s="502"/>
      <c r="X59" s="502"/>
      <c r="Y59" s="502"/>
      <c r="Z59" s="502"/>
      <c r="AA59" s="502"/>
      <c r="AB59" s="502"/>
      <c r="AC59" s="502"/>
      <c r="AD59" s="502"/>
      <c r="AE59" s="502"/>
      <c r="AF59" s="522"/>
    </row>
    <row r="60" spans="1:32" ht="13.5">
      <c r="A60" s="503" t="s">
        <v>218</v>
      </c>
      <c r="B60" s="499" t="s">
        <v>605</v>
      </c>
      <c r="C60" s="500" t="s">
        <v>10</v>
      </c>
      <c r="D60" s="501">
        <v>475</v>
      </c>
      <c r="E60" s="502">
        <v>1</v>
      </c>
      <c r="F60" s="502" t="s">
        <v>536</v>
      </c>
      <c r="G60" s="502" t="s">
        <v>536</v>
      </c>
      <c r="H60" s="502" t="s">
        <v>536</v>
      </c>
      <c r="I60" s="502" t="s">
        <v>536</v>
      </c>
      <c r="J60" s="502">
        <v>1</v>
      </c>
      <c r="K60" s="502" t="s">
        <v>536</v>
      </c>
      <c r="L60" s="502" t="s">
        <v>536</v>
      </c>
      <c r="M60" s="502" t="s">
        <v>536</v>
      </c>
      <c r="N60" s="502">
        <v>2</v>
      </c>
      <c r="O60" s="502">
        <v>4</v>
      </c>
      <c r="P60" s="530">
        <v>7</v>
      </c>
      <c r="Q60" s="527">
        <v>11</v>
      </c>
      <c r="R60" s="502">
        <v>14</v>
      </c>
      <c r="S60" s="502">
        <v>20</v>
      </c>
      <c r="T60" s="502">
        <v>38</v>
      </c>
      <c r="U60" s="502">
        <v>32</v>
      </c>
      <c r="V60" s="502">
        <v>42</v>
      </c>
      <c r="W60" s="502">
        <v>45</v>
      </c>
      <c r="X60" s="502">
        <v>58</v>
      </c>
      <c r="Y60" s="502">
        <v>69</v>
      </c>
      <c r="Z60" s="502">
        <v>61</v>
      </c>
      <c r="AA60" s="502">
        <v>45</v>
      </c>
      <c r="AB60" s="502">
        <v>21</v>
      </c>
      <c r="AC60" s="502">
        <v>5</v>
      </c>
      <c r="AD60" s="502" t="s">
        <v>536</v>
      </c>
      <c r="AE60" s="502" t="s">
        <v>536</v>
      </c>
      <c r="AF60" s="523" t="s">
        <v>218</v>
      </c>
    </row>
    <row r="61" spans="1:32" ht="13.5">
      <c r="A61" s="498"/>
      <c r="B61" s="499"/>
      <c r="C61" s="500" t="s">
        <v>11</v>
      </c>
      <c r="D61" s="501">
        <v>173</v>
      </c>
      <c r="E61" s="502">
        <v>1</v>
      </c>
      <c r="F61" s="502" t="s">
        <v>536</v>
      </c>
      <c r="G61" s="502" t="s">
        <v>536</v>
      </c>
      <c r="H61" s="502" t="s">
        <v>536</v>
      </c>
      <c r="I61" s="502" t="s">
        <v>536</v>
      </c>
      <c r="J61" s="502">
        <v>1</v>
      </c>
      <c r="K61" s="502" t="s">
        <v>536</v>
      </c>
      <c r="L61" s="502" t="s">
        <v>536</v>
      </c>
      <c r="M61" s="502" t="s">
        <v>536</v>
      </c>
      <c r="N61" s="502">
        <v>1</v>
      </c>
      <c r="O61" s="502">
        <v>3</v>
      </c>
      <c r="P61" s="530">
        <v>4</v>
      </c>
      <c r="Q61" s="527">
        <v>7</v>
      </c>
      <c r="R61" s="502">
        <v>9</v>
      </c>
      <c r="S61" s="502">
        <v>8</v>
      </c>
      <c r="T61" s="502">
        <v>16</v>
      </c>
      <c r="U61" s="502">
        <v>18</v>
      </c>
      <c r="V61" s="502">
        <v>17</v>
      </c>
      <c r="W61" s="502">
        <v>19</v>
      </c>
      <c r="X61" s="502">
        <v>18</v>
      </c>
      <c r="Y61" s="502">
        <v>25</v>
      </c>
      <c r="Z61" s="502">
        <v>17</v>
      </c>
      <c r="AA61" s="502">
        <v>6</v>
      </c>
      <c r="AB61" s="502">
        <v>4</v>
      </c>
      <c r="AC61" s="502" t="s">
        <v>536</v>
      </c>
      <c r="AD61" s="502" t="s">
        <v>536</v>
      </c>
      <c r="AE61" s="502" t="s">
        <v>536</v>
      </c>
      <c r="AF61" s="522"/>
    </row>
    <row r="62" spans="1:32" ht="13.5">
      <c r="A62" s="498"/>
      <c r="B62" s="499"/>
      <c r="C62" s="500" t="s">
        <v>12</v>
      </c>
      <c r="D62" s="501">
        <v>302</v>
      </c>
      <c r="E62" s="502" t="s">
        <v>536</v>
      </c>
      <c r="F62" s="502" t="s">
        <v>536</v>
      </c>
      <c r="G62" s="502" t="s">
        <v>536</v>
      </c>
      <c r="H62" s="502" t="s">
        <v>536</v>
      </c>
      <c r="I62" s="502" t="s">
        <v>536</v>
      </c>
      <c r="J62" s="502" t="s">
        <v>536</v>
      </c>
      <c r="K62" s="502" t="s">
        <v>536</v>
      </c>
      <c r="L62" s="502" t="s">
        <v>536</v>
      </c>
      <c r="M62" s="502" t="s">
        <v>536</v>
      </c>
      <c r="N62" s="502">
        <v>1</v>
      </c>
      <c r="O62" s="502">
        <v>1</v>
      </c>
      <c r="P62" s="530">
        <v>3</v>
      </c>
      <c r="Q62" s="527">
        <v>4</v>
      </c>
      <c r="R62" s="502">
        <v>5</v>
      </c>
      <c r="S62" s="502">
        <v>12</v>
      </c>
      <c r="T62" s="502">
        <v>22</v>
      </c>
      <c r="U62" s="502">
        <v>14</v>
      </c>
      <c r="V62" s="502">
        <v>25</v>
      </c>
      <c r="W62" s="502">
        <v>26</v>
      </c>
      <c r="X62" s="502">
        <v>40</v>
      </c>
      <c r="Y62" s="502">
        <v>44</v>
      </c>
      <c r="Z62" s="502">
        <v>44</v>
      </c>
      <c r="AA62" s="502">
        <v>39</v>
      </c>
      <c r="AB62" s="502">
        <v>17</v>
      </c>
      <c r="AC62" s="502">
        <v>5</v>
      </c>
      <c r="AD62" s="502" t="s">
        <v>536</v>
      </c>
      <c r="AE62" s="502" t="s">
        <v>536</v>
      </c>
      <c r="AF62" s="522"/>
    </row>
    <row r="63" spans="1:32" ht="13.5">
      <c r="A63" s="498"/>
      <c r="B63" s="499"/>
      <c r="C63" s="500"/>
      <c r="D63" s="501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30"/>
      <c r="Q63" s="527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02"/>
      <c r="AD63" s="502"/>
      <c r="AE63" s="502"/>
      <c r="AF63" s="522"/>
    </row>
    <row r="64" spans="1:32" ht="13.5">
      <c r="A64" s="503" t="s">
        <v>219</v>
      </c>
      <c r="B64" s="499" t="s">
        <v>606</v>
      </c>
      <c r="C64" s="500" t="s">
        <v>10</v>
      </c>
      <c r="D64" s="501">
        <v>1233</v>
      </c>
      <c r="E64" s="502" t="s">
        <v>536</v>
      </c>
      <c r="F64" s="502" t="s">
        <v>536</v>
      </c>
      <c r="G64" s="502" t="s">
        <v>536</v>
      </c>
      <c r="H64" s="502" t="s">
        <v>536</v>
      </c>
      <c r="I64" s="502" t="s">
        <v>536</v>
      </c>
      <c r="J64" s="502" t="s">
        <v>536</v>
      </c>
      <c r="K64" s="502" t="s">
        <v>536</v>
      </c>
      <c r="L64" s="502" t="s">
        <v>536</v>
      </c>
      <c r="M64" s="502">
        <v>1</v>
      </c>
      <c r="N64" s="502">
        <v>1</v>
      </c>
      <c r="O64" s="502">
        <v>2</v>
      </c>
      <c r="P64" s="530">
        <v>7</v>
      </c>
      <c r="Q64" s="527">
        <v>7</v>
      </c>
      <c r="R64" s="502">
        <v>13</v>
      </c>
      <c r="S64" s="502">
        <v>26</v>
      </c>
      <c r="T64" s="502">
        <v>49</v>
      </c>
      <c r="U64" s="502">
        <v>93</v>
      </c>
      <c r="V64" s="502">
        <v>99</v>
      </c>
      <c r="W64" s="502">
        <v>95</v>
      </c>
      <c r="X64" s="502">
        <v>156</v>
      </c>
      <c r="Y64" s="502">
        <v>181</v>
      </c>
      <c r="Z64" s="502">
        <v>211</v>
      </c>
      <c r="AA64" s="502">
        <v>171</v>
      </c>
      <c r="AB64" s="502">
        <v>88</v>
      </c>
      <c r="AC64" s="502">
        <v>28</v>
      </c>
      <c r="AD64" s="502">
        <v>5</v>
      </c>
      <c r="AE64" s="502" t="s">
        <v>536</v>
      </c>
      <c r="AF64" s="523" t="s">
        <v>219</v>
      </c>
    </row>
    <row r="65" spans="1:32" ht="13.5">
      <c r="A65" s="498"/>
      <c r="B65" s="499"/>
      <c r="C65" s="500" t="s">
        <v>11</v>
      </c>
      <c r="D65" s="501">
        <v>667</v>
      </c>
      <c r="E65" s="502" t="s">
        <v>536</v>
      </c>
      <c r="F65" s="502" t="s">
        <v>536</v>
      </c>
      <c r="G65" s="502" t="s">
        <v>536</v>
      </c>
      <c r="H65" s="502" t="s">
        <v>536</v>
      </c>
      <c r="I65" s="502" t="s">
        <v>536</v>
      </c>
      <c r="J65" s="502" t="s">
        <v>536</v>
      </c>
      <c r="K65" s="502" t="s">
        <v>536</v>
      </c>
      <c r="L65" s="502" t="s">
        <v>536</v>
      </c>
      <c r="M65" s="502" t="s">
        <v>536</v>
      </c>
      <c r="N65" s="502">
        <v>1</v>
      </c>
      <c r="O65" s="502">
        <v>2</v>
      </c>
      <c r="P65" s="530">
        <v>5</v>
      </c>
      <c r="Q65" s="527">
        <v>5</v>
      </c>
      <c r="R65" s="502">
        <v>11</v>
      </c>
      <c r="S65" s="502">
        <v>19</v>
      </c>
      <c r="T65" s="502">
        <v>33</v>
      </c>
      <c r="U65" s="502">
        <v>65</v>
      </c>
      <c r="V65" s="502">
        <v>64</v>
      </c>
      <c r="W65" s="502">
        <v>68</v>
      </c>
      <c r="X65" s="502">
        <v>104</v>
      </c>
      <c r="Y65" s="502">
        <v>100</v>
      </c>
      <c r="Z65" s="502">
        <v>93</v>
      </c>
      <c r="AA65" s="502">
        <v>64</v>
      </c>
      <c r="AB65" s="502">
        <v>26</v>
      </c>
      <c r="AC65" s="502">
        <v>7</v>
      </c>
      <c r="AD65" s="502" t="s">
        <v>536</v>
      </c>
      <c r="AE65" s="502" t="s">
        <v>536</v>
      </c>
      <c r="AF65" s="522"/>
    </row>
    <row r="66" spans="1:32" ht="13.5">
      <c r="A66" s="498"/>
      <c r="B66" s="499"/>
      <c r="C66" s="500" t="s">
        <v>12</v>
      </c>
      <c r="D66" s="501">
        <v>566</v>
      </c>
      <c r="E66" s="502" t="s">
        <v>536</v>
      </c>
      <c r="F66" s="502" t="s">
        <v>536</v>
      </c>
      <c r="G66" s="502" t="s">
        <v>536</v>
      </c>
      <c r="H66" s="502" t="s">
        <v>536</v>
      </c>
      <c r="I66" s="502" t="s">
        <v>536</v>
      </c>
      <c r="J66" s="502" t="s">
        <v>536</v>
      </c>
      <c r="K66" s="502" t="s">
        <v>536</v>
      </c>
      <c r="L66" s="502" t="s">
        <v>536</v>
      </c>
      <c r="M66" s="502">
        <v>1</v>
      </c>
      <c r="N66" s="502" t="s">
        <v>536</v>
      </c>
      <c r="O66" s="502" t="s">
        <v>536</v>
      </c>
      <c r="P66" s="530">
        <v>2</v>
      </c>
      <c r="Q66" s="527">
        <v>2</v>
      </c>
      <c r="R66" s="502">
        <v>2</v>
      </c>
      <c r="S66" s="502">
        <v>7</v>
      </c>
      <c r="T66" s="502">
        <v>16</v>
      </c>
      <c r="U66" s="502">
        <v>28</v>
      </c>
      <c r="V66" s="502">
        <v>35</v>
      </c>
      <c r="W66" s="502">
        <v>27</v>
      </c>
      <c r="X66" s="502">
        <v>52</v>
      </c>
      <c r="Y66" s="502">
        <v>81</v>
      </c>
      <c r="Z66" s="502">
        <v>118</v>
      </c>
      <c r="AA66" s="502">
        <v>107</v>
      </c>
      <c r="AB66" s="502">
        <v>62</v>
      </c>
      <c r="AC66" s="502">
        <v>21</v>
      </c>
      <c r="AD66" s="502">
        <v>5</v>
      </c>
      <c r="AE66" s="502" t="s">
        <v>536</v>
      </c>
      <c r="AF66" s="522"/>
    </row>
    <row r="67" spans="1:32" ht="13.5">
      <c r="A67" s="498"/>
      <c r="B67" s="499"/>
      <c r="C67" s="500"/>
      <c r="D67" s="501"/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30"/>
      <c r="Q67" s="527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22"/>
    </row>
    <row r="68" spans="1:32" ht="13.5">
      <c r="A68" s="503" t="s">
        <v>220</v>
      </c>
      <c r="B68" s="499" t="s">
        <v>607</v>
      </c>
      <c r="C68" s="500" t="s">
        <v>10</v>
      </c>
      <c r="D68" s="501">
        <v>2445</v>
      </c>
      <c r="E68" s="502" t="s">
        <v>536</v>
      </c>
      <c r="F68" s="502" t="s">
        <v>536</v>
      </c>
      <c r="G68" s="502" t="s">
        <v>536</v>
      </c>
      <c r="H68" s="502" t="s">
        <v>536</v>
      </c>
      <c r="I68" s="502" t="s">
        <v>536</v>
      </c>
      <c r="J68" s="502" t="s">
        <v>536</v>
      </c>
      <c r="K68" s="502" t="s">
        <v>536</v>
      </c>
      <c r="L68" s="502" t="s">
        <v>536</v>
      </c>
      <c r="M68" s="502" t="s">
        <v>536</v>
      </c>
      <c r="N68" s="502" t="s">
        <v>536</v>
      </c>
      <c r="O68" s="502" t="s">
        <v>536</v>
      </c>
      <c r="P68" s="530" t="s">
        <v>536</v>
      </c>
      <c r="Q68" s="527" t="s">
        <v>536</v>
      </c>
      <c r="R68" s="502" t="s">
        <v>536</v>
      </c>
      <c r="S68" s="502">
        <v>5</v>
      </c>
      <c r="T68" s="502">
        <v>11</v>
      </c>
      <c r="U68" s="502">
        <v>22</v>
      </c>
      <c r="V68" s="502">
        <v>40</v>
      </c>
      <c r="W68" s="502">
        <v>81</v>
      </c>
      <c r="X68" s="502">
        <v>186</v>
      </c>
      <c r="Y68" s="502">
        <v>366</v>
      </c>
      <c r="Z68" s="502">
        <v>477</v>
      </c>
      <c r="AA68" s="502">
        <v>590</v>
      </c>
      <c r="AB68" s="502">
        <v>473</v>
      </c>
      <c r="AC68" s="502">
        <v>174</v>
      </c>
      <c r="AD68" s="502">
        <v>20</v>
      </c>
      <c r="AE68" s="502" t="s">
        <v>536</v>
      </c>
      <c r="AF68" s="523" t="s">
        <v>220</v>
      </c>
    </row>
    <row r="69" spans="1:32" ht="13.5">
      <c r="A69" s="498"/>
      <c r="B69" s="499"/>
      <c r="C69" s="500" t="s">
        <v>11</v>
      </c>
      <c r="D69" s="501">
        <v>1180</v>
      </c>
      <c r="E69" s="502" t="s">
        <v>536</v>
      </c>
      <c r="F69" s="502" t="s">
        <v>536</v>
      </c>
      <c r="G69" s="502" t="s">
        <v>536</v>
      </c>
      <c r="H69" s="502" t="s">
        <v>536</v>
      </c>
      <c r="I69" s="502" t="s">
        <v>536</v>
      </c>
      <c r="J69" s="502" t="s">
        <v>536</v>
      </c>
      <c r="K69" s="502" t="s">
        <v>536</v>
      </c>
      <c r="L69" s="502" t="s">
        <v>536</v>
      </c>
      <c r="M69" s="502" t="s">
        <v>536</v>
      </c>
      <c r="N69" s="502" t="s">
        <v>536</v>
      </c>
      <c r="O69" s="502" t="s">
        <v>536</v>
      </c>
      <c r="P69" s="530" t="s">
        <v>536</v>
      </c>
      <c r="Q69" s="527" t="s">
        <v>536</v>
      </c>
      <c r="R69" s="502" t="s">
        <v>536</v>
      </c>
      <c r="S69" s="502">
        <v>4</v>
      </c>
      <c r="T69" s="502">
        <v>9</v>
      </c>
      <c r="U69" s="502">
        <v>17</v>
      </c>
      <c r="V69" s="502">
        <v>28</v>
      </c>
      <c r="W69" s="502">
        <v>61</v>
      </c>
      <c r="X69" s="502">
        <v>136</v>
      </c>
      <c r="Y69" s="502">
        <v>237</v>
      </c>
      <c r="Z69" s="502">
        <v>242</v>
      </c>
      <c r="AA69" s="502">
        <v>245</v>
      </c>
      <c r="AB69" s="502">
        <v>156</v>
      </c>
      <c r="AC69" s="502">
        <v>43</v>
      </c>
      <c r="AD69" s="502">
        <v>2</v>
      </c>
      <c r="AE69" s="502" t="s">
        <v>536</v>
      </c>
      <c r="AF69" s="522"/>
    </row>
    <row r="70" spans="1:32" ht="13.5">
      <c r="A70" s="498"/>
      <c r="B70" s="499"/>
      <c r="C70" s="500" t="s">
        <v>12</v>
      </c>
      <c r="D70" s="501">
        <v>1265</v>
      </c>
      <c r="E70" s="502" t="s">
        <v>536</v>
      </c>
      <c r="F70" s="502" t="s">
        <v>536</v>
      </c>
      <c r="G70" s="502" t="s">
        <v>536</v>
      </c>
      <c r="H70" s="502" t="s">
        <v>536</v>
      </c>
      <c r="I70" s="502" t="s">
        <v>536</v>
      </c>
      <c r="J70" s="502" t="s">
        <v>536</v>
      </c>
      <c r="K70" s="502" t="s">
        <v>536</v>
      </c>
      <c r="L70" s="502" t="s">
        <v>536</v>
      </c>
      <c r="M70" s="502" t="s">
        <v>536</v>
      </c>
      <c r="N70" s="502" t="s">
        <v>536</v>
      </c>
      <c r="O70" s="502" t="s">
        <v>536</v>
      </c>
      <c r="P70" s="530" t="s">
        <v>536</v>
      </c>
      <c r="Q70" s="527" t="s">
        <v>536</v>
      </c>
      <c r="R70" s="502" t="s">
        <v>536</v>
      </c>
      <c r="S70" s="502">
        <v>1</v>
      </c>
      <c r="T70" s="502">
        <v>2</v>
      </c>
      <c r="U70" s="502">
        <v>5</v>
      </c>
      <c r="V70" s="502">
        <v>12</v>
      </c>
      <c r="W70" s="502">
        <v>20</v>
      </c>
      <c r="X70" s="502">
        <v>50</v>
      </c>
      <c r="Y70" s="502">
        <v>129</v>
      </c>
      <c r="Z70" s="502">
        <v>235</v>
      </c>
      <c r="AA70" s="502">
        <v>345</v>
      </c>
      <c r="AB70" s="502">
        <v>317</v>
      </c>
      <c r="AC70" s="502">
        <v>131</v>
      </c>
      <c r="AD70" s="502">
        <v>18</v>
      </c>
      <c r="AE70" s="502" t="s">
        <v>536</v>
      </c>
      <c r="AF70" s="522"/>
    </row>
    <row r="71" spans="1:32" ht="13.5">
      <c r="A71" s="498"/>
      <c r="B71" s="499"/>
      <c r="C71" s="500"/>
      <c r="D71" s="501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30"/>
      <c r="Q71" s="527"/>
      <c r="R71" s="502"/>
      <c r="S71" s="502"/>
      <c r="T71" s="502"/>
      <c r="U71" s="502"/>
      <c r="V71" s="502"/>
      <c r="W71" s="502"/>
      <c r="X71" s="502"/>
      <c r="Y71" s="502"/>
      <c r="Z71" s="502"/>
      <c r="AA71" s="502"/>
      <c r="AB71" s="502"/>
      <c r="AC71" s="502"/>
      <c r="AD71" s="502"/>
      <c r="AE71" s="502"/>
      <c r="AF71" s="522"/>
    </row>
    <row r="72" spans="1:32" ht="13.5">
      <c r="A72" s="503" t="s">
        <v>221</v>
      </c>
      <c r="B72" s="499" t="s">
        <v>608</v>
      </c>
      <c r="C72" s="500" t="s">
        <v>10</v>
      </c>
      <c r="D72" s="501">
        <v>122</v>
      </c>
      <c r="E72" s="502">
        <v>1</v>
      </c>
      <c r="F72" s="502" t="s">
        <v>536</v>
      </c>
      <c r="G72" s="502" t="s">
        <v>536</v>
      </c>
      <c r="H72" s="502" t="s">
        <v>536</v>
      </c>
      <c r="I72" s="502" t="s">
        <v>536</v>
      </c>
      <c r="J72" s="502">
        <v>1</v>
      </c>
      <c r="K72" s="502" t="s">
        <v>536</v>
      </c>
      <c r="L72" s="502" t="s">
        <v>536</v>
      </c>
      <c r="M72" s="502" t="s">
        <v>536</v>
      </c>
      <c r="N72" s="502" t="s">
        <v>536</v>
      </c>
      <c r="O72" s="502" t="s">
        <v>536</v>
      </c>
      <c r="P72" s="530" t="s">
        <v>536</v>
      </c>
      <c r="Q72" s="527" t="s">
        <v>536</v>
      </c>
      <c r="R72" s="502" t="s">
        <v>536</v>
      </c>
      <c r="S72" s="502">
        <v>2</v>
      </c>
      <c r="T72" s="502">
        <v>3</v>
      </c>
      <c r="U72" s="502">
        <v>6</v>
      </c>
      <c r="V72" s="502">
        <v>8</v>
      </c>
      <c r="W72" s="502">
        <v>4</v>
      </c>
      <c r="X72" s="502">
        <v>10</v>
      </c>
      <c r="Y72" s="502">
        <v>15</v>
      </c>
      <c r="Z72" s="502">
        <v>31</v>
      </c>
      <c r="AA72" s="502">
        <v>12</v>
      </c>
      <c r="AB72" s="502">
        <v>21</v>
      </c>
      <c r="AC72" s="502">
        <v>7</v>
      </c>
      <c r="AD72" s="502">
        <v>2</v>
      </c>
      <c r="AE72" s="502" t="s">
        <v>536</v>
      </c>
      <c r="AF72" s="523" t="s">
        <v>221</v>
      </c>
    </row>
    <row r="73" spans="1:32" ht="13.5">
      <c r="A73" s="498"/>
      <c r="B73" s="499"/>
      <c r="C73" s="500" t="s">
        <v>11</v>
      </c>
      <c r="D73" s="501">
        <v>61</v>
      </c>
      <c r="E73" s="502">
        <v>1</v>
      </c>
      <c r="F73" s="502" t="s">
        <v>536</v>
      </c>
      <c r="G73" s="502" t="s">
        <v>536</v>
      </c>
      <c r="H73" s="502" t="s">
        <v>536</v>
      </c>
      <c r="I73" s="502" t="s">
        <v>536</v>
      </c>
      <c r="J73" s="502">
        <v>1</v>
      </c>
      <c r="K73" s="502" t="s">
        <v>536</v>
      </c>
      <c r="L73" s="502" t="s">
        <v>536</v>
      </c>
      <c r="M73" s="502" t="s">
        <v>536</v>
      </c>
      <c r="N73" s="502" t="s">
        <v>536</v>
      </c>
      <c r="O73" s="502" t="s">
        <v>536</v>
      </c>
      <c r="P73" s="530" t="s">
        <v>536</v>
      </c>
      <c r="Q73" s="527" t="s">
        <v>536</v>
      </c>
      <c r="R73" s="502" t="s">
        <v>536</v>
      </c>
      <c r="S73" s="502">
        <v>2</v>
      </c>
      <c r="T73" s="502">
        <v>3</v>
      </c>
      <c r="U73" s="502">
        <v>5</v>
      </c>
      <c r="V73" s="502">
        <v>5</v>
      </c>
      <c r="W73" s="502">
        <v>3</v>
      </c>
      <c r="X73" s="502">
        <v>6</v>
      </c>
      <c r="Y73" s="502">
        <v>6</v>
      </c>
      <c r="Z73" s="502">
        <v>11</v>
      </c>
      <c r="AA73" s="502">
        <v>6</v>
      </c>
      <c r="AB73" s="502">
        <v>8</v>
      </c>
      <c r="AC73" s="502">
        <v>5</v>
      </c>
      <c r="AD73" s="502" t="s">
        <v>536</v>
      </c>
      <c r="AE73" s="502" t="s">
        <v>536</v>
      </c>
      <c r="AF73" s="522"/>
    </row>
    <row r="74" spans="1:32" ht="13.5">
      <c r="A74" s="498"/>
      <c r="B74" s="499"/>
      <c r="C74" s="500" t="s">
        <v>12</v>
      </c>
      <c r="D74" s="501">
        <v>61</v>
      </c>
      <c r="E74" s="502" t="s">
        <v>536</v>
      </c>
      <c r="F74" s="502" t="s">
        <v>536</v>
      </c>
      <c r="G74" s="502" t="s">
        <v>536</v>
      </c>
      <c r="H74" s="502" t="s">
        <v>536</v>
      </c>
      <c r="I74" s="502" t="s">
        <v>536</v>
      </c>
      <c r="J74" s="502" t="s">
        <v>536</v>
      </c>
      <c r="K74" s="502" t="s">
        <v>536</v>
      </c>
      <c r="L74" s="502" t="s">
        <v>536</v>
      </c>
      <c r="M74" s="502" t="s">
        <v>536</v>
      </c>
      <c r="N74" s="502" t="s">
        <v>536</v>
      </c>
      <c r="O74" s="502" t="s">
        <v>536</v>
      </c>
      <c r="P74" s="530" t="s">
        <v>536</v>
      </c>
      <c r="Q74" s="527" t="s">
        <v>536</v>
      </c>
      <c r="R74" s="502" t="s">
        <v>536</v>
      </c>
      <c r="S74" s="502" t="s">
        <v>536</v>
      </c>
      <c r="T74" s="502" t="s">
        <v>536</v>
      </c>
      <c r="U74" s="502">
        <v>1</v>
      </c>
      <c r="V74" s="502">
        <v>3</v>
      </c>
      <c r="W74" s="502">
        <v>1</v>
      </c>
      <c r="X74" s="502">
        <v>4</v>
      </c>
      <c r="Y74" s="502">
        <v>9</v>
      </c>
      <c r="Z74" s="502">
        <v>20</v>
      </c>
      <c r="AA74" s="502">
        <v>6</v>
      </c>
      <c r="AB74" s="502">
        <v>13</v>
      </c>
      <c r="AC74" s="502">
        <v>2</v>
      </c>
      <c r="AD74" s="502">
        <v>2</v>
      </c>
      <c r="AE74" s="502" t="s">
        <v>536</v>
      </c>
      <c r="AF74" s="522"/>
    </row>
    <row r="75" spans="1:32" ht="13.5">
      <c r="A75" s="498"/>
      <c r="B75" s="499"/>
      <c r="C75" s="500"/>
      <c r="D75" s="501"/>
      <c r="E75" s="502"/>
      <c r="F75" s="502"/>
      <c r="G75" s="502"/>
      <c r="H75" s="502"/>
      <c r="I75" s="502"/>
      <c r="J75" s="502"/>
      <c r="K75" s="502"/>
      <c r="L75" s="502"/>
      <c r="M75" s="502"/>
      <c r="N75" s="502"/>
      <c r="O75" s="502"/>
      <c r="P75" s="530"/>
      <c r="Q75" s="527"/>
      <c r="R75" s="502"/>
      <c r="S75" s="502"/>
      <c r="T75" s="502"/>
      <c r="U75" s="502"/>
      <c r="V75" s="502"/>
      <c r="W75" s="502"/>
      <c r="X75" s="502"/>
      <c r="Y75" s="502"/>
      <c r="Z75" s="502"/>
      <c r="AA75" s="502"/>
      <c r="AB75" s="502"/>
      <c r="AC75" s="502"/>
      <c r="AD75" s="502"/>
      <c r="AE75" s="502"/>
      <c r="AF75" s="522"/>
    </row>
    <row r="76" spans="1:32" ht="13.5">
      <c r="A76" s="503" t="s">
        <v>222</v>
      </c>
      <c r="B76" s="499" t="s">
        <v>609</v>
      </c>
      <c r="C76" s="500" t="s">
        <v>10</v>
      </c>
      <c r="D76" s="501">
        <v>355</v>
      </c>
      <c r="E76" s="502" t="s">
        <v>536</v>
      </c>
      <c r="F76" s="502" t="s">
        <v>536</v>
      </c>
      <c r="G76" s="502" t="s">
        <v>536</v>
      </c>
      <c r="H76" s="502" t="s">
        <v>536</v>
      </c>
      <c r="I76" s="502" t="s">
        <v>536</v>
      </c>
      <c r="J76" s="502" t="s">
        <v>536</v>
      </c>
      <c r="K76" s="502" t="s">
        <v>536</v>
      </c>
      <c r="L76" s="502" t="s">
        <v>536</v>
      </c>
      <c r="M76" s="502" t="s">
        <v>536</v>
      </c>
      <c r="N76" s="502" t="s">
        <v>536</v>
      </c>
      <c r="O76" s="502" t="s">
        <v>536</v>
      </c>
      <c r="P76" s="530" t="s">
        <v>536</v>
      </c>
      <c r="Q76" s="527" t="s">
        <v>536</v>
      </c>
      <c r="R76" s="502">
        <v>1</v>
      </c>
      <c r="S76" s="502">
        <v>4</v>
      </c>
      <c r="T76" s="502">
        <v>10</v>
      </c>
      <c r="U76" s="502">
        <v>8</v>
      </c>
      <c r="V76" s="502">
        <v>16</v>
      </c>
      <c r="W76" s="502">
        <v>20</v>
      </c>
      <c r="X76" s="502">
        <v>46</v>
      </c>
      <c r="Y76" s="502">
        <v>61</v>
      </c>
      <c r="Z76" s="502">
        <v>78</v>
      </c>
      <c r="AA76" s="502">
        <v>61</v>
      </c>
      <c r="AB76" s="502">
        <v>44</v>
      </c>
      <c r="AC76" s="502">
        <v>5</v>
      </c>
      <c r="AD76" s="502">
        <v>1</v>
      </c>
      <c r="AE76" s="502" t="s">
        <v>536</v>
      </c>
      <c r="AF76" s="523" t="s">
        <v>222</v>
      </c>
    </row>
    <row r="77" spans="1:32" ht="13.5">
      <c r="A77" s="498"/>
      <c r="B77" s="499"/>
      <c r="C77" s="500" t="s">
        <v>11</v>
      </c>
      <c r="D77" s="501">
        <v>199</v>
      </c>
      <c r="E77" s="502" t="s">
        <v>536</v>
      </c>
      <c r="F77" s="502" t="s">
        <v>536</v>
      </c>
      <c r="G77" s="502" t="s">
        <v>536</v>
      </c>
      <c r="H77" s="502" t="s">
        <v>536</v>
      </c>
      <c r="I77" s="502" t="s">
        <v>536</v>
      </c>
      <c r="J77" s="502" t="s">
        <v>536</v>
      </c>
      <c r="K77" s="502" t="s">
        <v>536</v>
      </c>
      <c r="L77" s="502" t="s">
        <v>536</v>
      </c>
      <c r="M77" s="502" t="s">
        <v>536</v>
      </c>
      <c r="N77" s="502" t="s">
        <v>536</v>
      </c>
      <c r="O77" s="502" t="s">
        <v>536</v>
      </c>
      <c r="P77" s="530" t="s">
        <v>536</v>
      </c>
      <c r="Q77" s="527" t="s">
        <v>536</v>
      </c>
      <c r="R77" s="502">
        <v>1</v>
      </c>
      <c r="S77" s="502">
        <v>2</v>
      </c>
      <c r="T77" s="502">
        <v>6</v>
      </c>
      <c r="U77" s="502">
        <v>6</v>
      </c>
      <c r="V77" s="502">
        <v>12</v>
      </c>
      <c r="W77" s="502">
        <v>11</v>
      </c>
      <c r="X77" s="502">
        <v>28</v>
      </c>
      <c r="Y77" s="502">
        <v>43</v>
      </c>
      <c r="Z77" s="502">
        <v>41</v>
      </c>
      <c r="AA77" s="502">
        <v>29</v>
      </c>
      <c r="AB77" s="502">
        <v>18</v>
      </c>
      <c r="AC77" s="502">
        <v>2</v>
      </c>
      <c r="AD77" s="502" t="s">
        <v>536</v>
      </c>
      <c r="AE77" s="502" t="s">
        <v>536</v>
      </c>
      <c r="AF77" s="522"/>
    </row>
    <row r="78" spans="1:32" ht="13.5">
      <c r="A78" s="498"/>
      <c r="B78" s="499"/>
      <c r="C78" s="500" t="s">
        <v>12</v>
      </c>
      <c r="D78" s="501">
        <v>156</v>
      </c>
      <c r="E78" s="502" t="s">
        <v>536</v>
      </c>
      <c r="F78" s="502" t="s">
        <v>536</v>
      </c>
      <c r="G78" s="502" t="s">
        <v>536</v>
      </c>
      <c r="H78" s="502" t="s">
        <v>536</v>
      </c>
      <c r="I78" s="502" t="s">
        <v>536</v>
      </c>
      <c r="J78" s="502" t="s">
        <v>536</v>
      </c>
      <c r="K78" s="502" t="s">
        <v>536</v>
      </c>
      <c r="L78" s="502" t="s">
        <v>536</v>
      </c>
      <c r="M78" s="502" t="s">
        <v>536</v>
      </c>
      <c r="N78" s="502" t="s">
        <v>536</v>
      </c>
      <c r="O78" s="502" t="s">
        <v>536</v>
      </c>
      <c r="P78" s="530" t="s">
        <v>536</v>
      </c>
      <c r="Q78" s="527" t="s">
        <v>536</v>
      </c>
      <c r="R78" s="502" t="s">
        <v>536</v>
      </c>
      <c r="S78" s="502">
        <v>2</v>
      </c>
      <c r="T78" s="502">
        <v>4</v>
      </c>
      <c r="U78" s="502">
        <v>2</v>
      </c>
      <c r="V78" s="502">
        <v>4</v>
      </c>
      <c r="W78" s="502">
        <v>9</v>
      </c>
      <c r="X78" s="502">
        <v>18</v>
      </c>
      <c r="Y78" s="502">
        <v>18</v>
      </c>
      <c r="Z78" s="502">
        <v>37</v>
      </c>
      <c r="AA78" s="502">
        <v>32</v>
      </c>
      <c r="AB78" s="502">
        <v>26</v>
      </c>
      <c r="AC78" s="502">
        <v>3</v>
      </c>
      <c r="AD78" s="502">
        <v>1</v>
      </c>
      <c r="AE78" s="502" t="s">
        <v>536</v>
      </c>
      <c r="AF78" s="522"/>
    </row>
    <row r="79" spans="1:32" ht="13.5">
      <c r="A79" s="537"/>
      <c r="B79" s="538"/>
      <c r="C79" s="537"/>
      <c r="D79" s="496"/>
      <c r="E79" s="497"/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  <c r="Y79" s="497"/>
      <c r="Z79" s="497"/>
      <c r="AA79" s="497"/>
      <c r="AB79" s="497"/>
      <c r="AC79" s="497"/>
      <c r="AD79" s="497"/>
      <c r="AE79" s="497"/>
      <c r="AF79" s="537"/>
    </row>
    <row r="80" spans="1:32" ht="13.5">
      <c r="A80" s="532"/>
      <c r="B80" s="533"/>
      <c r="C80" s="532"/>
      <c r="D80" s="501"/>
      <c r="E80" s="502"/>
      <c r="F80" s="502"/>
      <c r="G80" s="502"/>
      <c r="H80" s="502"/>
      <c r="I80" s="502"/>
      <c r="J80" s="502"/>
      <c r="K80" s="502"/>
      <c r="L80" s="502"/>
      <c r="M80" s="502"/>
      <c r="N80" s="502"/>
      <c r="O80" s="502"/>
      <c r="P80" s="502"/>
      <c r="Q80" s="502"/>
      <c r="R80" s="502"/>
      <c r="S80" s="502"/>
      <c r="T80" s="502"/>
      <c r="U80" s="502"/>
      <c r="V80" s="502"/>
      <c r="W80" s="502"/>
      <c r="X80" s="502"/>
      <c r="Y80" s="502"/>
      <c r="Z80" s="502"/>
      <c r="AA80" s="502"/>
      <c r="AB80" s="502"/>
      <c r="AC80" s="502"/>
      <c r="AD80" s="502"/>
      <c r="AE80" s="502"/>
      <c r="AF80" s="532"/>
    </row>
    <row r="81" spans="1:32" ht="7.5" customHeight="1">
      <c r="A81" s="532"/>
      <c r="B81" s="533"/>
      <c r="C81" s="532"/>
      <c r="D81" s="501"/>
      <c r="E81" s="502"/>
      <c r="F81" s="502"/>
      <c r="G81" s="502"/>
      <c r="H81" s="502"/>
      <c r="I81" s="502"/>
      <c r="J81" s="502"/>
      <c r="K81" s="502"/>
      <c r="L81" s="502"/>
      <c r="M81" s="502"/>
      <c r="N81" s="502"/>
      <c r="O81" s="502"/>
      <c r="P81" s="502"/>
      <c r="Q81" s="502"/>
      <c r="R81" s="502"/>
      <c r="S81" s="502"/>
      <c r="T81" s="502"/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32"/>
    </row>
    <row r="82" spans="1:32" ht="13.5">
      <c r="A82" s="532"/>
      <c r="B82" s="533"/>
      <c r="C82" s="532"/>
      <c r="D82" s="501"/>
      <c r="E82" s="502"/>
      <c r="F82" s="502"/>
      <c r="G82" s="502"/>
      <c r="H82" s="502"/>
      <c r="I82" s="502"/>
      <c r="J82" s="502"/>
      <c r="K82" s="502"/>
      <c r="L82" s="502"/>
      <c r="M82" s="502"/>
      <c r="N82" s="502"/>
      <c r="O82" s="502"/>
      <c r="P82" s="502"/>
      <c r="Q82" s="502"/>
      <c r="R82" s="502"/>
      <c r="S82" s="502"/>
      <c r="T82" s="502"/>
      <c r="U82" s="502"/>
      <c r="V82" s="502"/>
      <c r="W82" s="502"/>
      <c r="X82" s="502"/>
      <c r="Y82" s="502"/>
      <c r="Z82" s="502"/>
      <c r="AA82" s="502"/>
      <c r="AB82" s="502"/>
      <c r="AC82" s="502"/>
      <c r="AD82" s="502"/>
      <c r="AE82" s="502"/>
      <c r="AF82" s="532"/>
    </row>
    <row r="83" spans="1:32" ht="13.5">
      <c r="A83" s="532"/>
      <c r="B83" s="533"/>
      <c r="C83" s="532"/>
      <c r="D83" s="501"/>
      <c r="E83" s="502"/>
      <c r="F83" s="502"/>
      <c r="G83" s="502"/>
      <c r="H83" s="502"/>
      <c r="I83" s="502"/>
      <c r="J83" s="502"/>
      <c r="K83" s="502"/>
      <c r="L83" s="502"/>
      <c r="M83" s="502"/>
      <c r="N83" s="502"/>
      <c r="O83" s="502"/>
      <c r="P83" s="502"/>
      <c r="Q83" s="502"/>
      <c r="R83" s="502"/>
      <c r="S83" s="502"/>
      <c r="T83" s="502"/>
      <c r="U83" s="502"/>
      <c r="V83" s="502"/>
      <c r="W83" s="502"/>
      <c r="X83" s="502"/>
      <c r="Y83" s="502"/>
      <c r="Z83" s="502"/>
      <c r="AA83" s="502"/>
      <c r="AB83" s="502"/>
      <c r="AC83" s="502"/>
      <c r="AD83" s="502"/>
      <c r="AE83" s="502"/>
      <c r="AF83" s="532"/>
    </row>
    <row r="84" spans="3:31" ht="13.5">
      <c r="C84" s="490" t="s">
        <v>667</v>
      </c>
      <c r="D84" s="491" t="s">
        <v>668</v>
      </c>
      <c r="E84" s="489" t="s">
        <v>668</v>
      </c>
      <c r="F84" s="489" t="s">
        <v>668</v>
      </c>
      <c r="G84" s="415" t="s">
        <v>513</v>
      </c>
      <c r="H84" s="489" t="s">
        <v>668</v>
      </c>
      <c r="I84" s="489" t="s">
        <v>668</v>
      </c>
      <c r="J84" s="489" t="s">
        <v>668</v>
      </c>
      <c r="K84" s="489" t="s">
        <v>668</v>
      </c>
      <c r="L84" s="489" t="s">
        <v>668</v>
      </c>
      <c r="M84" s="489" t="s">
        <v>668</v>
      </c>
      <c r="N84" s="489" t="s">
        <v>668</v>
      </c>
      <c r="O84" s="489" t="s">
        <v>668</v>
      </c>
      <c r="P84" s="489" t="s">
        <v>668</v>
      </c>
      <c r="Q84" s="489" t="s">
        <v>668</v>
      </c>
      <c r="R84" s="489" t="s">
        <v>668</v>
      </c>
      <c r="S84" s="489" t="s">
        <v>668</v>
      </c>
      <c r="T84" s="489" t="s">
        <v>668</v>
      </c>
      <c r="U84" s="489" t="s">
        <v>668</v>
      </c>
      <c r="V84" s="489" t="s">
        <v>668</v>
      </c>
      <c r="W84" s="489" t="s">
        <v>668</v>
      </c>
      <c r="Y84" s="415" t="s">
        <v>514</v>
      </c>
      <c r="Z84" s="489" t="s">
        <v>668</v>
      </c>
      <c r="AA84" s="489" t="s">
        <v>668</v>
      </c>
      <c r="AB84" s="489" t="s">
        <v>668</v>
      </c>
      <c r="AC84" s="489" t="s">
        <v>668</v>
      </c>
      <c r="AD84" s="489" t="s">
        <v>668</v>
      </c>
      <c r="AE84" s="489" t="s">
        <v>668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68" r:id="rId1"/>
  <colBreaks count="1" manualBreakCount="1"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8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875" style="490" bestFit="1" customWidth="1"/>
    <col min="2" max="2" width="27.875" style="489" bestFit="1" customWidth="1"/>
    <col min="3" max="3" width="7.75390625" style="490" bestFit="1" customWidth="1"/>
    <col min="4" max="4" width="7.00390625" style="491" bestFit="1" customWidth="1"/>
    <col min="5" max="5" width="4.75390625" style="489" bestFit="1" customWidth="1"/>
    <col min="6" max="6" width="4.625" style="489" bestFit="1" customWidth="1"/>
    <col min="7" max="9" width="4.75390625" style="489" bestFit="1" customWidth="1"/>
    <col min="10" max="30" width="6.50390625" style="489" customWidth="1"/>
    <col min="31" max="31" width="5.25390625" style="489" bestFit="1" customWidth="1"/>
    <col min="32" max="32" width="9.875" style="489" bestFit="1" customWidth="1"/>
    <col min="33" max="16384" width="9.00390625" style="489" customWidth="1"/>
  </cols>
  <sheetData>
    <row r="1" spans="1:32" ht="13.5">
      <c r="A1" s="535" t="s">
        <v>674</v>
      </c>
      <c r="B1" s="536"/>
      <c r="C1" s="534"/>
      <c r="D1" s="507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21" t="str">
        <f>+'表５ (1)'!AF2</f>
        <v>（平成17年）</v>
      </c>
    </row>
    <row r="2" spans="1:32" s="520" customFormat="1" ht="24">
      <c r="A2" s="511" t="s">
        <v>670</v>
      </c>
      <c r="B2" s="512" t="s">
        <v>671</v>
      </c>
      <c r="C2" s="513"/>
      <c r="D2" s="514" t="s">
        <v>10</v>
      </c>
      <c r="E2" s="515" t="s">
        <v>529</v>
      </c>
      <c r="F2" s="516" t="s">
        <v>530</v>
      </c>
      <c r="G2" s="516" t="s">
        <v>531</v>
      </c>
      <c r="H2" s="516" t="s">
        <v>532</v>
      </c>
      <c r="I2" s="519" t="s">
        <v>533</v>
      </c>
      <c r="J2" s="515" t="s">
        <v>672</v>
      </c>
      <c r="K2" s="517" t="s">
        <v>695</v>
      </c>
      <c r="L2" s="517" t="s">
        <v>696</v>
      </c>
      <c r="M2" s="517" t="s">
        <v>697</v>
      </c>
      <c r="N2" s="516" t="s">
        <v>698</v>
      </c>
      <c r="O2" s="516" t="s">
        <v>699</v>
      </c>
      <c r="P2" s="518" t="s">
        <v>700</v>
      </c>
      <c r="Q2" s="515" t="s">
        <v>701</v>
      </c>
      <c r="R2" s="516" t="s">
        <v>702</v>
      </c>
      <c r="S2" s="516" t="s">
        <v>703</v>
      </c>
      <c r="T2" s="516" t="s">
        <v>704</v>
      </c>
      <c r="U2" s="516" t="s">
        <v>705</v>
      </c>
      <c r="V2" s="516" t="s">
        <v>706</v>
      </c>
      <c r="W2" s="516" t="s">
        <v>707</v>
      </c>
      <c r="X2" s="516" t="s">
        <v>708</v>
      </c>
      <c r="Y2" s="516" t="s">
        <v>709</v>
      </c>
      <c r="Z2" s="516" t="s">
        <v>710</v>
      </c>
      <c r="AA2" s="516" t="s">
        <v>711</v>
      </c>
      <c r="AB2" s="516" t="s">
        <v>712</v>
      </c>
      <c r="AC2" s="516" t="s">
        <v>713</v>
      </c>
      <c r="AD2" s="516" t="s">
        <v>673</v>
      </c>
      <c r="AE2" s="519" t="s">
        <v>140</v>
      </c>
      <c r="AF2" s="511" t="s">
        <v>670</v>
      </c>
    </row>
    <row r="3" spans="1:32" ht="13.5">
      <c r="A3" s="498"/>
      <c r="B3" s="499"/>
      <c r="C3" s="500"/>
      <c r="D3" s="501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30"/>
      <c r="Q3" s="527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22"/>
    </row>
    <row r="4" spans="1:32" ht="13.5">
      <c r="A4" s="503" t="s">
        <v>223</v>
      </c>
      <c r="B4" s="499" t="s">
        <v>610</v>
      </c>
      <c r="C4" s="500" t="s">
        <v>10</v>
      </c>
      <c r="D4" s="501">
        <v>175</v>
      </c>
      <c r="E4" s="502" t="s">
        <v>536</v>
      </c>
      <c r="F4" s="502" t="s">
        <v>536</v>
      </c>
      <c r="G4" s="502" t="s">
        <v>536</v>
      </c>
      <c r="H4" s="502" t="s">
        <v>536</v>
      </c>
      <c r="I4" s="502" t="s">
        <v>536</v>
      </c>
      <c r="J4" s="502" t="s">
        <v>536</v>
      </c>
      <c r="K4" s="502" t="s">
        <v>536</v>
      </c>
      <c r="L4" s="502" t="s">
        <v>536</v>
      </c>
      <c r="M4" s="502" t="s">
        <v>536</v>
      </c>
      <c r="N4" s="502" t="s">
        <v>536</v>
      </c>
      <c r="O4" s="502" t="s">
        <v>536</v>
      </c>
      <c r="P4" s="530" t="s">
        <v>536</v>
      </c>
      <c r="Q4" s="527">
        <v>2</v>
      </c>
      <c r="R4" s="502" t="s">
        <v>536</v>
      </c>
      <c r="S4" s="502">
        <v>2</v>
      </c>
      <c r="T4" s="502">
        <v>3</v>
      </c>
      <c r="U4" s="502">
        <v>9</v>
      </c>
      <c r="V4" s="502">
        <v>10</v>
      </c>
      <c r="W4" s="502">
        <v>15</v>
      </c>
      <c r="X4" s="502">
        <v>13</v>
      </c>
      <c r="Y4" s="502">
        <v>18</v>
      </c>
      <c r="Z4" s="502">
        <v>39</v>
      </c>
      <c r="AA4" s="502">
        <v>26</v>
      </c>
      <c r="AB4" s="502">
        <v>31</v>
      </c>
      <c r="AC4" s="502">
        <v>5</v>
      </c>
      <c r="AD4" s="502">
        <v>2</v>
      </c>
      <c r="AE4" s="502" t="s">
        <v>536</v>
      </c>
      <c r="AF4" s="523" t="s">
        <v>223</v>
      </c>
    </row>
    <row r="5" spans="1:32" ht="13.5">
      <c r="A5" s="498"/>
      <c r="B5" s="499"/>
      <c r="C5" s="500" t="s">
        <v>11</v>
      </c>
      <c r="D5" s="501">
        <v>87</v>
      </c>
      <c r="E5" s="502" t="s">
        <v>536</v>
      </c>
      <c r="F5" s="502" t="s">
        <v>536</v>
      </c>
      <c r="G5" s="502" t="s">
        <v>536</v>
      </c>
      <c r="H5" s="502" t="s">
        <v>536</v>
      </c>
      <c r="I5" s="502" t="s">
        <v>536</v>
      </c>
      <c r="J5" s="502" t="s">
        <v>536</v>
      </c>
      <c r="K5" s="502" t="s">
        <v>536</v>
      </c>
      <c r="L5" s="502" t="s">
        <v>536</v>
      </c>
      <c r="M5" s="502" t="s">
        <v>536</v>
      </c>
      <c r="N5" s="502" t="s">
        <v>536</v>
      </c>
      <c r="O5" s="502" t="s">
        <v>536</v>
      </c>
      <c r="P5" s="530" t="s">
        <v>536</v>
      </c>
      <c r="Q5" s="527">
        <v>1</v>
      </c>
      <c r="R5" s="502" t="s">
        <v>536</v>
      </c>
      <c r="S5" s="502" t="s">
        <v>536</v>
      </c>
      <c r="T5" s="502">
        <v>2</v>
      </c>
      <c r="U5" s="502">
        <v>5</v>
      </c>
      <c r="V5" s="502">
        <v>3</v>
      </c>
      <c r="W5" s="502">
        <v>15</v>
      </c>
      <c r="X5" s="502">
        <v>9</v>
      </c>
      <c r="Y5" s="502">
        <v>11</v>
      </c>
      <c r="Z5" s="502">
        <v>19</v>
      </c>
      <c r="AA5" s="502">
        <v>12</v>
      </c>
      <c r="AB5" s="502">
        <v>8</v>
      </c>
      <c r="AC5" s="502">
        <v>2</v>
      </c>
      <c r="AD5" s="502" t="s">
        <v>536</v>
      </c>
      <c r="AE5" s="502" t="s">
        <v>536</v>
      </c>
      <c r="AF5" s="522"/>
    </row>
    <row r="6" spans="1:32" ht="13.5">
      <c r="A6" s="498"/>
      <c r="B6" s="499"/>
      <c r="C6" s="500" t="s">
        <v>12</v>
      </c>
      <c r="D6" s="501">
        <v>88</v>
      </c>
      <c r="E6" s="502" t="s">
        <v>536</v>
      </c>
      <c r="F6" s="502" t="s">
        <v>536</v>
      </c>
      <c r="G6" s="502" t="s">
        <v>536</v>
      </c>
      <c r="H6" s="502" t="s">
        <v>536</v>
      </c>
      <c r="I6" s="502" t="s">
        <v>536</v>
      </c>
      <c r="J6" s="502" t="s">
        <v>536</v>
      </c>
      <c r="K6" s="502" t="s">
        <v>536</v>
      </c>
      <c r="L6" s="502" t="s">
        <v>536</v>
      </c>
      <c r="M6" s="502" t="s">
        <v>536</v>
      </c>
      <c r="N6" s="502" t="s">
        <v>536</v>
      </c>
      <c r="O6" s="502" t="s">
        <v>536</v>
      </c>
      <c r="P6" s="530" t="s">
        <v>536</v>
      </c>
      <c r="Q6" s="527">
        <v>1</v>
      </c>
      <c r="R6" s="502" t="s">
        <v>536</v>
      </c>
      <c r="S6" s="502">
        <v>2</v>
      </c>
      <c r="T6" s="502">
        <v>1</v>
      </c>
      <c r="U6" s="502">
        <v>4</v>
      </c>
      <c r="V6" s="502">
        <v>7</v>
      </c>
      <c r="W6" s="502" t="s">
        <v>536</v>
      </c>
      <c r="X6" s="502">
        <v>4</v>
      </c>
      <c r="Y6" s="502">
        <v>7</v>
      </c>
      <c r="Z6" s="502">
        <v>20</v>
      </c>
      <c r="AA6" s="502">
        <v>14</v>
      </c>
      <c r="AB6" s="502">
        <v>23</v>
      </c>
      <c r="AC6" s="502">
        <v>3</v>
      </c>
      <c r="AD6" s="502">
        <v>2</v>
      </c>
      <c r="AE6" s="502" t="s">
        <v>536</v>
      </c>
      <c r="AF6" s="522"/>
    </row>
    <row r="7" spans="1:32" ht="13.5">
      <c r="A7" s="498"/>
      <c r="B7" s="499"/>
      <c r="C7" s="500"/>
      <c r="D7" s="501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30"/>
      <c r="Q7" s="527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22"/>
    </row>
    <row r="8" spans="1:32" ht="13.5">
      <c r="A8" s="503" t="s">
        <v>224</v>
      </c>
      <c r="B8" s="499" t="s">
        <v>611</v>
      </c>
      <c r="C8" s="500" t="s">
        <v>10</v>
      </c>
      <c r="D8" s="501">
        <v>4599</v>
      </c>
      <c r="E8" s="502">
        <v>6</v>
      </c>
      <c r="F8" s="502">
        <v>1</v>
      </c>
      <c r="G8" s="502">
        <v>2</v>
      </c>
      <c r="H8" s="502">
        <v>1</v>
      </c>
      <c r="I8" s="502">
        <v>1</v>
      </c>
      <c r="J8" s="502">
        <v>11</v>
      </c>
      <c r="K8" s="502" t="s">
        <v>536</v>
      </c>
      <c r="L8" s="502">
        <v>2</v>
      </c>
      <c r="M8" s="502">
        <v>2</v>
      </c>
      <c r="N8" s="502">
        <v>3</v>
      </c>
      <c r="O8" s="502">
        <v>3</v>
      </c>
      <c r="P8" s="530">
        <v>3</v>
      </c>
      <c r="Q8" s="527">
        <v>5</v>
      </c>
      <c r="R8" s="502">
        <v>3</v>
      </c>
      <c r="S8" s="502">
        <v>11</v>
      </c>
      <c r="T8" s="502">
        <v>24</v>
      </c>
      <c r="U8" s="502">
        <v>54</v>
      </c>
      <c r="V8" s="502">
        <v>102</v>
      </c>
      <c r="W8" s="502">
        <v>185</v>
      </c>
      <c r="X8" s="502">
        <v>370</v>
      </c>
      <c r="Y8" s="502">
        <v>700</v>
      </c>
      <c r="Z8" s="502">
        <v>864</v>
      </c>
      <c r="AA8" s="502">
        <v>999</v>
      </c>
      <c r="AB8" s="502">
        <v>841</v>
      </c>
      <c r="AC8" s="502">
        <v>358</v>
      </c>
      <c r="AD8" s="502">
        <v>59</v>
      </c>
      <c r="AE8" s="502" t="s">
        <v>536</v>
      </c>
      <c r="AF8" s="523" t="s">
        <v>224</v>
      </c>
    </row>
    <row r="9" spans="1:32" ht="13.5">
      <c r="A9" s="498"/>
      <c r="B9" s="499"/>
      <c r="C9" s="500" t="s">
        <v>11</v>
      </c>
      <c r="D9" s="501">
        <v>2678</v>
      </c>
      <c r="E9" s="502">
        <v>4</v>
      </c>
      <c r="F9" s="502">
        <v>1</v>
      </c>
      <c r="G9" s="502" t="s">
        <v>536</v>
      </c>
      <c r="H9" s="502">
        <v>1</v>
      </c>
      <c r="I9" s="502" t="s">
        <v>536</v>
      </c>
      <c r="J9" s="502">
        <v>6</v>
      </c>
      <c r="K9" s="502" t="s">
        <v>536</v>
      </c>
      <c r="L9" s="502">
        <v>1</v>
      </c>
      <c r="M9" s="502" t="s">
        <v>536</v>
      </c>
      <c r="N9" s="502" t="s">
        <v>536</v>
      </c>
      <c r="O9" s="502">
        <v>2</v>
      </c>
      <c r="P9" s="530">
        <v>1</v>
      </c>
      <c r="Q9" s="527">
        <v>4</v>
      </c>
      <c r="R9" s="502">
        <v>3</v>
      </c>
      <c r="S9" s="502">
        <v>9</v>
      </c>
      <c r="T9" s="502">
        <v>19</v>
      </c>
      <c r="U9" s="502">
        <v>41</v>
      </c>
      <c r="V9" s="502">
        <v>78</v>
      </c>
      <c r="W9" s="502">
        <v>142</v>
      </c>
      <c r="X9" s="502">
        <v>279</v>
      </c>
      <c r="Y9" s="502">
        <v>519</v>
      </c>
      <c r="Z9" s="502">
        <v>560</v>
      </c>
      <c r="AA9" s="502">
        <v>523</v>
      </c>
      <c r="AB9" s="502">
        <v>338</v>
      </c>
      <c r="AC9" s="502">
        <v>140</v>
      </c>
      <c r="AD9" s="502">
        <v>13</v>
      </c>
      <c r="AE9" s="502" t="s">
        <v>536</v>
      </c>
      <c r="AF9" s="522"/>
    </row>
    <row r="10" spans="1:32" ht="13.5">
      <c r="A10" s="498"/>
      <c r="B10" s="499"/>
      <c r="C10" s="500" t="s">
        <v>12</v>
      </c>
      <c r="D10" s="501">
        <v>1921</v>
      </c>
      <c r="E10" s="502">
        <v>2</v>
      </c>
      <c r="F10" s="502" t="s">
        <v>536</v>
      </c>
      <c r="G10" s="502">
        <v>2</v>
      </c>
      <c r="H10" s="502" t="s">
        <v>536</v>
      </c>
      <c r="I10" s="502">
        <v>1</v>
      </c>
      <c r="J10" s="502">
        <v>5</v>
      </c>
      <c r="K10" s="502" t="s">
        <v>536</v>
      </c>
      <c r="L10" s="502">
        <v>1</v>
      </c>
      <c r="M10" s="502">
        <v>2</v>
      </c>
      <c r="N10" s="502">
        <v>3</v>
      </c>
      <c r="O10" s="502">
        <v>1</v>
      </c>
      <c r="P10" s="530">
        <v>2</v>
      </c>
      <c r="Q10" s="527">
        <v>1</v>
      </c>
      <c r="R10" s="502" t="s">
        <v>536</v>
      </c>
      <c r="S10" s="502">
        <v>2</v>
      </c>
      <c r="T10" s="502">
        <v>5</v>
      </c>
      <c r="U10" s="502">
        <v>13</v>
      </c>
      <c r="V10" s="502">
        <v>24</v>
      </c>
      <c r="W10" s="502">
        <v>43</v>
      </c>
      <c r="X10" s="502">
        <v>91</v>
      </c>
      <c r="Y10" s="502">
        <v>181</v>
      </c>
      <c r="Z10" s="502">
        <v>304</v>
      </c>
      <c r="AA10" s="502">
        <v>476</v>
      </c>
      <c r="AB10" s="502">
        <v>503</v>
      </c>
      <c r="AC10" s="502">
        <v>218</v>
      </c>
      <c r="AD10" s="502">
        <v>46</v>
      </c>
      <c r="AE10" s="502" t="s">
        <v>536</v>
      </c>
      <c r="AF10" s="522"/>
    </row>
    <row r="11" spans="1:32" ht="13.5">
      <c r="A11" s="498"/>
      <c r="B11" s="499"/>
      <c r="C11" s="500"/>
      <c r="D11" s="501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30"/>
      <c r="Q11" s="527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22"/>
    </row>
    <row r="12" spans="1:32" ht="13.5">
      <c r="A12" s="503" t="s">
        <v>225</v>
      </c>
      <c r="B12" s="499" t="s">
        <v>612</v>
      </c>
      <c r="C12" s="500" t="s">
        <v>10</v>
      </c>
      <c r="D12" s="501">
        <v>35</v>
      </c>
      <c r="E12" s="502" t="s">
        <v>536</v>
      </c>
      <c r="F12" s="502" t="s">
        <v>536</v>
      </c>
      <c r="G12" s="502">
        <v>1</v>
      </c>
      <c r="H12" s="502">
        <v>1</v>
      </c>
      <c r="I12" s="502" t="s">
        <v>536</v>
      </c>
      <c r="J12" s="502">
        <v>2</v>
      </c>
      <c r="K12" s="502" t="s">
        <v>536</v>
      </c>
      <c r="L12" s="502" t="s">
        <v>536</v>
      </c>
      <c r="M12" s="502" t="s">
        <v>536</v>
      </c>
      <c r="N12" s="502" t="s">
        <v>536</v>
      </c>
      <c r="O12" s="502" t="s">
        <v>536</v>
      </c>
      <c r="P12" s="530" t="s">
        <v>536</v>
      </c>
      <c r="Q12" s="527" t="s">
        <v>536</v>
      </c>
      <c r="R12" s="502" t="s">
        <v>536</v>
      </c>
      <c r="S12" s="502" t="s">
        <v>536</v>
      </c>
      <c r="T12" s="502">
        <v>1</v>
      </c>
      <c r="U12" s="502" t="s">
        <v>536</v>
      </c>
      <c r="V12" s="502" t="s">
        <v>536</v>
      </c>
      <c r="W12" s="502">
        <v>2</v>
      </c>
      <c r="X12" s="502">
        <v>3</v>
      </c>
      <c r="Y12" s="502">
        <v>4</v>
      </c>
      <c r="Z12" s="502">
        <v>2</v>
      </c>
      <c r="AA12" s="502">
        <v>9</v>
      </c>
      <c r="AB12" s="502">
        <v>9</v>
      </c>
      <c r="AC12" s="502">
        <v>2</v>
      </c>
      <c r="AD12" s="502">
        <v>1</v>
      </c>
      <c r="AE12" s="502" t="s">
        <v>536</v>
      </c>
      <c r="AF12" s="523" t="s">
        <v>225</v>
      </c>
    </row>
    <row r="13" spans="1:32" ht="13.5">
      <c r="A13" s="498"/>
      <c r="B13" s="499"/>
      <c r="C13" s="500" t="s">
        <v>11</v>
      </c>
      <c r="D13" s="501">
        <v>13</v>
      </c>
      <c r="E13" s="502" t="s">
        <v>536</v>
      </c>
      <c r="F13" s="502" t="s">
        <v>536</v>
      </c>
      <c r="G13" s="502" t="s">
        <v>536</v>
      </c>
      <c r="H13" s="502">
        <v>1</v>
      </c>
      <c r="I13" s="502" t="s">
        <v>536</v>
      </c>
      <c r="J13" s="502">
        <v>1</v>
      </c>
      <c r="K13" s="502" t="s">
        <v>536</v>
      </c>
      <c r="L13" s="502" t="s">
        <v>536</v>
      </c>
      <c r="M13" s="502" t="s">
        <v>536</v>
      </c>
      <c r="N13" s="502" t="s">
        <v>536</v>
      </c>
      <c r="O13" s="502" t="s">
        <v>536</v>
      </c>
      <c r="P13" s="530" t="s">
        <v>536</v>
      </c>
      <c r="Q13" s="527" t="s">
        <v>536</v>
      </c>
      <c r="R13" s="502" t="s">
        <v>536</v>
      </c>
      <c r="S13" s="502" t="s">
        <v>536</v>
      </c>
      <c r="T13" s="502" t="s">
        <v>536</v>
      </c>
      <c r="U13" s="502" t="s">
        <v>536</v>
      </c>
      <c r="V13" s="502" t="s">
        <v>536</v>
      </c>
      <c r="W13" s="502" t="s">
        <v>536</v>
      </c>
      <c r="X13" s="502">
        <v>2</v>
      </c>
      <c r="Y13" s="502">
        <v>4</v>
      </c>
      <c r="Z13" s="502" t="s">
        <v>536</v>
      </c>
      <c r="AA13" s="502">
        <v>2</v>
      </c>
      <c r="AB13" s="502">
        <v>3</v>
      </c>
      <c r="AC13" s="502">
        <v>1</v>
      </c>
      <c r="AD13" s="502" t="s">
        <v>536</v>
      </c>
      <c r="AE13" s="502" t="s">
        <v>536</v>
      </c>
      <c r="AF13" s="522"/>
    </row>
    <row r="14" spans="1:32" ht="13.5">
      <c r="A14" s="498"/>
      <c r="B14" s="499"/>
      <c r="C14" s="500" t="s">
        <v>12</v>
      </c>
      <c r="D14" s="501">
        <v>22</v>
      </c>
      <c r="E14" s="502" t="s">
        <v>536</v>
      </c>
      <c r="F14" s="502" t="s">
        <v>536</v>
      </c>
      <c r="G14" s="502">
        <v>1</v>
      </c>
      <c r="H14" s="502" t="s">
        <v>536</v>
      </c>
      <c r="I14" s="502" t="s">
        <v>536</v>
      </c>
      <c r="J14" s="502">
        <v>1</v>
      </c>
      <c r="K14" s="502" t="s">
        <v>536</v>
      </c>
      <c r="L14" s="502" t="s">
        <v>536</v>
      </c>
      <c r="M14" s="502" t="s">
        <v>536</v>
      </c>
      <c r="N14" s="502" t="s">
        <v>536</v>
      </c>
      <c r="O14" s="502" t="s">
        <v>536</v>
      </c>
      <c r="P14" s="530" t="s">
        <v>536</v>
      </c>
      <c r="Q14" s="527" t="s">
        <v>536</v>
      </c>
      <c r="R14" s="502" t="s">
        <v>536</v>
      </c>
      <c r="S14" s="502" t="s">
        <v>536</v>
      </c>
      <c r="T14" s="502">
        <v>1</v>
      </c>
      <c r="U14" s="502" t="s">
        <v>536</v>
      </c>
      <c r="V14" s="502" t="s">
        <v>536</v>
      </c>
      <c r="W14" s="502">
        <v>2</v>
      </c>
      <c r="X14" s="502">
        <v>1</v>
      </c>
      <c r="Y14" s="502" t="s">
        <v>536</v>
      </c>
      <c r="Z14" s="502">
        <v>2</v>
      </c>
      <c r="AA14" s="502">
        <v>7</v>
      </c>
      <c r="AB14" s="502">
        <v>6</v>
      </c>
      <c r="AC14" s="502">
        <v>1</v>
      </c>
      <c r="AD14" s="502">
        <v>1</v>
      </c>
      <c r="AE14" s="502" t="s">
        <v>536</v>
      </c>
      <c r="AF14" s="522"/>
    </row>
    <row r="15" spans="1:32" ht="13.5">
      <c r="A15" s="498"/>
      <c r="B15" s="499"/>
      <c r="C15" s="500"/>
      <c r="D15" s="501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30"/>
      <c r="Q15" s="527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22"/>
    </row>
    <row r="16" spans="1:32" ht="13.5">
      <c r="A16" s="503" t="s">
        <v>227</v>
      </c>
      <c r="B16" s="499" t="s">
        <v>613</v>
      </c>
      <c r="C16" s="500" t="s">
        <v>10</v>
      </c>
      <c r="D16" s="501">
        <v>2869</v>
      </c>
      <c r="E16" s="502">
        <v>3</v>
      </c>
      <c r="F16" s="502">
        <v>1</v>
      </c>
      <c r="G16" s="502">
        <v>1</v>
      </c>
      <c r="H16" s="502" t="s">
        <v>536</v>
      </c>
      <c r="I16" s="502">
        <v>1</v>
      </c>
      <c r="J16" s="502">
        <v>6</v>
      </c>
      <c r="K16" s="502" t="s">
        <v>536</v>
      </c>
      <c r="L16" s="502">
        <v>2</v>
      </c>
      <c r="M16" s="502">
        <v>2</v>
      </c>
      <c r="N16" s="502">
        <v>2</v>
      </c>
      <c r="O16" s="502">
        <v>3</v>
      </c>
      <c r="P16" s="530" t="s">
        <v>536</v>
      </c>
      <c r="Q16" s="527">
        <v>3</v>
      </c>
      <c r="R16" s="502" t="s">
        <v>536</v>
      </c>
      <c r="S16" s="502">
        <v>6</v>
      </c>
      <c r="T16" s="502">
        <v>15</v>
      </c>
      <c r="U16" s="502">
        <v>33</v>
      </c>
      <c r="V16" s="502">
        <v>51</v>
      </c>
      <c r="W16" s="502">
        <v>97</v>
      </c>
      <c r="X16" s="502">
        <v>184</v>
      </c>
      <c r="Y16" s="502">
        <v>385</v>
      </c>
      <c r="Z16" s="502">
        <v>540</v>
      </c>
      <c r="AA16" s="502">
        <v>656</v>
      </c>
      <c r="AB16" s="502">
        <v>564</v>
      </c>
      <c r="AC16" s="502">
        <v>273</v>
      </c>
      <c r="AD16" s="502">
        <v>47</v>
      </c>
      <c r="AE16" s="502" t="s">
        <v>536</v>
      </c>
      <c r="AF16" s="523" t="s">
        <v>227</v>
      </c>
    </row>
    <row r="17" spans="1:32" ht="13.5">
      <c r="A17" s="498"/>
      <c r="B17" s="499"/>
      <c r="C17" s="500" t="s">
        <v>11</v>
      </c>
      <c r="D17" s="501">
        <v>1606</v>
      </c>
      <c r="E17" s="502">
        <v>2</v>
      </c>
      <c r="F17" s="502">
        <v>1</v>
      </c>
      <c r="G17" s="502" t="s">
        <v>536</v>
      </c>
      <c r="H17" s="502" t="s">
        <v>536</v>
      </c>
      <c r="I17" s="502" t="s">
        <v>536</v>
      </c>
      <c r="J17" s="502">
        <v>3</v>
      </c>
      <c r="K17" s="502" t="s">
        <v>536</v>
      </c>
      <c r="L17" s="502">
        <v>1</v>
      </c>
      <c r="M17" s="502" t="s">
        <v>536</v>
      </c>
      <c r="N17" s="502" t="s">
        <v>536</v>
      </c>
      <c r="O17" s="502">
        <v>2</v>
      </c>
      <c r="P17" s="530" t="s">
        <v>536</v>
      </c>
      <c r="Q17" s="527">
        <v>2</v>
      </c>
      <c r="R17" s="502" t="s">
        <v>536</v>
      </c>
      <c r="S17" s="502">
        <v>5</v>
      </c>
      <c r="T17" s="502">
        <v>13</v>
      </c>
      <c r="U17" s="502">
        <v>23</v>
      </c>
      <c r="V17" s="502">
        <v>41</v>
      </c>
      <c r="W17" s="502">
        <v>78</v>
      </c>
      <c r="X17" s="502">
        <v>135</v>
      </c>
      <c r="Y17" s="502">
        <v>292</v>
      </c>
      <c r="Z17" s="502">
        <v>329</v>
      </c>
      <c r="AA17" s="502">
        <v>326</v>
      </c>
      <c r="AB17" s="502">
        <v>237</v>
      </c>
      <c r="AC17" s="502">
        <v>107</v>
      </c>
      <c r="AD17" s="502">
        <v>12</v>
      </c>
      <c r="AE17" s="502" t="s">
        <v>536</v>
      </c>
      <c r="AF17" s="522"/>
    </row>
    <row r="18" spans="1:32" ht="13.5">
      <c r="A18" s="498"/>
      <c r="B18" s="499"/>
      <c r="C18" s="500" t="s">
        <v>12</v>
      </c>
      <c r="D18" s="501">
        <v>1263</v>
      </c>
      <c r="E18" s="502">
        <v>1</v>
      </c>
      <c r="F18" s="502" t="s">
        <v>536</v>
      </c>
      <c r="G18" s="502">
        <v>1</v>
      </c>
      <c r="H18" s="502" t="s">
        <v>536</v>
      </c>
      <c r="I18" s="502">
        <v>1</v>
      </c>
      <c r="J18" s="502">
        <v>3</v>
      </c>
      <c r="K18" s="502" t="s">
        <v>536</v>
      </c>
      <c r="L18" s="502">
        <v>1</v>
      </c>
      <c r="M18" s="502">
        <v>2</v>
      </c>
      <c r="N18" s="502">
        <v>2</v>
      </c>
      <c r="O18" s="502">
        <v>1</v>
      </c>
      <c r="P18" s="530" t="s">
        <v>536</v>
      </c>
      <c r="Q18" s="527">
        <v>1</v>
      </c>
      <c r="R18" s="502" t="s">
        <v>536</v>
      </c>
      <c r="S18" s="502">
        <v>1</v>
      </c>
      <c r="T18" s="502">
        <v>2</v>
      </c>
      <c r="U18" s="502">
        <v>10</v>
      </c>
      <c r="V18" s="502">
        <v>10</v>
      </c>
      <c r="W18" s="502">
        <v>19</v>
      </c>
      <c r="X18" s="502">
        <v>49</v>
      </c>
      <c r="Y18" s="502">
        <v>93</v>
      </c>
      <c r="Z18" s="502">
        <v>211</v>
      </c>
      <c r="AA18" s="502">
        <v>330</v>
      </c>
      <c r="AB18" s="502">
        <v>327</v>
      </c>
      <c r="AC18" s="502">
        <v>166</v>
      </c>
      <c r="AD18" s="502">
        <v>35</v>
      </c>
      <c r="AE18" s="502" t="s">
        <v>536</v>
      </c>
      <c r="AF18" s="522"/>
    </row>
    <row r="19" spans="1:32" ht="13.5">
      <c r="A19" s="498"/>
      <c r="B19" s="499"/>
      <c r="C19" s="500"/>
      <c r="D19" s="501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30"/>
      <c r="Q19" s="527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22"/>
    </row>
    <row r="20" spans="1:32" ht="13.5">
      <c r="A20" s="503" t="s">
        <v>229</v>
      </c>
      <c r="B20" s="499" t="s">
        <v>614</v>
      </c>
      <c r="C20" s="500" t="s">
        <v>10</v>
      </c>
      <c r="D20" s="501">
        <v>18</v>
      </c>
      <c r="E20" s="502" t="s">
        <v>536</v>
      </c>
      <c r="F20" s="502" t="s">
        <v>536</v>
      </c>
      <c r="G20" s="502" t="s">
        <v>536</v>
      </c>
      <c r="H20" s="502" t="s">
        <v>536</v>
      </c>
      <c r="I20" s="502" t="s">
        <v>536</v>
      </c>
      <c r="J20" s="502" t="s">
        <v>536</v>
      </c>
      <c r="K20" s="502" t="s">
        <v>536</v>
      </c>
      <c r="L20" s="502" t="s">
        <v>536</v>
      </c>
      <c r="M20" s="502" t="s">
        <v>536</v>
      </c>
      <c r="N20" s="502" t="s">
        <v>536</v>
      </c>
      <c r="O20" s="502" t="s">
        <v>536</v>
      </c>
      <c r="P20" s="530" t="s">
        <v>536</v>
      </c>
      <c r="Q20" s="527" t="s">
        <v>536</v>
      </c>
      <c r="R20" s="502" t="s">
        <v>536</v>
      </c>
      <c r="S20" s="502" t="s">
        <v>536</v>
      </c>
      <c r="T20" s="502" t="s">
        <v>536</v>
      </c>
      <c r="U20" s="502" t="s">
        <v>536</v>
      </c>
      <c r="V20" s="502" t="s">
        <v>536</v>
      </c>
      <c r="W20" s="502" t="s">
        <v>536</v>
      </c>
      <c r="X20" s="502">
        <v>1</v>
      </c>
      <c r="Y20" s="502">
        <v>6</v>
      </c>
      <c r="Z20" s="502">
        <v>2</v>
      </c>
      <c r="AA20" s="502">
        <v>2</v>
      </c>
      <c r="AB20" s="502">
        <v>5</v>
      </c>
      <c r="AC20" s="502">
        <v>2</v>
      </c>
      <c r="AD20" s="502" t="s">
        <v>536</v>
      </c>
      <c r="AE20" s="502" t="s">
        <v>536</v>
      </c>
      <c r="AF20" s="523" t="s">
        <v>229</v>
      </c>
    </row>
    <row r="21" spans="1:32" ht="13.5">
      <c r="A21" s="498"/>
      <c r="B21" s="499"/>
      <c r="C21" s="500" t="s">
        <v>11</v>
      </c>
      <c r="D21" s="501">
        <v>9</v>
      </c>
      <c r="E21" s="502" t="s">
        <v>536</v>
      </c>
      <c r="F21" s="502" t="s">
        <v>536</v>
      </c>
      <c r="G21" s="502" t="s">
        <v>536</v>
      </c>
      <c r="H21" s="502" t="s">
        <v>536</v>
      </c>
      <c r="I21" s="502" t="s">
        <v>536</v>
      </c>
      <c r="J21" s="502" t="s">
        <v>536</v>
      </c>
      <c r="K21" s="502" t="s">
        <v>536</v>
      </c>
      <c r="L21" s="502" t="s">
        <v>536</v>
      </c>
      <c r="M21" s="502" t="s">
        <v>536</v>
      </c>
      <c r="N21" s="502" t="s">
        <v>536</v>
      </c>
      <c r="O21" s="502" t="s">
        <v>536</v>
      </c>
      <c r="P21" s="530" t="s">
        <v>536</v>
      </c>
      <c r="Q21" s="527" t="s">
        <v>536</v>
      </c>
      <c r="R21" s="502" t="s">
        <v>536</v>
      </c>
      <c r="S21" s="502" t="s">
        <v>536</v>
      </c>
      <c r="T21" s="502" t="s">
        <v>536</v>
      </c>
      <c r="U21" s="502" t="s">
        <v>536</v>
      </c>
      <c r="V21" s="502" t="s">
        <v>536</v>
      </c>
      <c r="W21" s="502" t="s">
        <v>536</v>
      </c>
      <c r="X21" s="502" t="s">
        <v>536</v>
      </c>
      <c r="Y21" s="502">
        <v>5</v>
      </c>
      <c r="Z21" s="502">
        <v>1</v>
      </c>
      <c r="AA21" s="502" t="s">
        <v>536</v>
      </c>
      <c r="AB21" s="502">
        <v>2</v>
      </c>
      <c r="AC21" s="502">
        <v>1</v>
      </c>
      <c r="AD21" s="502" t="s">
        <v>536</v>
      </c>
      <c r="AE21" s="502" t="s">
        <v>536</v>
      </c>
      <c r="AF21" s="522"/>
    </row>
    <row r="22" spans="1:32" ht="13.5">
      <c r="A22" s="498"/>
      <c r="B22" s="499"/>
      <c r="C22" s="500" t="s">
        <v>12</v>
      </c>
      <c r="D22" s="501">
        <v>9</v>
      </c>
      <c r="E22" s="502" t="s">
        <v>536</v>
      </c>
      <c r="F22" s="502" t="s">
        <v>536</v>
      </c>
      <c r="G22" s="502" t="s">
        <v>536</v>
      </c>
      <c r="H22" s="502" t="s">
        <v>536</v>
      </c>
      <c r="I22" s="502" t="s">
        <v>536</v>
      </c>
      <c r="J22" s="502" t="s">
        <v>536</v>
      </c>
      <c r="K22" s="502" t="s">
        <v>536</v>
      </c>
      <c r="L22" s="502" t="s">
        <v>536</v>
      </c>
      <c r="M22" s="502" t="s">
        <v>536</v>
      </c>
      <c r="N22" s="502" t="s">
        <v>536</v>
      </c>
      <c r="O22" s="502" t="s">
        <v>536</v>
      </c>
      <c r="P22" s="530" t="s">
        <v>536</v>
      </c>
      <c r="Q22" s="527" t="s">
        <v>536</v>
      </c>
      <c r="R22" s="502" t="s">
        <v>536</v>
      </c>
      <c r="S22" s="502" t="s">
        <v>536</v>
      </c>
      <c r="T22" s="502" t="s">
        <v>536</v>
      </c>
      <c r="U22" s="502" t="s">
        <v>536</v>
      </c>
      <c r="V22" s="502" t="s">
        <v>536</v>
      </c>
      <c r="W22" s="502" t="s">
        <v>536</v>
      </c>
      <c r="X22" s="502">
        <v>1</v>
      </c>
      <c r="Y22" s="502">
        <v>1</v>
      </c>
      <c r="Z22" s="502">
        <v>1</v>
      </c>
      <c r="AA22" s="502">
        <v>2</v>
      </c>
      <c r="AB22" s="502">
        <v>3</v>
      </c>
      <c r="AC22" s="502">
        <v>1</v>
      </c>
      <c r="AD22" s="502" t="s">
        <v>536</v>
      </c>
      <c r="AE22" s="502" t="s">
        <v>536</v>
      </c>
      <c r="AF22" s="522"/>
    </row>
    <row r="23" spans="1:32" ht="13.5">
      <c r="A23" s="498"/>
      <c r="B23" s="499"/>
      <c r="C23" s="500"/>
      <c r="D23" s="501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30"/>
      <c r="Q23" s="527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2"/>
      <c r="AF23" s="522"/>
    </row>
    <row r="24" spans="1:32" ht="13.5">
      <c r="A24" s="503" t="s">
        <v>230</v>
      </c>
      <c r="B24" s="499" t="s">
        <v>615</v>
      </c>
      <c r="C24" s="500" t="s">
        <v>10</v>
      </c>
      <c r="D24" s="501">
        <v>451</v>
      </c>
      <c r="E24" s="502" t="s">
        <v>536</v>
      </c>
      <c r="F24" s="502" t="s">
        <v>536</v>
      </c>
      <c r="G24" s="502" t="s">
        <v>536</v>
      </c>
      <c r="H24" s="502" t="s">
        <v>536</v>
      </c>
      <c r="I24" s="502" t="s">
        <v>536</v>
      </c>
      <c r="J24" s="502" t="s">
        <v>536</v>
      </c>
      <c r="K24" s="502" t="s">
        <v>536</v>
      </c>
      <c r="L24" s="502" t="s">
        <v>536</v>
      </c>
      <c r="M24" s="502" t="s">
        <v>536</v>
      </c>
      <c r="N24" s="502" t="s">
        <v>536</v>
      </c>
      <c r="O24" s="502" t="s">
        <v>536</v>
      </c>
      <c r="P24" s="530" t="s">
        <v>536</v>
      </c>
      <c r="Q24" s="527" t="s">
        <v>536</v>
      </c>
      <c r="R24" s="502" t="s">
        <v>536</v>
      </c>
      <c r="S24" s="502" t="s">
        <v>536</v>
      </c>
      <c r="T24" s="502">
        <v>1</v>
      </c>
      <c r="U24" s="502">
        <v>3</v>
      </c>
      <c r="V24" s="502">
        <v>7</v>
      </c>
      <c r="W24" s="502">
        <v>18</v>
      </c>
      <c r="X24" s="502">
        <v>49</v>
      </c>
      <c r="Y24" s="502">
        <v>98</v>
      </c>
      <c r="Z24" s="502">
        <v>114</v>
      </c>
      <c r="AA24" s="502">
        <v>101</v>
      </c>
      <c r="AB24" s="502">
        <v>44</v>
      </c>
      <c r="AC24" s="502">
        <v>16</v>
      </c>
      <c r="AD24" s="502" t="s">
        <v>536</v>
      </c>
      <c r="AE24" s="502" t="s">
        <v>536</v>
      </c>
      <c r="AF24" s="523" t="s">
        <v>230</v>
      </c>
    </row>
    <row r="25" spans="1:32" ht="13.5">
      <c r="A25" s="498"/>
      <c r="B25" s="499"/>
      <c r="C25" s="500" t="s">
        <v>11</v>
      </c>
      <c r="D25" s="501">
        <v>368</v>
      </c>
      <c r="E25" s="502" t="s">
        <v>536</v>
      </c>
      <c r="F25" s="502" t="s">
        <v>536</v>
      </c>
      <c r="G25" s="502" t="s">
        <v>536</v>
      </c>
      <c r="H25" s="502" t="s">
        <v>536</v>
      </c>
      <c r="I25" s="502" t="s">
        <v>536</v>
      </c>
      <c r="J25" s="502" t="s">
        <v>536</v>
      </c>
      <c r="K25" s="502" t="s">
        <v>536</v>
      </c>
      <c r="L25" s="502" t="s">
        <v>536</v>
      </c>
      <c r="M25" s="502" t="s">
        <v>536</v>
      </c>
      <c r="N25" s="502" t="s">
        <v>536</v>
      </c>
      <c r="O25" s="502" t="s">
        <v>536</v>
      </c>
      <c r="P25" s="530" t="s">
        <v>536</v>
      </c>
      <c r="Q25" s="527" t="s">
        <v>536</v>
      </c>
      <c r="R25" s="502" t="s">
        <v>536</v>
      </c>
      <c r="S25" s="502" t="s">
        <v>536</v>
      </c>
      <c r="T25" s="502">
        <v>1</v>
      </c>
      <c r="U25" s="502">
        <v>3</v>
      </c>
      <c r="V25" s="502">
        <v>7</v>
      </c>
      <c r="W25" s="502">
        <v>15</v>
      </c>
      <c r="X25" s="502">
        <v>44</v>
      </c>
      <c r="Y25" s="502">
        <v>87</v>
      </c>
      <c r="Z25" s="502">
        <v>101</v>
      </c>
      <c r="AA25" s="502">
        <v>80</v>
      </c>
      <c r="AB25" s="502">
        <v>22</v>
      </c>
      <c r="AC25" s="502">
        <v>8</v>
      </c>
      <c r="AD25" s="502" t="s">
        <v>536</v>
      </c>
      <c r="AE25" s="502" t="s">
        <v>536</v>
      </c>
      <c r="AF25" s="522"/>
    </row>
    <row r="26" spans="1:32" ht="13.5">
      <c r="A26" s="498"/>
      <c r="B26" s="499"/>
      <c r="C26" s="500" t="s">
        <v>12</v>
      </c>
      <c r="D26" s="501">
        <v>83</v>
      </c>
      <c r="E26" s="502" t="s">
        <v>536</v>
      </c>
      <c r="F26" s="502" t="s">
        <v>536</v>
      </c>
      <c r="G26" s="502" t="s">
        <v>536</v>
      </c>
      <c r="H26" s="502" t="s">
        <v>536</v>
      </c>
      <c r="I26" s="502" t="s">
        <v>536</v>
      </c>
      <c r="J26" s="502" t="s">
        <v>536</v>
      </c>
      <c r="K26" s="502" t="s">
        <v>536</v>
      </c>
      <c r="L26" s="502" t="s">
        <v>536</v>
      </c>
      <c r="M26" s="502" t="s">
        <v>536</v>
      </c>
      <c r="N26" s="502" t="s">
        <v>536</v>
      </c>
      <c r="O26" s="502" t="s">
        <v>536</v>
      </c>
      <c r="P26" s="530" t="s">
        <v>536</v>
      </c>
      <c r="Q26" s="527" t="s">
        <v>536</v>
      </c>
      <c r="R26" s="502" t="s">
        <v>536</v>
      </c>
      <c r="S26" s="502" t="s">
        <v>536</v>
      </c>
      <c r="T26" s="502" t="s">
        <v>536</v>
      </c>
      <c r="U26" s="502" t="s">
        <v>536</v>
      </c>
      <c r="V26" s="502" t="s">
        <v>536</v>
      </c>
      <c r="W26" s="502">
        <v>3</v>
      </c>
      <c r="X26" s="502">
        <v>5</v>
      </c>
      <c r="Y26" s="502">
        <v>11</v>
      </c>
      <c r="Z26" s="502">
        <v>13</v>
      </c>
      <c r="AA26" s="502">
        <v>21</v>
      </c>
      <c r="AB26" s="502">
        <v>22</v>
      </c>
      <c r="AC26" s="502">
        <v>8</v>
      </c>
      <c r="AD26" s="502" t="s">
        <v>536</v>
      </c>
      <c r="AE26" s="502" t="s">
        <v>536</v>
      </c>
      <c r="AF26" s="522"/>
    </row>
    <row r="27" spans="1:32" ht="13.5">
      <c r="A27" s="498"/>
      <c r="B27" s="499"/>
      <c r="C27" s="500"/>
      <c r="D27" s="501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30"/>
      <c r="Q27" s="527"/>
      <c r="R27" s="502"/>
      <c r="S27" s="502"/>
      <c r="T27" s="502"/>
      <c r="U27" s="502"/>
      <c r="V27" s="502"/>
      <c r="W27" s="502"/>
      <c r="X27" s="502"/>
      <c r="Y27" s="502"/>
      <c r="Z27" s="502"/>
      <c r="AA27" s="502"/>
      <c r="AB27" s="502"/>
      <c r="AC27" s="502"/>
      <c r="AD27" s="502"/>
      <c r="AE27" s="502"/>
      <c r="AF27" s="522"/>
    </row>
    <row r="28" spans="1:32" ht="13.5">
      <c r="A28" s="503" t="s">
        <v>231</v>
      </c>
      <c r="B28" s="499" t="s">
        <v>616</v>
      </c>
      <c r="C28" s="500" t="s">
        <v>10</v>
      </c>
      <c r="D28" s="501">
        <v>52</v>
      </c>
      <c r="E28" s="502" t="s">
        <v>536</v>
      </c>
      <c r="F28" s="502" t="s">
        <v>536</v>
      </c>
      <c r="G28" s="502" t="s">
        <v>536</v>
      </c>
      <c r="H28" s="502" t="s">
        <v>536</v>
      </c>
      <c r="I28" s="502" t="s">
        <v>536</v>
      </c>
      <c r="J28" s="502" t="s">
        <v>536</v>
      </c>
      <c r="K28" s="502" t="s">
        <v>536</v>
      </c>
      <c r="L28" s="502" t="s">
        <v>536</v>
      </c>
      <c r="M28" s="502" t="s">
        <v>536</v>
      </c>
      <c r="N28" s="502">
        <v>1</v>
      </c>
      <c r="O28" s="502" t="s">
        <v>536</v>
      </c>
      <c r="P28" s="530">
        <v>1</v>
      </c>
      <c r="Q28" s="527" t="s">
        <v>536</v>
      </c>
      <c r="R28" s="502">
        <v>1</v>
      </c>
      <c r="S28" s="502" t="s">
        <v>536</v>
      </c>
      <c r="T28" s="502" t="s">
        <v>536</v>
      </c>
      <c r="U28" s="502">
        <v>1</v>
      </c>
      <c r="V28" s="502">
        <v>1</v>
      </c>
      <c r="W28" s="502">
        <v>2</v>
      </c>
      <c r="X28" s="502">
        <v>5</v>
      </c>
      <c r="Y28" s="502">
        <v>11</v>
      </c>
      <c r="Z28" s="502">
        <v>8</v>
      </c>
      <c r="AA28" s="502">
        <v>11</v>
      </c>
      <c r="AB28" s="502">
        <v>7</v>
      </c>
      <c r="AC28" s="502">
        <v>3</v>
      </c>
      <c r="AD28" s="502" t="s">
        <v>536</v>
      </c>
      <c r="AE28" s="502" t="s">
        <v>536</v>
      </c>
      <c r="AF28" s="523" t="s">
        <v>231</v>
      </c>
    </row>
    <row r="29" spans="1:32" ht="13.5">
      <c r="A29" s="498"/>
      <c r="B29" s="499"/>
      <c r="C29" s="500" t="s">
        <v>11</v>
      </c>
      <c r="D29" s="501">
        <v>22</v>
      </c>
      <c r="E29" s="502" t="s">
        <v>536</v>
      </c>
      <c r="F29" s="502" t="s">
        <v>536</v>
      </c>
      <c r="G29" s="502" t="s">
        <v>536</v>
      </c>
      <c r="H29" s="502" t="s">
        <v>536</v>
      </c>
      <c r="I29" s="502" t="s">
        <v>536</v>
      </c>
      <c r="J29" s="502" t="s">
        <v>536</v>
      </c>
      <c r="K29" s="502" t="s">
        <v>536</v>
      </c>
      <c r="L29" s="502" t="s">
        <v>536</v>
      </c>
      <c r="M29" s="502" t="s">
        <v>536</v>
      </c>
      <c r="N29" s="502" t="s">
        <v>536</v>
      </c>
      <c r="O29" s="502" t="s">
        <v>536</v>
      </c>
      <c r="P29" s="530" t="s">
        <v>536</v>
      </c>
      <c r="Q29" s="527" t="s">
        <v>536</v>
      </c>
      <c r="R29" s="502">
        <v>1</v>
      </c>
      <c r="S29" s="502" t="s">
        <v>536</v>
      </c>
      <c r="T29" s="502" t="s">
        <v>536</v>
      </c>
      <c r="U29" s="502">
        <v>1</v>
      </c>
      <c r="V29" s="502" t="s">
        <v>536</v>
      </c>
      <c r="W29" s="502">
        <v>1</v>
      </c>
      <c r="X29" s="502">
        <v>4</v>
      </c>
      <c r="Y29" s="502">
        <v>6</v>
      </c>
      <c r="Z29" s="502">
        <v>3</v>
      </c>
      <c r="AA29" s="502">
        <v>4</v>
      </c>
      <c r="AB29" s="502">
        <v>1</v>
      </c>
      <c r="AC29" s="502">
        <v>1</v>
      </c>
      <c r="AD29" s="502" t="s">
        <v>536</v>
      </c>
      <c r="AE29" s="502" t="s">
        <v>536</v>
      </c>
      <c r="AF29" s="522"/>
    </row>
    <row r="30" spans="1:32" ht="13.5">
      <c r="A30" s="498"/>
      <c r="B30" s="499"/>
      <c r="C30" s="500" t="s">
        <v>12</v>
      </c>
      <c r="D30" s="501">
        <v>30</v>
      </c>
      <c r="E30" s="502" t="s">
        <v>536</v>
      </c>
      <c r="F30" s="502" t="s">
        <v>536</v>
      </c>
      <c r="G30" s="502" t="s">
        <v>536</v>
      </c>
      <c r="H30" s="502" t="s">
        <v>536</v>
      </c>
      <c r="I30" s="502" t="s">
        <v>536</v>
      </c>
      <c r="J30" s="502" t="s">
        <v>536</v>
      </c>
      <c r="K30" s="502" t="s">
        <v>536</v>
      </c>
      <c r="L30" s="502" t="s">
        <v>536</v>
      </c>
      <c r="M30" s="502" t="s">
        <v>536</v>
      </c>
      <c r="N30" s="502">
        <v>1</v>
      </c>
      <c r="O30" s="502" t="s">
        <v>536</v>
      </c>
      <c r="P30" s="530">
        <v>1</v>
      </c>
      <c r="Q30" s="527" t="s">
        <v>536</v>
      </c>
      <c r="R30" s="502" t="s">
        <v>536</v>
      </c>
      <c r="S30" s="502" t="s">
        <v>536</v>
      </c>
      <c r="T30" s="502" t="s">
        <v>536</v>
      </c>
      <c r="U30" s="502" t="s">
        <v>536</v>
      </c>
      <c r="V30" s="502">
        <v>1</v>
      </c>
      <c r="W30" s="502">
        <v>1</v>
      </c>
      <c r="X30" s="502">
        <v>1</v>
      </c>
      <c r="Y30" s="502">
        <v>5</v>
      </c>
      <c r="Z30" s="502">
        <v>5</v>
      </c>
      <c r="AA30" s="502">
        <v>7</v>
      </c>
      <c r="AB30" s="502">
        <v>6</v>
      </c>
      <c r="AC30" s="502">
        <v>2</v>
      </c>
      <c r="AD30" s="502" t="s">
        <v>536</v>
      </c>
      <c r="AE30" s="502" t="s">
        <v>536</v>
      </c>
      <c r="AF30" s="522"/>
    </row>
    <row r="31" spans="1:32" ht="13.5">
      <c r="A31" s="498"/>
      <c r="B31" s="499"/>
      <c r="C31" s="500"/>
      <c r="D31" s="501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30"/>
      <c r="Q31" s="527"/>
      <c r="R31" s="502"/>
      <c r="S31" s="502"/>
      <c r="T31" s="502"/>
      <c r="U31" s="502"/>
      <c r="V31" s="502"/>
      <c r="W31" s="502"/>
      <c r="X31" s="502"/>
      <c r="Y31" s="502"/>
      <c r="Z31" s="502"/>
      <c r="AA31" s="502"/>
      <c r="AB31" s="502"/>
      <c r="AC31" s="502"/>
      <c r="AD31" s="502"/>
      <c r="AE31" s="502"/>
      <c r="AF31" s="522"/>
    </row>
    <row r="32" spans="1:32" ht="13.5">
      <c r="A32" s="503" t="s">
        <v>233</v>
      </c>
      <c r="B32" s="499" t="s">
        <v>617</v>
      </c>
      <c r="C32" s="500" t="s">
        <v>10</v>
      </c>
      <c r="D32" s="501">
        <v>1174</v>
      </c>
      <c r="E32" s="502">
        <v>3</v>
      </c>
      <c r="F32" s="502" t="s">
        <v>536</v>
      </c>
      <c r="G32" s="502" t="s">
        <v>536</v>
      </c>
      <c r="H32" s="502" t="s">
        <v>536</v>
      </c>
      <c r="I32" s="502" t="s">
        <v>536</v>
      </c>
      <c r="J32" s="502">
        <v>3</v>
      </c>
      <c r="K32" s="502" t="s">
        <v>536</v>
      </c>
      <c r="L32" s="502" t="s">
        <v>536</v>
      </c>
      <c r="M32" s="502" t="s">
        <v>536</v>
      </c>
      <c r="N32" s="502" t="s">
        <v>536</v>
      </c>
      <c r="O32" s="502" t="s">
        <v>536</v>
      </c>
      <c r="P32" s="530">
        <v>2</v>
      </c>
      <c r="Q32" s="527">
        <v>2</v>
      </c>
      <c r="R32" s="502">
        <v>2</v>
      </c>
      <c r="S32" s="502">
        <v>5</v>
      </c>
      <c r="T32" s="502">
        <v>7</v>
      </c>
      <c r="U32" s="502">
        <v>17</v>
      </c>
      <c r="V32" s="502">
        <v>43</v>
      </c>
      <c r="W32" s="502">
        <v>66</v>
      </c>
      <c r="X32" s="502">
        <v>128</v>
      </c>
      <c r="Y32" s="502">
        <v>196</v>
      </c>
      <c r="Z32" s="502">
        <v>198</v>
      </c>
      <c r="AA32" s="502">
        <v>220</v>
      </c>
      <c r="AB32" s="502">
        <v>212</v>
      </c>
      <c r="AC32" s="502">
        <v>62</v>
      </c>
      <c r="AD32" s="502">
        <v>11</v>
      </c>
      <c r="AE32" s="502" t="s">
        <v>536</v>
      </c>
      <c r="AF32" s="523" t="s">
        <v>233</v>
      </c>
    </row>
    <row r="33" spans="1:32" ht="13.5">
      <c r="A33" s="498"/>
      <c r="B33" s="499"/>
      <c r="C33" s="500" t="s">
        <v>11</v>
      </c>
      <c r="D33" s="501">
        <v>660</v>
      </c>
      <c r="E33" s="502">
        <v>2</v>
      </c>
      <c r="F33" s="502" t="s">
        <v>536</v>
      </c>
      <c r="G33" s="502" t="s">
        <v>536</v>
      </c>
      <c r="H33" s="502" t="s">
        <v>536</v>
      </c>
      <c r="I33" s="502" t="s">
        <v>536</v>
      </c>
      <c r="J33" s="502">
        <v>2</v>
      </c>
      <c r="K33" s="502" t="s">
        <v>536</v>
      </c>
      <c r="L33" s="502" t="s">
        <v>536</v>
      </c>
      <c r="M33" s="502" t="s">
        <v>536</v>
      </c>
      <c r="N33" s="502" t="s">
        <v>536</v>
      </c>
      <c r="O33" s="502" t="s">
        <v>536</v>
      </c>
      <c r="P33" s="530">
        <v>1</v>
      </c>
      <c r="Q33" s="527">
        <v>2</v>
      </c>
      <c r="R33" s="502">
        <v>2</v>
      </c>
      <c r="S33" s="502">
        <v>4</v>
      </c>
      <c r="T33" s="502">
        <v>5</v>
      </c>
      <c r="U33" s="502">
        <v>14</v>
      </c>
      <c r="V33" s="502">
        <v>30</v>
      </c>
      <c r="W33" s="502">
        <v>48</v>
      </c>
      <c r="X33" s="502">
        <v>94</v>
      </c>
      <c r="Y33" s="502">
        <v>125</v>
      </c>
      <c r="Z33" s="502">
        <v>126</v>
      </c>
      <c r="AA33" s="502">
        <v>111</v>
      </c>
      <c r="AB33" s="502">
        <v>73</v>
      </c>
      <c r="AC33" s="502">
        <v>22</v>
      </c>
      <c r="AD33" s="502">
        <v>1</v>
      </c>
      <c r="AE33" s="502" t="s">
        <v>536</v>
      </c>
      <c r="AF33" s="522"/>
    </row>
    <row r="34" spans="1:32" ht="13.5">
      <c r="A34" s="498"/>
      <c r="B34" s="499"/>
      <c r="C34" s="500" t="s">
        <v>12</v>
      </c>
      <c r="D34" s="501">
        <v>514</v>
      </c>
      <c r="E34" s="502">
        <v>1</v>
      </c>
      <c r="F34" s="502" t="s">
        <v>536</v>
      </c>
      <c r="G34" s="502" t="s">
        <v>536</v>
      </c>
      <c r="H34" s="502" t="s">
        <v>536</v>
      </c>
      <c r="I34" s="502" t="s">
        <v>536</v>
      </c>
      <c r="J34" s="502">
        <v>1</v>
      </c>
      <c r="K34" s="502" t="s">
        <v>536</v>
      </c>
      <c r="L34" s="502" t="s">
        <v>536</v>
      </c>
      <c r="M34" s="502" t="s">
        <v>536</v>
      </c>
      <c r="N34" s="502" t="s">
        <v>536</v>
      </c>
      <c r="O34" s="502" t="s">
        <v>536</v>
      </c>
      <c r="P34" s="530">
        <v>1</v>
      </c>
      <c r="Q34" s="527" t="s">
        <v>536</v>
      </c>
      <c r="R34" s="502" t="s">
        <v>536</v>
      </c>
      <c r="S34" s="502">
        <v>1</v>
      </c>
      <c r="T34" s="502">
        <v>2</v>
      </c>
      <c r="U34" s="502">
        <v>3</v>
      </c>
      <c r="V34" s="502">
        <v>13</v>
      </c>
      <c r="W34" s="502">
        <v>18</v>
      </c>
      <c r="X34" s="502">
        <v>34</v>
      </c>
      <c r="Y34" s="502">
        <v>71</v>
      </c>
      <c r="Z34" s="502">
        <v>72</v>
      </c>
      <c r="AA34" s="502">
        <v>109</v>
      </c>
      <c r="AB34" s="502">
        <v>139</v>
      </c>
      <c r="AC34" s="502">
        <v>40</v>
      </c>
      <c r="AD34" s="502">
        <v>10</v>
      </c>
      <c r="AE34" s="502" t="s">
        <v>536</v>
      </c>
      <c r="AF34" s="522"/>
    </row>
    <row r="35" spans="1:32" ht="13.5">
      <c r="A35" s="498"/>
      <c r="B35" s="499"/>
      <c r="C35" s="500"/>
      <c r="D35" s="501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30"/>
      <c r="Q35" s="527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2"/>
      <c r="AD35" s="502"/>
      <c r="AE35" s="502"/>
      <c r="AF35" s="522"/>
    </row>
    <row r="36" spans="1:32" ht="13.5">
      <c r="A36" s="503" t="s">
        <v>234</v>
      </c>
      <c r="B36" s="499" t="s">
        <v>618</v>
      </c>
      <c r="C36" s="500" t="s">
        <v>10</v>
      </c>
      <c r="D36" s="501">
        <v>1066</v>
      </c>
      <c r="E36" s="502">
        <v>4</v>
      </c>
      <c r="F36" s="502">
        <v>1</v>
      </c>
      <c r="G36" s="502" t="s">
        <v>536</v>
      </c>
      <c r="H36" s="502" t="s">
        <v>536</v>
      </c>
      <c r="I36" s="502" t="s">
        <v>536</v>
      </c>
      <c r="J36" s="502">
        <v>5</v>
      </c>
      <c r="K36" s="502" t="s">
        <v>536</v>
      </c>
      <c r="L36" s="502" t="s">
        <v>536</v>
      </c>
      <c r="M36" s="502">
        <v>1</v>
      </c>
      <c r="N36" s="502">
        <v>1</v>
      </c>
      <c r="O36" s="502">
        <v>2</v>
      </c>
      <c r="P36" s="530">
        <v>3</v>
      </c>
      <c r="Q36" s="527">
        <v>8</v>
      </c>
      <c r="R36" s="502">
        <v>11</v>
      </c>
      <c r="S36" s="502">
        <v>28</v>
      </c>
      <c r="T36" s="502">
        <v>44</v>
      </c>
      <c r="U36" s="502">
        <v>42</v>
      </c>
      <c r="V36" s="502">
        <v>71</v>
      </c>
      <c r="W36" s="502">
        <v>102</v>
      </c>
      <c r="X36" s="502">
        <v>131</v>
      </c>
      <c r="Y36" s="502">
        <v>148</v>
      </c>
      <c r="Z36" s="502">
        <v>161</v>
      </c>
      <c r="AA36" s="502">
        <v>152</v>
      </c>
      <c r="AB36" s="502">
        <v>102</v>
      </c>
      <c r="AC36" s="502">
        <v>48</v>
      </c>
      <c r="AD36" s="502">
        <v>6</v>
      </c>
      <c r="AE36" s="502" t="s">
        <v>536</v>
      </c>
      <c r="AF36" s="523" t="s">
        <v>234</v>
      </c>
    </row>
    <row r="37" spans="1:32" ht="13.5">
      <c r="A37" s="498"/>
      <c r="B37" s="499"/>
      <c r="C37" s="500" t="s">
        <v>11</v>
      </c>
      <c r="D37" s="501">
        <v>574</v>
      </c>
      <c r="E37" s="502">
        <v>3</v>
      </c>
      <c r="F37" s="502">
        <v>1</v>
      </c>
      <c r="G37" s="502" t="s">
        <v>536</v>
      </c>
      <c r="H37" s="502" t="s">
        <v>536</v>
      </c>
      <c r="I37" s="502" t="s">
        <v>536</v>
      </c>
      <c r="J37" s="502">
        <v>4</v>
      </c>
      <c r="K37" s="502" t="s">
        <v>536</v>
      </c>
      <c r="L37" s="502" t="s">
        <v>536</v>
      </c>
      <c r="M37" s="502" t="s">
        <v>536</v>
      </c>
      <c r="N37" s="502" t="s">
        <v>536</v>
      </c>
      <c r="O37" s="502">
        <v>2</v>
      </c>
      <c r="P37" s="530" t="s">
        <v>536</v>
      </c>
      <c r="Q37" s="527">
        <v>4</v>
      </c>
      <c r="R37" s="502">
        <v>7</v>
      </c>
      <c r="S37" s="502">
        <v>20</v>
      </c>
      <c r="T37" s="502">
        <v>38</v>
      </c>
      <c r="U37" s="502">
        <v>36</v>
      </c>
      <c r="V37" s="502">
        <v>55</v>
      </c>
      <c r="W37" s="502">
        <v>75</v>
      </c>
      <c r="X37" s="502">
        <v>91</v>
      </c>
      <c r="Y37" s="502">
        <v>88</v>
      </c>
      <c r="Z37" s="502">
        <v>75</v>
      </c>
      <c r="AA37" s="502">
        <v>41</v>
      </c>
      <c r="AB37" s="502">
        <v>23</v>
      </c>
      <c r="AC37" s="502">
        <v>14</v>
      </c>
      <c r="AD37" s="502">
        <v>1</v>
      </c>
      <c r="AE37" s="502" t="s">
        <v>536</v>
      </c>
      <c r="AF37" s="522"/>
    </row>
    <row r="38" spans="1:32" ht="13.5">
      <c r="A38" s="498"/>
      <c r="B38" s="499"/>
      <c r="C38" s="500" t="s">
        <v>12</v>
      </c>
      <c r="D38" s="501">
        <v>492</v>
      </c>
      <c r="E38" s="502">
        <v>1</v>
      </c>
      <c r="F38" s="502" t="s">
        <v>536</v>
      </c>
      <c r="G38" s="502" t="s">
        <v>536</v>
      </c>
      <c r="H38" s="502" t="s">
        <v>536</v>
      </c>
      <c r="I38" s="502" t="s">
        <v>536</v>
      </c>
      <c r="J38" s="502">
        <v>1</v>
      </c>
      <c r="K38" s="502" t="s">
        <v>536</v>
      </c>
      <c r="L38" s="502" t="s">
        <v>536</v>
      </c>
      <c r="M38" s="502">
        <v>1</v>
      </c>
      <c r="N38" s="502">
        <v>1</v>
      </c>
      <c r="O38" s="502" t="s">
        <v>536</v>
      </c>
      <c r="P38" s="530">
        <v>3</v>
      </c>
      <c r="Q38" s="527">
        <v>4</v>
      </c>
      <c r="R38" s="502">
        <v>4</v>
      </c>
      <c r="S38" s="502">
        <v>8</v>
      </c>
      <c r="T38" s="502">
        <v>6</v>
      </c>
      <c r="U38" s="502">
        <v>6</v>
      </c>
      <c r="V38" s="502">
        <v>16</v>
      </c>
      <c r="W38" s="502">
        <v>27</v>
      </c>
      <c r="X38" s="502">
        <v>40</v>
      </c>
      <c r="Y38" s="502">
        <v>60</v>
      </c>
      <c r="Z38" s="502">
        <v>86</v>
      </c>
      <c r="AA38" s="502">
        <v>111</v>
      </c>
      <c r="AB38" s="502">
        <v>79</v>
      </c>
      <c r="AC38" s="502">
        <v>34</v>
      </c>
      <c r="AD38" s="502">
        <v>5</v>
      </c>
      <c r="AE38" s="502" t="s">
        <v>536</v>
      </c>
      <c r="AF38" s="522"/>
    </row>
    <row r="39" spans="1:32" ht="13.5">
      <c r="A39" s="498"/>
      <c r="B39" s="499"/>
      <c r="C39" s="500"/>
      <c r="D39" s="501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30"/>
      <c r="Q39" s="527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502"/>
      <c r="AF39" s="522"/>
    </row>
    <row r="40" spans="1:32" ht="13.5">
      <c r="A40" s="503" t="s">
        <v>235</v>
      </c>
      <c r="B40" s="499" t="s">
        <v>619</v>
      </c>
      <c r="C40" s="500" t="s">
        <v>10</v>
      </c>
      <c r="D40" s="501">
        <v>87</v>
      </c>
      <c r="E40" s="502">
        <v>1</v>
      </c>
      <c r="F40" s="502" t="s">
        <v>536</v>
      </c>
      <c r="G40" s="502" t="s">
        <v>536</v>
      </c>
      <c r="H40" s="502" t="s">
        <v>536</v>
      </c>
      <c r="I40" s="502" t="s">
        <v>536</v>
      </c>
      <c r="J40" s="502">
        <v>1</v>
      </c>
      <c r="K40" s="502" t="s">
        <v>536</v>
      </c>
      <c r="L40" s="502" t="s">
        <v>536</v>
      </c>
      <c r="M40" s="502" t="s">
        <v>536</v>
      </c>
      <c r="N40" s="502" t="s">
        <v>536</v>
      </c>
      <c r="O40" s="502" t="s">
        <v>536</v>
      </c>
      <c r="P40" s="530" t="s">
        <v>536</v>
      </c>
      <c r="Q40" s="527">
        <v>1</v>
      </c>
      <c r="R40" s="502" t="s">
        <v>536</v>
      </c>
      <c r="S40" s="502">
        <v>2</v>
      </c>
      <c r="T40" s="502">
        <v>2</v>
      </c>
      <c r="U40" s="502">
        <v>3</v>
      </c>
      <c r="V40" s="502">
        <v>3</v>
      </c>
      <c r="W40" s="502">
        <v>5</v>
      </c>
      <c r="X40" s="502">
        <v>14</v>
      </c>
      <c r="Y40" s="502">
        <v>11</v>
      </c>
      <c r="Z40" s="502">
        <v>12</v>
      </c>
      <c r="AA40" s="502">
        <v>16</v>
      </c>
      <c r="AB40" s="502">
        <v>10</v>
      </c>
      <c r="AC40" s="502">
        <v>6</v>
      </c>
      <c r="AD40" s="502">
        <v>1</v>
      </c>
      <c r="AE40" s="502" t="s">
        <v>536</v>
      </c>
      <c r="AF40" s="523" t="s">
        <v>235</v>
      </c>
    </row>
    <row r="41" spans="1:32" ht="13.5">
      <c r="A41" s="498"/>
      <c r="B41" s="499"/>
      <c r="C41" s="500" t="s">
        <v>11</v>
      </c>
      <c r="D41" s="501">
        <v>49</v>
      </c>
      <c r="E41" s="502">
        <v>1</v>
      </c>
      <c r="F41" s="502" t="s">
        <v>536</v>
      </c>
      <c r="G41" s="502" t="s">
        <v>536</v>
      </c>
      <c r="H41" s="502" t="s">
        <v>536</v>
      </c>
      <c r="I41" s="502" t="s">
        <v>536</v>
      </c>
      <c r="J41" s="502">
        <v>1</v>
      </c>
      <c r="K41" s="502" t="s">
        <v>536</v>
      </c>
      <c r="L41" s="502" t="s">
        <v>536</v>
      </c>
      <c r="M41" s="502" t="s">
        <v>536</v>
      </c>
      <c r="N41" s="502" t="s">
        <v>536</v>
      </c>
      <c r="O41" s="502" t="s">
        <v>536</v>
      </c>
      <c r="P41" s="530" t="s">
        <v>536</v>
      </c>
      <c r="Q41" s="527" t="s">
        <v>536</v>
      </c>
      <c r="R41" s="502" t="s">
        <v>536</v>
      </c>
      <c r="S41" s="502">
        <v>1</v>
      </c>
      <c r="T41" s="502">
        <v>2</v>
      </c>
      <c r="U41" s="502">
        <v>3</v>
      </c>
      <c r="V41" s="502">
        <v>2</v>
      </c>
      <c r="W41" s="502">
        <v>4</v>
      </c>
      <c r="X41" s="502">
        <v>7</v>
      </c>
      <c r="Y41" s="502">
        <v>8</v>
      </c>
      <c r="Z41" s="502">
        <v>9</v>
      </c>
      <c r="AA41" s="502">
        <v>6</v>
      </c>
      <c r="AB41" s="502">
        <v>3</v>
      </c>
      <c r="AC41" s="502">
        <v>3</v>
      </c>
      <c r="AD41" s="502" t="s">
        <v>536</v>
      </c>
      <c r="AE41" s="502" t="s">
        <v>536</v>
      </c>
      <c r="AF41" s="522"/>
    </row>
    <row r="42" spans="1:32" ht="13.5">
      <c r="A42" s="498"/>
      <c r="B42" s="499"/>
      <c r="C42" s="500" t="s">
        <v>12</v>
      </c>
      <c r="D42" s="501">
        <v>38</v>
      </c>
      <c r="E42" s="502" t="s">
        <v>536</v>
      </c>
      <c r="F42" s="502" t="s">
        <v>536</v>
      </c>
      <c r="G42" s="502" t="s">
        <v>536</v>
      </c>
      <c r="H42" s="502" t="s">
        <v>536</v>
      </c>
      <c r="I42" s="502" t="s">
        <v>536</v>
      </c>
      <c r="J42" s="502" t="s">
        <v>536</v>
      </c>
      <c r="K42" s="502" t="s">
        <v>536</v>
      </c>
      <c r="L42" s="502" t="s">
        <v>536</v>
      </c>
      <c r="M42" s="502" t="s">
        <v>536</v>
      </c>
      <c r="N42" s="502" t="s">
        <v>536</v>
      </c>
      <c r="O42" s="502" t="s">
        <v>536</v>
      </c>
      <c r="P42" s="530" t="s">
        <v>536</v>
      </c>
      <c r="Q42" s="527">
        <v>1</v>
      </c>
      <c r="R42" s="502" t="s">
        <v>536</v>
      </c>
      <c r="S42" s="502">
        <v>1</v>
      </c>
      <c r="T42" s="502" t="s">
        <v>536</v>
      </c>
      <c r="U42" s="502" t="s">
        <v>536</v>
      </c>
      <c r="V42" s="502">
        <v>1</v>
      </c>
      <c r="W42" s="502">
        <v>1</v>
      </c>
      <c r="X42" s="502">
        <v>7</v>
      </c>
      <c r="Y42" s="502">
        <v>3</v>
      </c>
      <c r="Z42" s="502">
        <v>3</v>
      </c>
      <c r="AA42" s="502">
        <v>10</v>
      </c>
      <c r="AB42" s="502">
        <v>7</v>
      </c>
      <c r="AC42" s="502">
        <v>3</v>
      </c>
      <c r="AD42" s="502">
        <v>1</v>
      </c>
      <c r="AE42" s="502" t="s">
        <v>536</v>
      </c>
      <c r="AF42" s="522"/>
    </row>
    <row r="43" spans="1:32" ht="13.5">
      <c r="A43" s="498"/>
      <c r="B43" s="499"/>
      <c r="C43" s="500"/>
      <c r="D43" s="501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30"/>
      <c r="Q43" s="527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22"/>
    </row>
    <row r="44" spans="1:32" ht="13.5">
      <c r="A44" s="503" t="s">
        <v>236</v>
      </c>
      <c r="B44" s="499" t="s">
        <v>620</v>
      </c>
      <c r="C44" s="500" t="s">
        <v>10</v>
      </c>
      <c r="D44" s="501">
        <v>132</v>
      </c>
      <c r="E44" s="502" t="s">
        <v>536</v>
      </c>
      <c r="F44" s="502" t="s">
        <v>536</v>
      </c>
      <c r="G44" s="502" t="s">
        <v>536</v>
      </c>
      <c r="H44" s="502" t="s">
        <v>536</v>
      </c>
      <c r="I44" s="502" t="s">
        <v>536</v>
      </c>
      <c r="J44" s="502" t="s">
        <v>536</v>
      </c>
      <c r="K44" s="502" t="s">
        <v>536</v>
      </c>
      <c r="L44" s="502" t="s">
        <v>536</v>
      </c>
      <c r="M44" s="502" t="s">
        <v>536</v>
      </c>
      <c r="N44" s="502" t="s">
        <v>536</v>
      </c>
      <c r="O44" s="502" t="s">
        <v>536</v>
      </c>
      <c r="P44" s="530" t="s">
        <v>536</v>
      </c>
      <c r="Q44" s="527" t="s">
        <v>536</v>
      </c>
      <c r="R44" s="502" t="s">
        <v>536</v>
      </c>
      <c r="S44" s="502">
        <v>1</v>
      </c>
      <c r="T44" s="502">
        <v>1</v>
      </c>
      <c r="U44" s="502">
        <v>2</v>
      </c>
      <c r="V44" s="502">
        <v>4</v>
      </c>
      <c r="W44" s="502">
        <v>11</v>
      </c>
      <c r="X44" s="502">
        <v>9</v>
      </c>
      <c r="Y44" s="502">
        <v>25</v>
      </c>
      <c r="Z44" s="502">
        <v>24</v>
      </c>
      <c r="AA44" s="502">
        <v>30</v>
      </c>
      <c r="AB44" s="502">
        <v>15</v>
      </c>
      <c r="AC44" s="502">
        <v>9</v>
      </c>
      <c r="AD44" s="502">
        <v>1</v>
      </c>
      <c r="AE44" s="502" t="s">
        <v>536</v>
      </c>
      <c r="AF44" s="523" t="s">
        <v>236</v>
      </c>
    </row>
    <row r="45" spans="1:32" ht="13.5">
      <c r="A45" s="498"/>
      <c r="B45" s="499"/>
      <c r="C45" s="500" t="s">
        <v>11</v>
      </c>
      <c r="D45" s="501">
        <v>54</v>
      </c>
      <c r="E45" s="502" t="s">
        <v>536</v>
      </c>
      <c r="F45" s="502" t="s">
        <v>536</v>
      </c>
      <c r="G45" s="502" t="s">
        <v>536</v>
      </c>
      <c r="H45" s="502" t="s">
        <v>536</v>
      </c>
      <c r="I45" s="502" t="s">
        <v>536</v>
      </c>
      <c r="J45" s="502" t="s">
        <v>536</v>
      </c>
      <c r="K45" s="502" t="s">
        <v>536</v>
      </c>
      <c r="L45" s="502" t="s">
        <v>536</v>
      </c>
      <c r="M45" s="502" t="s">
        <v>536</v>
      </c>
      <c r="N45" s="502" t="s">
        <v>536</v>
      </c>
      <c r="O45" s="502" t="s">
        <v>536</v>
      </c>
      <c r="P45" s="530" t="s">
        <v>536</v>
      </c>
      <c r="Q45" s="527" t="s">
        <v>536</v>
      </c>
      <c r="R45" s="502" t="s">
        <v>536</v>
      </c>
      <c r="S45" s="502" t="s">
        <v>536</v>
      </c>
      <c r="T45" s="502" t="s">
        <v>536</v>
      </c>
      <c r="U45" s="502">
        <v>2</v>
      </c>
      <c r="V45" s="502">
        <v>2</v>
      </c>
      <c r="W45" s="502">
        <v>6</v>
      </c>
      <c r="X45" s="502">
        <v>7</v>
      </c>
      <c r="Y45" s="502">
        <v>16</v>
      </c>
      <c r="Z45" s="502">
        <v>8</v>
      </c>
      <c r="AA45" s="502">
        <v>7</v>
      </c>
      <c r="AB45" s="502">
        <v>3</v>
      </c>
      <c r="AC45" s="502">
        <v>3</v>
      </c>
      <c r="AD45" s="502" t="s">
        <v>536</v>
      </c>
      <c r="AE45" s="502" t="s">
        <v>536</v>
      </c>
      <c r="AF45" s="522"/>
    </row>
    <row r="46" spans="1:32" ht="13.5">
      <c r="A46" s="498"/>
      <c r="B46" s="499"/>
      <c r="C46" s="500" t="s">
        <v>12</v>
      </c>
      <c r="D46" s="501">
        <v>78</v>
      </c>
      <c r="E46" s="502" t="s">
        <v>536</v>
      </c>
      <c r="F46" s="502" t="s">
        <v>536</v>
      </c>
      <c r="G46" s="502" t="s">
        <v>536</v>
      </c>
      <c r="H46" s="502" t="s">
        <v>536</v>
      </c>
      <c r="I46" s="502" t="s">
        <v>536</v>
      </c>
      <c r="J46" s="502" t="s">
        <v>536</v>
      </c>
      <c r="K46" s="502" t="s">
        <v>536</v>
      </c>
      <c r="L46" s="502" t="s">
        <v>536</v>
      </c>
      <c r="M46" s="502" t="s">
        <v>536</v>
      </c>
      <c r="N46" s="502" t="s">
        <v>536</v>
      </c>
      <c r="O46" s="502" t="s">
        <v>536</v>
      </c>
      <c r="P46" s="530" t="s">
        <v>536</v>
      </c>
      <c r="Q46" s="527" t="s">
        <v>536</v>
      </c>
      <c r="R46" s="502" t="s">
        <v>536</v>
      </c>
      <c r="S46" s="502">
        <v>1</v>
      </c>
      <c r="T46" s="502">
        <v>1</v>
      </c>
      <c r="U46" s="502" t="s">
        <v>536</v>
      </c>
      <c r="V46" s="502">
        <v>2</v>
      </c>
      <c r="W46" s="502">
        <v>5</v>
      </c>
      <c r="X46" s="502">
        <v>2</v>
      </c>
      <c r="Y46" s="502">
        <v>9</v>
      </c>
      <c r="Z46" s="502">
        <v>16</v>
      </c>
      <c r="AA46" s="502">
        <v>23</v>
      </c>
      <c r="AB46" s="502">
        <v>12</v>
      </c>
      <c r="AC46" s="502">
        <v>6</v>
      </c>
      <c r="AD46" s="502">
        <v>1</v>
      </c>
      <c r="AE46" s="502" t="s">
        <v>536</v>
      </c>
      <c r="AF46" s="522"/>
    </row>
    <row r="47" spans="1:32" ht="13.5">
      <c r="A47" s="498"/>
      <c r="B47" s="499"/>
      <c r="C47" s="500"/>
      <c r="D47" s="501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30"/>
      <c r="Q47" s="527"/>
      <c r="R47" s="502"/>
      <c r="S47" s="502"/>
      <c r="T47" s="502"/>
      <c r="U47" s="502"/>
      <c r="V47" s="502"/>
      <c r="W47" s="502"/>
      <c r="X47" s="502"/>
      <c r="Y47" s="502"/>
      <c r="Z47" s="502"/>
      <c r="AA47" s="502"/>
      <c r="AB47" s="502"/>
      <c r="AC47" s="502"/>
      <c r="AD47" s="502"/>
      <c r="AE47" s="502"/>
      <c r="AF47" s="522"/>
    </row>
    <row r="48" spans="1:32" ht="13.5">
      <c r="A48" s="503" t="s">
        <v>238</v>
      </c>
      <c r="B48" s="499" t="s">
        <v>621</v>
      </c>
      <c r="C48" s="500" t="s">
        <v>10</v>
      </c>
      <c r="D48" s="501">
        <v>384</v>
      </c>
      <c r="E48" s="502" t="s">
        <v>536</v>
      </c>
      <c r="F48" s="502" t="s">
        <v>536</v>
      </c>
      <c r="G48" s="502" t="s">
        <v>536</v>
      </c>
      <c r="H48" s="502" t="s">
        <v>536</v>
      </c>
      <c r="I48" s="502" t="s">
        <v>536</v>
      </c>
      <c r="J48" s="502" t="s">
        <v>536</v>
      </c>
      <c r="K48" s="502" t="s">
        <v>536</v>
      </c>
      <c r="L48" s="502" t="s">
        <v>536</v>
      </c>
      <c r="M48" s="502">
        <v>1</v>
      </c>
      <c r="N48" s="502">
        <v>1</v>
      </c>
      <c r="O48" s="502">
        <v>1</v>
      </c>
      <c r="P48" s="530">
        <v>3</v>
      </c>
      <c r="Q48" s="527">
        <v>7</v>
      </c>
      <c r="R48" s="502">
        <v>8</v>
      </c>
      <c r="S48" s="502">
        <v>19</v>
      </c>
      <c r="T48" s="502">
        <v>33</v>
      </c>
      <c r="U48" s="502">
        <v>28</v>
      </c>
      <c r="V48" s="502">
        <v>47</v>
      </c>
      <c r="W48" s="502">
        <v>62</v>
      </c>
      <c r="X48" s="502">
        <v>55</v>
      </c>
      <c r="Y48" s="502">
        <v>43</v>
      </c>
      <c r="Z48" s="502">
        <v>47</v>
      </c>
      <c r="AA48" s="502">
        <v>13</v>
      </c>
      <c r="AB48" s="502">
        <v>10</v>
      </c>
      <c r="AC48" s="502">
        <v>6</v>
      </c>
      <c r="AD48" s="502" t="s">
        <v>536</v>
      </c>
      <c r="AE48" s="502" t="s">
        <v>536</v>
      </c>
      <c r="AF48" s="523" t="s">
        <v>238</v>
      </c>
    </row>
    <row r="49" spans="1:32" ht="13.5">
      <c r="A49" s="498"/>
      <c r="B49" s="499"/>
      <c r="C49" s="500" t="s">
        <v>11</v>
      </c>
      <c r="D49" s="501">
        <v>252</v>
      </c>
      <c r="E49" s="502" t="s">
        <v>536</v>
      </c>
      <c r="F49" s="502" t="s">
        <v>536</v>
      </c>
      <c r="G49" s="502" t="s">
        <v>536</v>
      </c>
      <c r="H49" s="502" t="s">
        <v>536</v>
      </c>
      <c r="I49" s="502" t="s">
        <v>536</v>
      </c>
      <c r="J49" s="502" t="s">
        <v>536</v>
      </c>
      <c r="K49" s="502" t="s">
        <v>536</v>
      </c>
      <c r="L49" s="502" t="s">
        <v>536</v>
      </c>
      <c r="M49" s="502" t="s">
        <v>536</v>
      </c>
      <c r="N49" s="502" t="s">
        <v>536</v>
      </c>
      <c r="O49" s="502">
        <v>1</v>
      </c>
      <c r="P49" s="530" t="s">
        <v>536</v>
      </c>
      <c r="Q49" s="527">
        <v>4</v>
      </c>
      <c r="R49" s="502">
        <v>5</v>
      </c>
      <c r="S49" s="502">
        <v>14</v>
      </c>
      <c r="T49" s="502">
        <v>30</v>
      </c>
      <c r="U49" s="502">
        <v>24</v>
      </c>
      <c r="V49" s="502">
        <v>38</v>
      </c>
      <c r="W49" s="502">
        <v>46</v>
      </c>
      <c r="X49" s="502">
        <v>36</v>
      </c>
      <c r="Y49" s="502">
        <v>25</v>
      </c>
      <c r="Z49" s="502">
        <v>19</v>
      </c>
      <c r="AA49" s="502">
        <v>4</v>
      </c>
      <c r="AB49" s="502">
        <v>4</v>
      </c>
      <c r="AC49" s="502">
        <v>2</v>
      </c>
      <c r="AD49" s="502" t="s">
        <v>536</v>
      </c>
      <c r="AE49" s="502" t="s">
        <v>536</v>
      </c>
      <c r="AF49" s="522"/>
    </row>
    <row r="50" spans="1:32" ht="13.5">
      <c r="A50" s="498"/>
      <c r="B50" s="499"/>
      <c r="C50" s="500" t="s">
        <v>12</v>
      </c>
      <c r="D50" s="501">
        <v>132</v>
      </c>
      <c r="E50" s="502" t="s">
        <v>536</v>
      </c>
      <c r="F50" s="502" t="s">
        <v>536</v>
      </c>
      <c r="G50" s="502" t="s">
        <v>536</v>
      </c>
      <c r="H50" s="502" t="s">
        <v>536</v>
      </c>
      <c r="I50" s="502" t="s">
        <v>536</v>
      </c>
      <c r="J50" s="502" t="s">
        <v>536</v>
      </c>
      <c r="K50" s="502" t="s">
        <v>536</v>
      </c>
      <c r="L50" s="502" t="s">
        <v>536</v>
      </c>
      <c r="M50" s="502">
        <v>1</v>
      </c>
      <c r="N50" s="502">
        <v>1</v>
      </c>
      <c r="O50" s="502" t="s">
        <v>536</v>
      </c>
      <c r="P50" s="530">
        <v>3</v>
      </c>
      <c r="Q50" s="527">
        <v>3</v>
      </c>
      <c r="R50" s="502">
        <v>3</v>
      </c>
      <c r="S50" s="502">
        <v>5</v>
      </c>
      <c r="T50" s="502">
        <v>3</v>
      </c>
      <c r="U50" s="502">
        <v>4</v>
      </c>
      <c r="V50" s="502">
        <v>9</v>
      </c>
      <c r="W50" s="502">
        <v>16</v>
      </c>
      <c r="X50" s="502">
        <v>19</v>
      </c>
      <c r="Y50" s="502">
        <v>18</v>
      </c>
      <c r="Z50" s="502">
        <v>28</v>
      </c>
      <c r="AA50" s="502">
        <v>9</v>
      </c>
      <c r="AB50" s="502">
        <v>6</v>
      </c>
      <c r="AC50" s="502">
        <v>4</v>
      </c>
      <c r="AD50" s="502" t="s">
        <v>536</v>
      </c>
      <c r="AE50" s="502" t="s">
        <v>536</v>
      </c>
      <c r="AF50" s="522"/>
    </row>
    <row r="51" spans="1:32" ht="13.5">
      <c r="A51" s="498"/>
      <c r="B51" s="499"/>
      <c r="C51" s="500"/>
      <c r="D51" s="501"/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30"/>
      <c r="Q51" s="527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502"/>
      <c r="AF51" s="522"/>
    </row>
    <row r="52" spans="1:32" ht="13.5">
      <c r="A52" s="503" t="s">
        <v>240</v>
      </c>
      <c r="B52" s="499" t="s">
        <v>622</v>
      </c>
      <c r="C52" s="500" t="s">
        <v>10</v>
      </c>
      <c r="D52" s="501">
        <v>201</v>
      </c>
      <c r="E52" s="502" t="s">
        <v>536</v>
      </c>
      <c r="F52" s="502" t="s">
        <v>536</v>
      </c>
      <c r="G52" s="502" t="s">
        <v>536</v>
      </c>
      <c r="H52" s="502" t="s">
        <v>536</v>
      </c>
      <c r="I52" s="502" t="s">
        <v>536</v>
      </c>
      <c r="J52" s="502" t="s">
        <v>536</v>
      </c>
      <c r="K52" s="502" t="s">
        <v>536</v>
      </c>
      <c r="L52" s="502" t="s">
        <v>536</v>
      </c>
      <c r="M52" s="502" t="s">
        <v>536</v>
      </c>
      <c r="N52" s="502">
        <v>1</v>
      </c>
      <c r="O52" s="502" t="s">
        <v>536</v>
      </c>
      <c r="P52" s="530" t="s">
        <v>536</v>
      </c>
      <c r="Q52" s="527">
        <v>3</v>
      </c>
      <c r="R52" s="502">
        <v>3</v>
      </c>
      <c r="S52" s="502">
        <v>10</v>
      </c>
      <c r="T52" s="502">
        <v>9</v>
      </c>
      <c r="U52" s="502">
        <v>8</v>
      </c>
      <c r="V52" s="502">
        <v>22</v>
      </c>
      <c r="W52" s="502">
        <v>37</v>
      </c>
      <c r="X52" s="502">
        <v>37</v>
      </c>
      <c r="Y52" s="502">
        <v>27</v>
      </c>
      <c r="Z52" s="502">
        <v>29</v>
      </c>
      <c r="AA52" s="502">
        <v>8</v>
      </c>
      <c r="AB52" s="502">
        <v>6</v>
      </c>
      <c r="AC52" s="502">
        <v>1</v>
      </c>
      <c r="AD52" s="502" t="s">
        <v>536</v>
      </c>
      <c r="AE52" s="502" t="s">
        <v>536</v>
      </c>
      <c r="AF52" s="523" t="s">
        <v>240</v>
      </c>
    </row>
    <row r="53" spans="1:32" ht="13.5">
      <c r="A53" s="498"/>
      <c r="B53" s="499"/>
      <c r="C53" s="500" t="s">
        <v>11</v>
      </c>
      <c r="D53" s="501">
        <v>116</v>
      </c>
      <c r="E53" s="502" t="s">
        <v>536</v>
      </c>
      <c r="F53" s="502" t="s">
        <v>536</v>
      </c>
      <c r="G53" s="502" t="s">
        <v>536</v>
      </c>
      <c r="H53" s="502" t="s">
        <v>536</v>
      </c>
      <c r="I53" s="502" t="s">
        <v>536</v>
      </c>
      <c r="J53" s="502" t="s">
        <v>536</v>
      </c>
      <c r="K53" s="502" t="s">
        <v>536</v>
      </c>
      <c r="L53" s="502" t="s">
        <v>536</v>
      </c>
      <c r="M53" s="502" t="s">
        <v>536</v>
      </c>
      <c r="N53" s="502" t="s">
        <v>536</v>
      </c>
      <c r="O53" s="502" t="s">
        <v>536</v>
      </c>
      <c r="P53" s="530" t="s">
        <v>536</v>
      </c>
      <c r="Q53" s="527">
        <v>2</v>
      </c>
      <c r="R53" s="502">
        <v>2</v>
      </c>
      <c r="S53" s="502">
        <v>7</v>
      </c>
      <c r="T53" s="502">
        <v>7</v>
      </c>
      <c r="U53" s="502">
        <v>6</v>
      </c>
      <c r="V53" s="502">
        <v>18</v>
      </c>
      <c r="W53" s="502">
        <v>26</v>
      </c>
      <c r="X53" s="502">
        <v>23</v>
      </c>
      <c r="Y53" s="502">
        <v>14</v>
      </c>
      <c r="Z53" s="502">
        <v>8</v>
      </c>
      <c r="AA53" s="502">
        <v>1</v>
      </c>
      <c r="AB53" s="502">
        <v>2</v>
      </c>
      <c r="AC53" s="502" t="s">
        <v>536</v>
      </c>
      <c r="AD53" s="502" t="s">
        <v>536</v>
      </c>
      <c r="AE53" s="502" t="s">
        <v>536</v>
      </c>
      <c r="AF53" s="522"/>
    </row>
    <row r="54" spans="1:32" ht="13.5">
      <c r="A54" s="498"/>
      <c r="B54" s="499"/>
      <c r="C54" s="500" t="s">
        <v>12</v>
      </c>
      <c r="D54" s="501">
        <v>85</v>
      </c>
      <c r="E54" s="502" t="s">
        <v>536</v>
      </c>
      <c r="F54" s="502" t="s">
        <v>536</v>
      </c>
      <c r="G54" s="502" t="s">
        <v>536</v>
      </c>
      <c r="H54" s="502" t="s">
        <v>536</v>
      </c>
      <c r="I54" s="502" t="s">
        <v>536</v>
      </c>
      <c r="J54" s="502" t="s">
        <v>536</v>
      </c>
      <c r="K54" s="502" t="s">
        <v>536</v>
      </c>
      <c r="L54" s="502" t="s">
        <v>536</v>
      </c>
      <c r="M54" s="502" t="s">
        <v>536</v>
      </c>
      <c r="N54" s="502">
        <v>1</v>
      </c>
      <c r="O54" s="502" t="s">
        <v>536</v>
      </c>
      <c r="P54" s="530" t="s">
        <v>536</v>
      </c>
      <c r="Q54" s="527">
        <v>1</v>
      </c>
      <c r="R54" s="502">
        <v>1</v>
      </c>
      <c r="S54" s="502">
        <v>3</v>
      </c>
      <c r="T54" s="502">
        <v>2</v>
      </c>
      <c r="U54" s="502">
        <v>2</v>
      </c>
      <c r="V54" s="502">
        <v>4</v>
      </c>
      <c r="W54" s="502">
        <v>11</v>
      </c>
      <c r="X54" s="502">
        <v>14</v>
      </c>
      <c r="Y54" s="502">
        <v>13</v>
      </c>
      <c r="Z54" s="502">
        <v>21</v>
      </c>
      <c r="AA54" s="502">
        <v>7</v>
      </c>
      <c r="AB54" s="502">
        <v>4</v>
      </c>
      <c r="AC54" s="502">
        <v>1</v>
      </c>
      <c r="AD54" s="502" t="s">
        <v>536</v>
      </c>
      <c r="AE54" s="502" t="s">
        <v>536</v>
      </c>
      <c r="AF54" s="522"/>
    </row>
    <row r="55" spans="1:32" ht="13.5">
      <c r="A55" s="498"/>
      <c r="B55" s="499"/>
      <c r="C55" s="500"/>
      <c r="D55" s="501"/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530"/>
      <c r="Q55" s="527"/>
      <c r="R55" s="502"/>
      <c r="S55" s="502"/>
      <c r="T55" s="502"/>
      <c r="U55" s="502"/>
      <c r="V55" s="502"/>
      <c r="W55" s="502"/>
      <c r="X55" s="502"/>
      <c r="Y55" s="502"/>
      <c r="Z55" s="502"/>
      <c r="AA55" s="502"/>
      <c r="AB55" s="502"/>
      <c r="AC55" s="502"/>
      <c r="AD55" s="502"/>
      <c r="AE55" s="502"/>
      <c r="AF55" s="522"/>
    </row>
    <row r="56" spans="1:32" ht="13.5">
      <c r="A56" s="503" t="s">
        <v>241</v>
      </c>
      <c r="B56" s="499" t="s">
        <v>623</v>
      </c>
      <c r="C56" s="500" t="s">
        <v>10</v>
      </c>
      <c r="D56" s="501">
        <v>183</v>
      </c>
      <c r="E56" s="502" t="s">
        <v>536</v>
      </c>
      <c r="F56" s="502" t="s">
        <v>536</v>
      </c>
      <c r="G56" s="502" t="s">
        <v>536</v>
      </c>
      <c r="H56" s="502" t="s">
        <v>536</v>
      </c>
      <c r="I56" s="502" t="s">
        <v>536</v>
      </c>
      <c r="J56" s="502" t="s">
        <v>536</v>
      </c>
      <c r="K56" s="502" t="s">
        <v>536</v>
      </c>
      <c r="L56" s="502" t="s">
        <v>536</v>
      </c>
      <c r="M56" s="502">
        <v>1</v>
      </c>
      <c r="N56" s="502" t="s">
        <v>536</v>
      </c>
      <c r="O56" s="502">
        <v>1</v>
      </c>
      <c r="P56" s="530">
        <v>3</v>
      </c>
      <c r="Q56" s="527">
        <v>4</v>
      </c>
      <c r="R56" s="502">
        <v>5</v>
      </c>
      <c r="S56" s="502">
        <v>9</v>
      </c>
      <c r="T56" s="502">
        <v>24</v>
      </c>
      <c r="U56" s="502">
        <v>20</v>
      </c>
      <c r="V56" s="502">
        <v>25</v>
      </c>
      <c r="W56" s="502">
        <v>25</v>
      </c>
      <c r="X56" s="502">
        <v>18</v>
      </c>
      <c r="Y56" s="502">
        <v>16</v>
      </c>
      <c r="Z56" s="502">
        <v>18</v>
      </c>
      <c r="AA56" s="502">
        <v>5</v>
      </c>
      <c r="AB56" s="502">
        <v>4</v>
      </c>
      <c r="AC56" s="502">
        <v>5</v>
      </c>
      <c r="AD56" s="502" t="s">
        <v>536</v>
      </c>
      <c r="AE56" s="502" t="s">
        <v>536</v>
      </c>
      <c r="AF56" s="523" t="s">
        <v>241</v>
      </c>
    </row>
    <row r="57" spans="1:32" ht="13.5">
      <c r="A57" s="498"/>
      <c r="B57" s="499"/>
      <c r="C57" s="500" t="s">
        <v>11</v>
      </c>
      <c r="D57" s="501">
        <v>136</v>
      </c>
      <c r="E57" s="502" t="s">
        <v>536</v>
      </c>
      <c r="F57" s="502" t="s">
        <v>536</v>
      </c>
      <c r="G57" s="502" t="s">
        <v>536</v>
      </c>
      <c r="H57" s="502" t="s">
        <v>536</v>
      </c>
      <c r="I57" s="502" t="s">
        <v>536</v>
      </c>
      <c r="J57" s="502" t="s">
        <v>536</v>
      </c>
      <c r="K57" s="502" t="s">
        <v>536</v>
      </c>
      <c r="L57" s="502" t="s">
        <v>536</v>
      </c>
      <c r="M57" s="502" t="s">
        <v>536</v>
      </c>
      <c r="N57" s="502" t="s">
        <v>536</v>
      </c>
      <c r="O57" s="502">
        <v>1</v>
      </c>
      <c r="P57" s="530" t="s">
        <v>536</v>
      </c>
      <c r="Q57" s="527">
        <v>2</v>
      </c>
      <c r="R57" s="502">
        <v>3</v>
      </c>
      <c r="S57" s="502">
        <v>7</v>
      </c>
      <c r="T57" s="502">
        <v>23</v>
      </c>
      <c r="U57" s="502">
        <v>18</v>
      </c>
      <c r="V57" s="502">
        <v>20</v>
      </c>
      <c r="W57" s="502">
        <v>20</v>
      </c>
      <c r="X57" s="502">
        <v>13</v>
      </c>
      <c r="Y57" s="502">
        <v>11</v>
      </c>
      <c r="Z57" s="502">
        <v>11</v>
      </c>
      <c r="AA57" s="502">
        <v>3</v>
      </c>
      <c r="AB57" s="502">
        <v>2</v>
      </c>
      <c r="AC57" s="502">
        <v>2</v>
      </c>
      <c r="AD57" s="502" t="s">
        <v>536</v>
      </c>
      <c r="AE57" s="502" t="s">
        <v>536</v>
      </c>
      <c r="AF57" s="522"/>
    </row>
    <row r="58" spans="1:32" ht="13.5">
      <c r="A58" s="498"/>
      <c r="B58" s="499"/>
      <c r="C58" s="500" t="s">
        <v>12</v>
      </c>
      <c r="D58" s="501">
        <v>47</v>
      </c>
      <c r="E58" s="502" t="s">
        <v>536</v>
      </c>
      <c r="F58" s="502" t="s">
        <v>536</v>
      </c>
      <c r="G58" s="502" t="s">
        <v>536</v>
      </c>
      <c r="H58" s="502" t="s">
        <v>536</v>
      </c>
      <c r="I58" s="502" t="s">
        <v>536</v>
      </c>
      <c r="J58" s="502" t="s">
        <v>536</v>
      </c>
      <c r="K58" s="502" t="s">
        <v>536</v>
      </c>
      <c r="L58" s="502" t="s">
        <v>536</v>
      </c>
      <c r="M58" s="502">
        <v>1</v>
      </c>
      <c r="N58" s="502" t="s">
        <v>536</v>
      </c>
      <c r="O58" s="502" t="s">
        <v>536</v>
      </c>
      <c r="P58" s="530">
        <v>3</v>
      </c>
      <c r="Q58" s="527">
        <v>2</v>
      </c>
      <c r="R58" s="502">
        <v>2</v>
      </c>
      <c r="S58" s="502">
        <v>2</v>
      </c>
      <c r="T58" s="502">
        <v>1</v>
      </c>
      <c r="U58" s="502">
        <v>2</v>
      </c>
      <c r="V58" s="502">
        <v>5</v>
      </c>
      <c r="W58" s="502">
        <v>5</v>
      </c>
      <c r="X58" s="502">
        <v>5</v>
      </c>
      <c r="Y58" s="502">
        <v>5</v>
      </c>
      <c r="Z58" s="502">
        <v>7</v>
      </c>
      <c r="AA58" s="502">
        <v>2</v>
      </c>
      <c r="AB58" s="502">
        <v>2</v>
      </c>
      <c r="AC58" s="502">
        <v>3</v>
      </c>
      <c r="AD58" s="502" t="s">
        <v>536</v>
      </c>
      <c r="AE58" s="502" t="s">
        <v>536</v>
      </c>
      <c r="AF58" s="522"/>
    </row>
    <row r="59" spans="1:32" ht="13.5">
      <c r="A59" s="498"/>
      <c r="B59" s="499"/>
      <c r="C59" s="500"/>
      <c r="D59" s="501"/>
      <c r="E59" s="502"/>
      <c r="F59" s="502"/>
      <c r="G59" s="502"/>
      <c r="H59" s="502"/>
      <c r="I59" s="502"/>
      <c r="J59" s="502"/>
      <c r="K59" s="502"/>
      <c r="L59" s="502"/>
      <c r="M59" s="502"/>
      <c r="N59" s="502"/>
      <c r="O59" s="502"/>
      <c r="P59" s="530"/>
      <c r="Q59" s="527"/>
      <c r="R59" s="502"/>
      <c r="S59" s="502"/>
      <c r="T59" s="502"/>
      <c r="U59" s="502"/>
      <c r="V59" s="502"/>
      <c r="W59" s="502"/>
      <c r="X59" s="502"/>
      <c r="Y59" s="502"/>
      <c r="Z59" s="502"/>
      <c r="AA59" s="502"/>
      <c r="AB59" s="502"/>
      <c r="AC59" s="502"/>
      <c r="AD59" s="502"/>
      <c r="AE59" s="502"/>
      <c r="AF59" s="522"/>
    </row>
    <row r="60" spans="1:32" ht="13.5">
      <c r="A60" s="503" t="s">
        <v>242</v>
      </c>
      <c r="B60" s="499" t="s">
        <v>624</v>
      </c>
      <c r="C60" s="500" t="s">
        <v>10</v>
      </c>
      <c r="D60" s="501">
        <v>463</v>
      </c>
      <c r="E60" s="502">
        <v>3</v>
      </c>
      <c r="F60" s="502">
        <v>1</v>
      </c>
      <c r="G60" s="502" t="s">
        <v>536</v>
      </c>
      <c r="H60" s="502" t="s">
        <v>536</v>
      </c>
      <c r="I60" s="502" t="s">
        <v>536</v>
      </c>
      <c r="J60" s="502">
        <v>4</v>
      </c>
      <c r="K60" s="502" t="s">
        <v>536</v>
      </c>
      <c r="L60" s="502" t="s">
        <v>536</v>
      </c>
      <c r="M60" s="502" t="s">
        <v>536</v>
      </c>
      <c r="N60" s="502" t="s">
        <v>536</v>
      </c>
      <c r="O60" s="502">
        <v>1</v>
      </c>
      <c r="P60" s="530" t="s">
        <v>536</v>
      </c>
      <c r="Q60" s="527" t="s">
        <v>536</v>
      </c>
      <c r="R60" s="502">
        <v>3</v>
      </c>
      <c r="S60" s="502">
        <v>6</v>
      </c>
      <c r="T60" s="502">
        <v>8</v>
      </c>
      <c r="U60" s="502">
        <v>9</v>
      </c>
      <c r="V60" s="502">
        <v>17</v>
      </c>
      <c r="W60" s="502">
        <v>24</v>
      </c>
      <c r="X60" s="502">
        <v>53</v>
      </c>
      <c r="Y60" s="502">
        <v>69</v>
      </c>
      <c r="Z60" s="502">
        <v>78</v>
      </c>
      <c r="AA60" s="502">
        <v>93</v>
      </c>
      <c r="AB60" s="502">
        <v>67</v>
      </c>
      <c r="AC60" s="502">
        <v>27</v>
      </c>
      <c r="AD60" s="502">
        <v>4</v>
      </c>
      <c r="AE60" s="502" t="s">
        <v>536</v>
      </c>
      <c r="AF60" s="523" t="s">
        <v>242</v>
      </c>
    </row>
    <row r="61" spans="1:32" ht="13.5">
      <c r="A61" s="498"/>
      <c r="B61" s="499"/>
      <c r="C61" s="500" t="s">
        <v>11</v>
      </c>
      <c r="D61" s="501">
        <v>219</v>
      </c>
      <c r="E61" s="502">
        <v>2</v>
      </c>
      <c r="F61" s="502">
        <v>1</v>
      </c>
      <c r="G61" s="502" t="s">
        <v>536</v>
      </c>
      <c r="H61" s="502" t="s">
        <v>536</v>
      </c>
      <c r="I61" s="502" t="s">
        <v>536</v>
      </c>
      <c r="J61" s="502">
        <v>3</v>
      </c>
      <c r="K61" s="502" t="s">
        <v>536</v>
      </c>
      <c r="L61" s="502" t="s">
        <v>536</v>
      </c>
      <c r="M61" s="502" t="s">
        <v>536</v>
      </c>
      <c r="N61" s="502" t="s">
        <v>536</v>
      </c>
      <c r="O61" s="502">
        <v>1</v>
      </c>
      <c r="P61" s="530" t="s">
        <v>536</v>
      </c>
      <c r="Q61" s="527" t="s">
        <v>536</v>
      </c>
      <c r="R61" s="502">
        <v>2</v>
      </c>
      <c r="S61" s="502">
        <v>5</v>
      </c>
      <c r="T61" s="502">
        <v>6</v>
      </c>
      <c r="U61" s="502">
        <v>7</v>
      </c>
      <c r="V61" s="502">
        <v>13</v>
      </c>
      <c r="W61" s="502">
        <v>19</v>
      </c>
      <c r="X61" s="502">
        <v>41</v>
      </c>
      <c r="Y61" s="502">
        <v>39</v>
      </c>
      <c r="Z61" s="502">
        <v>39</v>
      </c>
      <c r="AA61" s="502">
        <v>24</v>
      </c>
      <c r="AB61" s="502">
        <v>13</v>
      </c>
      <c r="AC61" s="502">
        <v>6</v>
      </c>
      <c r="AD61" s="502">
        <v>1</v>
      </c>
      <c r="AE61" s="502" t="s">
        <v>536</v>
      </c>
      <c r="AF61" s="522"/>
    </row>
    <row r="62" spans="1:32" ht="13.5">
      <c r="A62" s="498"/>
      <c r="B62" s="499"/>
      <c r="C62" s="500" t="s">
        <v>12</v>
      </c>
      <c r="D62" s="501">
        <v>244</v>
      </c>
      <c r="E62" s="502">
        <v>1</v>
      </c>
      <c r="F62" s="502" t="s">
        <v>536</v>
      </c>
      <c r="G62" s="502" t="s">
        <v>536</v>
      </c>
      <c r="H62" s="502" t="s">
        <v>536</v>
      </c>
      <c r="I62" s="502" t="s">
        <v>536</v>
      </c>
      <c r="J62" s="502">
        <v>1</v>
      </c>
      <c r="K62" s="502" t="s">
        <v>536</v>
      </c>
      <c r="L62" s="502" t="s">
        <v>536</v>
      </c>
      <c r="M62" s="502" t="s">
        <v>536</v>
      </c>
      <c r="N62" s="502" t="s">
        <v>536</v>
      </c>
      <c r="O62" s="502" t="s">
        <v>536</v>
      </c>
      <c r="P62" s="530" t="s">
        <v>536</v>
      </c>
      <c r="Q62" s="527" t="s">
        <v>536</v>
      </c>
      <c r="R62" s="502">
        <v>1</v>
      </c>
      <c r="S62" s="502">
        <v>1</v>
      </c>
      <c r="T62" s="502">
        <v>2</v>
      </c>
      <c r="U62" s="502">
        <v>2</v>
      </c>
      <c r="V62" s="502">
        <v>4</v>
      </c>
      <c r="W62" s="502">
        <v>5</v>
      </c>
      <c r="X62" s="502">
        <v>12</v>
      </c>
      <c r="Y62" s="502">
        <v>30</v>
      </c>
      <c r="Z62" s="502">
        <v>39</v>
      </c>
      <c r="AA62" s="502">
        <v>69</v>
      </c>
      <c r="AB62" s="502">
        <v>54</v>
      </c>
      <c r="AC62" s="502">
        <v>21</v>
      </c>
      <c r="AD62" s="502">
        <v>3</v>
      </c>
      <c r="AE62" s="502" t="s">
        <v>536</v>
      </c>
      <c r="AF62" s="522"/>
    </row>
    <row r="63" spans="1:32" ht="13.5">
      <c r="A63" s="498"/>
      <c r="B63" s="499"/>
      <c r="C63" s="500"/>
      <c r="D63" s="501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30"/>
      <c r="Q63" s="527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02"/>
      <c r="AD63" s="502"/>
      <c r="AE63" s="502"/>
      <c r="AF63" s="522"/>
    </row>
    <row r="64" spans="1:32" ht="13.5">
      <c r="A64" s="503" t="s">
        <v>243</v>
      </c>
      <c r="B64" s="499" t="s">
        <v>625</v>
      </c>
      <c r="C64" s="500" t="s">
        <v>10</v>
      </c>
      <c r="D64" s="501">
        <v>33</v>
      </c>
      <c r="E64" s="502" t="s">
        <v>536</v>
      </c>
      <c r="F64" s="502" t="s">
        <v>536</v>
      </c>
      <c r="G64" s="502" t="s">
        <v>536</v>
      </c>
      <c r="H64" s="502" t="s">
        <v>536</v>
      </c>
      <c r="I64" s="502" t="s">
        <v>536</v>
      </c>
      <c r="J64" s="502" t="s">
        <v>536</v>
      </c>
      <c r="K64" s="502" t="s">
        <v>536</v>
      </c>
      <c r="L64" s="502" t="s">
        <v>536</v>
      </c>
      <c r="M64" s="502" t="s">
        <v>536</v>
      </c>
      <c r="N64" s="502" t="s">
        <v>536</v>
      </c>
      <c r="O64" s="502" t="s">
        <v>536</v>
      </c>
      <c r="P64" s="530" t="s">
        <v>536</v>
      </c>
      <c r="Q64" s="527" t="s">
        <v>536</v>
      </c>
      <c r="R64" s="502" t="s">
        <v>536</v>
      </c>
      <c r="S64" s="502" t="s">
        <v>536</v>
      </c>
      <c r="T64" s="502">
        <v>2</v>
      </c>
      <c r="U64" s="502" t="s">
        <v>536</v>
      </c>
      <c r="V64" s="502">
        <v>2</v>
      </c>
      <c r="W64" s="502" t="s">
        <v>536</v>
      </c>
      <c r="X64" s="502">
        <v>1</v>
      </c>
      <c r="Y64" s="502">
        <v>4</v>
      </c>
      <c r="Z64" s="502">
        <v>2</v>
      </c>
      <c r="AA64" s="502">
        <v>11</v>
      </c>
      <c r="AB64" s="502">
        <v>5</v>
      </c>
      <c r="AC64" s="502">
        <v>5</v>
      </c>
      <c r="AD64" s="502">
        <v>1</v>
      </c>
      <c r="AE64" s="502" t="s">
        <v>536</v>
      </c>
      <c r="AF64" s="523" t="s">
        <v>243</v>
      </c>
    </row>
    <row r="65" spans="1:32" ht="13.5">
      <c r="A65" s="498"/>
      <c r="B65" s="499"/>
      <c r="C65" s="500" t="s">
        <v>11</v>
      </c>
      <c r="D65" s="501">
        <v>13</v>
      </c>
      <c r="E65" s="502" t="s">
        <v>536</v>
      </c>
      <c r="F65" s="502" t="s">
        <v>536</v>
      </c>
      <c r="G65" s="502" t="s">
        <v>536</v>
      </c>
      <c r="H65" s="502" t="s">
        <v>536</v>
      </c>
      <c r="I65" s="502" t="s">
        <v>536</v>
      </c>
      <c r="J65" s="502" t="s">
        <v>536</v>
      </c>
      <c r="K65" s="502" t="s">
        <v>536</v>
      </c>
      <c r="L65" s="502" t="s">
        <v>536</v>
      </c>
      <c r="M65" s="502" t="s">
        <v>536</v>
      </c>
      <c r="N65" s="502" t="s">
        <v>536</v>
      </c>
      <c r="O65" s="502" t="s">
        <v>536</v>
      </c>
      <c r="P65" s="530" t="s">
        <v>536</v>
      </c>
      <c r="Q65" s="527" t="s">
        <v>536</v>
      </c>
      <c r="R65" s="502" t="s">
        <v>536</v>
      </c>
      <c r="S65" s="502" t="s">
        <v>536</v>
      </c>
      <c r="T65" s="502">
        <v>2</v>
      </c>
      <c r="U65" s="502" t="s">
        <v>536</v>
      </c>
      <c r="V65" s="502">
        <v>1</v>
      </c>
      <c r="W65" s="502" t="s">
        <v>536</v>
      </c>
      <c r="X65" s="502" t="s">
        <v>536</v>
      </c>
      <c r="Y65" s="502">
        <v>2</v>
      </c>
      <c r="Z65" s="502" t="s">
        <v>536</v>
      </c>
      <c r="AA65" s="502">
        <v>3</v>
      </c>
      <c r="AB65" s="502">
        <v>3</v>
      </c>
      <c r="AC65" s="502">
        <v>2</v>
      </c>
      <c r="AD65" s="502" t="s">
        <v>536</v>
      </c>
      <c r="AE65" s="502" t="s">
        <v>536</v>
      </c>
      <c r="AF65" s="522"/>
    </row>
    <row r="66" spans="1:32" ht="13.5">
      <c r="A66" s="498"/>
      <c r="B66" s="499"/>
      <c r="C66" s="500" t="s">
        <v>12</v>
      </c>
      <c r="D66" s="501">
        <v>20</v>
      </c>
      <c r="E66" s="502" t="s">
        <v>536</v>
      </c>
      <c r="F66" s="502" t="s">
        <v>536</v>
      </c>
      <c r="G66" s="502" t="s">
        <v>536</v>
      </c>
      <c r="H66" s="502" t="s">
        <v>536</v>
      </c>
      <c r="I66" s="502" t="s">
        <v>536</v>
      </c>
      <c r="J66" s="502" t="s">
        <v>536</v>
      </c>
      <c r="K66" s="502" t="s">
        <v>536</v>
      </c>
      <c r="L66" s="502" t="s">
        <v>536</v>
      </c>
      <c r="M66" s="502" t="s">
        <v>536</v>
      </c>
      <c r="N66" s="502" t="s">
        <v>536</v>
      </c>
      <c r="O66" s="502" t="s">
        <v>536</v>
      </c>
      <c r="P66" s="530" t="s">
        <v>536</v>
      </c>
      <c r="Q66" s="527" t="s">
        <v>536</v>
      </c>
      <c r="R66" s="502" t="s">
        <v>536</v>
      </c>
      <c r="S66" s="502" t="s">
        <v>536</v>
      </c>
      <c r="T66" s="502" t="s">
        <v>536</v>
      </c>
      <c r="U66" s="502" t="s">
        <v>536</v>
      </c>
      <c r="V66" s="502">
        <v>1</v>
      </c>
      <c r="W66" s="502" t="s">
        <v>536</v>
      </c>
      <c r="X66" s="502">
        <v>1</v>
      </c>
      <c r="Y66" s="502">
        <v>2</v>
      </c>
      <c r="Z66" s="502">
        <v>2</v>
      </c>
      <c r="AA66" s="502">
        <v>8</v>
      </c>
      <c r="AB66" s="502">
        <v>2</v>
      </c>
      <c r="AC66" s="502">
        <v>3</v>
      </c>
      <c r="AD66" s="502">
        <v>1</v>
      </c>
      <c r="AE66" s="502" t="s">
        <v>536</v>
      </c>
      <c r="AF66" s="522"/>
    </row>
    <row r="67" spans="1:32" ht="13.5">
      <c r="A67" s="498"/>
      <c r="B67" s="499"/>
      <c r="C67" s="500"/>
      <c r="D67" s="501"/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30"/>
      <c r="Q67" s="527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22"/>
    </row>
    <row r="68" spans="1:32" ht="13.5">
      <c r="A68" s="503" t="s">
        <v>244</v>
      </c>
      <c r="B68" s="499" t="s">
        <v>626</v>
      </c>
      <c r="C68" s="500" t="s">
        <v>10</v>
      </c>
      <c r="D68" s="501">
        <v>156</v>
      </c>
      <c r="E68" s="502" t="s">
        <v>536</v>
      </c>
      <c r="F68" s="502" t="s">
        <v>536</v>
      </c>
      <c r="G68" s="502" t="s">
        <v>536</v>
      </c>
      <c r="H68" s="502" t="s">
        <v>536</v>
      </c>
      <c r="I68" s="502" t="s">
        <v>536</v>
      </c>
      <c r="J68" s="502" t="s">
        <v>536</v>
      </c>
      <c r="K68" s="502" t="s">
        <v>536</v>
      </c>
      <c r="L68" s="502" t="s">
        <v>536</v>
      </c>
      <c r="M68" s="502" t="s">
        <v>536</v>
      </c>
      <c r="N68" s="502" t="s">
        <v>536</v>
      </c>
      <c r="O68" s="502" t="s">
        <v>536</v>
      </c>
      <c r="P68" s="530" t="s">
        <v>536</v>
      </c>
      <c r="Q68" s="527" t="s">
        <v>536</v>
      </c>
      <c r="R68" s="502" t="s">
        <v>536</v>
      </c>
      <c r="S68" s="502">
        <v>3</v>
      </c>
      <c r="T68" s="502">
        <v>6</v>
      </c>
      <c r="U68" s="502">
        <v>11</v>
      </c>
      <c r="V68" s="502">
        <v>11</v>
      </c>
      <c r="W68" s="502">
        <v>18</v>
      </c>
      <c r="X68" s="502">
        <v>24</v>
      </c>
      <c r="Y68" s="502">
        <v>23</v>
      </c>
      <c r="Z68" s="502">
        <v>27</v>
      </c>
      <c r="AA68" s="502">
        <v>18</v>
      </c>
      <c r="AB68" s="502">
        <v>10</v>
      </c>
      <c r="AC68" s="502">
        <v>5</v>
      </c>
      <c r="AD68" s="502" t="s">
        <v>536</v>
      </c>
      <c r="AE68" s="502" t="s">
        <v>536</v>
      </c>
      <c r="AF68" s="523" t="s">
        <v>244</v>
      </c>
    </row>
    <row r="69" spans="1:32" ht="13.5">
      <c r="A69" s="498"/>
      <c r="B69" s="499"/>
      <c r="C69" s="500" t="s">
        <v>11</v>
      </c>
      <c r="D69" s="501">
        <v>48</v>
      </c>
      <c r="E69" s="502" t="s">
        <v>536</v>
      </c>
      <c r="F69" s="502" t="s">
        <v>536</v>
      </c>
      <c r="G69" s="502" t="s">
        <v>536</v>
      </c>
      <c r="H69" s="502" t="s">
        <v>536</v>
      </c>
      <c r="I69" s="502" t="s">
        <v>536</v>
      </c>
      <c r="J69" s="502" t="s">
        <v>536</v>
      </c>
      <c r="K69" s="502" t="s">
        <v>536</v>
      </c>
      <c r="L69" s="502" t="s">
        <v>536</v>
      </c>
      <c r="M69" s="502" t="s">
        <v>536</v>
      </c>
      <c r="N69" s="502" t="s">
        <v>536</v>
      </c>
      <c r="O69" s="502" t="s">
        <v>536</v>
      </c>
      <c r="P69" s="530" t="s">
        <v>536</v>
      </c>
      <c r="Q69" s="527" t="s">
        <v>536</v>
      </c>
      <c r="R69" s="502" t="s">
        <v>536</v>
      </c>
      <c r="S69" s="502">
        <v>2</v>
      </c>
      <c r="T69" s="502">
        <v>1</v>
      </c>
      <c r="U69" s="502">
        <v>5</v>
      </c>
      <c r="V69" s="502">
        <v>4</v>
      </c>
      <c r="W69" s="502">
        <v>7</v>
      </c>
      <c r="X69" s="502">
        <v>7</v>
      </c>
      <c r="Y69" s="502">
        <v>8</v>
      </c>
      <c r="Z69" s="502">
        <v>5</v>
      </c>
      <c r="AA69" s="502">
        <v>5</v>
      </c>
      <c r="AB69" s="502">
        <v>3</v>
      </c>
      <c r="AC69" s="502">
        <v>1</v>
      </c>
      <c r="AD69" s="502" t="s">
        <v>536</v>
      </c>
      <c r="AE69" s="502" t="s">
        <v>536</v>
      </c>
      <c r="AF69" s="522"/>
    </row>
    <row r="70" spans="1:32" ht="13.5">
      <c r="A70" s="498"/>
      <c r="B70" s="499"/>
      <c r="C70" s="500" t="s">
        <v>12</v>
      </c>
      <c r="D70" s="501">
        <v>108</v>
      </c>
      <c r="E70" s="502" t="s">
        <v>536</v>
      </c>
      <c r="F70" s="502" t="s">
        <v>536</v>
      </c>
      <c r="G70" s="502" t="s">
        <v>536</v>
      </c>
      <c r="H70" s="502" t="s">
        <v>536</v>
      </c>
      <c r="I70" s="502" t="s">
        <v>536</v>
      </c>
      <c r="J70" s="502" t="s">
        <v>536</v>
      </c>
      <c r="K70" s="502" t="s">
        <v>536</v>
      </c>
      <c r="L70" s="502" t="s">
        <v>536</v>
      </c>
      <c r="M70" s="502" t="s">
        <v>536</v>
      </c>
      <c r="N70" s="502" t="s">
        <v>536</v>
      </c>
      <c r="O70" s="502" t="s">
        <v>536</v>
      </c>
      <c r="P70" s="530" t="s">
        <v>536</v>
      </c>
      <c r="Q70" s="527" t="s">
        <v>536</v>
      </c>
      <c r="R70" s="502" t="s">
        <v>536</v>
      </c>
      <c r="S70" s="502">
        <v>1</v>
      </c>
      <c r="T70" s="502">
        <v>5</v>
      </c>
      <c r="U70" s="502">
        <v>6</v>
      </c>
      <c r="V70" s="502">
        <v>7</v>
      </c>
      <c r="W70" s="502">
        <v>11</v>
      </c>
      <c r="X70" s="502">
        <v>17</v>
      </c>
      <c r="Y70" s="502">
        <v>15</v>
      </c>
      <c r="Z70" s="502">
        <v>22</v>
      </c>
      <c r="AA70" s="502">
        <v>13</v>
      </c>
      <c r="AB70" s="502">
        <v>7</v>
      </c>
      <c r="AC70" s="502">
        <v>4</v>
      </c>
      <c r="AD70" s="502" t="s">
        <v>536</v>
      </c>
      <c r="AE70" s="502" t="s">
        <v>536</v>
      </c>
      <c r="AF70" s="522"/>
    </row>
    <row r="71" spans="1:32" ht="13.5">
      <c r="A71" s="498"/>
      <c r="B71" s="499"/>
      <c r="C71" s="500"/>
      <c r="D71" s="501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30"/>
      <c r="Q71" s="527"/>
      <c r="R71" s="502"/>
      <c r="S71" s="502"/>
      <c r="T71" s="502"/>
      <c r="U71" s="502"/>
      <c r="V71" s="502"/>
      <c r="W71" s="502"/>
      <c r="X71" s="502"/>
      <c r="Y71" s="502"/>
      <c r="Z71" s="502"/>
      <c r="AA71" s="502"/>
      <c r="AB71" s="502"/>
      <c r="AC71" s="502"/>
      <c r="AD71" s="502"/>
      <c r="AE71" s="502"/>
      <c r="AF71" s="522"/>
    </row>
    <row r="72" spans="1:32" ht="13.5">
      <c r="A72" s="503" t="s">
        <v>245</v>
      </c>
      <c r="B72" s="499" t="s">
        <v>627</v>
      </c>
      <c r="C72" s="500" t="s">
        <v>10</v>
      </c>
      <c r="D72" s="501">
        <v>822</v>
      </c>
      <c r="E72" s="502" t="s">
        <v>536</v>
      </c>
      <c r="F72" s="502" t="s">
        <v>536</v>
      </c>
      <c r="G72" s="502" t="s">
        <v>536</v>
      </c>
      <c r="H72" s="502">
        <v>1</v>
      </c>
      <c r="I72" s="502" t="s">
        <v>536</v>
      </c>
      <c r="J72" s="502">
        <v>1</v>
      </c>
      <c r="K72" s="502" t="s">
        <v>536</v>
      </c>
      <c r="L72" s="502" t="s">
        <v>536</v>
      </c>
      <c r="M72" s="502">
        <v>1</v>
      </c>
      <c r="N72" s="502" t="s">
        <v>536</v>
      </c>
      <c r="O72" s="502" t="s">
        <v>536</v>
      </c>
      <c r="P72" s="530">
        <v>2</v>
      </c>
      <c r="Q72" s="527" t="s">
        <v>536</v>
      </c>
      <c r="R72" s="502">
        <v>2</v>
      </c>
      <c r="S72" s="502">
        <v>3</v>
      </c>
      <c r="T72" s="502">
        <v>8</v>
      </c>
      <c r="U72" s="502">
        <v>16</v>
      </c>
      <c r="V72" s="502">
        <v>27</v>
      </c>
      <c r="W72" s="502">
        <v>36</v>
      </c>
      <c r="X72" s="502">
        <v>74</v>
      </c>
      <c r="Y72" s="502">
        <v>101</v>
      </c>
      <c r="Z72" s="502">
        <v>158</v>
      </c>
      <c r="AA72" s="502">
        <v>195</v>
      </c>
      <c r="AB72" s="502">
        <v>138</v>
      </c>
      <c r="AC72" s="502">
        <v>52</v>
      </c>
      <c r="AD72" s="502">
        <v>8</v>
      </c>
      <c r="AE72" s="502" t="s">
        <v>536</v>
      </c>
      <c r="AF72" s="523" t="s">
        <v>245</v>
      </c>
    </row>
    <row r="73" spans="1:32" ht="13.5">
      <c r="A73" s="498"/>
      <c r="B73" s="499"/>
      <c r="C73" s="500" t="s">
        <v>11</v>
      </c>
      <c r="D73" s="501">
        <v>407</v>
      </c>
      <c r="E73" s="502" t="s">
        <v>536</v>
      </c>
      <c r="F73" s="502" t="s">
        <v>536</v>
      </c>
      <c r="G73" s="502" t="s">
        <v>536</v>
      </c>
      <c r="H73" s="502">
        <v>1</v>
      </c>
      <c r="I73" s="502" t="s">
        <v>536</v>
      </c>
      <c r="J73" s="502">
        <v>1</v>
      </c>
      <c r="K73" s="502" t="s">
        <v>536</v>
      </c>
      <c r="L73" s="502" t="s">
        <v>536</v>
      </c>
      <c r="M73" s="502" t="s">
        <v>536</v>
      </c>
      <c r="N73" s="502" t="s">
        <v>536</v>
      </c>
      <c r="O73" s="502" t="s">
        <v>536</v>
      </c>
      <c r="P73" s="530">
        <v>1</v>
      </c>
      <c r="Q73" s="527" t="s">
        <v>536</v>
      </c>
      <c r="R73" s="502">
        <v>1</v>
      </c>
      <c r="S73" s="502">
        <v>3</v>
      </c>
      <c r="T73" s="502">
        <v>6</v>
      </c>
      <c r="U73" s="502">
        <v>14</v>
      </c>
      <c r="V73" s="502">
        <v>16</v>
      </c>
      <c r="W73" s="502">
        <v>28</v>
      </c>
      <c r="X73" s="502">
        <v>40</v>
      </c>
      <c r="Y73" s="502">
        <v>60</v>
      </c>
      <c r="Z73" s="502">
        <v>76</v>
      </c>
      <c r="AA73" s="502">
        <v>81</v>
      </c>
      <c r="AB73" s="502">
        <v>61</v>
      </c>
      <c r="AC73" s="502">
        <v>16</v>
      </c>
      <c r="AD73" s="502">
        <v>3</v>
      </c>
      <c r="AE73" s="502" t="s">
        <v>536</v>
      </c>
      <c r="AF73" s="522"/>
    </row>
    <row r="74" spans="1:32" ht="13.5">
      <c r="A74" s="498"/>
      <c r="B74" s="499"/>
      <c r="C74" s="500" t="s">
        <v>12</v>
      </c>
      <c r="D74" s="501">
        <v>415</v>
      </c>
      <c r="E74" s="502" t="s">
        <v>536</v>
      </c>
      <c r="F74" s="502" t="s">
        <v>536</v>
      </c>
      <c r="G74" s="502" t="s">
        <v>536</v>
      </c>
      <c r="H74" s="502" t="s">
        <v>536</v>
      </c>
      <c r="I74" s="502" t="s">
        <v>536</v>
      </c>
      <c r="J74" s="502" t="s">
        <v>536</v>
      </c>
      <c r="K74" s="502" t="s">
        <v>536</v>
      </c>
      <c r="L74" s="502" t="s">
        <v>536</v>
      </c>
      <c r="M74" s="502">
        <v>1</v>
      </c>
      <c r="N74" s="502" t="s">
        <v>536</v>
      </c>
      <c r="O74" s="502" t="s">
        <v>536</v>
      </c>
      <c r="P74" s="530">
        <v>1</v>
      </c>
      <c r="Q74" s="527" t="s">
        <v>536</v>
      </c>
      <c r="R74" s="502">
        <v>1</v>
      </c>
      <c r="S74" s="502" t="s">
        <v>536</v>
      </c>
      <c r="T74" s="502">
        <v>2</v>
      </c>
      <c r="U74" s="502">
        <v>2</v>
      </c>
      <c r="V74" s="502">
        <v>11</v>
      </c>
      <c r="W74" s="502">
        <v>8</v>
      </c>
      <c r="X74" s="502">
        <v>34</v>
      </c>
      <c r="Y74" s="502">
        <v>41</v>
      </c>
      <c r="Z74" s="502">
        <v>82</v>
      </c>
      <c r="AA74" s="502">
        <v>114</v>
      </c>
      <c r="AB74" s="502">
        <v>77</v>
      </c>
      <c r="AC74" s="502">
        <v>36</v>
      </c>
      <c r="AD74" s="502">
        <v>5</v>
      </c>
      <c r="AE74" s="502" t="s">
        <v>536</v>
      </c>
      <c r="AF74" s="522"/>
    </row>
    <row r="75" spans="1:32" ht="13.5">
      <c r="A75" s="498"/>
      <c r="B75" s="499"/>
      <c r="C75" s="500"/>
      <c r="D75" s="501"/>
      <c r="E75" s="502"/>
      <c r="F75" s="502"/>
      <c r="G75" s="502"/>
      <c r="H75" s="502"/>
      <c r="I75" s="502"/>
      <c r="J75" s="502"/>
      <c r="K75" s="502"/>
      <c r="L75" s="502"/>
      <c r="M75" s="502"/>
      <c r="N75" s="502"/>
      <c r="O75" s="502"/>
      <c r="P75" s="530"/>
      <c r="Q75" s="527"/>
      <c r="R75" s="502"/>
      <c r="S75" s="502"/>
      <c r="T75" s="502"/>
      <c r="U75" s="502"/>
      <c r="V75" s="502"/>
      <c r="W75" s="502"/>
      <c r="X75" s="502"/>
      <c r="Y75" s="502"/>
      <c r="Z75" s="502"/>
      <c r="AA75" s="502"/>
      <c r="AB75" s="502"/>
      <c r="AC75" s="502"/>
      <c r="AD75" s="502"/>
      <c r="AE75" s="502"/>
      <c r="AF75" s="522"/>
    </row>
    <row r="76" spans="1:32" ht="13.5">
      <c r="A76" s="503" t="s">
        <v>246</v>
      </c>
      <c r="B76" s="499" t="s">
        <v>628</v>
      </c>
      <c r="C76" s="500" t="s">
        <v>10</v>
      </c>
      <c r="D76" s="501">
        <v>78</v>
      </c>
      <c r="E76" s="502" t="s">
        <v>536</v>
      </c>
      <c r="F76" s="502" t="s">
        <v>536</v>
      </c>
      <c r="G76" s="502" t="s">
        <v>536</v>
      </c>
      <c r="H76" s="502" t="s">
        <v>536</v>
      </c>
      <c r="I76" s="502" t="s">
        <v>536</v>
      </c>
      <c r="J76" s="502" t="s">
        <v>536</v>
      </c>
      <c r="K76" s="502" t="s">
        <v>536</v>
      </c>
      <c r="L76" s="502" t="s">
        <v>536</v>
      </c>
      <c r="M76" s="502">
        <v>1</v>
      </c>
      <c r="N76" s="502" t="s">
        <v>536</v>
      </c>
      <c r="O76" s="502" t="s">
        <v>536</v>
      </c>
      <c r="P76" s="530">
        <v>1</v>
      </c>
      <c r="Q76" s="527" t="s">
        <v>536</v>
      </c>
      <c r="R76" s="502" t="s">
        <v>536</v>
      </c>
      <c r="S76" s="502" t="s">
        <v>536</v>
      </c>
      <c r="T76" s="502" t="s">
        <v>536</v>
      </c>
      <c r="U76" s="502">
        <v>3</v>
      </c>
      <c r="V76" s="502">
        <v>4</v>
      </c>
      <c r="W76" s="502">
        <v>6</v>
      </c>
      <c r="X76" s="502">
        <v>4</v>
      </c>
      <c r="Y76" s="502">
        <v>9</v>
      </c>
      <c r="Z76" s="502">
        <v>16</v>
      </c>
      <c r="AA76" s="502">
        <v>15</v>
      </c>
      <c r="AB76" s="502">
        <v>12</v>
      </c>
      <c r="AC76" s="502">
        <v>7</v>
      </c>
      <c r="AD76" s="502" t="s">
        <v>536</v>
      </c>
      <c r="AE76" s="502" t="s">
        <v>536</v>
      </c>
      <c r="AF76" s="523" t="s">
        <v>246</v>
      </c>
    </row>
    <row r="77" spans="1:32" ht="13.5">
      <c r="A77" s="498"/>
      <c r="B77" s="499"/>
      <c r="C77" s="500" t="s">
        <v>11</v>
      </c>
      <c r="D77" s="501">
        <v>30</v>
      </c>
      <c r="E77" s="502" t="s">
        <v>536</v>
      </c>
      <c r="F77" s="502" t="s">
        <v>536</v>
      </c>
      <c r="G77" s="502" t="s">
        <v>536</v>
      </c>
      <c r="H77" s="502" t="s">
        <v>536</v>
      </c>
      <c r="I77" s="502" t="s">
        <v>536</v>
      </c>
      <c r="J77" s="502" t="s">
        <v>536</v>
      </c>
      <c r="K77" s="502" t="s">
        <v>536</v>
      </c>
      <c r="L77" s="502" t="s">
        <v>536</v>
      </c>
      <c r="M77" s="502" t="s">
        <v>536</v>
      </c>
      <c r="N77" s="502" t="s">
        <v>536</v>
      </c>
      <c r="O77" s="502" t="s">
        <v>536</v>
      </c>
      <c r="P77" s="530">
        <v>1</v>
      </c>
      <c r="Q77" s="527" t="s">
        <v>536</v>
      </c>
      <c r="R77" s="502" t="s">
        <v>536</v>
      </c>
      <c r="S77" s="502" t="s">
        <v>536</v>
      </c>
      <c r="T77" s="502" t="s">
        <v>536</v>
      </c>
      <c r="U77" s="502">
        <v>3</v>
      </c>
      <c r="V77" s="502">
        <v>2</v>
      </c>
      <c r="W77" s="502">
        <v>3</v>
      </c>
      <c r="X77" s="502">
        <v>1</v>
      </c>
      <c r="Y77" s="502">
        <v>4</v>
      </c>
      <c r="Z77" s="502">
        <v>8</v>
      </c>
      <c r="AA77" s="502">
        <v>4</v>
      </c>
      <c r="AB77" s="502">
        <v>3</v>
      </c>
      <c r="AC77" s="502">
        <v>1</v>
      </c>
      <c r="AD77" s="502" t="s">
        <v>536</v>
      </c>
      <c r="AE77" s="502" t="s">
        <v>536</v>
      </c>
      <c r="AF77" s="522"/>
    </row>
    <row r="78" spans="1:32" ht="13.5">
      <c r="A78" s="498"/>
      <c r="B78" s="499"/>
      <c r="C78" s="500" t="s">
        <v>12</v>
      </c>
      <c r="D78" s="501">
        <v>48</v>
      </c>
      <c r="E78" s="502" t="s">
        <v>536</v>
      </c>
      <c r="F78" s="502" t="s">
        <v>536</v>
      </c>
      <c r="G78" s="502" t="s">
        <v>536</v>
      </c>
      <c r="H78" s="502" t="s">
        <v>536</v>
      </c>
      <c r="I78" s="502" t="s">
        <v>536</v>
      </c>
      <c r="J78" s="502" t="s">
        <v>536</v>
      </c>
      <c r="K78" s="502" t="s">
        <v>536</v>
      </c>
      <c r="L78" s="502" t="s">
        <v>536</v>
      </c>
      <c r="M78" s="502">
        <v>1</v>
      </c>
      <c r="N78" s="502" t="s">
        <v>536</v>
      </c>
      <c r="O78" s="502" t="s">
        <v>536</v>
      </c>
      <c r="P78" s="530" t="s">
        <v>536</v>
      </c>
      <c r="Q78" s="527" t="s">
        <v>536</v>
      </c>
      <c r="R78" s="502" t="s">
        <v>536</v>
      </c>
      <c r="S78" s="502" t="s">
        <v>536</v>
      </c>
      <c r="T78" s="502" t="s">
        <v>536</v>
      </c>
      <c r="U78" s="502" t="s">
        <v>536</v>
      </c>
      <c r="V78" s="502">
        <v>2</v>
      </c>
      <c r="W78" s="502">
        <v>3</v>
      </c>
      <c r="X78" s="502">
        <v>3</v>
      </c>
      <c r="Y78" s="502">
        <v>5</v>
      </c>
      <c r="Z78" s="502">
        <v>8</v>
      </c>
      <c r="AA78" s="502">
        <v>11</v>
      </c>
      <c r="AB78" s="502">
        <v>9</v>
      </c>
      <c r="AC78" s="502">
        <v>6</v>
      </c>
      <c r="AD78" s="502" t="s">
        <v>536</v>
      </c>
      <c r="AE78" s="502" t="s">
        <v>536</v>
      </c>
      <c r="AF78" s="522"/>
    </row>
    <row r="79" spans="1:32" ht="13.5">
      <c r="A79" s="537"/>
      <c r="B79" s="538"/>
      <c r="C79" s="537"/>
      <c r="D79" s="496"/>
      <c r="E79" s="497"/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  <c r="Y79" s="497"/>
      <c r="Z79" s="497"/>
      <c r="AA79" s="497"/>
      <c r="AB79" s="497"/>
      <c r="AC79" s="497"/>
      <c r="AD79" s="497"/>
      <c r="AE79" s="497"/>
      <c r="AF79" s="537"/>
    </row>
    <row r="80" spans="1:32" ht="13.5">
      <c r="A80" s="532"/>
      <c r="B80" s="533"/>
      <c r="C80" s="532"/>
      <c r="D80" s="501"/>
      <c r="E80" s="502"/>
      <c r="F80" s="502"/>
      <c r="G80" s="502"/>
      <c r="H80" s="502"/>
      <c r="I80" s="502"/>
      <c r="J80" s="502"/>
      <c r="K80" s="502"/>
      <c r="L80" s="502"/>
      <c r="M80" s="502"/>
      <c r="N80" s="502"/>
      <c r="O80" s="502"/>
      <c r="P80" s="502"/>
      <c r="Q80" s="502"/>
      <c r="R80" s="502"/>
      <c r="S80" s="502"/>
      <c r="T80" s="502"/>
      <c r="U80" s="502"/>
      <c r="V80" s="502"/>
      <c r="W80" s="502"/>
      <c r="X80" s="502"/>
      <c r="Y80" s="502"/>
      <c r="Z80" s="502"/>
      <c r="AA80" s="502"/>
      <c r="AB80" s="502"/>
      <c r="AC80" s="502"/>
      <c r="AD80" s="502"/>
      <c r="AE80" s="502"/>
      <c r="AF80" s="532"/>
    </row>
    <row r="81" spans="1:32" ht="7.5" customHeight="1">
      <c r="A81" s="532"/>
      <c r="B81" s="533"/>
      <c r="C81" s="532"/>
      <c r="D81" s="501"/>
      <c r="E81" s="502"/>
      <c r="F81" s="502"/>
      <c r="G81" s="502"/>
      <c r="H81" s="502"/>
      <c r="I81" s="502"/>
      <c r="J81" s="502"/>
      <c r="K81" s="502"/>
      <c r="L81" s="502"/>
      <c r="M81" s="502"/>
      <c r="N81" s="502"/>
      <c r="O81" s="502"/>
      <c r="P81" s="502"/>
      <c r="Q81" s="502"/>
      <c r="R81" s="502"/>
      <c r="S81" s="502"/>
      <c r="T81" s="502"/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32"/>
    </row>
    <row r="82" spans="1:32" ht="13.5">
      <c r="A82" s="532"/>
      <c r="B82" s="533"/>
      <c r="C82" s="532"/>
      <c r="D82" s="501"/>
      <c r="E82" s="502"/>
      <c r="F82" s="502"/>
      <c r="G82" s="502"/>
      <c r="H82" s="502"/>
      <c r="I82" s="502"/>
      <c r="J82" s="502"/>
      <c r="K82" s="502"/>
      <c r="L82" s="502"/>
      <c r="M82" s="502"/>
      <c r="N82" s="502"/>
      <c r="O82" s="502"/>
      <c r="P82" s="502"/>
      <c r="Q82" s="502"/>
      <c r="R82" s="502"/>
      <c r="S82" s="502"/>
      <c r="T82" s="502"/>
      <c r="U82" s="502"/>
      <c r="V82" s="502"/>
      <c r="W82" s="502"/>
      <c r="X82" s="502"/>
      <c r="Y82" s="502"/>
      <c r="Z82" s="502"/>
      <c r="AA82" s="502"/>
      <c r="AB82" s="502"/>
      <c r="AC82" s="502"/>
      <c r="AD82" s="502"/>
      <c r="AE82" s="502"/>
      <c r="AF82" s="532"/>
    </row>
    <row r="83" spans="3:31" ht="13.5">
      <c r="C83" s="490" t="s">
        <v>667</v>
      </c>
      <c r="D83" s="491" t="s">
        <v>668</v>
      </c>
      <c r="E83" s="489" t="s">
        <v>668</v>
      </c>
      <c r="F83" s="489" t="s">
        <v>668</v>
      </c>
      <c r="G83" s="489" t="s">
        <v>668</v>
      </c>
      <c r="H83" s="489" t="s">
        <v>668</v>
      </c>
      <c r="I83" s="489" t="s">
        <v>668</v>
      </c>
      <c r="J83" s="489" t="s">
        <v>668</v>
      </c>
      <c r="K83" s="489" t="s">
        <v>668</v>
      </c>
      <c r="L83" s="489" t="s">
        <v>668</v>
      </c>
      <c r="M83" s="489" t="s">
        <v>668</v>
      </c>
      <c r="N83" s="489" t="s">
        <v>668</v>
      </c>
      <c r="O83" s="489" t="s">
        <v>668</v>
      </c>
      <c r="P83" s="489" t="s">
        <v>668</v>
      </c>
      <c r="Q83" s="489" t="s">
        <v>668</v>
      </c>
      <c r="R83" s="489" t="s">
        <v>668</v>
      </c>
      <c r="S83" s="489" t="s">
        <v>668</v>
      </c>
      <c r="T83" s="489" t="s">
        <v>668</v>
      </c>
      <c r="U83" s="489" t="s">
        <v>668</v>
      </c>
      <c r="V83" s="489" t="s">
        <v>668</v>
      </c>
      <c r="W83" s="489" t="s">
        <v>668</v>
      </c>
      <c r="X83" s="489" t="s">
        <v>668</v>
      </c>
      <c r="Y83" s="489" t="s">
        <v>668</v>
      </c>
      <c r="Z83" s="489" t="s">
        <v>668</v>
      </c>
      <c r="AA83" s="489" t="s">
        <v>668</v>
      </c>
      <c r="AB83" s="489" t="s">
        <v>668</v>
      </c>
      <c r="AC83" s="489" t="s">
        <v>668</v>
      </c>
      <c r="AD83" s="489" t="s">
        <v>668</v>
      </c>
      <c r="AE83" s="489" t="s">
        <v>668</v>
      </c>
    </row>
    <row r="84" spans="3:31" ht="13.5">
      <c r="C84" s="490" t="s">
        <v>667</v>
      </c>
      <c r="D84" s="491" t="s">
        <v>668</v>
      </c>
      <c r="E84" s="489" t="s">
        <v>668</v>
      </c>
      <c r="F84" s="489" t="s">
        <v>668</v>
      </c>
      <c r="G84" s="415" t="s">
        <v>515</v>
      </c>
      <c r="H84" s="489" t="s">
        <v>668</v>
      </c>
      <c r="I84" s="489" t="s">
        <v>668</v>
      </c>
      <c r="J84" s="489" t="s">
        <v>668</v>
      </c>
      <c r="K84" s="489" t="s">
        <v>668</v>
      </c>
      <c r="L84" s="489" t="s">
        <v>668</v>
      </c>
      <c r="M84" s="489" t="s">
        <v>668</v>
      </c>
      <c r="N84" s="489" t="s">
        <v>668</v>
      </c>
      <c r="O84" s="489" t="s">
        <v>668</v>
      </c>
      <c r="P84" s="489" t="s">
        <v>668</v>
      </c>
      <c r="Q84" s="489" t="s">
        <v>668</v>
      </c>
      <c r="R84" s="489" t="s">
        <v>668</v>
      </c>
      <c r="S84" s="489" t="s">
        <v>668</v>
      </c>
      <c r="T84" s="489" t="s">
        <v>668</v>
      </c>
      <c r="U84" s="489" t="s">
        <v>668</v>
      </c>
      <c r="V84" s="489" t="s">
        <v>668</v>
      </c>
      <c r="W84" s="489" t="s">
        <v>668</v>
      </c>
      <c r="Y84" s="415" t="s">
        <v>516</v>
      </c>
      <c r="Z84" s="489" t="s">
        <v>668</v>
      </c>
      <c r="AA84" s="489" t="s">
        <v>668</v>
      </c>
      <c r="AB84" s="489" t="s">
        <v>668</v>
      </c>
      <c r="AC84" s="489" t="s">
        <v>668</v>
      </c>
      <c r="AD84" s="489" t="s">
        <v>668</v>
      </c>
      <c r="AE84" s="489" t="s">
        <v>668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68" r:id="rId1"/>
  <colBreaks count="1" manualBreakCount="1">
    <brk id="1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F8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875" style="490" bestFit="1" customWidth="1"/>
    <col min="2" max="2" width="27.875" style="489" bestFit="1" customWidth="1"/>
    <col min="3" max="3" width="7.75390625" style="490" bestFit="1" customWidth="1"/>
    <col min="4" max="4" width="7.00390625" style="491" bestFit="1" customWidth="1"/>
    <col min="5" max="5" width="4.75390625" style="489" bestFit="1" customWidth="1"/>
    <col min="6" max="6" width="4.625" style="489" bestFit="1" customWidth="1"/>
    <col min="7" max="9" width="4.75390625" style="489" bestFit="1" customWidth="1"/>
    <col min="10" max="30" width="6.50390625" style="489" customWidth="1"/>
    <col min="31" max="31" width="5.25390625" style="489" bestFit="1" customWidth="1"/>
    <col min="32" max="32" width="9.875" style="489" bestFit="1" customWidth="1"/>
    <col min="33" max="16384" width="9.00390625" style="489" customWidth="1"/>
  </cols>
  <sheetData>
    <row r="1" spans="1:32" ht="13.5">
      <c r="A1" s="535" t="s">
        <v>674</v>
      </c>
      <c r="B1" s="536"/>
      <c r="C1" s="534"/>
      <c r="D1" s="507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21" t="str">
        <f>+'表５ (1)'!AF2</f>
        <v>（平成17年）</v>
      </c>
    </row>
    <row r="2" spans="1:32" s="520" customFormat="1" ht="24">
      <c r="A2" s="511" t="s">
        <v>670</v>
      </c>
      <c r="B2" s="512" t="s">
        <v>671</v>
      </c>
      <c r="C2" s="513"/>
      <c r="D2" s="514" t="s">
        <v>10</v>
      </c>
      <c r="E2" s="515" t="s">
        <v>529</v>
      </c>
      <c r="F2" s="516" t="s">
        <v>530</v>
      </c>
      <c r="G2" s="516" t="s">
        <v>531</v>
      </c>
      <c r="H2" s="516" t="s">
        <v>532</v>
      </c>
      <c r="I2" s="519" t="s">
        <v>533</v>
      </c>
      <c r="J2" s="515" t="s">
        <v>672</v>
      </c>
      <c r="K2" s="517" t="s">
        <v>695</v>
      </c>
      <c r="L2" s="517" t="s">
        <v>696</v>
      </c>
      <c r="M2" s="517" t="s">
        <v>697</v>
      </c>
      <c r="N2" s="516" t="s">
        <v>698</v>
      </c>
      <c r="O2" s="516" t="s">
        <v>699</v>
      </c>
      <c r="P2" s="518" t="s">
        <v>700</v>
      </c>
      <c r="Q2" s="515" t="s">
        <v>701</v>
      </c>
      <c r="R2" s="516" t="s">
        <v>702</v>
      </c>
      <c r="S2" s="516" t="s">
        <v>703</v>
      </c>
      <c r="T2" s="516" t="s">
        <v>704</v>
      </c>
      <c r="U2" s="516" t="s">
        <v>705</v>
      </c>
      <c r="V2" s="516" t="s">
        <v>706</v>
      </c>
      <c r="W2" s="516" t="s">
        <v>707</v>
      </c>
      <c r="X2" s="516" t="s">
        <v>708</v>
      </c>
      <c r="Y2" s="516" t="s">
        <v>709</v>
      </c>
      <c r="Z2" s="516" t="s">
        <v>710</v>
      </c>
      <c r="AA2" s="516" t="s">
        <v>711</v>
      </c>
      <c r="AB2" s="516" t="s">
        <v>712</v>
      </c>
      <c r="AC2" s="516" t="s">
        <v>713</v>
      </c>
      <c r="AD2" s="516" t="s">
        <v>673</v>
      </c>
      <c r="AE2" s="519" t="s">
        <v>140</v>
      </c>
      <c r="AF2" s="511" t="s">
        <v>670</v>
      </c>
    </row>
    <row r="3" spans="1:32" ht="13.5">
      <c r="A3" s="498"/>
      <c r="B3" s="499"/>
      <c r="C3" s="500"/>
      <c r="D3" s="501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30"/>
      <c r="Q3" s="527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22"/>
    </row>
    <row r="4" spans="1:32" ht="13.5">
      <c r="A4" s="503" t="s">
        <v>247</v>
      </c>
      <c r="B4" s="499" t="s">
        <v>629</v>
      </c>
      <c r="C4" s="500" t="s">
        <v>10</v>
      </c>
      <c r="D4" s="501">
        <v>636</v>
      </c>
      <c r="E4" s="502" t="s">
        <v>536</v>
      </c>
      <c r="F4" s="502" t="s">
        <v>536</v>
      </c>
      <c r="G4" s="502" t="s">
        <v>536</v>
      </c>
      <c r="H4" s="502">
        <v>1</v>
      </c>
      <c r="I4" s="502" t="s">
        <v>536</v>
      </c>
      <c r="J4" s="502">
        <v>1</v>
      </c>
      <c r="K4" s="502" t="s">
        <v>536</v>
      </c>
      <c r="L4" s="502" t="s">
        <v>536</v>
      </c>
      <c r="M4" s="502" t="s">
        <v>536</v>
      </c>
      <c r="N4" s="502" t="s">
        <v>536</v>
      </c>
      <c r="O4" s="502" t="s">
        <v>536</v>
      </c>
      <c r="P4" s="530">
        <v>1</v>
      </c>
      <c r="Q4" s="527" t="s">
        <v>536</v>
      </c>
      <c r="R4" s="502">
        <v>1</v>
      </c>
      <c r="S4" s="502">
        <v>3</v>
      </c>
      <c r="T4" s="502">
        <v>7</v>
      </c>
      <c r="U4" s="502">
        <v>11</v>
      </c>
      <c r="V4" s="502">
        <v>23</v>
      </c>
      <c r="W4" s="502">
        <v>28</v>
      </c>
      <c r="X4" s="502">
        <v>57</v>
      </c>
      <c r="Y4" s="502">
        <v>77</v>
      </c>
      <c r="Z4" s="502">
        <v>120</v>
      </c>
      <c r="AA4" s="502">
        <v>152</v>
      </c>
      <c r="AB4" s="502">
        <v>115</v>
      </c>
      <c r="AC4" s="502">
        <v>34</v>
      </c>
      <c r="AD4" s="502">
        <v>6</v>
      </c>
      <c r="AE4" s="502" t="s">
        <v>536</v>
      </c>
      <c r="AF4" s="523" t="s">
        <v>247</v>
      </c>
    </row>
    <row r="5" spans="1:32" ht="13.5">
      <c r="A5" s="498"/>
      <c r="B5" s="499"/>
      <c r="C5" s="500" t="s">
        <v>11</v>
      </c>
      <c r="D5" s="501">
        <v>337</v>
      </c>
      <c r="E5" s="502" t="s">
        <v>536</v>
      </c>
      <c r="F5" s="502" t="s">
        <v>536</v>
      </c>
      <c r="G5" s="502" t="s">
        <v>536</v>
      </c>
      <c r="H5" s="502">
        <v>1</v>
      </c>
      <c r="I5" s="502" t="s">
        <v>536</v>
      </c>
      <c r="J5" s="502">
        <v>1</v>
      </c>
      <c r="K5" s="502" t="s">
        <v>536</v>
      </c>
      <c r="L5" s="502" t="s">
        <v>536</v>
      </c>
      <c r="M5" s="502" t="s">
        <v>536</v>
      </c>
      <c r="N5" s="502" t="s">
        <v>536</v>
      </c>
      <c r="O5" s="502" t="s">
        <v>536</v>
      </c>
      <c r="P5" s="530" t="s">
        <v>536</v>
      </c>
      <c r="Q5" s="527" t="s">
        <v>536</v>
      </c>
      <c r="R5" s="502">
        <v>1</v>
      </c>
      <c r="S5" s="502">
        <v>3</v>
      </c>
      <c r="T5" s="502">
        <v>6</v>
      </c>
      <c r="U5" s="502">
        <v>10</v>
      </c>
      <c r="V5" s="502">
        <v>14</v>
      </c>
      <c r="W5" s="502">
        <v>23</v>
      </c>
      <c r="X5" s="502">
        <v>32</v>
      </c>
      <c r="Y5" s="502">
        <v>50</v>
      </c>
      <c r="Z5" s="502">
        <v>60</v>
      </c>
      <c r="AA5" s="502">
        <v>71</v>
      </c>
      <c r="AB5" s="502">
        <v>54</v>
      </c>
      <c r="AC5" s="502">
        <v>10</v>
      </c>
      <c r="AD5" s="502">
        <v>2</v>
      </c>
      <c r="AE5" s="502" t="s">
        <v>536</v>
      </c>
      <c r="AF5" s="522"/>
    </row>
    <row r="6" spans="1:32" ht="13.5">
      <c r="A6" s="498"/>
      <c r="B6" s="499"/>
      <c r="C6" s="500" t="s">
        <v>12</v>
      </c>
      <c r="D6" s="501">
        <v>299</v>
      </c>
      <c r="E6" s="502" t="s">
        <v>536</v>
      </c>
      <c r="F6" s="502" t="s">
        <v>536</v>
      </c>
      <c r="G6" s="502" t="s">
        <v>536</v>
      </c>
      <c r="H6" s="502" t="s">
        <v>536</v>
      </c>
      <c r="I6" s="502" t="s">
        <v>536</v>
      </c>
      <c r="J6" s="502" t="s">
        <v>536</v>
      </c>
      <c r="K6" s="502" t="s">
        <v>536</v>
      </c>
      <c r="L6" s="502" t="s">
        <v>536</v>
      </c>
      <c r="M6" s="502" t="s">
        <v>536</v>
      </c>
      <c r="N6" s="502" t="s">
        <v>536</v>
      </c>
      <c r="O6" s="502" t="s">
        <v>536</v>
      </c>
      <c r="P6" s="530">
        <v>1</v>
      </c>
      <c r="Q6" s="527" t="s">
        <v>536</v>
      </c>
      <c r="R6" s="502" t="s">
        <v>536</v>
      </c>
      <c r="S6" s="502" t="s">
        <v>536</v>
      </c>
      <c r="T6" s="502">
        <v>1</v>
      </c>
      <c r="U6" s="502">
        <v>1</v>
      </c>
      <c r="V6" s="502">
        <v>9</v>
      </c>
      <c r="W6" s="502">
        <v>5</v>
      </c>
      <c r="X6" s="502">
        <v>25</v>
      </c>
      <c r="Y6" s="502">
        <v>27</v>
      </c>
      <c r="Z6" s="502">
        <v>60</v>
      </c>
      <c r="AA6" s="502">
        <v>81</v>
      </c>
      <c r="AB6" s="502">
        <v>61</v>
      </c>
      <c r="AC6" s="502">
        <v>24</v>
      </c>
      <c r="AD6" s="502">
        <v>4</v>
      </c>
      <c r="AE6" s="502" t="s">
        <v>536</v>
      </c>
      <c r="AF6" s="522"/>
    </row>
    <row r="7" spans="1:32" ht="13.5">
      <c r="A7" s="498"/>
      <c r="B7" s="499"/>
      <c r="C7" s="500"/>
      <c r="D7" s="501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30"/>
      <c r="Q7" s="527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22"/>
    </row>
    <row r="8" spans="1:32" ht="13.5">
      <c r="A8" s="503" t="s">
        <v>249</v>
      </c>
      <c r="B8" s="499" t="s">
        <v>630</v>
      </c>
      <c r="C8" s="500" t="s">
        <v>10</v>
      </c>
      <c r="D8" s="501">
        <v>100</v>
      </c>
      <c r="E8" s="502" t="s">
        <v>536</v>
      </c>
      <c r="F8" s="502" t="s">
        <v>536</v>
      </c>
      <c r="G8" s="502" t="s">
        <v>536</v>
      </c>
      <c r="H8" s="502">
        <v>1</v>
      </c>
      <c r="I8" s="502" t="s">
        <v>536</v>
      </c>
      <c r="J8" s="502">
        <v>1</v>
      </c>
      <c r="K8" s="502" t="s">
        <v>536</v>
      </c>
      <c r="L8" s="502" t="s">
        <v>536</v>
      </c>
      <c r="M8" s="502" t="s">
        <v>536</v>
      </c>
      <c r="N8" s="502" t="s">
        <v>536</v>
      </c>
      <c r="O8" s="502" t="s">
        <v>536</v>
      </c>
      <c r="P8" s="530" t="s">
        <v>536</v>
      </c>
      <c r="Q8" s="527" t="s">
        <v>536</v>
      </c>
      <c r="R8" s="502" t="s">
        <v>536</v>
      </c>
      <c r="S8" s="502" t="s">
        <v>536</v>
      </c>
      <c r="T8" s="502">
        <v>2</v>
      </c>
      <c r="U8" s="502">
        <v>3</v>
      </c>
      <c r="V8" s="502">
        <v>3</v>
      </c>
      <c r="W8" s="502">
        <v>7</v>
      </c>
      <c r="X8" s="502">
        <v>13</v>
      </c>
      <c r="Y8" s="502">
        <v>14</v>
      </c>
      <c r="Z8" s="502">
        <v>12</v>
      </c>
      <c r="AA8" s="502">
        <v>21</v>
      </c>
      <c r="AB8" s="502">
        <v>20</v>
      </c>
      <c r="AC8" s="502">
        <v>4</v>
      </c>
      <c r="AD8" s="502" t="s">
        <v>536</v>
      </c>
      <c r="AE8" s="502" t="s">
        <v>536</v>
      </c>
      <c r="AF8" s="523" t="s">
        <v>249</v>
      </c>
    </row>
    <row r="9" spans="1:32" ht="13.5">
      <c r="A9" s="498"/>
      <c r="B9" s="499"/>
      <c r="C9" s="500" t="s">
        <v>11</v>
      </c>
      <c r="D9" s="501">
        <v>57</v>
      </c>
      <c r="E9" s="502" t="s">
        <v>536</v>
      </c>
      <c r="F9" s="502" t="s">
        <v>536</v>
      </c>
      <c r="G9" s="502" t="s">
        <v>536</v>
      </c>
      <c r="H9" s="502">
        <v>1</v>
      </c>
      <c r="I9" s="502" t="s">
        <v>536</v>
      </c>
      <c r="J9" s="502">
        <v>1</v>
      </c>
      <c r="K9" s="502" t="s">
        <v>536</v>
      </c>
      <c r="L9" s="502" t="s">
        <v>536</v>
      </c>
      <c r="M9" s="502" t="s">
        <v>536</v>
      </c>
      <c r="N9" s="502" t="s">
        <v>536</v>
      </c>
      <c r="O9" s="502" t="s">
        <v>536</v>
      </c>
      <c r="P9" s="530" t="s">
        <v>536</v>
      </c>
      <c r="Q9" s="527" t="s">
        <v>536</v>
      </c>
      <c r="R9" s="502" t="s">
        <v>536</v>
      </c>
      <c r="S9" s="502" t="s">
        <v>536</v>
      </c>
      <c r="T9" s="502">
        <v>2</v>
      </c>
      <c r="U9" s="502">
        <v>3</v>
      </c>
      <c r="V9" s="502">
        <v>3</v>
      </c>
      <c r="W9" s="502">
        <v>7</v>
      </c>
      <c r="X9" s="502">
        <v>5</v>
      </c>
      <c r="Y9" s="502">
        <v>11</v>
      </c>
      <c r="Z9" s="502">
        <v>7</v>
      </c>
      <c r="AA9" s="502">
        <v>8</v>
      </c>
      <c r="AB9" s="502">
        <v>10</v>
      </c>
      <c r="AC9" s="502" t="s">
        <v>536</v>
      </c>
      <c r="AD9" s="502" t="s">
        <v>536</v>
      </c>
      <c r="AE9" s="502" t="s">
        <v>536</v>
      </c>
      <c r="AF9" s="522"/>
    </row>
    <row r="10" spans="1:32" ht="13.5">
      <c r="A10" s="498"/>
      <c r="B10" s="499"/>
      <c r="C10" s="500" t="s">
        <v>12</v>
      </c>
      <c r="D10" s="501">
        <v>43</v>
      </c>
      <c r="E10" s="502" t="s">
        <v>536</v>
      </c>
      <c r="F10" s="502" t="s">
        <v>536</v>
      </c>
      <c r="G10" s="502" t="s">
        <v>536</v>
      </c>
      <c r="H10" s="502" t="s">
        <v>536</v>
      </c>
      <c r="I10" s="502" t="s">
        <v>536</v>
      </c>
      <c r="J10" s="502" t="s">
        <v>536</v>
      </c>
      <c r="K10" s="502" t="s">
        <v>536</v>
      </c>
      <c r="L10" s="502" t="s">
        <v>536</v>
      </c>
      <c r="M10" s="502" t="s">
        <v>536</v>
      </c>
      <c r="N10" s="502" t="s">
        <v>536</v>
      </c>
      <c r="O10" s="502" t="s">
        <v>536</v>
      </c>
      <c r="P10" s="530" t="s">
        <v>536</v>
      </c>
      <c r="Q10" s="527" t="s">
        <v>536</v>
      </c>
      <c r="R10" s="502" t="s">
        <v>536</v>
      </c>
      <c r="S10" s="502" t="s">
        <v>536</v>
      </c>
      <c r="T10" s="502" t="s">
        <v>536</v>
      </c>
      <c r="U10" s="502" t="s">
        <v>536</v>
      </c>
      <c r="V10" s="502" t="s">
        <v>536</v>
      </c>
      <c r="W10" s="502" t="s">
        <v>536</v>
      </c>
      <c r="X10" s="502">
        <v>8</v>
      </c>
      <c r="Y10" s="502">
        <v>3</v>
      </c>
      <c r="Z10" s="502">
        <v>5</v>
      </c>
      <c r="AA10" s="502">
        <v>13</v>
      </c>
      <c r="AB10" s="502">
        <v>10</v>
      </c>
      <c r="AC10" s="502">
        <v>4</v>
      </c>
      <c r="AD10" s="502" t="s">
        <v>536</v>
      </c>
      <c r="AE10" s="502" t="s">
        <v>536</v>
      </c>
      <c r="AF10" s="522"/>
    </row>
    <row r="11" spans="1:32" ht="13.5">
      <c r="A11" s="498"/>
      <c r="B11" s="499"/>
      <c r="C11" s="500"/>
      <c r="D11" s="501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30"/>
      <c r="Q11" s="527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22"/>
    </row>
    <row r="12" spans="1:32" ht="13.5">
      <c r="A12" s="503" t="s">
        <v>250</v>
      </c>
      <c r="B12" s="499" t="s">
        <v>631</v>
      </c>
      <c r="C12" s="500" t="s">
        <v>10</v>
      </c>
      <c r="D12" s="501">
        <v>374</v>
      </c>
      <c r="E12" s="502" t="s">
        <v>536</v>
      </c>
      <c r="F12" s="502" t="s">
        <v>536</v>
      </c>
      <c r="G12" s="502" t="s">
        <v>536</v>
      </c>
      <c r="H12" s="502" t="s">
        <v>536</v>
      </c>
      <c r="I12" s="502" t="s">
        <v>536</v>
      </c>
      <c r="J12" s="502" t="s">
        <v>536</v>
      </c>
      <c r="K12" s="502" t="s">
        <v>536</v>
      </c>
      <c r="L12" s="502" t="s">
        <v>536</v>
      </c>
      <c r="M12" s="502" t="s">
        <v>536</v>
      </c>
      <c r="N12" s="502" t="s">
        <v>536</v>
      </c>
      <c r="O12" s="502" t="s">
        <v>536</v>
      </c>
      <c r="P12" s="530">
        <v>1</v>
      </c>
      <c r="Q12" s="527" t="s">
        <v>536</v>
      </c>
      <c r="R12" s="502" t="s">
        <v>536</v>
      </c>
      <c r="S12" s="502">
        <v>2</v>
      </c>
      <c r="T12" s="502">
        <v>3</v>
      </c>
      <c r="U12" s="502">
        <v>6</v>
      </c>
      <c r="V12" s="502">
        <v>15</v>
      </c>
      <c r="W12" s="502">
        <v>19</v>
      </c>
      <c r="X12" s="502">
        <v>36</v>
      </c>
      <c r="Y12" s="502">
        <v>41</v>
      </c>
      <c r="Z12" s="502">
        <v>74</v>
      </c>
      <c r="AA12" s="502">
        <v>95</v>
      </c>
      <c r="AB12" s="502">
        <v>59</v>
      </c>
      <c r="AC12" s="502">
        <v>20</v>
      </c>
      <c r="AD12" s="502">
        <v>3</v>
      </c>
      <c r="AE12" s="502" t="s">
        <v>536</v>
      </c>
      <c r="AF12" s="523" t="s">
        <v>250</v>
      </c>
    </row>
    <row r="13" spans="1:32" ht="13.5">
      <c r="A13" s="498"/>
      <c r="B13" s="499"/>
      <c r="C13" s="500" t="s">
        <v>11</v>
      </c>
      <c r="D13" s="501">
        <v>206</v>
      </c>
      <c r="E13" s="502" t="s">
        <v>536</v>
      </c>
      <c r="F13" s="502" t="s">
        <v>536</v>
      </c>
      <c r="G13" s="502" t="s">
        <v>536</v>
      </c>
      <c r="H13" s="502" t="s">
        <v>536</v>
      </c>
      <c r="I13" s="502" t="s">
        <v>536</v>
      </c>
      <c r="J13" s="502" t="s">
        <v>536</v>
      </c>
      <c r="K13" s="502" t="s">
        <v>536</v>
      </c>
      <c r="L13" s="502" t="s">
        <v>536</v>
      </c>
      <c r="M13" s="502" t="s">
        <v>536</v>
      </c>
      <c r="N13" s="502" t="s">
        <v>536</v>
      </c>
      <c r="O13" s="502" t="s">
        <v>536</v>
      </c>
      <c r="P13" s="530" t="s">
        <v>536</v>
      </c>
      <c r="Q13" s="527" t="s">
        <v>536</v>
      </c>
      <c r="R13" s="502" t="s">
        <v>536</v>
      </c>
      <c r="S13" s="502">
        <v>2</v>
      </c>
      <c r="T13" s="502">
        <v>2</v>
      </c>
      <c r="U13" s="502">
        <v>6</v>
      </c>
      <c r="V13" s="502">
        <v>8</v>
      </c>
      <c r="W13" s="502">
        <v>14</v>
      </c>
      <c r="X13" s="502">
        <v>22</v>
      </c>
      <c r="Y13" s="502">
        <v>24</v>
      </c>
      <c r="Z13" s="502">
        <v>38</v>
      </c>
      <c r="AA13" s="502">
        <v>49</v>
      </c>
      <c r="AB13" s="502">
        <v>32</v>
      </c>
      <c r="AC13" s="502">
        <v>8</v>
      </c>
      <c r="AD13" s="502">
        <v>1</v>
      </c>
      <c r="AE13" s="502" t="s">
        <v>536</v>
      </c>
      <c r="AF13" s="522"/>
    </row>
    <row r="14" spans="1:32" ht="13.5">
      <c r="A14" s="498"/>
      <c r="B14" s="499"/>
      <c r="C14" s="500" t="s">
        <v>12</v>
      </c>
      <c r="D14" s="501">
        <v>168</v>
      </c>
      <c r="E14" s="502" t="s">
        <v>536</v>
      </c>
      <c r="F14" s="502" t="s">
        <v>536</v>
      </c>
      <c r="G14" s="502" t="s">
        <v>536</v>
      </c>
      <c r="H14" s="502" t="s">
        <v>536</v>
      </c>
      <c r="I14" s="502" t="s">
        <v>536</v>
      </c>
      <c r="J14" s="502" t="s">
        <v>536</v>
      </c>
      <c r="K14" s="502" t="s">
        <v>536</v>
      </c>
      <c r="L14" s="502" t="s">
        <v>536</v>
      </c>
      <c r="M14" s="502" t="s">
        <v>536</v>
      </c>
      <c r="N14" s="502" t="s">
        <v>536</v>
      </c>
      <c r="O14" s="502" t="s">
        <v>536</v>
      </c>
      <c r="P14" s="530">
        <v>1</v>
      </c>
      <c r="Q14" s="527" t="s">
        <v>536</v>
      </c>
      <c r="R14" s="502" t="s">
        <v>536</v>
      </c>
      <c r="S14" s="502" t="s">
        <v>536</v>
      </c>
      <c r="T14" s="502">
        <v>1</v>
      </c>
      <c r="U14" s="502" t="s">
        <v>536</v>
      </c>
      <c r="V14" s="502">
        <v>7</v>
      </c>
      <c r="W14" s="502">
        <v>5</v>
      </c>
      <c r="X14" s="502">
        <v>14</v>
      </c>
      <c r="Y14" s="502">
        <v>17</v>
      </c>
      <c r="Z14" s="502">
        <v>36</v>
      </c>
      <c r="AA14" s="502">
        <v>46</v>
      </c>
      <c r="AB14" s="502">
        <v>27</v>
      </c>
      <c r="AC14" s="502">
        <v>12</v>
      </c>
      <c r="AD14" s="502">
        <v>2</v>
      </c>
      <c r="AE14" s="502" t="s">
        <v>536</v>
      </c>
      <c r="AF14" s="522"/>
    </row>
    <row r="15" spans="1:32" ht="13.5">
      <c r="A15" s="498"/>
      <c r="B15" s="499"/>
      <c r="C15" s="500"/>
      <c r="D15" s="501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30"/>
      <c r="Q15" s="527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22"/>
    </row>
    <row r="16" spans="1:32" ht="13.5">
      <c r="A16" s="503" t="s">
        <v>251</v>
      </c>
      <c r="B16" s="499" t="s">
        <v>632</v>
      </c>
      <c r="C16" s="500" t="s">
        <v>10</v>
      </c>
      <c r="D16" s="501">
        <v>162</v>
      </c>
      <c r="E16" s="502" t="s">
        <v>536</v>
      </c>
      <c r="F16" s="502" t="s">
        <v>536</v>
      </c>
      <c r="G16" s="502" t="s">
        <v>536</v>
      </c>
      <c r="H16" s="502" t="s">
        <v>536</v>
      </c>
      <c r="I16" s="502" t="s">
        <v>536</v>
      </c>
      <c r="J16" s="502" t="s">
        <v>536</v>
      </c>
      <c r="K16" s="502" t="s">
        <v>536</v>
      </c>
      <c r="L16" s="502" t="s">
        <v>536</v>
      </c>
      <c r="M16" s="502" t="s">
        <v>536</v>
      </c>
      <c r="N16" s="502" t="s">
        <v>536</v>
      </c>
      <c r="O16" s="502" t="s">
        <v>536</v>
      </c>
      <c r="P16" s="530" t="s">
        <v>536</v>
      </c>
      <c r="Q16" s="527" t="s">
        <v>536</v>
      </c>
      <c r="R16" s="502">
        <v>1</v>
      </c>
      <c r="S16" s="502">
        <v>1</v>
      </c>
      <c r="T16" s="502">
        <v>2</v>
      </c>
      <c r="U16" s="502">
        <v>2</v>
      </c>
      <c r="V16" s="502">
        <v>5</v>
      </c>
      <c r="W16" s="502">
        <v>2</v>
      </c>
      <c r="X16" s="502">
        <v>8</v>
      </c>
      <c r="Y16" s="502">
        <v>22</v>
      </c>
      <c r="Z16" s="502">
        <v>34</v>
      </c>
      <c r="AA16" s="502">
        <v>36</v>
      </c>
      <c r="AB16" s="502">
        <v>36</v>
      </c>
      <c r="AC16" s="502">
        <v>10</v>
      </c>
      <c r="AD16" s="502">
        <v>3</v>
      </c>
      <c r="AE16" s="502" t="s">
        <v>536</v>
      </c>
      <c r="AF16" s="523" t="s">
        <v>251</v>
      </c>
    </row>
    <row r="17" spans="1:32" ht="13.5">
      <c r="A17" s="498"/>
      <c r="B17" s="499"/>
      <c r="C17" s="500" t="s">
        <v>11</v>
      </c>
      <c r="D17" s="501">
        <v>74</v>
      </c>
      <c r="E17" s="502" t="s">
        <v>536</v>
      </c>
      <c r="F17" s="502" t="s">
        <v>536</v>
      </c>
      <c r="G17" s="502" t="s">
        <v>536</v>
      </c>
      <c r="H17" s="502" t="s">
        <v>536</v>
      </c>
      <c r="I17" s="502" t="s">
        <v>536</v>
      </c>
      <c r="J17" s="502" t="s">
        <v>536</v>
      </c>
      <c r="K17" s="502" t="s">
        <v>536</v>
      </c>
      <c r="L17" s="502" t="s">
        <v>536</v>
      </c>
      <c r="M17" s="502" t="s">
        <v>536</v>
      </c>
      <c r="N17" s="502" t="s">
        <v>536</v>
      </c>
      <c r="O17" s="502" t="s">
        <v>536</v>
      </c>
      <c r="P17" s="530" t="s">
        <v>536</v>
      </c>
      <c r="Q17" s="527" t="s">
        <v>536</v>
      </c>
      <c r="R17" s="502">
        <v>1</v>
      </c>
      <c r="S17" s="502">
        <v>1</v>
      </c>
      <c r="T17" s="502">
        <v>2</v>
      </c>
      <c r="U17" s="502">
        <v>1</v>
      </c>
      <c r="V17" s="502">
        <v>3</v>
      </c>
      <c r="W17" s="502">
        <v>2</v>
      </c>
      <c r="X17" s="502">
        <v>5</v>
      </c>
      <c r="Y17" s="502">
        <v>15</v>
      </c>
      <c r="Z17" s="502">
        <v>15</v>
      </c>
      <c r="AA17" s="502">
        <v>14</v>
      </c>
      <c r="AB17" s="502">
        <v>12</v>
      </c>
      <c r="AC17" s="502">
        <v>2</v>
      </c>
      <c r="AD17" s="502">
        <v>1</v>
      </c>
      <c r="AE17" s="502" t="s">
        <v>536</v>
      </c>
      <c r="AF17" s="522"/>
    </row>
    <row r="18" spans="1:32" ht="13.5">
      <c r="A18" s="498"/>
      <c r="B18" s="499"/>
      <c r="C18" s="500" t="s">
        <v>12</v>
      </c>
      <c r="D18" s="501">
        <v>88</v>
      </c>
      <c r="E18" s="502" t="s">
        <v>536</v>
      </c>
      <c r="F18" s="502" t="s">
        <v>536</v>
      </c>
      <c r="G18" s="502" t="s">
        <v>536</v>
      </c>
      <c r="H18" s="502" t="s">
        <v>536</v>
      </c>
      <c r="I18" s="502" t="s">
        <v>536</v>
      </c>
      <c r="J18" s="502" t="s">
        <v>536</v>
      </c>
      <c r="K18" s="502" t="s">
        <v>536</v>
      </c>
      <c r="L18" s="502" t="s">
        <v>536</v>
      </c>
      <c r="M18" s="502" t="s">
        <v>536</v>
      </c>
      <c r="N18" s="502" t="s">
        <v>536</v>
      </c>
      <c r="O18" s="502" t="s">
        <v>536</v>
      </c>
      <c r="P18" s="530" t="s">
        <v>536</v>
      </c>
      <c r="Q18" s="527" t="s">
        <v>536</v>
      </c>
      <c r="R18" s="502" t="s">
        <v>536</v>
      </c>
      <c r="S18" s="502" t="s">
        <v>536</v>
      </c>
      <c r="T18" s="502" t="s">
        <v>536</v>
      </c>
      <c r="U18" s="502">
        <v>1</v>
      </c>
      <c r="V18" s="502">
        <v>2</v>
      </c>
      <c r="W18" s="502" t="s">
        <v>536</v>
      </c>
      <c r="X18" s="502">
        <v>3</v>
      </c>
      <c r="Y18" s="502">
        <v>7</v>
      </c>
      <c r="Z18" s="502">
        <v>19</v>
      </c>
      <c r="AA18" s="502">
        <v>22</v>
      </c>
      <c r="AB18" s="502">
        <v>24</v>
      </c>
      <c r="AC18" s="502">
        <v>8</v>
      </c>
      <c r="AD18" s="502">
        <v>2</v>
      </c>
      <c r="AE18" s="502" t="s">
        <v>536</v>
      </c>
      <c r="AF18" s="522"/>
    </row>
    <row r="19" spans="1:32" ht="13.5">
      <c r="A19" s="498"/>
      <c r="B19" s="499"/>
      <c r="C19" s="500"/>
      <c r="D19" s="501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30"/>
      <c r="Q19" s="527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22"/>
    </row>
    <row r="20" spans="1:32" ht="13.5">
      <c r="A20" s="503" t="s">
        <v>252</v>
      </c>
      <c r="B20" s="499" t="s">
        <v>577</v>
      </c>
      <c r="C20" s="500" t="s">
        <v>10</v>
      </c>
      <c r="D20" s="501">
        <v>108</v>
      </c>
      <c r="E20" s="502" t="s">
        <v>536</v>
      </c>
      <c r="F20" s="502" t="s">
        <v>536</v>
      </c>
      <c r="G20" s="502" t="s">
        <v>536</v>
      </c>
      <c r="H20" s="502" t="s">
        <v>536</v>
      </c>
      <c r="I20" s="502" t="s">
        <v>536</v>
      </c>
      <c r="J20" s="502" t="s">
        <v>536</v>
      </c>
      <c r="K20" s="502" t="s">
        <v>536</v>
      </c>
      <c r="L20" s="502" t="s">
        <v>536</v>
      </c>
      <c r="M20" s="502" t="s">
        <v>536</v>
      </c>
      <c r="N20" s="502" t="s">
        <v>536</v>
      </c>
      <c r="O20" s="502" t="s">
        <v>536</v>
      </c>
      <c r="P20" s="530" t="s">
        <v>536</v>
      </c>
      <c r="Q20" s="527" t="s">
        <v>536</v>
      </c>
      <c r="R20" s="502">
        <v>1</v>
      </c>
      <c r="S20" s="502" t="s">
        <v>536</v>
      </c>
      <c r="T20" s="502">
        <v>1</v>
      </c>
      <c r="U20" s="502">
        <v>2</v>
      </c>
      <c r="V20" s="502" t="s">
        <v>536</v>
      </c>
      <c r="W20" s="502">
        <v>2</v>
      </c>
      <c r="X20" s="502">
        <v>13</v>
      </c>
      <c r="Y20" s="502">
        <v>15</v>
      </c>
      <c r="Z20" s="502">
        <v>22</v>
      </c>
      <c r="AA20" s="502">
        <v>28</v>
      </c>
      <c r="AB20" s="502">
        <v>11</v>
      </c>
      <c r="AC20" s="502">
        <v>11</v>
      </c>
      <c r="AD20" s="502">
        <v>2</v>
      </c>
      <c r="AE20" s="502" t="s">
        <v>536</v>
      </c>
      <c r="AF20" s="523" t="s">
        <v>252</v>
      </c>
    </row>
    <row r="21" spans="1:32" ht="13.5">
      <c r="A21" s="498"/>
      <c r="B21" s="499"/>
      <c r="C21" s="500" t="s">
        <v>11</v>
      </c>
      <c r="D21" s="501">
        <v>40</v>
      </c>
      <c r="E21" s="502" t="s">
        <v>536</v>
      </c>
      <c r="F21" s="502" t="s">
        <v>536</v>
      </c>
      <c r="G21" s="502" t="s">
        <v>536</v>
      </c>
      <c r="H21" s="502" t="s">
        <v>536</v>
      </c>
      <c r="I21" s="502" t="s">
        <v>536</v>
      </c>
      <c r="J21" s="502" t="s">
        <v>536</v>
      </c>
      <c r="K21" s="502" t="s">
        <v>536</v>
      </c>
      <c r="L21" s="502" t="s">
        <v>536</v>
      </c>
      <c r="M21" s="502" t="s">
        <v>536</v>
      </c>
      <c r="N21" s="502" t="s">
        <v>536</v>
      </c>
      <c r="O21" s="502" t="s">
        <v>536</v>
      </c>
      <c r="P21" s="530" t="s">
        <v>536</v>
      </c>
      <c r="Q21" s="527" t="s">
        <v>536</v>
      </c>
      <c r="R21" s="502" t="s">
        <v>536</v>
      </c>
      <c r="S21" s="502" t="s">
        <v>536</v>
      </c>
      <c r="T21" s="502" t="s">
        <v>536</v>
      </c>
      <c r="U21" s="502">
        <v>1</v>
      </c>
      <c r="V21" s="502" t="s">
        <v>536</v>
      </c>
      <c r="W21" s="502">
        <v>2</v>
      </c>
      <c r="X21" s="502">
        <v>7</v>
      </c>
      <c r="Y21" s="502">
        <v>6</v>
      </c>
      <c r="Z21" s="502">
        <v>8</v>
      </c>
      <c r="AA21" s="502">
        <v>6</v>
      </c>
      <c r="AB21" s="502">
        <v>4</v>
      </c>
      <c r="AC21" s="502">
        <v>5</v>
      </c>
      <c r="AD21" s="502">
        <v>1</v>
      </c>
      <c r="AE21" s="502" t="s">
        <v>536</v>
      </c>
      <c r="AF21" s="522"/>
    </row>
    <row r="22" spans="1:32" ht="13.5">
      <c r="A22" s="498"/>
      <c r="B22" s="499"/>
      <c r="C22" s="500" t="s">
        <v>12</v>
      </c>
      <c r="D22" s="501">
        <v>68</v>
      </c>
      <c r="E22" s="502" t="s">
        <v>536</v>
      </c>
      <c r="F22" s="502" t="s">
        <v>536</v>
      </c>
      <c r="G22" s="502" t="s">
        <v>536</v>
      </c>
      <c r="H22" s="502" t="s">
        <v>536</v>
      </c>
      <c r="I22" s="502" t="s">
        <v>536</v>
      </c>
      <c r="J22" s="502" t="s">
        <v>536</v>
      </c>
      <c r="K22" s="502" t="s">
        <v>536</v>
      </c>
      <c r="L22" s="502" t="s">
        <v>536</v>
      </c>
      <c r="M22" s="502" t="s">
        <v>536</v>
      </c>
      <c r="N22" s="502" t="s">
        <v>536</v>
      </c>
      <c r="O22" s="502" t="s">
        <v>536</v>
      </c>
      <c r="P22" s="530" t="s">
        <v>536</v>
      </c>
      <c r="Q22" s="527" t="s">
        <v>536</v>
      </c>
      <c r="R22" s="502">
        <v>1</v>
      </c>
      <c r="S22" s="502" t="s">
        <v>536</v>
      </c>
      <c r="T22" s="502">
        <v>1</v>
      </c>
      <c r="U22" s="502">
        <v>1</v>
      </c>
      <c r="V22" s="502" t="s">
        <v>536</v>
      </c>
      <c r="W22" s="502" t="s">
        <v>536</v>
      </c>
      <c r="X22" s="502">
        <v>6</v>
      </c>
      <c r="Y22" s="502">
        <v>9</v>
      </c>
      <c r="Z22" s="502">
        <v>14</v>
      </c>
      <c r="AA22" s="502">
        <v>22</v>
      </c>
      <c r="AB22" s="502">
        <v>7</v>
      </c>
      <c r="AC22" s="502">
        <v>6</v>
      </c>
      <c r="AD22" s="502">
        <v>1</v>
      </c>
      <c r="AE22" s="502" t="s">
        <v>536</v>
      </c>
      <c r="AF22" s="522"/>
    </row>
    <row r="23" spans="1:32" ht="13.5">
      <c r="A23" s="498"/>
      <c r="B23" s="499"/>
      <c r="C23" s="500"/>
      <c r="D23" s="501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30"/>
      <c r="Q23" s="527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2"/>
      <c r="AF23" s="522"/>
    </row>
    <row r="24" spans="1:32" ht="13.5">
      <c r="A24" s="503" t="s">
        <v>253</v>
      </c>
      <c r="B24" s="499" t="s">
        <v>633</v>
      </c>
      <c r="C24" s="500" t="s">
        <v>10</v>
      </c>
      <c r="D24" s="501">
        <v>1</v>
      </c>
      <c r="E24" s="502" t="s">
        <v>536</v>
      </c>
      <c r="F24" s="502" t="s">
        <v>536</v>
      </c>
      <c r="G24" s="502" t="s">
        <v>536</v>
      </c>
      <c r="H24" s="502" t="s">
        <v>536</v>
      </c>
      <c r="I24" s="502" t="s">
        <v>536</v>
      </c>
      <c r="J24" s="502" t="s">
        <v>536</v>
      </c>
      <c r="K24" s="502" t="s">
        <v>536</v>
      </c>
      <c r="L24" s="502" t="s">
        <v>536</v>
      </c>
      <c r="M24" s="502" t="s">
        <v>536</v>
      </c>
      <c r="N24" s="502" t="s">
        <v>536</v>
      </c>
      <c r="O24" s="502" t="s">
        <v>536</v>
      </c>
      <c r="P24" s="530">
        <v>1</v>
      </c>
      <c r="Q24" s="527" t="s">
        <v>536</v>
      </c>
      <c r="R24" s="502" t="s">
        <v>536</v>
      </c>
      <c r="S24" s="502" t="s">
        <v>536</v>
      </c>
      <c r="T24" s="502" t="s">
        <v>536</v>
      </c>
      <c r="U24" s="502" t="s">
        <v>536</v>
      </c>
      <c r="V24" s="502" t="s">
        <v>536</v>
      </c>
      <c r="W24" s="502" t="s">
        <v>536</v>
      </c>
      <c r="X24" s="502" t="s">
        <v>536</v>
      </c>
      <c r="Y24" s="502" t="s">
        <v>536</v>
      </c>
      <c r="Z24" s="502" t="s">
        <v>536</v>
      </c>
      <c r="AA24" s="502" t="s">
        <v>536</v>
      </c>
      <c r="AB24" s="502" t="s">
        <v>536</v>
      </c>
      <c r="AC24" s="502" t="s">
        <v>536</v>
      </c>
      <c r="AD24" s="502" t="s">
        <v>536</v>
      </c>
      <c r="AE24" s="502" t="s">
        <v>536</v>
      </c>
      <c r="AF24" s="523" t="s">
        <v>253</v>
      </c>
    </row>
    <row r="25" spans="1:32" ht="13.5">
      <c r="A25" s="498"/>
      <c r="B25" s="499"/>
      <c r="C25" s="500" t="s">
        <v>11</v>
      </c>
      <c r="D25" s="501" t="s">
        <v>564</v>
      </c>
      <c r="E25" s="502" t="s">
        <v>564</v>
      </c>
      <c r="F25" s="502" t="s">
        <v>564</v>
      </c>
      <c r="G25" s="502" t="s">
        <v>564</v>
      </c>
      <c r="H25" s="502" t="s">
        <v>564</v>
      </c>
      <c r="I25" s="502" t="s">
        <v>564</v>
      </c>
      <c r="J25" s="502" t="s">
        <v>564</v>
      </c>
      <c r="K25" s="502" t="s">
        <v>564</v>
      </c>
      <c r="L25" s="502" t="s">
        <v>564</v>
      </c>
      <c r="M25" s="502" t="s">
        <v>564</v>
      </c>
      <c r="N25" s="502" t="s">
        <v>564</v>
      </c>
      <c r="O25" s="502" t="s">
        <v>564</v>
      </c>
      <c r="P25" s="530" t="s">
        <v>564</v>
      </c>
      <c r="Q25" s="527" t="s">
        <v>564</v>
      </c>
      <c r="R25" s="502" t="s">
        <v>564</v>
      </c>
      <c r="S25" s="502" t="s">
        <v>564</v>
      </c>
      <c r="T25" s="502" t="s">
        <v>564</v>
      </c>
      <c r="U25" s="502" t="s">
        <v>564</v>
      </c>
      <c r="V25" s="502" t="s">
        <v>564</v>
      </c>
      <c r="W25" s="502" t="s">
        <v>564</v>
      </c>
      <c r="X25" s="502" t="s">
        <v>564</v>
      </c>
      <c r="Y25" s="502" t="s">
        <v>564</v>
      </c>
      <c r="Z25" s="502" t="s">
        <v>564</v>
      </c>
      <c r="AA25" s="502" t="s">
        <v>564</v>
      </c>
      <c r="AB25" s="502" t="s">
        <v>564</v>
      </c>
      <c r="AC25" s="502" t="s">
        <v>564</v>
      </c>
      <c r="AD25" s="502" t="s">
        <v>564</v>
      </c>
      <c r="AE25" s="502" t="s">
        <v>564</v>
      </c>
      <c r="AF25" s="522"/>
    </row>
    <row r="26" spans="1:32" ht="13.5">
      <c r="A26" s="498"/>
      <c r="B26" s="499"/>
      <c r="C26" s="500" t="s">
        <v>12</v>
      </c>
      <c r="D26" s="501">
        <v>1</v>
      </c>
      <c r="E26" s="502" t="s">
        <v>536</v>
      </c>
      <c r="F26" s="502" t="s">
        <v>536</v>
      </c>
      <c r="G26" s="502" t="s">
        <v>536</v>
      </c>
      <c r="H26" s="502" t="s">
        <v>536</v>
      </c>
      <c r="I26" s="502" t="s">
        <v>536</v>
      </c>
      <c r="J26" s="502" t="s">
        <v>536</v>
      </c>
      <c r="K26" s="502" t="s">
        <v>536</v>
      </c>
      <c r="L26" s="502" t="s">
        <v>536</v>
      </c>
      <c r="M26" s="502" t="s">
        <v>536</v>
      </c>
      <c r="N26" s="502" t="s">
        <v>536</v>
      </c>
      <c r="O26" s="502" t="s">
        <v>536</v>
      </c>
      <c r="P26" s="530">
        <v>1</v>
      </c>
      <c r="Q26" s="527" t="s">
        <v>536</v>
      </c>
      <c r="R26" s="502" t="s">
        <v>536</v>
      </c>
      <c r="S26" s="502" t="s">
        <v>536</v>
      </c>
      <c r="T26" s="502" t="s">
        <v>536</v>
      </c>
      <c r="U26" s="502" t="s">
        <v>536</v>
      </c>
      <c r="V26" s="502" t="s">
        <v>536</v>
      </c>
      <c r="W26" s="502" t="s">
        <v>536</v>
      </c>
      <c r="X26" s="502" t="s">
        <v>536</v>
      </c>
      <c r="Y26" s="502" t="s">
        <v>536</v>
      </c>
      <c r="Z26" s="502" t="s">
        <v>536</v>
      </c>
      <c r="AA26" s="502" t="s">
        <v>536</v>
      </c>
      <c r="AB26" s="502" t="s">
        <v>536</v>
      </c>
      <c r="AC26" s="502" t="s">
        <v>536</v>
      </c>
      <c r="AD26" s="502" t="s">
        <v>536</v>
      </c>
      <c r="AE26" s="502" t="s">
        <v>536</v>
      </c>
      <c r="AF26" s="522"/>
    </row>
    <row r="27" spans="1:32" ht="13.5">
      <c r="A27" s="498"/>
      <c r="B27" s="499"/>
      <c r="C27" s="500"/>
      <c r="D27" s="501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30"/>
      <c r="Q27" s="527"/>
      <c r="R27" s="502"/>
      <c r="S27" s="502"/>
      <c r="T27" s="502"/>
      <c r="U27" s="502"/>
      <c r="V27" s="502"/>
      <c r="W27" s="502"/>
      <c r="X27" s="502"/>
      <c r="Y27" s="502"/>
      <c r="Z27" s="502"/>
      <c r="AA27" s="502"/>
      <c r="AB27" s="502"/>
      <c r="AC27" s="502"/>
      <c r="AD27" s="502"/>
      <c r="AE27" s="502"/>
      <c r="AF27" s="522"/>
    </row>
    <row r="28" spans="1:32" ht="13.5">
      <c r="A28" s="503" t="s">
        <v>254</v>
      </c>
      <c r="B28" s="499" t="s">
        <v>634</v>
      </c>
      <c r="C28" s="500" t="s">
        <v>10</v>
      </c>
      <c r="D28" s="501">
        <v>32</v>
      </c>
      <c r="E28" s="502">
        <v>31</v>
      </c>
      <c r="F28" s="502" t="s">
        <v>536</v>
      </c>
      <c r="G28" s="502">
        <v>1</v>
      </c>
      <c r="H28" s="502" t="s">
        <v>536</v>
      </c>
      <c r="I28" s="502" t="s">
        <v>536</v>
      </c>
      <c r="J28" s="502">
        <v>32</v>
      </c>
      <c r="K28" s="502" t="s">
        <v>536</v>
      </c>
      <c r="L28" s="502" t="s">
        <v>536</v>
      </c>
      <c r="M28" s="502" t="s">
        <v>536</v>
      </c>
      <c r="N28" s="502" t="s">
        <v>536</v>
      </c>
      <c r="O28" s="502" t="s">
        <v>536</v>
      </c>
      <c r="P28" s="530" t="s">
        <v>536</v>
      </c>
      <c r="Q28" s="527" t="s">
        <v>536</v>
      </c>
      <c r="R28" s="502" t="s">
        <v>536</v>
      </c>
      <c r="S28" s="502" t="s">
        <v>536</v>
      </c>
      <c r="T28" s="502" t="s">
        <v>536</v>
      </c>
      <c r="U28" s="502" t="s">
        <v>536</v>
      </c>
      <c r="V28" s="502" t="s">
        <v>536</v>
      </c>
      <c r="W28" s="502" t="s">
        <v>536</v>
      </c>
      <c r="X28" s="502" t="s">
        <v>536</v>
      </c>
      <c r="Y28" s="502" t="s">
        <v>536</v>
      </c>
      <c r="Z28" s="502" t="s">
        <v>536</v>
      </c>
      <c r="AA28" s="502" t="s">
        <v>536</v>
      </c>
      <c r="AB28" s="502" t="s">
        <v>536</v>
      </c>
      <c r="AC28" s="502" t="s">
        <v>536</v>
      </c>
      <c r="AD28" s="502" t="s">
        <v>536</v>
      </c>
      <c r="AE28" s="502" t="s">
        <v>536</v>
      </c>
      <c r="AF28" s="523" t="s">
        <v>254</v>
      </c>
    </row>
    <row r="29" spans="1:32" ht="13.5">
      <c r="A29" s="498"/>
      <c r="B29" s="499"/>
      <c r="C29" s="500" t="s">
        <v>11</v>
      </c>
      <c r="D29" s="501">
        <v>16</v>
      </c>
      <c r="E29" s="502">
        <v>16</v>
      </c>
      <c r="F29" s="502" t="s">
        <v>536</v>
      </c>
      <c r="G29" s="502" t="s">
        <v>536</v>
      </c>
      <c r="H29" s="502" t="s">
        <v>536</v>
      </c>
      <c r="I29" s="502" t="s">
        <v>536</v>
      </c>
      <c r="J29" s="502">
        <v>16</v>
      </c>
      <c r="K29" s="502" t="s">
        <v>536</v>
      </c>
      <c r="L29" s="502" t="s">
        <v>536</v>
      </c>
      <c r="M29" s="502" t="s">
        <v>536</v>
      </c>
      <c r="N29" s="502" t="s">
        <v>536</v>
      </c>
      <c r="O29" s="502" t="s">
        <v>536</v>
      </c>
      <c r="P29" s="530" t="s">
        <v>536</v>
      </c>
      <c r="Q29" s="527" t="s">
        <v>536</v>
      </c>
      <c r="R29" s="502" t="s">
        <v>536</v>
      </c>
      <c r="S29" s="502" t="s">
        <v>536</v>
      </c>
      <c r="T29" s="502" t="s">
        <v>536</v>
      </c>
      <c r="U29" s="502" t="s">
        <v>536</v>
      </c>
      <c r="V29" s="502" t="s">
        <v>536</v>
      </c>
      <c r="W29" s="502" t="s">
        <v>536</v>
      </c>
      <c r="X29" s="502" t="s">
        <v>536</v>
      </c>
      <c r="Y29" s="502" t="s">
        <v>536</v>
      </c>
      <c r="Z29" s="502" t="s">
        <v>536</v>
      </c>
      <c r="AA29" s="502" t="s">
        <v>536</v>
      </c>
      <c r="AB29" s="502" t="s">
        <v>536</v>
      </c>
      <c r="AC29" s="502" t="s">
        <v>536</v>
      </c>
      <c r="AD29" s="502" t="s">
        <v>536</v>
      </c>
      <c r="AE29" s="502" t="s">
        <v>536</v>
      </c>
      <c r="AF29" s="522"/>
    </row>
    <row r="30" spans="1:32" ht="13.5">
      <c r="A30" s="498"/>
      <c r="B30" s="499"/>
      <c r="C30" s="500" t="s">
        <v>12</v>
      </c>
      <c r="D30" s="501">
        <v>16</v>
      </c>
      <c r="E30" s="502">
        <v>15</v>
      </c>
      <c r="F30" s="502" t="s">
        <v>536</v>
      </c>
      <c r="G30" s="502">
        <v>1</v>
      </c>
      <c r="H30" s="502" t="s">
        <v>536</v>
      </c>
      <c r="I30" s="502" t="s">
        <v>536</v>
      </c>
      <c r="J30" s="502">
        <v>16</v>
      </c>
      <c r="K30" s="502" t="s">
        <v>536</v>
      </c>
      <c r="L30" s="502" t="s">
        <v>536</v>
      </c>
      <c r="M30" s="502" t="s">
        <v>536</v>
      </c>
      <c r="N30" s="502" t="s">
        <v>536</v>
      </c>
      <c r="O30" s="502" t="s">
        <v>536</v>
      </c>
      <c r="P30" s="530" t="s">
        <v>536</v>
      </c>
      <c r="Q30" s="527" t="s">
        <v>536</v>
      </c>
      <c r="R30" s="502" t="s">
        <v>536</v>
      </c>
      <c r="S30" s="502" t="s">
        <v>536</v>
      </c>
      <c r="T30" s="502" t="s">
        <v>536</v>
      </c>
      <c r="U30" s="502" t="s">
        <v>536</v>
      </c>
      <c r="V30" s="502" t="s">
        <v>536</v>
      </c>
      <c r="W30" s="502" t="s">
        <v>536</v>
      </c>
      <c r="X30" s="502" t="s">
        <v>536</v>
      </c>
      <c r="Y30" s="502" t="s">
        <v>536</v>
      </c>
      <c r="Z30" s="502" t="s">
        <v>536</v>
      </c>
      <c r="AA30" s="502" t="s">
        <v>536</v>
      </c>
      <c r="AB30" s="502" t="s">
        <v>536</v>
      </c>
      <c r="AC30" s="502" t="s">
        <v>536</v>
      </c>
      <c r="AD30" s="502" t="s">
        <v>536</v>
      </c>
      <c r="AE30" s="502" t="s">
        <v>536</v>
      </c>
      <c r="AF30" s="522"/>
    </row>
    <row r="31" spans="1:32" ht="13.5">
      <c r="A31" s="498"/>
      <c r="B31" s="499"/>
      <c r="C31" s="500"/>
      <c r="D31" s="501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30"/>
      <c r="Q31" s="527"/>
      <c r="R31" s="502"/>
      <c r="S31" s="502"/>
      <c r="T31" s="502"/>
      <c r="U31" s="502"/>
      <c r="V31" s="502"/>
      <c r="W31" s="502"/>
      <c r="X31" s="502"/>
      <c r="Y31" s="502"/>
      <c r="Z31" s="502"/>
      <c r="AA31" s="502"/>
      <c r="AB31" s="502"/>
      <c r="AC31" s="502"/>
      <c r="AD31" s="502"/>
      <c r="AE31" s="502"/>
      <c r="AF31" s="522"/>
    </row>
    <row r="32" spans="1:32" ht="13.5">
      <c r="A32" s="503" t="s">
        <v>256</v>
      </c>
      <c r="B32" s="499" t="s">
        <v>635</v>
      </c>
      <c r="C32" s="500" t="s">
        <v>10</v>
      </c>
      <c r="D32" s="501">
        <v>5</v>
      </c>
      <c r="E32" s="502">
        <v>5</v>
      </c>
      <c r="F32" s="502" t="s">
        <v>536</v>
      </c>
      <c r="G32" s="502" t="s">
        <v>536</v>
      </c>
      <c r="H32" s="502" t="s">
        <v>536</v>
      </c>
      <c r="I32" s="502" t="s">
        <v>536</v>
      </c>
      <c r="J32" s="502">
        <v>5</v>
      </c>
      <c r="K32" s="502" t="s">
        <v>536</v>
      </c>
      <c r="L32" s="502" t="s">
        <v>536</v>
      </c>
      <c r="M32" s="502" t="s">
        <v>536</v>
      </c>
      <c r="N32" s="502" t="s">
        <v>536</v>
      </c>
      <c r="O32" s="502" t="s">
        <v>536</v>
      </c>
      <c r="P32" s="530" t="s">
        <v>536</v>
      </c>
      <c r="Q32" s="527" t="s">
        <v>536</v>
      </c>
      <c r="R32" s="502" t="s">
        <v>536</v>
      </c>
      <c r="S32" s="502" t="s">
        <v>536</v>
      </c>
      <c r="T32" s="502" t="s">
        <v>536</v>
      </c>
      <c r="U32" s="502" t="s">
        <v>536</v>
      </c>
      <c r="V32" s="502" t="s">
        <v>536</v>
      </c>
      <c r="W32" s="502" t="s">
        <v>536</v>
      </c>
      <c r="X32" s="502" t="s">
        <v>536</v>
      </c>
      <c r="Y32" s="502" t="s">
        <v>536</v>
      </c>
      <c r="Z32" s="502" t="s">
        <v>536</v>
      </c>
      <c r="AA32" s="502" t="s">
        <v>536</v>
      </c>
      <c r="AB32" s="502" t="s">
        <v>536</v>
      </c>
      <c r="AC32" s="502" t="s">
        <v>536</v>
      </c>
      <c r="AD32" s="502" t="s">
        <v>536</v>
      </c>
      <c r="AE32" s="502" t="s">
        <v>536</v>
      </c>
      <c r="AF32" s="523" t="s">
        <v>256</v>
      </c>
    </row>
    <row r="33" spans="1:32" ht="13.5">
      <c r="A33" s="498"/>
      <c r="B33" s="499"/>
      <c r="C33" s="500" t="s">
        <v>11</v>
      </c>
      <c r="D33" s="501">
        <v>1</v>
      </c>
      <c r="E33" s="502">
        <v>1</v>
      </c>
      <c r="F33" s="502" t="s">
        <v>536</v>
      </c>
      <c r="G33" s="502" t="s">
        <v>536</v>
      </c>
      <c r="H33" s="502" t="s">
        <v>536</v>
      </c>
      <c r="I33" s="502" t="s">
        <v>536</v>
      </c>
      <c r="J33" s="502">
        <v>1</v>
      </c>
      <c r="K33" s="502" t="s">
        <v>536</v>
      </c>
      <c r="L33" s="502" t="s">
        <v>536</v>
      </c>
      <c r="M33" s="502" t="s">
        <v>536</v>
      </c>
      <c r="N33" s="502" t="s">
        <v>536</v>
      </c>
      <c r="O33" s="502" t="s">
        <v>536</v>
      </c>
      <c r="P33" s="530" t="s">
        <v>536</v>
      </c>
      <c r="Q33" s="527" t="s">
        <v>536</v>
      </c>
      <c r="R33" s="502" t="s">
        <v>536</v>
      </c>
      <c r="S33" s="502" t="s">
        <v>536</v>
      </c>
      <c r="T33" s="502" t="s">
        <v>536</v>
      </c>
      <c r="U33" s="502" t="s">
        <v>536</v>
      </c>
      <c r="V33" s="502" t="s">
        <v>536</v>
      </c>
      <c r="W33" s="502" t="s">
        <v>536</v>
      </c>
      <c r="X33" s="502" t="s">
        <v>536</v>
      </c>
      <c r="Y33" s="502" t="s">
        <v>536</v>
      </c>
      <c r="Z33" s="502" t="s">
        <v>536</v>
      </c>
      <c r="AA33" s="502" t="s">
        <v>536</v>
      </c>
      <c r="AB33" s="502" t="s">
        <v>536</v>
      </c>
      <c r="AC33" s="502" t="s">
        <v>536</v>
      </c>
      <c r="AD33" s="502" t="s">
        <v>536</v>
      </c>
      <c r="AE33" s="502" t="s">
        <v>536</v>
      </c>
      <c r="AF33" s="522"/>
    </row>
    <row r="34" spans="1:32" ht="13.5">
      <c r="A34" s="498"/>
      <c r="B34" s="499"/>
      <c r="C34" s="500" t="s">
        <v>12</v>
      </c>
      <c r="D34" s="501">
        <v>4</v>
      </c>
      <c r="E34" s="502">
        <v>4</v>
      </c>
      <c r="F34" s="502" t="s">
        <v>536</v>
      </c>
      <c r="G34" s="502" t="s">
        <v>536</v>
      </c>
      <c r="H34" s="502" t="s">
        <v>536</v>
      </c>
      <c r="I34" s="502" t="s">
        <v>536</v>
      </c>
      <c r="J34" s="502">
        <v>4</v>
      </c>
      <c r="K34" s="502" t="s">
        <v>536</v>
      </c>
      <c r="L34" s="502" t="s">
        <v>536</v>
      </c>
      <c r="M34" s="502" t="s">
        <v>536</v>
      </c>
      <c r="N34" s="502" t="s">
        <v>536</v>
      </c>
      <c r="O34" s="502" t="s">
        <v>536</v>
      </c>
      <c r="P34" s="530" t="s">
        <v>536</v>
      </c>
      <c r="Q34" s="527" t="s">
        <v>536</v>
      </c>
      <c r="R34" s="502" t="s">
        <v>536</v>
      </c>
      <c r="S34" s="502" t="s">
        <v>536</v>
      </c>
      <c r="T34" s="502" t="s">
        <v>536</v>
      </c>
      <c r="U34" s="502" t="s">
        <v>536</v>
      </c>
      <c r="V34" s="502" t="s">
        <v>536</v>
      </c>
      <c r="W34" s="502" t="s">
        <v>536</v>
      </c>
      <c r="X34" s="502" t="s">
        <v>536</v>
      </c>
      <c r="Y34" s="502" t="s">
        <v>536</v>
      </c>
      <c r="Z34" s="502" t="s">
        <v>536</v>
      </c>
      <c r="AA34" s="502" t="s">
        <v>536</v>
      </c>
      <c r="AB34" s="502" t="s">
        <v>536</v>
      </c>
      <c r="AC34" s="502" t="s">
        <v>536</v>
      </c>
      <c r="AD34" s="502" t="s">
        <v>536</v>
      </c>
      <c r="AE34" s="502" t="s">
        <v>536</v>
      </c>
      <c r="AF34" s="522"/>
    </row>
    <row r="35" spans="1:32" ht="13.5">
      <c r="A35" s="498"/>
      <c r="B35" s="499"/>
      <c r="C35" s="500"/>
      <c r="D35" s="501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30"/>
      <c r="Q35" s="527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2"/>
      <c r="AD35" s="502"/>
      <c r="AE35" s="502"/>
      <c r="AF35" s="522"/>
    </row>
    <row r="36" spans="1:32" ht="13.5">
      <c r="A36" s="503" t="s">
        <v>257</v>
      </c>
      <c r="B36" s="499" t="s">
        <v>636</v>
      </c>
      <c r="C36" s="500" t="s">
        <v>10</v>
      </c>
      <c r="D36" s="501" t="s">
        <v>536</v>
      </c>
      <c r="E36" s="502" t="s">
        <v>536</v>
      </c>
      <c r="F36" s="502" t="s">
        <v>536</v>
      </c>
      <c r="G36" s="502" t="s">
        <v>536</v>
      </c>
      <c r="H36" s="502" t="s">
        <v>536</v>
      </c>
      <c r="I36" s="502" t="s">
        <v>536</v>
      </c>
      <c r="J36" s="502" t="s">
        <v>536</v>
      </c>
      <c r="K36" s="502" t="s">
        <v>536</v>
      </c>
      <c r="L36" s="502" t="s">
        <v>536</v>
      </c>
      <c r="M36" s="502" t="s">
        <v>536</v>
      </c>
      <c r="N36" s="502" t="s">
        <v>536</v>
      </c>
      <c r="O36" s="502" t="s">
        <v>536</v>
      </c>
      <c r="P36" s="530" t="s">
        <v>536</v>
      </c>
      <c r="Q36" s="527" t="s">
        <v>536</v>
      </c>
      <c r="R36" s="502" t="s">
        <v>536</v>
      </c>
      <c r="S36" s="502" t="s">
        <v>536</v>
      </c>
      <c r="T36" s="502" t="s">
        <v>536</v>
      </c>
      <c r="U36" s="502" t="s">
        <v>536</v>
      </c>
      <c r="V36" s="502" t="s">
        <v>536</v>
      </c>
      <c r="W36" s="502" t="s">
        <v>536</v>
      </c>
      <c r="X36" s="502" t="s">
        <v>536</v>
      </c>
      <c r="Y36" s="502" t="s">
        <v>536</v>
      </c>
      <c r="Z36" s="502" t="s">
        <v>536</v>
      </c>
      <c r="AA36" s="502" t="s">
        <v>536</v>
      </c>
      <c r="AB36" s="502" t="s">
        <v>536</v>
      </c>
      <c r="AC36" s="502" t="s">
        <v>536</v>
      </c>
      <c r="AD36" s="502" t="s">
        <v>536</v>
      </c>
      <c r="AE36" s="502" t="s">
        <v>536</v>
      </c>
      <c r="AF36" s="523" t="s">
        <v>257</v>
      </c>
    </row>
    <row r="37" spans="1:32" ht="13.5">
      <c r="A37" s="498"/>
      <c r="B37" s="499"/>
      <c r="C37" s="500" t="s">
        <v>11</v>
      </c>
      <c r="D37" s="501" t="s">
        <v>536</v>
      </c>
      <c r="E37" s="502" t="s">
        <v>536</v>
      </c>
      <c r="F37" s="502" t="s">
        <v>536</v>
      </c>
      <c r="G37" s="502" t="s">
        <v>536</v>
      </c>
      <c r="H37" s="502" t="s">
        <v>536</v>
      </c>
      <c r="I37" s="502" t="s">
        <v>536</v>
      </c>
      <c r="J37" s="502" t="s">
        <v>536</v>
      </c>
      <c r="K37" s="502" t="s">
        <v>536</v>
      </c>
      <c r="L37" s="502" t="s">
        <v>536</v>
      </c>
      <c r="M37" s="502" t="s">
        <v>536</v>
      </c>
      <c r="N37" s="502" t="s">
        <v>536</v>
      </c>
      <c r="O37" s="502" t="s">
        <v>536</v>
      </c>
      <c r="P37" s="530" t="s">
        <v>536</v>
      </c>
      <c r="Q37" s="527" t="s">
        <v>536</v>
      </c>
      <c r="R37" s="502" t="s">
        <v>536</v>
      </c>
      <c r="S37" s="502" t="s">
        <v>536</v>
      </c>
      <c r="T37" s="502" t="s">
        <v>536</v>
      </c>
      <c r="U37" s="502" t="s">
        <v>536</v>
      </c>
      <c r="V37" s="502" t="s">
        <v>536</v>
      </c>
      <c r="W37" s="502" t="s">
        <v>536</v>
      </c>
      <c r="X37" s="502" t="s">
        <v>536</v>
      </c>
      <c r="Y37" s="502" t="s">
        <v>536</v>
      </c>
      <c r="Z37" s="502" t="s">
        <v>536</v>
      </c>
      <c r="AA37" s="502" t="s">
        <v>536</v>
      </c>
      <c r="AB37" s="502" t="s">
        <v>536</v>
      </c>
      <c r="AC37" s="502" t="s">
        <v>536</v>
      </c>
      <c r="AD37" s="502" t="s">
        <v>536</v>
      </c>
      <c r="AE37" s="502" t="s">
        <v>536</v>
      </c>
      <c r="AF37" s="522"/>
    </row>
    <row r="38" spans="1:32" ht="13.5">
      <c r="A38" s="498"/>
      <c r="B38" s="499"/>
      <c r="C38" s="500" t="s">
        <v>12</v>
      </c>
      <c r="D38" s="501" t="s">
        <v>536</v>
      </c>
      <c r="E38" s="502" t="s">
        <v>536</v>
      </c>
      <c r="F38" s="502" t="s">
        <v>536</v>
      </c>
      <c r="G38" s="502" t="s">
        <v>536</v>
      </c>
      <c r="H38" s="502" t="s">
        <v>536</v>
      </c>
      <c r="I38" s="502" t="s">
        <v>536</v>
      </c>
      <c r="J38" s="502" t="s">
        <v>536</v>
      </c>
      <c r="K38" s="502" t="s">
        <v>536</v>
      </c>
      <c r="L38" s="502" t="s">
        <v>536</v>
      </c>
      <c r="M38" s="502" t="s">
        <v>536</v>
      </c>
      <c r="N38" s="502" t="s">
        <v>536</v>
      </c>
      <c r="O38" s="502" t="s">
        <v>536</v>
      </c>
      <c r="P38" s="530" t="s">
        <v>536</v>
      </c>
      <c r="Q38" s="527" t="s">
        <v>536</v>
      </c>
      <c r="R38" s="502" t="s">
        <v>536</v>
      </c>
      <c r="S38" s="502" t="s">
        <v>536</v>
      </c>
      <c r="T38" s="502" t="s">
        <v>536</v>
      </c>
      <c r="U38" s="502" t="s">
        <v>536</v>
      </c>
      <c r="V38" s="502" t="s">
        <v>536</v>
      </c>
      <c r="W38" s="502" t="s">
        <v>536</v>
      </c>
      <c r="X38" s="502" t="s">
        <v>536</v>
      </c>
      <c r="Y38" s="502" t="s">
        <v>536</v>
      </c>
      <c r="Z38" s="502" t="s">
        <v>536</v>
      </c>
      <c r="AA38" s="502" t="s">
        <v>536</v>
      </c>
      <c r="AB38" s="502" t="s">
        <v>536</v>
      </c>
      <c r="AC38" s="502" t="s">
        <v>536</v>
      </c>
      <c r="AD38" s="502" t="s">
        <v>536</v>
      </c>
      <c r="AE38" s="502" t="s">
        <v>536</v>
      </c>
      <c r="AF38" s="522"/>
    </row>
    <row r="39" spans="1:32" ht="13.5">
      <c r="A39" s="498"/>
      <c r="B39" s="499"/>
      <c r="C39" s="500"/>
      <c r="D39" s="501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30"/>
      <c r="Q39" s="527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502"/>
      <c r="AF39" s="522"/>
    </row>
    <row r="40" spans="1:32" ht="13.5">
      <c r="A40" s="503" t="s">
        <v>258</v>
      </c>
      <c r="B40" s="499" t="s">
        <v>637</v>
      </c>
      <c r="C40" s="500" t="s">
        <v>10</v>
      </c>
      <c r="D40" s="501">
        <v>18</v>
      </c>
      <c r="E40" s="502">
        <v>17</v>
      </c>
      <c r="F40" s="502" t="s">
        <v>536</v>
      </c>
      <c r="G40" s="502">
        <v>1</v>
      </c>
      <c r="H40" s="502" t="s">
        <v>536</v>
      </c>
      <c r="I40" s="502" t="s">
        <v>536</v>
      </c>
      <c r="J40" s="502">
        <v>18</v>
      </c>
      <c r="K40" s="502" t="s">
        <v>536</v>
      </c>
      <c r="L40" s="502" t="s">
        <v>536</v>
      </c>
      <c r="M40" s="502" t="s">
        <v>536</v>
      </c>
      <c r="N40" s="502" t="s">
        <v>536</v>
      </c>
      <c r="O40" s="502" t="s">
        <v>536</v>
      </c>
      <c r="P40" s="530" t="s">
        <v>536</v>
      </c>
      <c r="Q40" s="527" t="s">
        <v>536</v>
      </c>
      <c r="R40" s="502" t="s">
        <v>536</v>
      </c>
      <c r="S40" s="502" t="s">
        <v>536</v>
      </c>
      <c r="T40" s="502" t="s">
        <v>536</v>
      </c>
      <c r="U40" s="502" t="s">
        <v>536</v>
      </c>
      <c r="V40" s="502" t="s">
        <v>536</v>
      </c>
      <c r="W40" s="502" t="s">
        <v>536</v>
      </c>
      <c r="X40" s="502" t="s">
        <v>536</v>
      </c>
      <c r="Y40" s="502" t="s">
        <v>536</v>
      </c>
      <c r="Z40" s="502" t="s">
        <v>536</v>
      </c>
      <c r="AA40" s="502" t="s">
        <v>536</v>
      </c>
      <c r="AB40" s="502" t="s">
        <v>536</v>
      </c>
      <c r="AC40" s="502" t="s">
        <v>536</v>
      </c>
      <c r="AD40" s="502" t="s">
        <v>536</v>
      </c>
      <c r="AE40" s="502" t="s">
        <v>536</v>
      </c>
      <c r="AF40" s="523" t="s">
        <v>258</v>
      </c>
    </row>
    <row r="41" spans="1:32" ht="13.5">
      <c r="A41" s="498"/>
      <c r="B41" s="499"/>
      <c r="C41" s="500" t="s">
        <v>11</v>
      </c>
      <c r="D41" s="501">
        <v>8</v>
      </c>
      <c r="E41" s="502">
        <v>8</v>
      </c>
      <c r="F41" s="502" t="s">
        <v>536</v>
      </c>
      <c r="G41" s="502" t="s">
        <v>536</v>
      </c>
      <c r="H41" s="502" t="s">
        <v>536</v>
      </c>
      <c r="I41" s="502" t="s">
        <v>536</v>
      </c>
      <c r="J41" s="502">
        <v>8</v>
      </c>
      <c r="K41" s="502" t="s">
        <v>536</v>
      </c>
      <c r="L41" s="502" t="s">
        <v>536</v>
      </c>
      <c r="M41" s="502" t="s">
        <v>536</v>
      </c>
      <c r="N41" s="502" t="s">
        <v>536</v>
      </c>
      <c r="O41" s="502" t="s">
        <v>536</v>
      </c>
      <c r="P41" s="530" t="s">
        <v>536</v>
      </c>
      <c r="Q41" s="527" t="s">
        <v>536</v>
      </c>
      <c r="R41" s="502" t="s">
        <v>536</v>
      </c>
      <c r="S41" s="502" t="s">
        <v>536</v>
      </c>
      <c r="T41" s="502" t="s">
        <v>536</v>
      </c>
      <c r="U41" s="502" t="s">
        <v>536</v>
      </c>
      <c r="V41" s="502" t="s">
        <v>536</v>
      </c>
      <c r="W41" s="502" t="s">
        <v>536</v>
      </c>
      <c r="X41" s="502" t="s">
        <v>536</v>
      </c>
      <c r="Y41" s="502" t="s">
        <v>536</v>
      </c>
      <c r="Z41" s="502" t="s">
        <v>536</v>
      </c>
      <c r="AA41" s="502" t="s">
        <v>536</v>
      </c>
      <c r="AB41" s="502" t="s">
        <v>536</v>
      </c>
      <c r="AC41" s="502" t="s">
        <v>536</v>
      </c>
      <c r="AD41" s="502" t="s">
        <v>536</v>
      </c>
      <c r="AE41" s="502" t="s">
        <v>536</v>
      </c>
      <c r="AF41" s="522"/>
    </row>
    <row r="42" spans="1:32" ht="13.5">
      <c r="A42" s="498"/>
      <c r="B42" s="499"/>
      <c r="C42" s="500" t="s">
        <v>12</v>
      </c>
      <c r="D42" s="501">
        <v>10</v>
      </c>
      <c r="E42" s="502">
        <v>9</v>
      </c>
      <c r="F42" s="502" t="s">
        <v>536</v>
      </c>
      <c r="G42" s="502">
        <v>1</v>
      </c>
      <c r="H42" s="502" t="s">
        <v>536</v>
      </c>
      <c r="I42" s="502" t="s">
        <v>536</v>
      </c>
      <c r="J42" s="502">
        <v>10</v>
      </c>
      <c r="K42" s="502" t="s">
        <v>536</v>
      </c>
      <c r="L42" s="502" t="s">
        <v>536</v>
      </c>
      <c r="M42" s="502" t="s">
        <v>536</v>
      </c>
      <c r="N42" s="502" t="s">
        <v>536</v>
      </c>
      <c r="O42" s="502" t="s">
        <v>536</v>
      </c>
      <c r="P42" s="530" t="s">
        <v>536</v>
      </c>
      <c r="Q42" s="527" t="s">
        <v>536</v>
      </c>
      <c r="R42" s="502" t="s">
        <v>536</v>
      </c>
      <c r="S42" s="502" t="s">
        <v>536</v>
      </c>
      <c r="T42" s="502" t="s">
        <v>536</v>
      </c>
      <c r="U42" s="502" t="s">
        <v>536</v>
      </c>
      <c r="V42" s="502" t="s">
        <v>536</v>
      </c>
      <c r="W42" s="502" t="s">
        <v>536</v>
      </c>
      <c r="X42" s="502" t="s">
        <v>536</v>
      </c>
      <c r="Y42" s="502" t="s">
        <v>536</v>
      </c>
      <c r="Z42" s="502" t="s">
        <v>536</v>
      </c>
      <c r="AA42" s="502" t="s">
        <v>536</v>
      </c>
      <c r="AB42" s="502" t="s">
        <v>536</v>
      </c>
      <c r="AC42" s="502" t="s">
        <v>536</v>
      </c>
      <c r="AD42" s="502" t="s">
        <v>536</v>
      </c>
      <c r="AE42" s="502" t="s">
        <v>536</v>
      </c>
      <c r="AF42" s="522"/>
    </row>
    <row r="43" spans="1:32" ht="13.5">
      <c r="A43" s="498"/>
      <c r="B43" s="499"/>
      <c r="C43" s="500"/>
      <c r="D43" s="501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30"/>
      <c r="Q43" s="527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22"/>
    </row>
    <row r="44" spans="1:32" ht="13.5">
      <c r="A44" s="503" t="s">
        <v>259</v>
      </c>
      <c r="B44" s="499" t="s">
        <v>638</v>
      </c>
      <c r="C44" s="500" t="s">
        <v>10</v>
      </c>
      <c r="D44" s="501">
        <v>2</v>
      </c>
      <c r="E44" s="502">
        <v>2</v>
      </c>
      <c r="F44" s="502" t="s">
        <v>536</v>
      </c>
      <c r="G44" s="502" t="s">
        <v>536</v>
      </c>
      <c r="H44" s="502" t="s">
        <v>536</v>
      </c>
      <c r="I44" s="502" t="s">
        <v>536</v>
      </c>
      <c r="J44" s="502">
        <v>2</v>
      </c>
      <c r="K44" s="502" t="s">
        <v>536</v>
      </c>
      <c r="L44" s="502" t="s">
        <v>536</v>
      </c>
      <c r="M44" s="502" t="s">
        <v>536</v>
      </c>
      <c r="N44" s="502" t="s">
        <v>536</v>
      </c>
      <c r="O44" s="502" t="s">
        <v>536</v>
      </c>
      <c r="P44" s="530" t="s">
        <v>536</v>
      </c>
      <c r="Q44" s="527" t="s">
        <v>536</v>
      </c>
      <c r="R44" s="502" t="s">
        <v>536</v>
      </c>
      <c r="S44" s="502" t="s">
        <v>536</v>
      </c>
      <c r="T44" s="502" t="s">
        <v>536</v>
      </c>
      <c r="U44" s="502" t="s">
        <v>536</v>
      </c>
      <c r="V44" s="502" t="s">
        <v>536</v>
      </c>
      <c r="W44" s="502" t="s">
        <v>536</v>
      </c>
      <c r="X44" s="502" t="s">
        <v>536</v>
      </c>
      <c r="Y44" s="502" t="s">
        <v>536</v>
      </c>
      <c r="Z44" s="502" t="s">
        <v>536</v>
      </c>
      <c r="AA44" s="502" t="s">
        <v>536</v>
      </c>
      <c r="AB44" s="502" t="s">
        <v>536</v>
      </c>
      <c r="AC44" s="502" t="s">
        <v>536</v>
      </c>
      <c r="AD44" s="502" t="s">
        <v>536</v>
      </c>
      <c r="AE44" s="502" t="s">
        <v>536</v>
      </c>
      <c r="AF44" s="523" t="s">
        <v>259</v>
      </c>
    </row>
    <row r="45" spans="1:32" ht="13.5">
      <c r="A45" s="498"/>
      <c r="B45" s="499"/>
      <c r="C45" s="500" t="s">
        <v>11</v>
      </c>
      <c r="D45" s="501">
        <v>2</v>
      </c>
      <c r="E45" s="502">
        <v>2</v>
      </c>
      <c r="F45" s="502" t="s">
        <v>536</v>
      </c>
      <c r="G45" s="502" t="s">
        <v>536</v>
      </c>
      <c r="H45" s="502" t="s">
        <v>536</v>
      </c>
      <c r="I45" s="502" t="s">
        <v>536</v>
      </c>
      <c r="J45" s="502">
        <v>2</v>
      </c>
      <c r="K45" s="502" t="s">
        <v>536</v>
      </c>
      <c r="L45" s="502" t="s">
        <v>536</v>
      </c>
      <c r="M45" s="502" t="s">
        <v>536</v>
      </c>
      <c r="N45" s="502" t="s">
        <v>536</v>
      </c>
      <c r="O45" s="502" t="s">
        <v>536</v>
      </c>
      <c r="P45" s="530" t="s">
        <v>536</v>
      </c>
      <c r="Q45" s="527" t="s">
        <v>536</v>
      </c>
      <c r="R45" s="502" t="s">
        <v>536</v>
      </c>
      <c r="S45" s="502" t="s">
        <v>536</v>
      </c>
      <c r="T45" s="502" t="s">
        <v>536</v>
      </c>
      <c r="U45" s="502" t="s">
        <v>536</v>
      </c>
      <c r="V45" s="502" t="s">
        <v>536</v>
      </c>
      <c r="W45" s="502" t="s">
        <v>536</v>
      </c>
      <c r="X45" s="502" t="s">
        <v>536</v>
      </c>
      <c r="Y45" s="502" t="s">
        <v>536</v>
      </c>
      <c r="Z45" s="502" t="s">
        <v>536</v>
      </c>
      <c r="AA45" s="502" t="s">
        <v>536</v>
      </c>
      <c r="AB45" s="502" t="s">
        <v>536</v>
      </c>
      <c r="AC45" s="502" t="s">
        <v>536</v>
      </c>
      <c r="AD45" s="502" t="s">
        <v>536</v>
      </c>
      <c r="AE45" s="502" t="s">
        <v>536</v>
      </c>
      <c r="AF45" s="522"/>
    </row>
    <row r="46" spans="1:32" ht="13.5">
      <c r="A46" s="498"/>
      <c r="B46" s="499"/>
      <c r="C46" s="500" t="s">
        <v>12</v>
      </c>
      <c r="D46" s="501" t="s">
        <v>536</v>
      </c>
      <c r="E46" s="502" t="s">
        <v>536</v>
      </c>
      <c r="F46" s="502" t="s">
        <v>536</v>
      </c>
      <c r="G46" s="502" t="s">
        <v>536</v>
      </c>
      <c r="H46" s="502" t="s">
        <v>536</v>
      </c>
      <c r="I46" s="502" t="s">
        <v>536</v>
      </c>
      <c r="J46" s="502" t="s">
        <v>536</v>
      </c>
      <c r="K46" s="502" t="s">
        <v>536</v>
      </c>
      <c r="L46" s="502" t="s">
        <v>536</v>
      </c>
      <c r="M46" s="502" t="s">
        <v>536</v>
      </c>
      <c r="N46" s="502" t="s">
        <v>536</v>
      </c>
      <c r="O46" s="502" t="s">
        <v>536</v>
      </c>
      <c r="P46" s="530" t="s">
        <v>536</v>
      </c>
      <c r="Q46" s="527" t="s">
        <v>536</v>
      </c>
      <c r="R46" s="502" t="s">
        <v>536</v>
      </c>
      <c r="S46" s="502" t="s">
        <v>536</v>
      </c>
      <c r="T46" s="502" t="s">
        <v>536</v>
      </c>
      <c r="U46" s="502" t="s">
        <v>536</v>
      </c>
      <c r="V46" s="502" t="s">
        <v>536</v>
      </c>
      <c r="W46" s="502" t="s">
        <v>536</v>
      </c>
      <c r="X46" s="502" t="s">
        <v>536</v>
      </c>
      <c r="Y46" s="502" t="s">
        <v>536</v>
      </c>
      <c r="Z46" s="502" t="s">
        <v>536</v>
      </c>
      <c r="AA46" s="502" t="s">
        <v>536</v>
      </c>
      <c r="AB46" s="502" t="s">
        <v>536</v>
      </c>
      <c r="AC46" s="502" t="s">
        <v>536</v>
      </c>
      <c r="AD46" s="502" t="s">
        <v>536</v>
      </c>
      <c r="AE46" s="502" t="s">
        <v>536</v>
      </c>
      <c r="AF46" s="522"/>
    </row>
    <row r="47" spans="1:32" ht="13.5">
      <c r="A47" s="498"/>
      <c r="B47" s="499"/>
      <c r="C47" s="500"/>
      <c r="D47" s="501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30"/>
      <c r="Q47" s="527"/>
      <c r="R47" s="502"/>
      <c r="S47" s="502"/>
      <c r="T47" s="502"/>
      <c r="U47" s="502"/>
      <c r="V47" s="502"/>
      <c r="W47" s="502"/>
      <c r="X47" s="502"/>
      <c r="Y47" s="502"/>
      <c r="Z47" s="502"/>
      <c r="AA47" s="502"/>
      <c r="AB47" s="502"/>
      <c r="AC47" s="502"/>
      <c r="AD47" s="502"/>
      <c r="AE47" s="502"/>
      <c r="AF47" s="522"/>
    </row>
    <row r="48" spans="1:32" ht="13.5">
      <c r="A48" s="503" t="s">
        <v>260</v>
      </c>
      <c r="B48" s="499" t="s">
        <v>639</v>
      </c>
      <c r="C48" s="500" t="s">
        <v>10</v>
      </c>
      <c r="D48" s="501">
        <v>4</v>
      </c>
      <c r="E48" s="502">
        <v>4</v>
      </c>
      <c r="F48" s="502" t="s">
        <v>536</v>
      </c>
      <c r="G48" s="502" t="s">
        <v>536</v>
      </c>
      <c r="H48" s="502" t="s">
        <v>536</v>
      </c>
      <c r="I48" s="502" t="s">
        <v>536</v>
      </c>
      <c r="J48" s="502">
        <v>4</v>
      </c>
      <c r="K48" s="502" t="s">
        <v>536</v>
      </c>
      <c r="L48" s="502" t="s">
        <v>536</v>
      </c>
      <c r="M48" s="502" t="s">
        <v>536</v>
      </c>
      <c r="N48" s="502" t="s">
        <v>536</v>
      </c>
      <c r="O48" s="502" t="s">
        <v>536</v>
      </c>
      <c r="P48" s="530" t="s">
        <v>536</v>
      </c>
      <c r="Q48" s="527" t="s">
        <v>536</v>
      </c>
      <c r="R48" s="502" t="s">
        <v>536</v>
      </c>
      <c r="S48" s="502" t="s">
        <v>536</v>
      </c>
      <c r="T48" s="502" t="s">
        <v>536</v>
      </c>
      <c r="U48" s="502" t="s">
        <v>536</v>
      </c>
      <c r="V48" s="502" t="s">
        <v>536</v>
      </c>
      <c r="W48" s="502" t="s">
        <v>536</v>
      </c>
      <c r="X48" s="502" t="s">
        <v>536</v>
      </c>
      <c r="Y48" s="502" t="s">
        <v>536</v>
      </c>
      <c r="Z48" s="502" t="s">
        <v>536</v>
      </c>
      <c r="AA48" s="502" t="s">
        <v>536</v>
      </c>
      <c r="AB48" s="502" t="s">
        <v>536</v>
      </c>
      <c r="AC48" s="502" t="s">
        <v>536</v>
      </c>
      <c r="AD48" s="502" t="s">
        <v>536</v>
      </c>
      <c r="AE48" s="502" t="s">
        <v>536</v>
      </c>
      <c r="AF48" s="523" t="s">
        <v>260</v>
      </c>
    </row>
    <row r="49" spans="1:32" ht="13.5">
      <c r="A49" s="498"/>
      <c r="B49" s="499"/>
      <c r="C49" s="500" t="s">
        <v>11</v>
      </c>
      <c r="D49" s="501">
        <v>3</v>
      </c>
      <c r="E49" s="502">
        <v>3</v>
      </c>
      <c r="F49" s="502" t="s">
        <v>536</v>
      </c>
      <c r="G49" s="502" t="s">
        <v>536</v>
      </c>
      <c r="H49" s="502" t="s">
        <v>536</v>
      </c>
      <c r="I49" s="502" t="s">
        <v>536</v>
      </c>
      <c r="J49" s="502">
        <v>3</v>
      </c>
      <c r="K49" s="502" t="s">
        <v>536</v>
      </c>
      <c r="L49" s="502" t="s">
        <v>536</v>
      </c>
      <c r="M49" s="502" t="s">
        <v>536</v>
      </c>
      <c r="N49" s="502" t="s">
        <v>536</v>
      </c>
      <c r="O49" s="502" t="s">
        <v>536</v>
      </c>
      <c r="P49" s="530" t="s">
        <v>536</v>
      </c>
      <c r="Q49" s="527" t="s">
        <v>536</v>
      </c>
      <c r="R49" s="502" t="s">
        <v>536</v>
      </c>
      <c r="S49" s="502" t="s">
        <v>536</v>
      </c>
      <c r="T49" s="502" t="s">
        <v>536</v>
      </c>
      <c r="U49" s="502" t="s">
        <v>536</v>
      </c>
      <c r="V49" s="502" t="s">
        <v>536</v>
      </c>
      <c r="W49" s="502" t="s">
        <v>536</v>
      </c>
      <c r="X49" s="502" t="s">
        <v>536</v>
      </c>
      <c r="Y49" s="502" t="s">
        <v>536</v>
      </c>
      <c r="Z49" s="502" t="s">
        <v>536</v>
      </c>
      <c r="AA49" s="502" t="s">
        <v>536</v>
      </c>
      <c r="AB49" s="502" t="s">
        <v>536</v>
      </c>
      <c r="AC49" s="502" t="s">
        <v>536</v>
      </c>
      <c r="AD49" s="502" t="s">
        <v>536</v>
      </c>
      <c r="AE49" s="502" t="s">
        <v>536</v>
      </c>
      <c r="AF49" s="522"/>
    </row>
    <row r="50" spans="1:32" ht="13.5">
      <c r="A50" s="498"/>
      <c r="B50" s="499"/>
      <c r="C50" s="500" t="s">
        <v>12</v>
      </c>
      <c r="D50" s="501">
        <v>1</v>
      </c>
      <c r="E50" s="502">
        <v>1</v>
      </c>
      <c r="F50" s="502" t="s">
        <v>536</v>
      </c>
      <c r="G50" s="502" t="s">
        <v>536</v>
      </c>
      <c r="H50" s="502" t="s">
        <v>536</v>
      </c>
      <c r="I50" s="502" t="s">
        <v>536</v>
      </c>
      <c r="J50" s="502">
        <v>1</v>
      </c>
      <c r="K50" s="502" t="s">
        <v>536</v>
      </c>
      <c r="L50" s="502" t="s">
        <v>536</v>
      </c>
      <c r="M50" s="502" t="s">
        <v>536</v>
      </c>
      <c r="N50" s="502" t="s">
        <v>536</v>
      </c>
      <c r="O50" s="502" t="s">
        <v>536</v>
      </c>
      <c r="P50" s="530" t="s">
        <v>536</v>
      </c>
      <c r="Q50" s="527" t="s">
        <v>536</v>
      </c>
      <c r="R50" s="502" t="s">
        <v>536</v>
      </c>
      <c r="S50" s="502" t="s">
        <v>536</v>
      </c>
      <c r="T50" s="502" t="s">
        <v>536</v>
      </c>
      <c r="U50" s="502" t="s">
        <v>536</v>
      </c>
      <c r="V50" s="502" t="s">
        <v>536</v>
      </c>
      <c r="W50" s="502" t="s">
        <v>536</v>
      </c>
      <c r="X50" s="502" t="s">
        <v>536</v>
      </c>
      <c r="Y50" s="502" t="s">
        <v>536</v>
      </c>
      <c r="Z50" s="502" t="s">
        <v>536</v>
      </c>
      <c r="AA50" s="502" t="s">
        <v>536</v>
      </c>
      <c r="AB50" s="502" t="s">
        <v>536</v>
      </c>
      <c r="AC50" s="502" t="s">
        <v>536</v>
      </c>
      <c r="AD50" s="502" t="s">
        <v>536</v>
      </c>
      <c r="AE50" s="502" t="s">
        <v>536</v>
      </c>
      <c r="AF50" s="522"/>
    </row>
    <row r="51" spans="1:32" ht="13.5">
      <c r="A51" s="498"/>
      <c r="B51" s="499"/>
      <c r="C51" s="500"/>
      <c r="D51" s="501"/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30"/>
      <c r="Q51" s="527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502"/>
      <c r="AF51" s="522"/>
    </row>
    <row r="52" spans="1:32" ht="13.5">
      <c r="A52" s="503" t="s">
        <v>261</v>
      </c>
      <c r="B52" s="499" t="s">
        <v>640</v>
      </c>
      <c r="C52" s="500" t="s">
        <v>10</v>
      </c>
      <c r="D52" s="501">
        <v>3</v>
      </c>
      <c r="E52" s="502">
        <v>3</v>
      </c>
      <c r="F52" s="502" t="s">
        <v>536</v>
      </c>
      <c r="G52" s="502" t="s">
        <v>536</v>
      </c>
      <c r="H52" s="502" t="s">
        <v>536</v>
      </c>
      <c r="I52" s="502" t="s">
        <v>536</v>
      </c>
      <c r="J52" s="502">
        <v>3</v>
      </c>
      <c r="K52" s="502" t="s">
        <v>536</v>
      </c>
      <c r="L52" s="502" t="s">
        <v>536</v>
      </c>
      <c r="M52" s="502" t="s">
        <v>536</v>
      </c>
      <c r="N52" s="502" t="s">
        <v>536</v>
      </c>
      <c r="O52" s="502" t="s">
        <v>536</v>
      </c>
      <c r="P52" s="530" t="s">
        <v>536</v>
      </c>
      <c r="Q52" s="527" t="s">
        <v>536</v>
      </c>
      <c r="R52" s="502" t="s">
        <v>536</v>
      </c>
      <c r="S52" s="502" t="s">
        <v>536</v>
      </c>
      <c r="T52" s="502" t="s">
        <v>536</v>
      </c>
      <c r="U52" s="502" t="s">
        <v>536</v>
      </c>
      <c r="V52" s="502" t="s">
        <v>536</v>
      </c>
      <c r="W52" s="502" t="s">
        <v>536</v>
      </c>
      <c r="X52" s="502" t="s">
        <v>536</v>
      </c>
      <c r="Y52" s="502" t="s">
        <v>536</v>
      </c>
      <c r="Z52" s="502" t="s">
        <v>536</v>
      </c>
      <c r="AA52" s="502" t="s">
        <v>536</v>
      </c>
      <c r="AB52" s="502" t="s">
        <v>536</v>
      </c>
      <c r="AC52" s="502" t="s">
        <v>536</v>
      </c>
      <c r="AD52" s="502" t="s">
        <v>536</v>
      </c>
      <c r="AE52" s="502" t="s">
        <v>536</v>
      </c>
      <c r="AF52" s="523" t="s">
        <v>261</v>
      </c>
    </row>
    <row r="53" spans="1:32" ht="13.5">
      <c r="A53" s="498"/>
      <c r="B53" s="499"/>
      <c r="C53" s="500" t="s">
        <v>11</v>
      </c>
      <c r="D53" s="501">
        <v>2</v>
      </c>
      <c r="E53" s="502">
        <v>2</v>
      </c>
      <c r="F53" s="502" t="s">
        <v>536</v>
      </c>
      <c r="G53" s="502" t="s">
        <v>536</v>
      </c>
      <c r="H53" s="502" t="s">
        <v>536</v>
      </c>
      <c r="I53" s="502" t="s">
        <v>536</v>
      </c>
      <c r="J53" s="502">
        <v>2</v>
      </c>
      <c r="K53" s="502" t="s">
        <v>536</v>
      </c>
      <c r="L53" s="502" t="s">
        <v>536</v>
      </c>
      <c r="M53" s="502" t="s">
        <v>536</v>
      </c>
      <c r="N53" s="502" t="s">
        <v>536</v>
      </c>
      <c r="O53" s="502" t="s">
        <v>536</v>
      </c>
      <c r="P53" s="530" t="s">
        <v>536</v>
      </c>
      <c r="Q53" s="527" t="s">
        <v>536</v>
      </c>
      <c r="R53" s="502" t="s">
        <v>536</v>
      </c>
      <c r="S53" s="502" t="s">
        <v>536</v>
      </c>
      <c r="T53" s="502" t="s">
        <v>536</v>
      </c>
      <c r="U53" s="502" t="s">
        <v>536</v>
      </c>
      <c r="V53" s="502" t="s">
        <v>536</v>
      </c>
      <c r="W53" s="502" t="s">
        <v>536</v>
      </c>
      <c r="X53" s="502" t="s">
        <v>536</v>
      </c>
      <c r="Y53" s="502" t="s">
        <v>536</v>
      </c>
      <c r="Z53" s="502" t="s">
        <v>536</v>
      </c>
      <c r="AA53" s="502" t="s">
        <v>536</v>
      </c>
      <c r="AB53" s="502" t="s">
        <v>536</v>
      </c>
      <c r="AC53" s="502" t="s">
        <v>536</v>
      </c>
      <c r="AD53" s="502" t="s">
        <v>536</v>
      </c>
      <c r="AE53" s="502" t="s">
        <v>536</v>
      </c>
      <c r="AF53" s="522"/>
    </row>
    <row r="54" spans="1:32" ht="13.5">
      <c r="A54" s="498"/>
      <c r="B54" s="499"/>
      <c r="C54" s="500" t="s">
        <v>12</v>
      </c>
      <c r="D54" s="501">
        <v>1</v>
      </c>
      <c r="E54" s="502">
        <v>1</v>
      </c>
      <c r="F54" s="502" t="s">
        <v>536</v>
      </c>
      <c r="G54" s="502" t="s">
        <v>536</v>
      </c>
      <c r="H54" s="502" t="s">
        <v>536</v>
      </c>
      <c r="I54" s="502" t="s">
        <v>536</v>
      </c>
      <c r="J54" s="502">
        <v>1</v>
      </c>
      <c r="K54" s="502" t="s">
        <v>536</v>
      </c>
      <c r="L54" s="502" t="s">
        <v>536</v>
      </c>
      <c r="M54" s="502" t="s">
        <v>536</v>
      </c>
      <c r="N54" s="502" t="s">
        <v>536</v>
      </c>
      <c r="O54" s="502" t="s">
        <v>536</v>
      </c>
      <c r="P54" s="530" t="s">
        <v>536</v>
      </c>
      <c r="Q54" s="527" t="s">
        <v>536</v>
      </c>
      <c r="R54" s="502" t="s">
        <v>536</v>
      </c>
      <c r="S54" s="502" t="s">
        <v>536</v>
      </c>
      <c r="T54" s="502" t="s">
        <v>536</v>
      </c>
      <c r="U54" s="502" t="s">
        <v>536</v>
      </c>
      <c r="V54" s="502" t="s">
        <v>536</v>
      </c>
      <c r="W54" s="502" t="s">
        <v>536</v>
      </c>
      <c r="X54" s="502" t="s">
        <v>536</v>
      </c>
      <c r="Y54" s="502" t="s">
        <v>536</v>
      </c>
      <c r="Z54" s="502" t="s">
        <v>536</v>
      </c>
      <c r="AA54" s="502" t="s">
        <v>536</v>
      </c>
      <c r="AB54" s="502" t="s">
        <v>536</v>
      </c>
      <c r="AC54" s="502" t="s">
        <v>536</v>
      </c>
      <c r="AD54" s="502" t="s">
        <v>536</v>
      </c>
      <c r="AE54" s="502" t="s">
        <v>536</v>
      </c>
      <c r="AF54" s="522"/>
    </row>
    <row r="55" spans="1:32" ht="13.5">
      <c r="A55" s="498"/>
      <c r="B55" s="499"/>
      <c r="C55" s="500"/>
      <c r="D55" s="501"/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530"/>
      <c r="Q55" s="527"/>
      <c r="R55" s="502"/>
      <c r="S55" s="502"/>
      <c r="T55" s="502"/>
      <c r="U55" s="502"/>
      <c r="V55" s="502"/>
      <c r="W55" s="502"/>
      <c r="X55" s="502"/>
      <c r="Y55" s="502"/>
      <c r="Z55" s="502"/>
      <c r="AA55" s="502"/>
      <c r="AB55" s="502"/>
      <c r="AC55" s="502"/>
      <c r="AD55" s="502"/>
      <c r="AE55" s="502"/>
      <c r="AF55" s="522"/>
    </row>
    <row r="56" spans="1:32" ht="13.5">
      <c r="A56" s="503" t="s">
        <v>262</v>
      </c>
      <c r="B56" s="499" t="s">
        <v>641</v>
      </c>
      <c r="C56" s="500" t="s">
        <v>10</v>
      </c>
      <c r="D56" s="501">
        <v>58</v>
      </c>
      <c r="E56" s="502">
        <v>28</v>
      </c>
      <c r="F56" s="502">
        <v>1</v>
      </c>
      <c r="G56" s="502">
        <v>2</v>
      </c>
      <c r="H56" s="502" t="s">
        <v>536</v>
      </c>
      <c r="I56" s="502" t="s">
        <v>536</v>
      </c>
      <c r="J56" s="502">
        <v>31</v>
      </c>
      <c r="K56" s="502" t="s">
        <v>536</v>
      </c>
      <c r="L56" s="502">
        <v>2</v>
      </c>
      <c r="M56" s="502">
        <v>1</v>
      </c>
      <c r="N56" s="502">
        <v>1</v>
      </c>
      <c r="O56" s="502" t="s">
        <v>536</v>
      </c>
      <c r="P56" s="530" t="s">
        <v>536</v>
      </c>
      <c r="Q56" s="527">
        <v>1</v>
      </c>
      <c r="R56" s="502" t="s">
        <v>536</v>
      </c>
      <c r="S56" s="502" t="s">
        <v>536</v>
      </c>
      <c r="T56" s="502">
        <v>1</v>
      </c>
      <c r="U56" s="502" t="s">
        <v>536</v>
      </c>
      <c r="V56" s="502">
        <v>3</v>
      </c>
      <c r="W56" s="502">
        <v>3</v>
      </c>
      <c r="X56" s="502">
        <v>3</v>
      </c>
      <c r="Y56" s="502">
        <v>4</v>
      </c>
      <c r="Z56" s="502">
        <v>4</v>
      </c>
      <c r="AA56" s="502">
        <v>1</v>
      </c>
      <c r="AB56" s="502">
        <v>3</v>
      </c>
      <c r="AC56" s="502" t="s">
        <v>536</v>
      </c>
      <c r="AD56" s="502" t="s">
        <v>536</v>
      </c>
      <c r="AE56" s="502" t="s">
        <v>536</v>
      </c>
      <c r="AF56" s="523" t="s">
        <v>262</v>
      </c>
    </row>
    <row r="57" spans="1:32" ht="13.5">
      <c r="A57" s="498"/>
      <c r="B57" s="499"/>
      <c r="C57" s="500" t="s">
        <v>11</v>
      </c>
      <c r="D57" s="501">
        <v>26</v>
      </c>
      <c r="E57" s="502">
        <v>14</v>
      </c>
      <c r="F57" s="502">
        <v>1</v>
      </c>
      <c r="G57" s="502">
        <v>1</v>
      </c>
      <c r="H57" s="502" t="s">
        <v>536</v>
      </c>
      <c r="I57" s="502" t="s">
        <v>536</v>
      </c>
      <c r="J57" s="502">
        <v>16</v>
      </c>
      <c r="K57" s="502" t="s">
        <v>536</v>
      </c>
      <c r="L57" s="502">
        <v>2</v>
      </c>
      <c r="M57" s="502">
        <v>1</v>
      </c>
      <c r="N57" s="502" t="s">
        <v>536</v>
      </c>
      <c r="O57" s="502" t="s">
        <v>536</v>
      </c>
      <c r="P57" s="530" t="s">
        <v>536</v>
      </c>
      <c r="Q57" s="527" t="s">
        <v>536</v>
      </c>
      <c r="R57" s="502" t="s">
        <v>536</v>
      </c>
      <c r="S57" s="502" t="s">
        <v>536</v>
      </c>
      <c r="T57" s="502">
        <v>1</v>
      </c>
      <c r="U57" s="502" t="s">
        <v>536</v>
      </c>
      <c r="V57" s="502">
        <v>1</v>
      </c>
      <c r="W57" s="502">
        <v>1</v>
      </c>
      <c r="X57" s="502">
        <v>1</v>
      </c>
      <c r="Y57" s="502">
        <v>1</v>
      </c>
      <c r="Z57" s="502">
        <v>2</v>
      </c>
      <c r="AA57" s="502" t="s">
        <v>536</v>
      </c>
      <c r="AB57" s="502" t="s">
        <v>536</v>
      </c>
      <c r="AC57" s="502" t="s">
        <v>536</v>
      </c>
      <c r="AD57" s="502" t="s">
        <v>536</v>
      </c>
      <c r="AE57" s="502" t="s">
        <v>536</v>
      </c>
      <c r="AF57" s="522"/>
    </row>
    <row r="58" spans="1:32" ht="13.5">
      <c r="A58" s="498"/>
      <c r="B58" s="499"/>
      <c r="C58" s="500" t="s">
        <v>12</v>
      </c>
      <c r="D58" s="501">
        <v>32</v>
      </c>
      <c r="E58" s="502">
        <v>14</v>
      </c>
      <c r="F58" s="502" t="s">
        <v>536</v>
      </c>
      <c r="G58" s="502">
        <v>1</v>
      </c>
      <c r="H58" s="502" t="s">
        <v>536</v>
      </c>
      <c r="I58" s="502" t="s">
        <v>536</v>
      </c>
      <c r="J58" s="502">
        <v>15</v>
      </c>
      <c r="K58" s="502" t="s">
        <v>536</v>
      </c>
      <c r="L58" s="502" t="s">
        <v>536</v>
      </c>
      <c r="M58" s="502" t="s">
        <v>536</v>
      </c>
      <c r="N58" s="502">
        <v>1</v>
      </c>
      <c r="O58" s="502" t="s">
        <v>536</v>
      </c>
      <c r="P58" s="530" t="s">
        <v>536</v>
      </c>
      <c r="Q58" s="527">
        <v>1</v>
      </c>
      <c r="R58" s="502" t="s">
        <v>536</v>
      </c>
      <c r="S58" s="502" t="s">
        <v>536</v>
      </c>
      <c r="T58" s="502" t="s">
        <v>536</v>
      </c>
      <c r="U58" s="502" t="s">
        <v>536</v>
      </c>
      <c r="V58" s="502">
        <v>2</v>
      </c>
      <c r="W58" s="502">
        <v>2</v>
      </c>
      <c r="X58" s="502">
        <v>2</v>
      </c>
      <c r="Y58" s="502">
        <v>3</v>
      </c>
      <c r="Z58" s="502">
        <v>2</v>
      </c>
      <c r="AA58" s="502">
        <v>1</v>
      </c>
      <c r="AB58" s="502">
        <v>3</v>
      </c>
      <c r="AC58" s="502" t="s">
        <v>536</v>
      </c>
      <c r="AD58" s="502" t="s">
        <v>536</v>
      </c>
      <c r="AE58" s="502" t="s">
        <v>536</v>
      </c>
      <c r="AF58" s="522"/>
    </row>
    <row r="59" spans="1:32" ht="13.5">
      <c r="A59" s="498"/>
      <c r="B59" s="499"/>
      <c r="C59" s="500"/>
      <c r="D59" s="501"/>
      <c r="E59" s="502"/>
      <c r="F59" s="502"/>
      <c r="G59" s="502"/>
      <c r="H59" s="502"/>
      <c r="I59" s="502"/>
      <c r="J59" s="502"/>
      <c r="K59" s="502"/>
      <c r="L59" s="502"/>
      <c r="M59" s="502"/>
      <c r="N59" s="502"/>
      <c r="O59" s="502"/>
      <c r="P59" s="530"/>
      <c r="Q59" s="527"/>
      <c r="R59" s="502"/>
      <c r="S59" s="502"/>
      <c r="T59" s="502"/>
      <c r="U59" s="502"/>
      <c r="V59" s="502"/>
      <c r="W59" s="502"/>
      <c r="X59" s="502"/>
      <c r="Y59" s="502"/>
      <c r="Z59" s="502"/>
      <c r="AA59" s="502"/>
      <c r="AB59" s="502"/>
      <c r="AC59" s="502"/>
      <c r="AD59" s="502"/>
      <c r="AE59" s="502"/>
      <c r="AF59" s="522"/>
    </row>
    <row r="60" spans="1:32" ht="13.5">
      <c r="A60" s="503" t="s">
        <v>263</v>
      </c>
      <c r="B60" s="499" t="s">
        <v>642</v>
      </c>
      <c r="C60" s="500" t="s">
        <v>10</v>
      </c>
      <c r="D60" s="501">
        <v>3</v>
      </c>
      <c r="E60" s="502">
        <v>1</v>
      </c>
      <c r="F60" s="502" t="s">
        <v>536</v>
      </c>
      <c r="G60" s="502">
        <v>1</v>
      </c>
      <c r="H60" s="502" t="s">
        <v>536</v>
      </c>
      <c r="I60" s="502" t="s">
        <v>536</v>
      </c>
      <c r="J60" s="502">
        <v>2</v>
      </c>
      <c r="K60" s="502" t="s">
        <v>536</v>
      </c>
      <c r="L60" s="502" t="s">
        <v>536</v>
      </c>
      <c r="M60" s="502" t="s">
        <v>536</v>
      </c>
      <c r="N60" s="502" t="s">
        <v>536</v>
      </c>
      <c r="O60" s="502" t="s">
        <v>536</v>
      </c>
      <c r="P60" s="530" t="s">
        <v>536</v>
      </c>
      <c r="Q60" s="527" t="s">
        <v>536</v>
      </c>
      <c r="R60" s="502" t="s">
        <v>536</v>
      </c>
      <c r="S60" s="502" t="s">
        <v>536</v>
      </c>
      <c r="T60" s="502" t="s">
        <v>536</v>
      </c>
      <c r="U60" s="502" t="s">
        <v>536</v>
      </c>
      <c r="V60" s="502" t="s">
        <v>536</v>
      </c>
      <c r="W60" s="502" t="s">
        <v>536</v>
      </c>
      <c r="X60" s="502" t="s">
        <v>536</v>
      </c>
      <c r="Y60" s="502" t="s">
        <v>536</v>
      </c>
      <c r="Z60" s="502">
        <v>1</v>
      </c>
      <c r="AA60" s="502" t="s">
        <v>536</v>
      </c>
      <c r="AB60" s="502" t="s">
        <v>536</v>
      </c>
      <c r="AC60" s="502" t="s">
        <v>536</v>
      </c>
      <c r="AD60" s="502" t="s">
        <v>536</v>
      </c>
      <c r="AE60" s="502" t="s">
        <v>536</v>
      </c>
      <c r="AF60" s="523" t="s">
        <v>263</v>
      </c>
    </row>
    <row r="61" spans="1:32" ht="13.5">
      <c r="A61" s="498"/>
      <c r="B61" s="499"/>
      <c r="C61" s="500" t="s">
        <v>11</v>
      </c>
      <c r="D61" s="501">
        <v>2</v>
      </c>
      <c r="E61" s="502">
        <v>1</v>
      </c>
      <c r="F61" s="502" t="s">
        <v>536</v>
      </c>
      <c r="G61" s="502" t="s">
        <v>536</v>
      </c>
      <c r="H61" s="502" t="s">
        <v>536</v>
      </c>
      <c r="I61" s="502" t="s">
        <v>536</v>
      </c>
      <c r="J61" s="502">
        <v>1</v>
      </c>
      <c r="K61" s="502" t="s">
        <v>536</v>
      </c>
      <c r="L61" s="502" t="s">
        <v>536</v>
      </c>
      <c r="M61" s="502" t="s">
        <v>536</v>
      </c>
      <c r="N61" s="502" t="s">
        <v>536</v>
      </c>
      <c r="O61" s="502" t="s">
        <v>536</v>
      </c>
      <c r="P61" s="530" t="s">
        <v>536</v>
      </c>
      <c r="Q61" s="527" t="s">
        <v>536</v>
      </c>
      <c r="R61" s="502" t="s">
        <v>536</v>
      </c>
      <c r="S61" s="502" t="s">
        <v>536</v>
      </c>
      <c r="T61" s="502" t="s">
        <v>536</v>
      </c>
      <c r="U61" s="502" t="s">
        <v>536</v>
      </c>
      <c r="V61" s="502" t="s">
        <v>536</v>
      </c>
      <c r="W61" s="502" t="s">
        <v>536</v>
      </c>
      <c r="X61" s="502" t="s">
        <v>536</v>
      </c>
      <c r="Y61" s="502" t="s">
        <v>536</v>
      </c>
      <c r="Z61" s="502">
        <v>1</v>
      </c>
      <c r="AA61" s="502" t="s">
        <v>536</v>
      </c>
      <c r="AB61" s="502" t="s">
        <v>536</v>
      </c>
      <c r="AC61" s="502" t="s">
        <v>536</v>
      </c>
      <c r="AD61" s="502" t="s">
        <v>536</v>
      </c>
      <c r="AE61" s="502" t="s">
        <v>536</v>
      </c>
      <c r="AF61" s="522"/>
    </row>
    <row r="62" spans="1:32" ht="13.5">
      <c r="A62" s="498"/>
      <c r="B62" s="499"/>
      <c r="C62" s="500" t="s">
        <v>12</v>
      </c>
      <c r="D62" s="501">
        <v>1</v>
      </c>
      <c r="E62" s="502" t="s">
        <v>536</v>
      </c>
      <c r="F62" s="502" t="s">
        <v>536</v>
      </c>
      <c r="G62" s="502">
        <v>1</v>
      </c>
      <c r="H62" s="502" t="s">
        <v>536</v>
      </c>
      <c r="I62" s="502" t="s">
        <v>536</v>
      </c>
      <c r="J62" s="502">
        <v>1</v>
      </c>
      <c r="K62" s="502" t="s">
        <v>536</v>
      </c>
      <c r="L62" s="502" t="s">
        <v>536</v>
      </c>
      <c r="M62" s="502" t="s">
        <v>536</v>
      </c>
      <c r="N62" s="502" t="s">
        <v>536</v>
      </c>
      <c r="O62" s="502" t="s">
        <v>536</v>
      </c>
      <c r="P62" s="530" t="s">
        <v>536</v>
      </c>
      <c r="Q62" s="527" t="s">
        <v>536</v>
      </c>
      <c r="R62" s="502" t="s">
        <v>536</v>
      </c>
      <c r="S62" s="502" t="s">
        <v>536</v>
      </c>
      <c r="T62" s="502" t="s">
        <v>536</v>
      </c>
      <c r="U62" s="502" t="s">
        <v>536</v>
      </c>
      <c r="V62" s="502" t="s">
        <v>536</v>
      </c>
      <c r="W62" s="502" t="s">
        <v>536</v>
      </c>
      <c r="X62" s="502" t="s">
        <v>536</v>
      </c>
      <c r="Y62" s="502" t="s">
        <v>536</v>
      </c>
      <c r="Z62" s="502" t="s">
        <v>536</v>
      </c>
      <c r="AA62" s="502" t="s">
        <v>536</v>
      </c>
      <c r="AB62" s="502" t="s">
        <v>536</v>
      </c>
      <c r="AC62" s="502" t="s">
        <v>536</v>
      </c>
      <c r="AD62" s="502" t="s">
        <v>536</v>
      </c>
      <c r="AE62" s="502" t="s">
        <v>536</v>
      </c>
      <c r="AF62" s="522"/>
    </row>
    <row r="63" spans="1:32" ht="13.5">
      <c r="A63" s="498"/>
      <c r="B63" s="499"/>
      <c r="C63" s="500"/>
      <c r="D63" s="501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30"/>
      <c r="Q63" s="527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02"/>
      <c r="AD63" s="502"/>
      <c r="AE63" s="502"/>
      <c r="AF63" s="522"/>
    </row>
    <row r="64" spans="1:32" ht="13.5">
      <c r="A64" s="503" t="s">
        <v>264</v>
      </c>
      <c r="B64" s="499" t="s">
        <v>643</v>
      </c>
      <c r="C64" s="500" t="s">
        <v>10</v>
      </c>
      <c r="D64" s="501">
        <v>26</v>
      </c>
      <c r="E64" s="502">
        <v>13</v>
      </c>
      <c r="F64" s="502">
        <v>1</v>
      </c>
      <c r="G64" s="502">
        <v>1</v>
      </c>
      <c r="H64" s="502" t="s">
        <v>536</v>
      </c>
      <c r="I64" s="502" t="s">
        <v>536</v>
      </c>
      <c r="J64" s="502">
        <v>15</v>
      </c>
      <c r="K64" s="502" t="s">
        <v>536</v>
      </c>
      <c r="L64" s="502">
        <v>2</v>
      </c>
      <c r="M64" s="502" t="s">
        <v>536</v>
      </c>
      <c r="N64" s="502" t="s">
        <v>536</v>
      </c>
      <c r="O64" s="502" t="s">
        <v>536</v>
      </c>
      <c r="P64" s="530" t="s">
        <v>536</v>
      </c>
      <c r="Q64" s="527">
        <v>1</v>
      </c>
      <c r="R64" s="502" t="s">
        <v>536</v>
      </c>
      <c r="S64" s="502" t="s">
        <v>536</v>
      </c>
      <c r="T64" s="502">
        <v>1</v>
      </c>
      <c r="U64" s="502" t="s">
        <v>536</v>
      </c>
      <c r="V64" s="502">
        <v>1</v>
      </c>
      <c r="W64" s="502" t="s">
        <v>536</v>
      </c>
      <c r="X64" s="502">
        <v>1</v>
      </c>
      <c r="Y64" s="502">
        <v>2</v>
      </c>
      <c r="Z64" s="502">
        <v>1</v>
      </c>
      <c r="AA64" s="502" t="s">
        <v>536</v>
      </c>
      <c r="AB64" s="502">
        <v>2</v>
      </c>
      <c r="AC64" s="502" t="s">
        <v>536</v>
      </c>
      <c r="AD64" s="502" t="s">
        <v>536</v>
      </c>
      <c r="AE64" s="502" t="s">
        <v>536</v>
      </c>
      <c r="AF64" s="523" t="s">
        <v>264</v>
      </c>
    </row>
    <row r="65" spans="1:32" ht="13.5">
      <c r="A65" s="498"/>
      <c r="B65" s="499"/>
      <c r="C65" s="500" t="s">
        <v>11</v>
      </c>
      <c r="D65" s="501">
        <v>11</v>
      </c>
      <c r="E65" s="502">
        <v>5</v>
      </c>
      <c r="F65" s="502">
        <v>1</v>
      </c>
      <c r="G65" s="502">
        <v>1</v>
      </c>
      <c r="H65" s="502" t="s">
        <v>536</v>
      </c>
      <c r="I65" s="502" t="s">
        <v>536</v>
      </c>
      <c r="J65" s="502">
        <v>7</v>
      </c>
      <c r="K65" s="502" t="s">
        <v>536</v>
      </c>
      <c r="L65" s="502">
        <v>2</v>
      </c>
      <c r="M65" s="502" t="s">
        <v>536</v>
      </c>
      <c r="N65" s="502" t="s">
        <v>536</v>
      </c>
      <c r="O65" s="502" t="s">
        <v>536</v>
      </c>
      <c r="P65" s="530" t="s">
        <v>536</v>
      </c>
      <c r="Q65" s="527" t="s">
        <v>536</v>
      </c>
      <c r="R65" s="502" t="s">
        <v>536</v>
      </c>
      <c r="S65" s="502" t="s">
        <v>536</v>
      </c>
      <c r="T65" s="502">
        <v>1</v>
      </c>
      <c r="U65" s="502" t="s">
        <v>536</v>
      </c>
      <c r="V65" s="502" t="s">
        <v>536</v>
      </c>
      <c r="W65" s="502" t="s">
        <v>536</v>
      </c>
      <c r="X65" s="502" t="s">
        <v>536</v>
      </c>
      <c r="Y65" s="502" t="s">
        <v>536</v>
      </c>
      <c r="Z65" s="502">
        <v>1</v>
      </c>
      <c r="AA65" s="502" t="s">
        <v>536</v>
      </c>
      <c r="AB65" s="502" t="s">
        <v>536</v>
      </c>
      <c r="AC65" s="502" t="s">
        <v>536</v>
      </c>
      <c r="AD65" s="502" t="s">
        <v>536</v>
      </c>
      <c r="AE65" s="502" t="s">
        <v>536</v>
      </c>
      <c r="AF65" s="522"/>
    </row>
    <row r="66" spans="1:32" ht="13.5">
      <c r="A66" s="498"/>
      <c r="B66" s="499"/>
      <c r="C66" s="500" t="s">
        <v>12</v>
      </c>
      <c r="D66" s="501">
        <v>15</v>
      </c>
      <c r="E66" s="502">
        <v>8</v>
      </c>
      <c r="F66" s="502" t="s">
        <v>536</v>
      </c>
      <c r="G66" s="502" t="s">
        <v>536</v>
      </c>
      <c r="H66" s="502" t="s">
        <v>536</v>
      </c>
      <c r="I66" s="502" t="s">
        <v>536</v>
      </c>
      <c r="J66" s="502">
        <v>8</v>
      </c>
      <c r="K66" s="502" t="s">
        <v>536</v>
      </c>
      <c r="L66" s="502" t="s">
        <v>536</v>
      </c>
      <c r="M66" s="502" t="s">
        <v>536</v>
      </c>
      <c r="N66" s="502" t="s">
        <v>536</v>
      </c>
      <c r="O66" s="502" t="s">
        <v>536</v>
      </c>
      <c r="P66" s="530" t="s">
        <v>536</v>
      </c>
      <c r="Q66" s="527">
        <v>1</v>
      </c>
      <c r="R66" s="502" t="s">
        <v>536</v>
      </c>
      <c r="S66" s="502" t="s">
        <v>536</v>
      </c>
      <c r="T66" s="502" t="s">
        <v>536</v>
      </c>
      <c r="U66" s="502" t="s">
        <v>536</v>
      </c>
      <c r="V66" s="502">
        <v>1</v>
      </c>
      <c r="W66" s="502" t="s">
        <v>536</v>
      </c>
      <c r="X66" s="502">
        <v>1</v>
      </c>
      <c r="Y66" s="502">
        <v>2</v>
      </c>
      <c r="Z66" s="502" t="s">
        <v>536</v>
      </c>
      <c r="AA66" s="502" t="s">
        <v>536</v>
      </c>
      <c r="AB66" s="502">
        <v>2</v>
      </c>
      <c r="AC66" s="502" t="s">
        <v>536</v>
      </c>
      <c r="AD66" s="502" t="s">
        <v>536</v>
      </c>
      <c r="AE66" s="502" t="s">
        <v>536</v>
      </c>
      <c r="AF66" s="522"/>
    </row>
    <row r="67" spans="1:32" ht="13.5">
      <c r="A67" s="498"/>
      <c r="B67" s="499"/>
      <c r="C67" s="500"/>
      <c r="D67" s="501"/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30"/>
      <c r="Q67" s="527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22"/>
    </row>
    <row r="68" spans="1:32" ht="13.5">
      <c r="A68" s="503" t="s">
        <v>265</v>
      </c>
      <c r="B68" s="499" t="s">
        <v>644</v>
      </c>
      <c r="C68" s="500" t="s">
        <v>10</v>
      </c>
      <c r="D68" s="501">
        <v>15</v>
      </c>
      <c r="E68" s="502">
        <v>7</v>
      </c>
      <c r="F68" s="502">
        <v>1</v>
      </c>
      <c r="G68" s="502" t="s">
        <v>536</v>
      </c>
      <c r="H68" s="502" t="s">
        <v>536</v>
      </c>
      <c r="I68" s="502" t="s">
        <v>536</v>
      </c>
      <c r="J68" s="502">
        <v>8</v>
      </c>
      <c r="K68" s="502" t="s">
        <v>536</v>
      </c>
      <c r="L68" s="502">
        <v>2</v>
      </c>
      <c r="M68" s="502" t="s">
        <v>536</v>
      </c>
      <c r="N68" s="502" t="s">
        <v>536</v>
      </c>
      <c r="O68" s="502" t="s">
        <v>536</v>
      </c>
      <c r="P68" s="530" t="s">
        <v>536</v>
      </c>
      <c r="Q68" s="527">
        <v>1</v>
      </c>
      <c r="R68" s="502" t="s">
        <v>536</v>
      </c>
      <c r="S68" s="502" t="s">
        <v>536</v>
      </c>
      <c r="T68" s="502" t="s">
        <v>536</v>
      </c>
      <c r="U68" s="502" t="s">
        <v>536</v>
      </c>
      <c r="V68" s="502" t="s">
        <v>536</v>
      </c>
      <c r="W68" s="502" t="s">
        <v>536</v>
      </c>
      <c r="X68" s="502">
        <v>1</v>
      </c>
      <c r="Y68" s="502">
        <v>1</v>
      </c>
      <c r="Z68" s="502">
        <v>1</v>
      </c>
      <c r="AA68" s="502" t="s">
        <v>536</v>
      </c>
      <c r="AB68" s="502">
        <v>1</v>
      </c>
      <c r="AC68" s="502" t="s">
        <v>536</v>
      </c>
      <c r="AD68" s="502" t="s">
        <v>536</v>
      </c>
      <c r="AE68" s="502" t="s">
        <v>536</v>
      </c>
      <c r="AF68" s="523" t="s">
        <v>265</v>
      </c>
    </row>
    <row r="69" spans="1:32" ht="13.5">
      <c r="A69" s="498"/>
      <c r="B69" s="499"/>
      <c r="C69" s="500" t="s">
        <v>11</v>
      </c>
      <c r="D69" s="501">
        <v>6</v>
      </c>
      <c r="E69" s="502">
        <v>2</v>
      </c>
      <c r="F69" s="502">
        <v>1</v>
      </c>
      <c r="G69" s="502" t="s">
        <v>536</v>
      </c>
      <c r="H69" s="502" t="s">
        <v>536</v>
      </c>
      <c r="I69" s="502" t="s">
        <v>536</v>
      </c>
      <c r="J69" s="502">
        <v>3</v>
      </c>
      <c r="K69" s="502" t="s">
        <v>536</v>
      </c>
      <c r="L69" s="502">
        <v>2</v>
      </c>
      <c r="M69" s="502" t="s">
        <v>536</v>
      </c>
      <c r="N69" s="502" t="s">
        <v>536</v>
      </c>
      <c r="O69" s="502" t="s">
        <v>536</v>
      </c>
      <c r="P69" s="530" t="s">
        <v>536</v>
      </c>
      <c r="Q69" s="527" t="s">
        <v>536</v>
      </c>
      <c r="R69" s="502" t="s">
        <v>536</v>
      </c>
      <c r="S69" s="502" t="s">
        <v>536</v>
      </c>
      <c r="T69" s="502" t="s">
        <v>536</v>
      </c>
      <c r="U69" s="502" t="s">
        <v>536</v>
      </c>
      <c r="V69" s="502" t="s">
        <v>536</v>
      </c>
      <c r="W69" s="502" t="s">
        <v>536</v>
      </c>
      <c r="X69" s="502" t="s">
        <v>536</v>
      </c>
      <c r="Y69" s="502" t="s">
        <v>536</v>
      </c>
      <c r="Z69" s="502">
        <v>1</v>
      </c>
      <c r="AA69" s="502" t="s">
        <v>536</v>
      </c>
      <c r="AB69" s="502" t="s">
        <v>536</v>
      </c>
      <c r="AC69" s="502" t="s">
        <v>536</v>
      </c>
      <c r="AD69" s="502" t="s">
        <v>536</v>
      </c>
      <c r="AE69" s="502" t="s">
        <v>536</v>
      </c>
      <c r="AF69" s="522"/>
    </row>
    <row r="70" spans="1:32" ht="13.5">
      <c r="A70" s="498"/>
      <c r="B70" s="499"/>
      <c r="C70" s="500" t="s">
        <v>12</v>
      </c>
      <c r="D70" s="501">
        <v>9</v>
      </c>
      <c r="E70" s="502">
        <v>5</v>
      </c>
      <c r="F70" s="502" t="s">
        <v>536</v>
      </c>
      <c r="G70" s="502" t="s">
        <v>536</v>
      </c>
      <c r="H70" s="502" t="s">
        <v>536</v>
      </c>
      <c r="I70" s="502" t="s">
        <v>536</v>
      </c>
      <c r="J70" s="502">
        <v>5</v>
      </c>
      <c r="K70" s="502" t="s">
        <v>536</v>
      </c>
      <c r="L70" s="502" t="s">
        <v>536</v>
      </c>
      <c r="M70" s="502" t="s">
        <v>536</v>
      </c>
      <c r="N70" s="502" t="s">
        <v>536</v>
      </c>
      <c r="O70" s="502" t="s">
        <v>536</v>
      </c>
      <c r="P70" s="530" t="s">
        <v>536</v>
      </c>
      <c r="Q70" s="527">
        <v>1</v>
      </c>
      <c r="R70" s="502" t="s">
        <v>536</v>
      </c>
      <c r="S70" s="502" t="s">
        <v>536</v>
      </c>
      <c r="T70" s="502" t="s">
        <v>536</v>
      </c>
      <c r="U70" s="502" t="s">
        <v>536</v>
      </c>
      <c r="V70" s="502" t="s">
        <v>536</v>
      </c>
      <c r="W70" s="502" t="s">
        <v>536</v>
      </c>
      <c r="X70" s="502">
        <v>1</v>
      </c>
      <c r="Y70" s="502">
        <v>1</v>
      </c>
      <c r="Z70" s="502" t="s">
        <v>536</v>
      </c>
      <c r="AA70" s="502" t="s">
        <v>536</v>
      </c>
      <c r="AB70" s="502">
        <v>1</v>
      </c>
      <c r="AC70" s="502" t="s">
        <v>536</v>
      </c>
      <c r="AD70" s="502" t="s">
        <v>536</v>
      </c>
      <c r="AE70" s="502" t="s">
        <v>536</v>
      </c>
      <c r="AF70" s="522"/>
    </row>
    <row r="71" spans="1:32" ht="13.5">
      <c r="A71" s="498"/>
      <c r="B71" s="499"/>
      <c r="C71" s="500"/>
      <c r="D71" s="501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30"/>
      <c r="Q71" s="527"/>
      <c r="R71" s="502"/>
      <c r="S71" s="502"/>
      <c r="T71" s="502"/>
      <c r="U71" s="502"/>
      <c r="V71" s="502"/>
      <c r="W71" s="502"/>
      <c r="X71" s="502"/>
      <c r="Y71" s="502"/>
      <c r="Z71" s="502"/>
      <c r="AA71" s="502"/>
      <c r="AB71" s="502"/>
      <c r="AC71" s="502"/>
      <c r="AD71" s="502"/>
      <c r="AE71" s="502"/>
      <c r="AF71" s="522"/>
    </row>
    <row r="72" spans="1:32" ht="13.5">
      <c r="A72" s="503" t="s">
        <v>645</v>
      </c>
      <c r="B72" s="499" t="s">
        <v>646</v>
      </c>
      <c r="C72" s="500" t="s">
        <v>10</v>
      </c>
      <c r="D72" s="501">
        <v>11</v>
      </c>
      <c r="E72" s="502">
        <v>6</v>
      </c>
      <c r="F72" s="502" t="s">
        <v>536</v>
      </c>
      <c r="G72" s="502">
        <v>1</v>
      </c>
      <c r="H72" s="502" t="s">
        <v>536</v>
      </c>
      <c r="I72" s="502" t="s">
        <v>536</v>
      </c>
      <c r="J72" s="502">
        <v>7</v>
      </c>
      <c r="K72" s="502" t="s">
        <v>536</v>
      </c>
      <c r="L72" s="502" t="s">
        <v>536</v>
      </c>
      <c r="M72" s="502" t="s">
        <v>536</v>
      </c>
      <c r="N72" s="502" t="s">
        <v>536</v>
      </c>
      <c r="O72" s="502" t="s">
        <v>536</v>
      </c>
      <c r="P72" s="530" t="s">
        <v>536</v>
      </c>
      <c r="Q72" s="527" t="s">
        <v>536</v>
      </c>
      <c r="R72" s="502" t="s">
        <v>536</v>
      </c>
      <c r="S72" s="502" t="s">
        <v>536</v>
      </c>
      <c r="T72" s="502">
        <v>1</v>
      </c>
      <c r="U72" s="502" t="s">
        <v>536</v>
      </c>
      <c r="V72" s="502">
        <v>1</v>
      </c>
      <c r="W72" s="502" t="s">
        <v>536</v>
      </c>
      <c r="X72" s="502" t="s">
        <v>536</v>
      </c>
      <c r="Y72" s="502">
        <v>1</v>
      </c>
      <c r="Z72" s="502" t="s">
        <v>536</v>
      </c>
      <c r="AA72" s="502" t="s">
        <v>536</v>
      </c>
      <c r="AB72" s="502">
        <v>1</v>
      </c>
      <c r="AC72" s="502" t="s">
        <v>536</v>
      </c>
      <c r="AD72" s="502" t="s">
        <v>536</v>
      </c>
      <c r="AE72" s="502" t="s">
        <v>536</v>
      </c>
      <c r="AF72" s="523" t="s">
        <v>645</v>
      </c>
    </row>
    <row r="73" spans="1:32" ht="13.5">
      <c r="A73" s="498"/>
      <c r="B73" s="499"/>
      <c r="C73" s="500" t="s">
        <v>11</v>
      </c>
      <c r="D73" s="501">
        <v>5</v>
      </c>
      <c r="E73" s="502">
        <v>3</v>
      </c>
      <c r="F73" s="502" t="s">
        <v>536</v>
      </c>
      <c r="G73" s="502">
        <v>1</v>
      </c>
      <c r="H73" s="502" t="s">
        <v>536</v>
      </c>
      <c r="I73" s="502" t="s">
        <v>536</v>
      </c>
      <c r="J73" s="502">
        <v>4</v>
      </c>
      <c r="K73" s="502" t="s">
        <v>536</v>
      </c>
      <c r="L73" s="502" t="s">
        <v>536</v>
      </c>
      <c r="M73" s="502" t="s">
        <v>536</v>
      </c>
      <c r="N73" s="502" t="s">
        <v>536</v>
      </c>
      <c r="O73" s="502" t="s">
        <v>536</v>
      </c>
      <c r="P73" s="530" t="s">
        <v>536</v>
      </c>
      <c r="Q73" s="527" t="s">
        <v>536</v>
      </c>
      <c r="R73" s="502" t="s">
        <v>536</v>
      </c>
      <c r="S73" s="502" t="s">
        <v>536</v>
      </c>
      <c r="T73" s="502">
        <v>1</v>
      </c>
      <c r="U73" s="502" t="s">
        <v>536</v>
      </c>
      <c r="V73" s="502" t="s">
        <v>536</v>
      </c>
      <c r="W73" s="502" t="s">
        <v>536</v>
      </c>
      <c r="X73" s="502" t="s">
        <v>536</v>
      </c>
      <c r="Y73" s="502" t="s">
        <v>536</v>
      </c>
      <c r="Z73" s="502" t="s">
        <v>536</v>
      </c>
      <c r="AA73" s="502" t="s">
        <v>536</v>
      </c>
      <c r="AB73" s="502" t="s">
        <v>536</v>
      </c>
      <c r="AC73" s="502" t="s">
        <v>536</v>
      </c>
      <c r="AD73" s="502" t="s">
        <v>536</v>
      </c>
      <c r="AE73" s="502" t="s">
        <v>536</v>
      </c>
      <c r="AF73" s="522"/>
    </row>
    <row r="74" spans="1:32" ht="13.5">
      <c r="A74" s="498"/>
      <c r="B74" s="499"/>
      <c r="C74" s="500" t="s">
        <v>12</v>
      </c>
      <c r="D74" s="501">
        <v>6</v>
      </c>
      <c r="E74" s="502">
        <v>3</v>
      </c>
      <c r="F74" s="502" t="s">
        <v>536</v>
      </c>
      <c r="G74" s="502" t="s">
        <v>536</v>
      </c>
      <c r="H74" s="502" t="s">
        <v>536</v>
      </c>
      <c r="I74" s="502" t="s">
        <v>536</v>
      </c>
      <c r="J74" s="502">
        <v>3</v>
      </c>
      <c r="K74" s="502" t="s">
        <v>536</v>
      </c>
      <c r="L74" s="502" t="s">
        <v>536</v>
      </c>
      <c r="M74" s="502" t="s">
        <v>536</v>
      </c>
      <c r="N74" s="502" t="s">
        <v>536</v>
      </c>
      <c r="O74" s="502" t="s">
        <v>536</v>
      </c>
      <c r="P74" s="530" t="s">
        <v>536</v>
      </c>
      <c r="Q74" s="527" t="s">
        <v>536</v>
      </c>
      <c r="R74" s="502" t="s">
        <v>536</v>
      </c>
      <c r="S74" s="502" t="s">
        <v>536</v>
      </c>
      <c r="T74" s="502" t="s">
        <v>536</v>
      </c>
      <c r="U74" s="502" t="s">
        <v>536</v>
      </c>
      <c r="V74" s="502">
        <v>1</v>
      </c>
      <c r="W74" s="502" t="s">
        <v>536</v>
      </c>
      <c r="X74" s="502" t="s">
        <v>536</v>
      </c>
      <c r="Y74" s="502">
        <v>1</v>
      </c>
      <c r="Z74" s="502" t="s">
        <v>536</v>
      </c>
      <c r="AA74" s="502" t="s">
        <v>536</v>
      </c>
      <c r="AB74" s="502">
        <v>1</v>
      </c>
      <c r="AC74" s="502" t="s">
        <v>536</v>
      </c>
      <c r="AD74" s="502" t="s">
        <v>536</v>
      </c>
      <c r="AE74" s="502" t="s">
        <v>536</v>
      </c>
      <c r="AF74" s="522"/>
    </row>
    <row r="75" spans="1:32" ht="13.5">
      <c r="A75" s="498"/>
      <c r="B75" s="499"/>
      <c r="C75" s="500"/>
      <c r="D75" s="501"/>
      <c r="E75" s="502"/>
      <c r="F75" s="502"/>
      <c r="G75" s="502"/>
      <c r="H75" s="502"/>
      <c r="I75" s="502"/>
      <c r="J75" s="502"/>
      <c r="K75" s="502"/>
      <c r="L75" s="502"/>
      <c r="M75" s="502"/>
      <c r="N75" s="502"/>
      <c r="O75" s="502"/>
      <c r="P75" s="530"/>
      <c r="Q75" s="527"/>
      <c r="R75" s="502"/>
      <c r="S75" s="502"/>
      <c r="T75" s="502"/>
      <c r="U75" s="502"/>
      <c r="V75" s="502"/>
      <c r="W75" s="502"/>
      <c r="X75" s="502"/>
      <c r="Y75" s="502"/>
      <c r="Z75" s="502"/>
      <c r="AA75" s="502"/>
      <c r="AB75" s="502"/>
      <c r="AC75" s="502"/>
      <c r="AD75" s="502"/>
      <c r="AE75" s="502"/>
      <c r="AF75" s="522"/>
    </row>
    <row r="76" spans="1:32" ht="13.5">
      <c r="A76" s="503" t="s">
        <v>266</v>
      </c>
      <c r="B76" s="499" t="s">
        <v>647</v>
      </c>
      <c r="C76" s="500" t="s">
        <v>10</v>
      </c>
      <c r="D76" s="501">
        <v>4</v>
      </c>
      <c r="E76" s="502">
        <v>2</v>
      </c>
      <c r="F76" s="502" t="s">
        <v>536</v>
      </c>
      <c r="G76" s="502" t="s">
        <v>536</v>
      </c>
      <c r="H76" s="502" t="s">
        <v>536</v>
      </c>
      <c r="I76" s="502" t="s">
        <v>536</v>
      </c>
      <c r="J76" s="502">
        <v>2</v>
      </c>
      <c r="K76" s="502" t="s">
        <v>536</v>
      </c>
      <c r="L76" s="502" t="s">
        <v>536</v>
      </c>
      <c r="M76" s="502" t="s">
        <v>536</v>
      </c>
      <c r="N76" s="502" t="s">
        <v>536</v>
      </c>
      <c r="O76" s="502" t="s">
        <v>536</v>
      </c>
      <c r="P76" s="530" t="s">
        <v>536</v>
      </c>
      <c r="Q76" s="527" t="s">
        <v>536</v>
      </c>
      <c r="R76" s="502" t="s">
        <v>536</v>
      </c>
      <c r="S76" s="502" t="s">
        <v>536</v>
      </c>
      <c r="T76" s="502" t="s">
        <v>536</v>
      </c>
      <c r="U76" s="502" t="s">
        <v>536</v>
      </c>
      <c r="V76" s="502" t="s">
        <v>536</v>
      </c>
      <c r="W76" s="502">
        <v>1</v>
      </c>
      <c r="X76" s="502" t="s">
        <v>536</v>
      </c>
      <c r="Y76" s="502">
        <v>1</v>
      </c>
      <c r="Z76" s="502" t="s">
        <v>536</v>
      </c>
      <c r="AA76" s="502" t="s">
        <v>536</v>
      </c>
      <c r="AB76" s="502" t="s">
        <v>536</v>
      </c>
      <c r="AC76" s="502" t="s">
        <v>536</v>
      </c>
      <c r="AD76" s="502" t="s">
        <v>536</v>
      </c>
      <c r="AE76" s="502" t="s">
        <v>536</v>
      </c>
      <c r="AF76" s="523" t="s">
        <v>266</v>
      </c>
    </row>
    <row r="77" spans="1:32" ht="13.5">
      <c r="A77" s="498"/>
      <c r="B77" s="499"/>
      <c r="C77" s="500" t="s">
        <v>11</v>
      </c>
      <c r="D77" s="501">
        <v>3</v>
      </c>
      <c r="E77" s="502">
        <v>2</v>
      </c>
      <c r="F77" s="502" t="s">
        <v>536</v>
      </c>
      <c r="G77" s="502" t="s">
        <v>536</v>
      </c>
      <c r="H77" s="502" t="s">
        <v>536</v>
      </c>
      <c r="I77" s="502" t="s">
        <v>536</v>
      </c>
      <c r="J77" s="502">
        <v>2</v>
      </c>
      <c r="K77" s="502" t="s">
        <v>536</v>
      </c>
      <c r="L77" s="502" t="s">
        <v>536</v>
      </c>
      <c r="M77" s="502" t="s">
        <v>536</v>
      </c>
      <c r="N77" s="502" t="s">
        <v>536</v>
      </c>
      <c r="O77" s="502" t="s">
        <v>536</v>
      </c>
      <c r="P77" s="530" t="s">
        <v>536</v>
      </c>
      <c r="Q77" s="527" t="s">
        <v>536</v>
      </c>
      <c r="R77" s="502" t="s">
        <v>536</v>
      </c>
      <c r="S77" s="502" t="s">
        <v>536</v>
      </c>
      <c r="T77" s="502" t="s">
        <v>536</v>
      </c>
      <c r="U77" s="502" t="s">
        <v>536</v>
      </c>
      <c r="V77" s="502" t="s">
        <v>536</v>
      </c>
      <c r="W77" s="502" t="s">
        <v>536</v>
      </c>
      <c r="X77" s="502" t="s">
        <v>536</v>
      </c>
      <c r="Y77" s="502">
        <v>1</v>
      </c>
      <c r="Z77" s="502" t="s">
        <v>536</v>
      </c>
      <c r="AA77" s="502" t="s">
        <v>536</v>
      </c>
      <c r="AB77" s="502" t="s">
        <v>536</v>
      </c>
      <c r="AC77" s="502" t="s">
        <v>536</v>
      </c>
      <c r="AD77" s="502" t="s">
        <v>536</v>
      </c>
      <c r="AE77" s="502" t="s">
        <v>536</v>
      </c>
      <c r="AF77" s="522"/>
    </row>
    <row r="78" spans="1:32" ht="13.5">
      <c r="A78" s="504"/>
      <c r="B78" s="505"/>
      <c r="C78" s="506" t="s">
        <v>12</v>
      </c>
      <c r="D78" s="507">
        <v>1</v>
      </c>
      <c r="E78" s="508" t="s">
        <v>536</v>
      </c>
      <c r="F78" s="508" t="s">
        <v>536</v>
      </c>
      <c r="G78" s="508" t="s">
        <v>536</v>
      </c>
      <c r="H78" s="508" t="s">
        <v>536</v>
      </c>
      <c r="I78" s="508" t="s">
        <v>536</v>
      </c>
      <c r="J78" s="508" t="s">
        <v>536</v>
      </c>
      <c r="K78" s="508" t="s">
        <v>536</v>
      </c>
      <c r="L78" s="508" t="s">
        <v>536</v>
      </c>
      <c r="M78" s="508" t="s">
        <v>536</v>
      </c>
      <c r="N78" s="508" t="s">
        <v>536</v>
      </c>
      <c r="O78" s="508" t="s">
        <v>536</v>
      </c>
      <c r="P78" s="531" t="s">
        <v>536</v>
      </c>
      <c r="Q78" s="528" t="s">
        <v>536</v>
      </c>
      <c r="R78" s="508" t="s">
        <v>536</v>
      </c>
      <c r="S78" s="508" t="s">
        <v>536</v>
      </c>
      <c r="T78" s="508" t="s">
        <v>536</v>
      </c>
      <c r="U78" s="508" t="s">
        <v>536</v>
      </c>
      <c r="V78" s="508" t="s">
        <v>536</v>
      </c>
      <c r="W78" s="508">
        <v>1</v>
      </c>
      <c r="X78" s="508" t="s">
        <v>536</v>
      </c>
      <c r="Y78" s="508" t="s">
        <v>536</v>
      </c>
      <c r="Z78" s="508" t="s">
        <v>536</v>
      </c>
      <c r="AA78" s="508" t="s">
        <v>536</v>
      </c>
      <c r="AB78" s="508" t="s">
        <v>536</v>
      </c>
      <c r="AC78" s="508" t="s">
        <v>536</v>
      </c>
      <c r="AD78" s="508" t="s">
        <v>536</v>
      </c>
      <c r="AE78" s="508" t="s">
        <v>536</v>
      </c>
      <c r="AF78" s="524"/>
    </row>
    <row r="79" spans="1:32" ht="13.5">
      <c r="A79" s="537"/>
      <c r="B79" s="538"/>
      <c r="C79" s="537"/>
      <c r="D79" s="496"/>
      <c r="E79" s="497"/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  <c r="Y79" s="497"/>
      <c r="Z79" s="497"/>
      <c r="AA79" s="497"/>
      <c r="AB79" s="497"/>
      <c r="AC79" s="497"/>
      <c r="AD79" s="497"/>
      <c r="AE79" s="497"/>
      <c r="AF79" s="537"/>
    </row>
    <row r="80" spans="1:32" ht="13.5">
      <c r="A80" s="532"/>
      <c r="B80" s="533"/>
      <c r="C80" s="532"/>
      <c r="D80" s="501"/>
      <c r="E80" s="502"/>
      <c r="F80" s="502"/>
      <c r="G80" s="502"/>
      <c r="H80" s="502"/>
      <c r="I80" s="502"/>
      <c r="J80" s="502"/>
      <c r="K80" s="502"/>
      <c r="L80" s="502"/>
      <c r="M80" s="502"/>
      <c r="N80" s="502"/>
      <c r="O80" s="502"/>
      <c r="P80" s="502"/>
      <c r="Q80" s="502"/>
      <c r="R80" s="502"/>
      <c r="S80" s="502"/>
      <c r="T80" s="502"/>
      <c r="U80" s="502"/>
      <c r="V80" s="502"/>
      <c r="W80" s="502"/>
      <c r="X80" s="502"/>
      <c r="Y80" s="502"/>
      <c r="Z80" s="502"/>
      <c r="AA80" s="502"/>
      <c r="AB80" s="502"/>
      <c r="AC80" s="502"/>
      <c r="AD80" s="502"/>
      <c r="AE80" s="502"/>
      <c r="AF80" s="532"/>
    </row>
    <row r="81" spans="1:32" ht="7.5" customHeight="1">
      <c r="A81" s="532"/>
      <c r="B81" s="533"/>
      <c r="C81" s="532"/>
      <c r="D81" s="501"/>
      <c r="E81" s="502"/>
      <c r="F81" s="502"/>
      <c r="G81" s="502"/>
      <c r="H81" s="502"/>
      <c r="I81" s="502"/>
      <c r="J81" s="502"/>
      <c r="K81" s="502"/>
      <c r="L81" s="502"/>
      <c r="M81" s="502"/>
      <c r="N81" s="502"/>
      <c r="O81" s="502"/>
      <c r="P81" s="502"/>
      <c r="Q81" s="502"/>
      <c r="R81" s="502"/>
      <c r="S81" s="502"/>
      <c r="T81" s="502"/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32"/>
    </row>
    <row r="82" spans="1:32" ht="13.5">
      <c r="A82" s="532"/>
      <c r="B82" s="533"/>
      <c r="C82" s="532"/>
      <c r="D82" s="501"/>
      <c r="E82" s="502"/>
      <c r="F82" s="502"/>
      <c r="G82" s="502"/>
      <c r="H82" s="502"/>
      <c r="I82" s="502"/>
      <c r="J82" s="502"/>
      <c r="K82" s="502"/>
      <c r="L82" s="502"/>
      <c r="M82" s="502"/>
      <c r="N82" s="502"/>
      <c r="O82" s="502"/>
      <c r="P82" s="502"/>
      <c r="Q82" s="502"/>
      <c r="R82" s="502"/>
      <c r="S82" s="502"/>
      <c r="T82" s="502"/>
      <c r="U82" s="502"/>
      <c r="V82" s="502"/>
      <c r="W82" s="502"/>
      <c r="X82" s="502"/>
      <c r="Y82" s="502"/>
      <c r="Z82" s="502"/>
      <c r="AA82" s="502"/>
      <c r="AB82" s="502"/>
      <c r="AC82" s="502"/>
      <c r="AD82" s="502"/>
      <c r="AE82" s="502"/>
      <c r="AF82" s="532"/>
    </row>
    <row r="83" spans="3:31" ht="13.5">
      <c r="C83" s="490" t="s">
        <v>667</v>
      </c>
      <c r="D83" s="491" t="s">
        <v>668</v>
      </c>
      <c r="E83" s="489" t="s">
        <v>668</v>
      </c>
      <c r="F83" s="489" t="s">
        <v>668</v>
      </c>
      <c r="G83" s="489" t="s">
        <v>668</v>
      </c>
      <c r="H83" s="489" t="s">
        <v>668</v>
      </c>
      <c r="I83" s="489" t="s">
        <v>668</v>
      </c>
      <c r="J83" s="489" t="s">
        <v>668</v>
      </c>
      <c r="K83" s="489" t="s">
        <v>668</v>
      </c>
      <c r="L83" s="489" t="s">
        <v>668</v>
      </c>
      <c r="M83" s="489" t="s">
        <v>668</v>
      </c>
      <c r="N83" s="489" t="s">
        <v>668</v>
      </c>
      <c r="O83" s="489" t="s">
        <v>668</v>
      </c>
      <c r="P83" s="489" t="s">
        <v>668</v>
      </c>
      <c r="Q83" s="489" t="s">
        <v>668</v>
      </c>
      <c r="R83" s="489" t="s">
        <v>668</v>
      </c>
      <c r="S83" s="489" t="s">
        <v>668</v>
      </c>
      <c r="T83" s="489" t="s">
        <v>668</v>
      </c>
      <c r="U83" s="489" t="s">
        <v>668</v>
      </c>
      <c r="V83" s="489" t="s">
        <v>668</v>
      </c>
      <c r="W83" s="489" t="s">
        <v>668</v>
      </c>
      <c r="X83" s="489" t="s">
        <v>668</v>
      </c>
      <c r="Y83" s="489" t="s">
        <v>668</v>
      </c>
      <c r="Z83" s="489" t="s">
        <v>668</v>
      </c>
      <c r="AA83" s="489" t="s">
        <v>668</v>
      </c>
      <c r="AB83" s="489" t="s">
        <v>668</v>
      </c>
      <c r="AC83" s="489" t="s">
        <v>668</v>
      </c>
      <c r="AD83" s="489" t="s">
        <v>668</v>
      </c>
      <c r="AE83" s="489" t="s">
        <v>668</v>
      </c>
    </row>
    <row r="84" spans="3:31" ht="13.5">
      <c r="C84" s="490" t="s">
        <v>667</v>
      </c>
      <c r="D84" s="491" t="s">
        <v>668</v>
      </c>
      <c r="E84" s="489" t="s">
        <v>668</v>
      </c>
      <c r="F84" s="489" t="s">
        <v>668</v>
      </c>
      <c r="G84" s="415" t="s">
        <v>517</v>
      </c>
      <c r="H84" s="489" t="s">
        <v>668</v>
      </c>
      <c r="I84" s="489" t="s">
        <v>668</v>
      </c>
      <c r="J84" s="489" t="s">
        <v>668</v>
      </c>
      <c r="K84" s="489" t="s">
        <v>668</v>
      </c>
      <c r="L84" s="489" t="s">
        <v>668</v>
      </c>
      <c r="M84" s="489" t="s">
        <v>668</v>
      </c>
      <c r="N84" s="489" t="s">
        <v>668</v>
      </c>
      <c r="O84" s="489" t="s">
        <v>668</v>
      </c>
      <c r="P84" s="489" t="s">
        <v>668</v>
      </c>
      <c r="Q84" s="489" t="s">
        <v>668</v>
      </c>
      <c r="R84" s="489" t="s">
        <v>668</v>
      </c>
      <c r="S84" s="489" t="s">
        <v>668</v>
      </c>
      <c r="T84" s="489" t="s">
        <v>668</v>
      </c>
      <c r="U84" s="489" t="s">
        <v>668</v>
      </c>
      <c r="V84" s="489" t="s">
        <v>668</v>
      </c>
      <c r="W84" s="489" t="s">
        <v>668</v>
      </c>
      <c r="Y84" s="415" t="s">
        <v>518</v>
      </c>
      <c r="Z84" s="489" t="s">
        <v>668</v>
      </c>
      <c r="AA84" s="489" t="s">
        <v>668</v>
      </c>
      <c r="AB84" s="489" t="s">
        <v>668</v>
      </c>
      <c r="AC84" s="489" t="s">
        <v>668</v>
      </c>
      <c r="AD84" s="489" t="s">
        <v>668</v>
      </c>
      <c r="AE84" s="489" t="s">
        <v>668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68" r:id="rId1"/>
  <colBreaks count="1" manualBreakCount="1">
    <brk id="1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F7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875" style="490" bestFit="1" customWidth="1"/>
    <col min="2" max="2" width="27.875" style="489" bestFit="1" customWidth="1"/>
    <col min="3" max="3" width="7.75390625" style="490" bestFit="1" customWidth="1"/>
    <col min="4" max="4" width="7.00390625" style="491" bestFit="1" customWidth="1"/>
    <col min="5" max="5" width="4.75390625" style="489" bestFit="1" customWidth="1"/>
    <col min="6" max="6" width="4.625" style="489" bestFit="1" customWidth="1"/>
    <col min="7" max="9" width="4.75390625" style="489" bestFit="1" customWidth="1"/>
    <col min="10" max="30" width="6.50390625" style="489" customWidth="1"/>
    <col min="31" max="31" width="5.25390625" style="489" bestFit="1" customWidth="1"/>
    <col min="32" max="32" width="9.875" style="489" bestFit="1" customWidth="1"/>
    <col min="33" max="16384" width="9.00390625" style="489" customWidth="1"/>
  </cols>
  <sheetData>
    <row r="1" spans="1:32" ht="13.5">
      <c r="A1" s="535" t="s">
        <v>674</v>
      </c>
      <c r="B1" s="536"/>
      <c r="C1" s="534"/>
      <c r="D1" s="507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21" t="str">
        <f>+'表５ (1)'!AF2</f>
        <v>（平成17年）</v>
      </c>
    </row>
    <row r="2" spans="1:32" s="520" customFormat="1" ht="26.25" customHeight="1">
      <c r="A2" s="511" t="s">
        <v>670</v>
      </c>
      <c r="B2" s="512" t="s">
        <v>671</v>
      </c>
      <c r="C2" s="513"/>
      <c r="D2" s="514" t="s">
        <v>10</v>
      </c>
      <c r="E2" s="515" t="s">
        <v>529</v>
      </c>
      <c r="F2" s="516" t="s">
        <v>530</v>
      </c>
      <c r="G2" s="516" t="s">
        <v>531</v>
      </c>
      <c r="H2" s="516" t="s">
        <v>532</v>
      </c>
      <c r="I2" s="519" t="s">
        <v>533</v>
      </c>
      <c r="J2" s="515" t="s">
        <v>672</v>
      </c>
      <c r="K2" s="517" t="s">
        <v>695</v>
      </c>
      <c r="L2" s="517" t="s">
        <v>696</v>
      </c>
      <c r="M2" s="517" t="s">
        <v>697</v>
      </c>
      <c r="N2" s="516" t="s">
        <v>698</v>
      </c>
      <c r="O2" s="516" t="s">
        <v>699</v>
      </c>
      <c r="P2" s="518" t="s">
        <v>700</v>
      </c>
      <c r="Q2" s="515" t="s">
        <v>701</v>
      </c>
      <c r="R2" s="516" t="s">
        <v>702</v>
      </c>
      <c r="S2" s="516" t="s">
        <v>703</v>
      </c>
      <c r="T2" s="516" t="s">
        <v>704</v>
      </c>
      <c r="U2" s="516" t="s">
        <v>705</v>
      </c>
      <c r="V2" s="516" t="s">
        <v>706</v>
      </c>
      <c r="W2" s="516" t="s">
        <v>707</v>
      </c>
      <c r="X2" s="516" t="s">
        <v>708</v>
      </c>
      <c r="Y2" s="516" t="s">
        <v>709</v>
      </c>
      <c r="Z2" s="516" t="s">
        <v>710</v>
      </c>
      <c r="AA2" s="516" t="s">
        <v>711</v>
      </c>
      <c r="AB2" s="516" t="s">
        <v>712</v>
      </c>
      <c r="AC2" s="516" t="s">
        <v>713</v>
      </c>
      <c r="AD2" s="516" t="s">
        <v>673</v>
      </c>
      <c r="AE2" s="519" t="s">
        <v>140</v>
      </c>
      <c r="AF2" s="511" t="s">
        <v>670</v>
      </c>
    </row>
    <row r="3" spans="1:32" ht="13.5">
      <c r="A3" s="498"/>
      <c r="B3" s="499"/>
      <c r="C3" s="500"/>
      <c r="D3" s="501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30"/>
      <c r="Q3" s="527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22"/>
    </row>
    <row r="4" spans="1:32" ht="13.5">
      <c r="A4" s="503" t="s">
        <v>267</v>
      </c>
      <c r="B4" s="499" t="s">
        <v>648</v>
      </c>
      <c r="C4" s="500" t="s">
        <v>10</v>
      </c>
      <c r="D4" s="501">
        <v>20</v>
      </c>
      <c r="E4" s="502">
        <v>7</v>
      </c>
      <c r="F4" s="502" t="s">
        <v>536</v>
      </c>
      <c r="G4" s="502" t="s">
        <v>536</v>
      </c>
      <c r="H4" s="502" t="s">
        <v>536</v>
      </c>
      <c r="I4" s="502" t="s">
        <v>536</v>
      </c>
      <c r="J4" s="502">
        <v>7</v>
      </c>
      <c r="K4" s="502" t="s">
        <v>536</v>
      </c>
      <c r="L4" s="502" t="s">
        <v>536</v>
      </c>
      <c r="M4" s="502">
        <v>1</v>
      </c>
      <c r="N4" s="502">
        <v>1</v>
      </c>
      <c r="O4" s="502" t="s">
        <v>536</v>
      </c>
      <c r="P4" s="530" t="s">
        <v>536</v>
      </c>
      <c r="Q4" s="527" t="s">
        <v>536</v>
      </c>
      <c r="R4" s="502" t="s">
        <v>536</v>
      </c>
      <c r="S4" s="502" t="s">
        <v>536</v>
      </c>
      <c r="T4" s="502" t="s">
        <v>536</v>
      </c>
      <c r="U4" s="502" t="s">
        <v>536</v>
      </c>
      <c r="V4" s="502">
        <v>2</v>
      </c>
      <c r="W4" s="502">
        <v>2</v>
      </c>
      <c r="X4" s="502">
        <v>2</v>
      </c>
      <c r="Y4" s="502">
        <v>1</v>
      </c>
      <c r="Z4" s="502">
        <v>2</v>
      </c>
      <c r="AA4" s="502">
        <v>1</v>
      </c>
      <c r="AB4" s="502">
        <v>1</v>
      </c>
      <c r="AC4" s="502" t="s">
        <v>536</v>
      </c>
      <c r="AD4" s="502" t="s">
        <v>536</v>
      </c>
      <c r="AE4" s="502" t="s">
        <v>536</v>
      </c>
      <c r="AF4" s="523" t="s">
        <v>267</v>
      </c>
    </row>
    <row r="5" spans="1:32" ht="13.5">
      <c r="A5" s="498"/>
      <c r="B5" s="499"/>
      <c r="C5" s="500" t="s">
        <v>11</v>
      </c>
      <c r="D5" s="501">
        <v>8</v>
      </c>
      <c r="E5" s="502">
        <v>4</v>
      </c>
      <c r="F5" s="502" t="s">
        <v>536</v>
      </c>
      <c r="G5" s="502" t="s">
        <v>536</v>
      </c>
      <c r="H5" s="502" t="s">
        <v>536</v>
      </c>
      <c r="I5" s="502" t="s">
        <v>536</v>
      </c>
      <c r="J5" s="502">
        <v>4</v>
      </c>
      <c r="K5" s="502" t="s">
        <v>536</v>
      </c>
      <c r="L5" s="502" t="s">
        <v>536</v>
      </c>
      <c r="M5" s="502">
        <v>1</v>
      </c>
      <c r="N5" s="502" t="s">
        <v>536</v>
      </c>
      <c r="O5" s="502" t="s">
        <v>536</v>
      </c>
      <c r="P5" s="530" t="s">
        <v>536</v>
      </c>
      <c r="Q5" s="527" t="s">
        <v>536</v>
      </c>
      <c r="R5" s="502" t="s">
        <v>536</v>
      </c>
      <c r="S5" s="502" t="s">
        <v>536</v>
      </c>
      <c r="T5" s="502" t="s">
        <v>536</v>
      </c>
      <c r="U5" s="502" t="s">
        <v>536</v>
      </c>
      <c r="V5" s="502">
        <v>1</v>
      </c>
      <c r="W5" s="502">
        <v>1</v>
      </c>
      <c r="X5" s="502">
        <v>1</v>
      </c>
      <c r="Y5" s="502" t="s">
        <v>536</v>
      </c>
      <c r="Z5" s="502" t="s">
        <v>536</v>
      </c>
      <c r="AA5" s="502" t="s">
        <v>536</v>
      </c>
      <c r="AB5" s="502" t="s">
        <v>536</v>
      </c>
      <c r="AC5" s="502" t="s">
        <v>536</v>
      </c>
      <c r="AD5" s="502" t="s">
        <v>536</v>
      </c>
      <c r="AE5" s="502" t="s">
        <v>536</v>
      </c>
      <c r="AF5" s="522"/>
    </row>
    <row r="6" spans="1:32" ht="13.5">
      <c r="A6" s="498"/>
      <c r="B6" s="499"/>
      <c r="C6" s="500" t="s">
        <v>12</v>
      </c>
      <c r="D6" s="501">
        <v>12</v>
      </c>
      <c r="E6" s="502">
        <v>3</v>
      </c>
      <c r="F6" s="502" t="s">
        <v>536</v>
      </c>
      <c r="G6" s="502" t="s">
        <v>536</v>
      </c>
      <c r="H6" s="502" t="s">
        <v>536</v>
      </c>
      <c r="I6" s="502" t="s">
        <v>536</v>
      </c>
      <c r="J6" s="502">
        <v>3</v>
      </c>
      <c r="K6" s="502" t="s">
        <v>536</v>
      </c>
      <c r="L6" s="502" t="s">
        <v>536</v>
      </c>
      <c r="M6" s="502" t="s">
        <v>536</v>
      </c>
      <c r="N6" s="502">
        <v>1</v>
      </c>
      <c r="O6" s="502" t="s">
        <v>536</v>
      </c>
      <c r="P6" s="530" t="s">
        <v>536</v>
      </c>
      <c r="Q6" s="527" t="s">
        <v>536</v>
      </c>
      <c r="R6" s="502" t="s">
        <v>536</v>
      </c>
      <c r="S6" s="502" t="s">
        <v>536</v>
      </c>
      <c r="T6" s="502" t="s">
        <v>536</v>
      </c>
      <c r="U6" s="502" t="s">
        <v>536</v>
      </c>
      <c r="V6" s="502">
        <v>1</v>
      </c>
      <c r="W6" s="502">
        <v>1</v>
      </c>
      <c r="X6" s="502">
        <v>1</v>
      </c>
      <c r="Y6" s="502">
        <v>1</v>
      </c>
      <c r="Z6" s="502">
        <v>2</v>
      </c>
      <c r="AA6" s="502">
        <v>1</v>
      </c>
      <c r="AB6" s="502">
        <v>1</v>
      </c>
      <c r="AC6" s="502" t="s">
        <v>536</v>
      </c>
      <c r="AD6" s="502" t="s">
        <v>536</v>
      </c>
      <c r="AE6" s="502" t="s">
        <v>536</v>
      </c>
      <c r="AF6" s="522"/>
    </row>
    <row r="7" spans="1:32" ht="13.5">
      <c r="A7" s="498"/>
      <c r="B7" s="499"/>
      <c r="C7" s="500"/>
      <c r="D7" s="501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30"/>
      <c r="Q7" s="527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22"/>
    </row>
    <row r="8" spans="1:32" ht="13.5">
      <c r="A8" s="503" t="s">
        <v>268</v>
      </c>
      <c r="B8" s="499" t="s">
        <v>649</v>
      </c>
      <c r="C8" s="500" t="s">
        <v>10</v>
      </c>
      <c r="D8" s="501">
        <v>5</v>
      </c>
      <c r="E8" s="502">
        <v>5</v>
      </c>
      <c r="F8" s="502" t="s">
        <v>536</v>
      </c>
      <c r="G8" s="502" t="s">
        <v>536</v>
      </c>
      <c r="H8" s="502" t="s">
        <v>536</v>
      </c>
      <c r="I8" s="502" t="s">
        <v>536</v>
      </c>
      <c r="J8" s="502">
        <v>5</v>
      </c>
      <c r="K8" s="502" t="s">
        <v>536</v>
      </c>
      <c r="L8" s="502" t="s">
        <v>536</v>
      </c>
      <c r="M8" s="502" t="s">
        <v>536</v>
      </c>
      <c r="N8" s="502" t="s">
        <v>536</v>
      </c>
      <c r="O8" s="502" t="s">
        <v>536</v>
      </c>
      <c r="P8" s="530" t="s">
        <v>536</v>
      </c>
      <c r="Q8" s="527" t="s">
        <v>536</v>
      </c>
      <c r="R8" s="502" t="s">
        <v>536</v>
      </c>
      <c r="S8" s="502" t="s">
        <v>536</v>
      </c>
      <c r="T8" s="502" t="s">
        <v>536</v>
      </c>
      <c r="U8" s="502" t="s">
        <v>536</v>
      </c>
      <c r="V8" s="502" t="s">
        <v>536</v>
      </c>
      <c r="W8" s="502" t="s">
        <v>536</v>
      </c>
      <c r="X8" s="502" t="s">
        <v>536</v>
      </c>
      <c r="Y8" s="502" t="s">
        <v>536</v>
      </c>
      <c r="Z8" s="502" t="s">
        <v>536</v>
      </c>
      <c r="AA8" s="502" t="s">
        <v>536</v>
      </c>
      <c r="AB8" s="502" t="s">
        <v>536</v>
      </c>
      <c r="AC8" s="502" t="s">
        <v>536</v>
      </c>
      <c r="AD8" s="502" t="s">
        <v>536</v>
      </c>
      <c r="AE8" s="502" t="s">
        <v>536</v>
      </c>
      <c r="AF8" s="523" t="s">
        <v>268</v>
      </c>
    </row>
    <row r="9" spans="1:32" ht="13.5">
      <c r="A9" s="498"/>
      <c r="B9" s="499"/>
      <c r="C9" s="500" t="s">
        <v>11</v>
      </c>
      <c r="D9" s="501">
        <v>2</v>
      </c>
      <c r="E9" s="502">
        <v>2</v>
      </c>
      <c r="F9" s="502" t="s">
        <v>536</v>
      </c>
      <c r="G9" s="502" t="s">
        <v>536</v>
      </c>
      <c r="H9" s="502" t="s">
        <v>536</v>
      </c>
      <c r="I9" s="502" t="s">
        <v>536</v>
      </c>
      <c r="J9" s="502">
        <v>2</v>
      </c>
      <c r="K9" s="502" t="s">
        <v>536</v>
      </c>
      <c r="L9" s="502" t="s">
        <v>536</v>
      </c>
      <c r="M9" s="502" t="s">
        <v>536</v>
      </c>
      <c r="N9" s="502" t="s">
        <v>536</v>
      </c>
      <c r="O9" s="502" t="s">
        <v>536</v>
      </c>
      <c r="P9" s="530" t="s">
        <v>536</v>
      </c>
      <c r="Q9" s="527" t="s">
        <v>536</v>
      </c>
      <c r="R9" s="502" t="s">
        <v>536</v>
      </c>
      <c r="S9" s="502" t="s">
        <v>536</v>
      </c>
      <c r="T9" s="502" t="s">
        <v>536</v>
      </c>
      <c r="U9" s="502" t="s">
        <v>536</v>
      </c>
      <c r="V9" s="502" t="s">
        <v>536</v>
      </c>
      <c r="W9" s="502" t="s">
        <v>536</v>
      </c>
      <c r="X9" s="502" t="s">
        <v>536</v>
      </c>
      <c r="Y9" s="502" t="s">
        <v>536</v>
      </c>
      <c r="Z9" s="502" t="s">
        <v>536</v>
      </c>
      <c r="AA9" s="502" t="s">
        <v>536</v>
      </c>
      <c r="AB9" s="502" t="s">
        <v>536</v>
      </c>
      <c r="AC9" s="502" t="s">
        <v>536</v>
      </c>
      <c r="AD9" s="502" t="s">
        <v>536</v>
      </c>
      <c r="AE9" s="502" t="s">
        <v>536</v>
      </c>
      <c r="AF9" s="522"/>
    </row>
    <row r="10" spans="1:32" ht="13.5">
      <c r="A10" s="498"/>
      <c r="B10" s="499"/>
      <c r="C10" s="500" t="s">
        <v>12</v>
      </c>
      <c r="D10" s="501">
        <v>3</v>
      </c>
      <c r="E10" s="502">
        <v>3</v>
      </c>
      <c r="F10" s="502" t="s">
        <v>536</v>
      </c>
      <c r="G10" s="502" t="s">
        <v>536</v>
      </c>
      <c r="H10" s="502" t="s">
        <v>536</v>
      </c>
      <c r="I10" s="502" t="s">
        <v>536</v>
      </c>
      <c r="J10" s="502">
        <v>3</v>
      </c>
      <c r="K10" s="502" t="s">
        <v>536</v>
      </c>
      <c r="L10" s="502" t="s">
        <v>536</v>
      </c>
      <c r="M10" s="502" t="s">
        <v>536</v>
      </c>
      <c r="N10" s="502" t="s">
        <v>536</v>
      </c>
      <c r="O10" s="502" t="s">
        <v>536</v>
      </c>
      <c r="P10" s="530" t="s">
        <v>536</v>
      </c>
      <c r="Q10" s="527" t="s">
        <v>536</v>
      </c>
      <c r="R10" s="502" t="s">
        <v>536</v>
      </c>
      <c r="S10" s="502" t="s">
        <v>536</v>
      </c>
      <c r="T10" s="502" t="s">
        <v>536</v>
      </c>
      <c r="U10" s="502" t="s">
        <v>536</v>
      </c>
      <c r="V10" s="502" t="s">
        <v>536</v>
      </c>
      <c r="W10" s="502" t="s">
        <v>536</v>
      </c>
      <c r="X10" s="502" t="s">
        <v>536</v>
      </c>
      <c r="Y10" s="502" t="s">
        <v>536</v>
      </c>
      <c r="Z10" s="502" t="s">
        <v>536</v>
      </c>
      <c r="AA10" s="502" t="s">
        <v>536</v>
      </c>
      <c r="AB10" s="502" t="s">
        <v>536</v>
      </c>
      <c r="AC10" s="502" t="s">
        <v>536</v>
      </c>
      <c r="AD10" s="502" t="s">
        <v>536</v>
      </c>
      <c r="AE10" s="502" t="s">
        <v>536</v>
      </c>
      <c r="AF10" s="522"/>
    </row>
    <row r="11" spans="1:32" ht="13.5">
      <c r="A11" s="498"/>
      <c r="B11" s="499"/>
      <c r="C11" s="500"/>
      <c r="D11" s="501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30"/>
      <c r="Q11" s="527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22"/>
    </row>
    <row r="12" spans="1:32" ht="13.5">
      <c r="A12" s="503" t="s">
        <v>269</v>
      </c>
      <c r="B12" s="499" t="s">
        <v>650</v>
      </c>
      <c r="C12" s="500" t="s">
        <v>10</v>
      </c>
      <c r="D12" s="501">
        <v>1326</v>
      </c>
      <c r="E12" s="502">
        <v>8</v>
      </c>
      <c r="F12" s="502">
        <v>1</v>
      </c>
      <c r="G12" s="502" t="s">
        <v>536</v>
      </c>
      <c r="H12" s="502">
        <v>1</v>
      </c>
      <c r="I12" s="502" t="s">
        <v>536</v>
      </c>
      <c r="J12" s="502">
        <v>10</v>
      </c>
      <c r="K12" s="502" t="s">
        <v>536</v>
      </c>
      <c r="L12" s="502" t="s">
        <v>536</v>
      </c>
      <c r="M12" s="502" t="s">
        <v>536</v>
      </c>
      <c r="N12" s="502">
        <v>2</v>
      </c>
      <c r="O12" s="502">
        <v>1</v>
      </c>
      <c r="P12" s="530">
        <v>3</v>
      </c>
      <c r="Q12" s="527">
        <v>1</v>
      </c>
      <c r="R12" s="502">
        <v>5</v>
      </c>
      <c r="S12" s="502">
        <v>6</v>
      </c>
      <c r="T12" s="502">
        <v>9</v>
      </c>
      <c r="U12" s="502">
        <v>10</v>
      </c>
      <c r="V12" s="502">
        <v>18</v>
      </c>
      <c r="W12" s="502">
        <v>15</v>
      </c>
      <c r="X12" s="502">
        <v>24</v>
      </c>
      <c r="Y12" s="502">
        <v>42</v>
      </c>
      <c r="Z12" s="502">
        <v>120</v>
      </c>
      <c r="AA12" s="502">
        <v>249</v>
      </c>
      <c r="AB12" s="502">
        <v>420</v>
      </c>
      <c r="AC12" s="502">
        <v>291</v>
      </c>
      <c r="AD12" s="502">
        <v>100</v>
      </c>
      <c r="AE12" s="502" t="s">
        <v>536</v>
      </c>
      <c r="AF12" s="523" t="s">
        <v>269</v>
      </c>
    </row>
    <row r="13" spans="1:32" ht="13.5">
      <c r="A13" s="498"/>
      <c r="B13" s="499"/>
      <c r="C13" s="500" t="s">
        <v>11</v>
      </c>
      <c r="D13" s="501">
        <v>406</v>
      </c>
      <c r="E13" s="502">
        <v>6</v>
      </c>
      <c r="F13" s="502">
        <v>1</v>
      </c>
      <c r="G13" s="502" t="s">
        <v>536</v>
      </c>
      <c r="H13" s="502" t="s">
        <v>536</v>
      </c>
      <c r="I13" s="502" t="s">
        <v>536</v>
      </c>
      <c r="J13" s="502">
        <v>7</v>
      </c>
      <c r="K13" s="502" t="s">
        <v>536</v>
      </c>
      <c r="L13" s="502" t="s">
        <v>536</v>
      </c>
      <c r="M13" s="502" t="s">
        <v>536</v>
      </c>
      <c r="N13" s="502">
        <v>2</v>
      </c>
      <c r="O13" s="502">
        <v>1</v>
      </c>
      <c r="P13" s="530">
        <v>1</v>
      </c>
      <c r="Q13" s="527">
        <v>1</v>
      </c>
      <c r="R13" s="502">
        <v>5</v>
      </c>
      <c r="S13" s="502">
        <v>5</v>
      </c>
      <c r="T13" s="502">
        <v>8</v>
      </c>
      <c r="U13" s="502">
        <v>8</v>
      </c>
      <c r="V13" s="502">
        <v>15</v>
      </c>
      <c r="W13" s="502">
        <v>10</v>
      </c>
      <c r="X13" s="502">
        <v>14</v>
      </c>
      <c r="Y13" s="502">
        <v>20</v>
      </c>
      <c r="Z13" s="502">
        <v>47</v>
      </c>
      <c r="AA13" s="502">
        <v>65</v>
      </c>
      <c r="AB13" s="502">
        <v>112</v>
      </c>
      <c r="AC13" s="502">
        <v>64</v>
      </c>
      <c r="AD13" s="502">
        <v>21</v>
      </c>
      <c r="AE13" s="502" t="s">
        <v>536</v>
      </c>
      <c r="AF13" s="522"/>
    </row>
    <row r="14" spans="1:32" ht="13.5">
      <c r="A14" s="498"/>
      <c r="B14" s="499"/>
      <c r="C14" s="500" t="s">
        <v>12</v>
      </c>
      <c r="D14" s="501">
        <v>920</v>
      </c>
      <c r="E14" s="502">
        <v>2</v>
      </c>
      <c r="F14" s="502" t="s">
        <v>536</v>
      </c>
      <c r="G14" s="502" t="s">
        <v>536</v>
      </c>
      <c r="H14" s="502">
        <v>1</v>
      </c>
      <c r="I14" s="502" t="s">
        <v>536</v>
      </c>
      <c r="J14" s="502">
        <v>3</v>
      </c>
      <c r="K14" s="502" t="s">
        <v>536</v>
      </c>
      <c r="L14" s="502" t="s">
        <v>536</v>
      </c>
      <c r="M14" s="502" t="s">
        <v>536</v>
      </c>
      <c r="N14" s="502" t="s">
        <v>536</v>
      </c>
      <c r="O14" s="502" t="s">
        <v>536</v>
      </c>
      <c r="P14" s="530">
        <v>2</v>
      </c>
      <c r="Q14" s="527" t="s">
        <v>536</v>
      </c>
      <c r="R14" s="502" t="s">
        <v>536</v>
      </c>
      <c r="S14" s="502">
        <v>1</v>
      </c>
      <c r="T14" s="502">
        <v>1</v>
      </c>
      <c r="U14" s="502">
        <v>2</v>
      </c>
      <c r="V14" s="502">
        <v>3</v>
      </c>
      <c r="W14" s="502">
        <v>5</v>
      </c>
      <c r="X14" s="502">
        <v>10</v>
      </c>
      <c r="Y14" s="502">
        <v>22</v>
      </c>
      <c r="Z14" s="502">
        <v>73</v>
      </c>
      <c r="AA14" s="502">
        <v>184</v>
      </c>
      <c r="AB14" s="502">
        <v>308</v>
      </c>
      <c r="AC14" s="502">
        <v>227</v>
      </c>
      <c r="AD14" s="502">
        <v>79</v>
      </c>
      <c r="AE14" s="502" t="s">
        <v>536</v>
      </c>
      <c r="AF14" s="522"/>
    </row>
    <row r="15" spans="1:32" ht="13.5">
      <c r="A15" s="498"/>
      <c r="B15" s="499"/>
      <c r="C15" s="500"/>
      <c r="D15" s="501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30"/>
      <c r="Q15" s="527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22"/>
    </row>
    <row r="16" spans="1:32" ht="13.5">
      <c r="A16" s="503" t="s">
        <v>270</v>
      </c>
      <c r="B16" s="499" t="s">
        <v>651</v>
      </c>
      <c r="C16" s="500" t="s">
        <v>10</v>
      </c>
      <c r="D16" s="501">
        <v>1126</v>
      </c>
      <c r="E16" s="502" t="s">
        <v>536</v>
      </c>
      <c r="F16" s="502" t="s">
        <v>536</v>
      </c>
      <c r="G16" s="502" t="s">
        <v>536</v>
      </c>
      <c r="H16" s="502" t="s">
        <v>536</v>
      </c>
      <c r="I16" s="502" t="s">
        <v>536</v>
      </c>
      <c r="J16" s="502" t="s">
        <v>536</v>
      </c>
      <c r="K16" s="502" t="s">
        <v>536</v>
      </c>
      <c r="L16" s="502" t="s">
        <v>536</v>
      </c>
      <c r="M16" s="502" t="s">
        <v>536</v>
      </c>
      <c r="N16" s="502" t="s">
        <v>536</v>
      </c>
      <c r="O16" s="502" t="s">
        <v>536</v>
      </c>
      <c r="P16" s="530" t="s">
        <v>536</v>
      </c>
      <c r="Q16" s="527" t="s">
        <v>536</v>
      </c>
      <c r="R16" s="502" t="s">
        <v>536</v>
      </c>
      <c r="S16" s="502" t="s">
        <v>536</v>
      </c>
      <c r="T16" s="502" t="s">
        <v>536</v>
      </c>
      <c r="U16" s="502" t="s">
        <v>536</v>
      </c>
      <c r="V16" s="502" t="s">
        <v>536</v>
      </c>
      <c r="W16" s="502">
        <v>3</v>
      </c>
      <c r="X16" s="502">
        <v>4</v>
      </c>
      <c r="Y16" s="502">
        <v>25</v>
      </c>
      <c r="Z16" s="502">
        <v>94</v>
      </c>
      <c r="AA16" s="502">
        <v>223</v>
      </c>
      <c r="AB16" s="502">
        <v>398</v>
      </c>
      <c r="AC16" s="502">
        <v>284</v>
      </c>
      <c r="AD16" s="502">
        <v>95</v>
      </c>
      <c r="AE16" s="502" t="s">
        <v>536</v>
      </c>
      <c r="AF16" s="523" t="s">
        <v>270</v>
      </c>
    </row>
    <row r="17" spans="1:32" ht="13.5">
      <c r="A17" s="498"/>
      <c r="B17" s="499"/>
      <c r="C17" s="500" t="s">
        <v>11</v>
      </c>
      <c r="D17" s="501">
        <v>289</v>
      </c>
      <c r="E17" s="502" t="s">
        <v>536</v>
      </c>
      <c r="F17" s="502" t="s">
        <v>536</v>
      </c>
      <c r="G17" s="502" t="s">
        <v>536</v>
      </c>
      <c r="H17" s="502" t="s">
        <v>536</v>
      </c>
      <c r="I17" s="502" t="s">
        <v>536</v>
      </c>
      <c r="J17" s="502" t="s">
        <v>536</v>
      </c>
      <c r="K17" s="502" t="s">
        <v>536</v>
      </c>
      <c r="L17" s="502" t="s">
        <v>536</v>
      </c>
      <c r="M17" s="502" t="s">
        <v>536</v>
      </c>
      <c r="N17" s="502" t="s">
        <v>536</v>
      </c>
      <c r="O17" s="502" t="s">
        <v>536</v>
      </c>
      <c r="P17" s="530" t="s">
        <v>536</v>
      </c>
      <c r="Q17" s="527" t="s">
        <v>536</v>
      </c>
      <c r="R17" s="502" t="s">
        <v>536</v>
      </c>
      <c r="S17" s="502" t="s">
        <v>536</v>
      </c>
      <c r="T17" s="502" t="s">
        <v>536</v>
      </c>
      <c r="U17" s="502" t="s">
        <v>536</v>
      </c>
      <c r="V17" s="502" t="s">
        <v>536</v>
      </c>
      <c r="W17" s="502">
        <v>2</v>
      </c>
      <c r="X17" s="502">
        <v>1</v>
      </c>
      <c r="Y17" s="502">
        <v>12</v>
      </c>
      <c r="Z17" s="502">
        <v>33</v>
      </c>
      <c r="AA17" s="502">
        <v>59</v>
      </c>
      <c r="AB17" s="502">
        <v>102</v>
      </c>
      <c r="AC17" s="502">
        <v>61</v>
      </c>
      <c r="AD17" s="502">
        <v>19</v>
      </c>
      <c r="AE17" s="502" t="s">
        <v>536</v>
      </c>
      <c r="AF17" s="522"/>
    </row>
    <row r="18" spans="1:32" ht="13.5">
      <c r="A18" s="498"/>
      <c r="B18" s="499"/>
      <c r="C18" s="500" t="s">
        <v>12</v>
      </c>
      <c r="D18" s="501">
        <v>837</v>
      </c>
      <c r="E18" s="502" t="s">
        <v>536</v>
      </c>
      <c r="F18" s="502" t="s">
        <v>536</v>
      </c>
      <c r="G18" s="502" t="s">
        <v>536</v>
      </c>
      <c r="H18" s="502" t="s">
        <v>536</v>
      </c>
      <c r="I18" s="502" t="s">
        <v>536</v>
      </c>
      <c r="J18" s="502" t="s">
        <v>536</v>
      </c>
      <c r="K18" s="502" t="s">
        <v>536</v>
      </c>
      <c r="L18" s="502" t="s">
        <v>536</v>
      </c>
      <c r="M18" s="502" t="s">
        <v>536</v>
      </c>
      <c r="N18" s="502" t="s">
        <v>536</v>
      </c>
      <c r="O18" s="502" t="s">
        <v>536</v>
      </c>
      <c r="P18" s="530" t="s">
        <v>536</v>
      </c>
      <c r="Q18" s="527" t="s">
        <v>536</v>
      </c>
      <c r="R18" s="502" t="s">
        <v>536</v>
      </c>
      <c r="S18" s="502" t="s">
        <v>536</v>
      </c>
      <c r="T18" s="502" t="s">
        <v>536</v>
      </c>
      <c r="U18" s="502" t="s">
        <v>536</v>
      </c>
      <c r="V18" s="502" t="s">
        <v>536</v>
      </c>
      <c r="W18" s="502">
        <v>1</v>
      </c>
      <c r="X18" s="502">
        <v>3</v>
      </c>
      <c r="Y18" s="502">
        <v>13</v>
      </c>
      <c r="Z18" s="502">
        <v>61</v>
      </c>
      <c r="AA18" s="502">
        <v>164</v>
      </c>
      <c r="AB18" s="502">
        <v>296</v>
      </c>
      <c r="AC18" s="502">
        <v>223</v>
      </c>
      <c r="AD18" s="502">
        <v>76</v>
      </c>
      <c r="AE18" s="502" t="s">
        <v>536</v>
      </c>
      <c r="AF18" s="522"/>
    </row>
    <row r="19" spans="1:32" ht="13.5">
      <c r="A19" s="498"/>
      <c r="B19" s="499"/>
      <c r="C19" s="500"/>
      <c r="D19" s="501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30"/>
      <c r="Q19" s="527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22"/>
    </row>
    <row r="20" spans="1:32" ht="13.5">
      <c r="A20" s="503" t="s">
        <v>271</v>
      </c>
      <c r="B20" s="499" t="s">
        <v>652</v>
      </c>
      <c r="C20" s="500" t="s">
        <v>10</v>
      </c>
      <c r="D20" s="501">
        <v>9</v>
      </c>
      <c r="E20" s="502">
        <v>8</v>
      </c>
      <c r="F20" s="502" t="s">
        <v>536</v>
      </c>
      <c r="G20" s="502" t="s">
        <v>536</v>
      </c>
      <c r="H20" s="502">
        <v>1</v>
      </c>
      <c r="I20" s="502" t="s">
        <v>536</v>
      </c>
      <c r="J20" s="502">
        <v>9</v>
      </c>
      <c r="K20" s="502" t="s">
        <v>536</v>
      </c>
      <c r="L20" s="502" t="s">
        <v>536</v>
      </c>
      <c r="M20" s="502" t="s">
        <v>536</v>
      </c>
      <c r="N20" s="502" t="s">
        <v>536</v>
      </c>
      <c r="O20" s="502" t="s">
        <v>536</v>
      </c>
      <c r="P20" s="530" t="s">
        <v>536</v>
      </c>
      <c r="Q20" s="527" t="s">
        <v>536</v>
      </c>
      <c r="R20" s="502" t="s">
        <v>536</v>
      </c>
      <c r="S20" s="502" t="s">
        <v>536</v>
      </c>
      <c r="T20" s="502" t="s">
        <v>536</v>
      </c>
      <c r="U20" s="502" t="s">
        <v>536</v>
      </c>
      <c r="V20" s="502" t="s">
        <v>536</v>
      </c>
      <c r="W20" s="502" t="s">
        <v>536</v>
      </c>
      <c r="X20" s="502" t="s">
        <v>536</v>
      </c>
      <c r="Y20" s="502" t="s">
        <v>536</v>
      </c>
      <c r="Z20" s="502" t="s">
        <v>536</v>
      </c>
      <c r="AA20" s="502" t="s">
        <v>536</v>
      </c>
      <c r="AB20" s="502" t="s">
        <v>536</v>
      </c>
      <c r="AC20" s="502" t="s">
        <v>536</v>
      </c>
      <c r="AD20" s="502" t="s">
        <v>536</v>
      </c>
      <c r="AE20" s="502" t="s">
        <v>536</v>
      </c>
      <c r="AF20" s="523" t="s">
        <v>271</v>
      </c>
    </row>
    <row r="21" spans="1:32" ht="13.5">
      <c r="A21" s="498"/>
      <c r="B21" s="499"/>
      <c r="C21" s="500" t="s">
        <v>11</v>
      </c>
      <c r="D21" s="501">
        <v>6</v>
      </c>
      <c r="E21" s="502">
        <v>6</v>
      </c>
      <c r="F21" s="502" t="s">
        <v>536</v>
      </c>
      <c r="G21" s="502" t="s">
        <v>536</v>
      </c>
      <c r="H21" s="502" t="s">
        <v>536</v>
      </c>
      <c r="I21" s="502" t="s">
        <v>536</v>
      </c>
      <c r="J21" s="502">
        <v>6</v>
      </c>
      <c r="K21" s="502" t="s">
        <v>536</v>
      </c>
      <c r="L21" s="502" t="s">
        <v>536</v>
      </c>
      <c r="M21" s="502" t="s">
        <v>536</v>
      </c>
      <c r="N21" s="502" t="s">
        <v>536</v>
      </c>
      <c r="O21" s="502" t="s">
        <v>536</v>
      </c>
      <c r="P21" s="530" t="s">
        <v>536</v>
      </c>
      <c r="Q21" s="527" t="s">
        <v>536</v>
      </c>
      <c r="R21" s="502" t="s">
        <v>536</v>
      </c>
      <c r="S21" s="502" t="s">
        <v>536</v>
      </c>
      <c r="T21" s="502" t="s">
        <v>536</v>
      </c>
      <c r="U21" s="502" t="s">
        <v>536</v>
      </c>
      <c r="V21" s="502" t="s">
        <v>536</v>
      </c>
      <c r="W21" s="502" t="s">
        <v>536</v>
      </c>
      <c r="X21" s="502" t="s">
        <v>536</v>
      </c>
      <c r="Y21" s="502" t="s">
        <v>536</v>
      </c>
      <c r="Z21" s="502" t="s">
        <v>536</v>
      </c>
      <c r="AA21" s="502" t="s">
        <v>536</v>
      </c>
      <c r="AB21" s="502" t="s">
        <v>536</v>
      </c>
      <c r="AC21" s="502" t="s">
        <v>536</v>
      </c>
      <c r="AD21" s="502" t="s">
        <v>536</v>
      </c>
      <c r="AE21" s="502" t="s">
        <v>536</v>
      </c>
      <c r="AF21" s="522"/>
    </row>
    <row r="22" spans="1:32" ht="13.5">
      <c r="A22" s="498"/>
      <c r="B22" s="499"/>
      <c r="C22" s="500" t="s">
        <v>12</v>
      </c>
      <c r="D22" s="501">
        <v>3</v>
      </c>
      <c r="E22" s="502">
        <v>2</v>
      </c>
      <c r="F22" s="502" t="s">
        <v>536</v>
      </c>
      <c r="G22" s="502" t="s">
        <v>536</v>
      </c>
      <c r="H22" s="502">
        <v>1</v>
      </c>
      <c r="I22" s="502" t="s">
        <v>536</v>
      </c>
      <c r="J22" s="502">
        <v>3</v>
      </c>
      <c r="K22" s="502" t="s">
        <v>536</v>
      </c>
      <c r="L22" s="502" t="s">
        <v>536</v>
      </c>
      <c r="M22" s="502" t="s">
        <v>536</v>
      </c>
      <c r="N22" s="502" t="s">
        <v>536</v>
      </c>
      <c r="O22" s="502" t="s">
        <v>536</v>
      </c>
      <c r="P22" s="530" t="s">
        <v>536</v>
      </c>
      <c r="Q22" s="527" t="s">
        <v>536</v>
      </c>
      <c r="R22" s="502" t="s">
        <v>536</v>
      </c>
      <c r="S22" s="502" t="s">
        <v>536</v>
      </c>
      <c r="T22" s="502" t="s">
        <v>536</v>
      </c>
      <c r="U22" s="502" t="s">
        <v>536</v>
      </c>
      <c r="V22" s="502" t="s">
        <v>536</v>
      </c>
      <c r="W22" s="502" t="s">
        <v>536</v>
      </c>
      <c r="X22" s="502" t="s">
        <v>536</v>
      </c>
      <c r="Y22" s="502" t="s">
        <v>536</v>
      </c>
      <c r="Z22" s="502" t="s">
        <v>536</v>
      </c>
      <c r="AA22" s="502" t="s">
        <v>536</v>
      </c>
      <c r="AB22" s="502" t="s">
        <v>536</v>
      </c>
      <c r="AC22" s="502" t="s">
        <v>536</v>
      </c>
      <c r="AD22" s="502" t="s">
        <v>536</v>
      </c>
      <c r="AE22" s="502" t="s">
        <v>536</v>
      </c>
      <c r="AF22" s="522"/>
    </row>
    <row r="23" spans="1:32" ht="13.5">
      <c r="A23" s="498"/>
      <c r="B23" s="499"/>
      <c r="C23" s="500"/>
      <c r="D23" s="501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30"/>
      <c r="Q23" s="527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2"/>
      <c r="AF23" s="522"/>
    </row>
    <row r="24" spans="1:32" ht="13.5">
      <c r="A24" s="503" t="s">
        <v>273</v>
      </c>
      <c r="B24" s="499" t="s">
        <v>653</v>
      </c>
      <c r="C24" s="500" t="s">
        <v>10</v>
      </c>
      <c r="D24" s="501">
        <v>191</v>
      </c>
      <c r="E24" s="502" t="s">
        <v>536</v>
      </c>
      <c r="F24" s="502">
        <v>1</v>
      </c>
      <c r="G24" s="502" t="s">
        <v>536</v>
      </c>
      <c r="H24" s="502" t="s">
        <v>536</v>
      </c>
      <c r="I24" s="502" t="s">
        <v>536</v>
      </c>
      <c r="J24" s="502">
        <v>1</v>
      </c>
      <c r="K24" s="502" t="s">
        <v>536</v>
      </c>
      <c r="L24" s="502" t="s">
        <v>536</v>
      </c>
      <c r="M24" s="502" t="s">
        <v>536</v>
      </c>
      <c r="N24" s="502">
        <v>2</v>
      </c>
      <c r="O24" s="502">
        <v>1</v>
      </c>
      <c r="P24" s="530">
        <v>3</v>
      </c>
      <c r="Q24" s="527">
        <v>1</v>
      </c>
      <c r="R24" s="502">
        <v>5</v>
      </c>
      <c r="S24" s="502">
        <v>6</v>
      </c>
      <c r="T24" s="502">
        <v>9</v>
      </c>
      <c r="U24" s="502">
        <v>10</v>
      </c>
      <c r="V24" s="502">
        <v>18</v>
      </c>
      <c r="W24" s="502">
        <v>12</v>
      </c>
      <c r="X24" s="502">
        <v>20</v>
      </c>
      <c r="Y24" s="502">
        <v>17</v>
      </c>
      <c r="Z24" s="502">
        <v>26</v>
      </c>
      <c r="AA24" s="502">
        <v>26</v>
      </c>
      <c r="AB24" s="502">
        <v>22</v>
      </c>
      <c r="AC24" s="502">
        <v>7</v>
      </c>
      <c r="AD24" s="502">
        <v>5</v>
      </c>
      <c r="AE24" s="502" t="s">
        <v>536</v>
      </c>
      <c r="AF24" s="523" t="s">
        <v>273</v>
      </c>
    </row>
    <row r="25" spans="1:32" ht="13.5">
      <c r="A25" s="498"/>
      <c r="B25" s="499"/>
      <c r="C25" s="500" t="s">
        <v>11</v>
      </c>
      <c r="D25" s="501">
        <v>111</v>
      </c>
      <c r="E25" s="502" t="s">
        <v>536</v>
      </c>
      <c r="F25" s="502">
        <v>1</v>
      </c>
      <c r="G25" s="502" t="s">
        <v>536</v>
      </c>
      <c r="H25" s="502" t="s">
        <v>536</v>
      </c>
      <c r="I25" s="502" t="s">
        <v>536</v>
      </c>
      <c r="J25" s="502">
        <v>1</v>
      </c>
      <c r="K25" s="502" t="s">
        <v>536</v>
      </c>
      <c r="L25" s="502" t="s">
        <v>536</v>
      </c>
      <c r="M25" s="502" t="s">
        <v>536</v>
      </c>
      <c r="N25" s="502">
        <v>2</v>
      </c>
      <c r="O25" s="502">
        <v>1</v>
      </c>
      <c r="P25" s="530">
        <v>1</v>
      </c>
      <c r="Q25" s="527">
        <v>1</v>
      </c>
      <c r="R25" s="502">
        <v>5</v>
      </c>
      <c r="S25" s="502">
        <v>5</v>
      </c>
      <c r="T25" s="502">
        <v>8</v>
      </c>
      <c r="U25" s="502">
        <v>8</v>
      </c>
      <c r="V25" s="502">
        <v>15</v>
      </c>
      <c r="W25" s="502">
        <v>8</v>
      </c>
      <c r="X25" s="502">
        <v>13</v>
      </c>
      <c r="Y25" s="502">
        <v>8</v>
      </c>
      <c r="Z25" s="502">
        <v>14</v>
      </c>
      <c r="AA25" s="502">
        <v>6</v>
      </c>
      <c r="AB25" s="502">
        <v>10</v>
      </c>
      <c r="AC25" s="502">
        <v>3</v>
      </c>
      <c r="AD25" s="502">
        <v>2</v>
      </c>
      <c r="AE25" s="502" t="s">
        <v>536</v>
      </c>
      <c r="AF25" s="522"/>
    </row>
    <row r="26" spans="1:32" ht="13.5">
      <c r="A26" s="498"/>
      <c r="B26" s="499"/>
      <c r="C26" s="500" t="s">
        <v>12</v>
      </c>
      <c r="D26" s="501">
        <v>80</v>
      </c>
      <c r="E26" s="502" t="s">
        <v>536</v>
      </c>
      <c r="F26" s="502" t="s">
        <v>536</v>
      </c>
      <c r="G26" s="502" t="s">
        <v>536</v>
      </c>
      <c r="H26" s="502" t="s">
        <v>536</v>
      </c>
      <c r="I26" s="502" t="s">
        <v>536</v>
      </c>
      <c r="J26" s="502" t="s">
        <v>536</v>
      </c>
      <c r="K26" s="502" t="s">
        <v>536</v>
      </c>
      <c r="L26" s="502" t="s">
        <v>536</v>
      </c>
      <c r="M26" s="502" t="s">
        <v>536</v>
      </c>
      <c r="N26" s="502" t="s">
        <v>536</v>
      </c>
      <c r="O26" s="502" t="s">
        <v>536</v>
      </c>
      <c r="P26" s="530">
        <v>2</v>
      </c>
      <c r="Q26" s="527" t="s">
        <v>536</v>
      </c>
      <c r="R26" s="502" t="s">
        <v>536</v>
      </c>
      <c r="S26" s="502">
        <v>1</v>
      </c>
      <c r="T26" s="502">
        <v>1</v>
      </c>
      <c r="U26" s="502">
        <v>2</v>
      </c>
      <c r="V26" s="502">
        <v>3</v>
      </c>
      <c r="W26" s="502">
        <v>4</v>
      </c>
      <c r="X26" s="502">
        <v>7</v>
      </c>
      <c r="Y26" s="502">
        <v>9</v>
      </c>
      <c r="Z26" s="502">
        <v>12</v>
      </c>
      <c r="AA26" s="502">
        <v>20</v>
      </c>
      <c r="AB26" s="502">
        <v>12</v>
      </c>
      <c r="AC26" s="502">
        <v>4</v>
      </c>
      <c r="AD26" s="502">
        <v>3</v>
      </c>
      <c r="AE26" s="502" t="s">
        <v>536</v>
      </c>
      <c r="AF26" s="522"/>
    </row>
    <row r="27" spans="1:32" ht="13.5">
      <c r="A27" s="498"/>
      <c r="B27" s="499"/>
      <c r="C27" s="500"/>
      <c r="D27" s="501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30"/>
      <c r="Q27" s="527"/>
      <c r="R27" s="502"/>
      <c r="S27" s="502"/>
      <c r="T27" s="502"/>
      <c r="U27" s="502"/>
      <c r="V27" s="502"/>
      <c r="W27" s="502"/>
      <c r="X27" s="502"/>
      <c r="Y27" s="502"/>
      <c r="Z27" s="502"/>
      <c r="AA27" s="502"/>
      <c r="AB27" s="502"/>
      <c r="AC27" s="502"/>
      <c r="AD27" s="502"/>
      <c r="AE27" s="502"/>
      <c r="AF27" s="522"/>
    </row>
    <row r="28" spans="1:32" ht="13.5">
      <c r="A28" s="503" t="s">
        <v>274</v>
      </c>
      <c r="B28" s="499" t="s">
        <v>654</v>
      </c>
      <c r="C28" s="500" t="s">
        <v>10</v>
      </c>
      <c r="D28" s="501">
        <v>2204</v>
      </c>
      <c r="E28" s="502">
        <v>8</v>
      </c>
      <c r="F28" s="502">
        <v>5</v>
      </c>
      <c r="G28" s="502">
        <v>3</v>
      </c>
      <c r="H28" s="502">
        <v>1</v>
      </c>
      <c r="I28" s="502">
        <v>1</v>
      </c>
      <c r="J28" s="502">
        <v>18</v>
      </c>
      <c r="K28" s="502">
        <v>8</v>
      </c>
      <c r="L28" s="502">
        <v>5</v>
      </c>
      <c r="M28" s="502">
        <v>29</v>
      </c>
      <c r="N28" s="502">
        <v>69</v>
      </c>
      <c r="O28" s="502">
        <v>78</v>
      </c>
      <c r="P28" s="530">
        <v>88</v>
      </c>
      <c r="Q28" s="527">
        <v>81</v>
      </c>
      <c r="R28" s="502">
        <v>90</v>
      </c>
      <c r="S28" s="502">
        <v>114</v>
      </c>
      <c r="T28" s="502">
        <v>121</v>
      </c>
      <c r="U28" s="502">
        <v>206</v>
      </c>
      <c r="V28" s="502">
        <v>173</v>
      </c>
      <c r="W28" s="502">
        <v>133</v>
      </c>
      <c r="X28" s="502">
        <v>189</v>
      </c>
      <c r="Y28" s="502">
        <v>218</v>
      </c>
      <c r="Z28" s="502">
        <v>224</v>
      </c>
      <c r="AA28" s="502">
        <v>189</v>
      </c>
      <c r="AB28" s="502">
        <v>132</v>
      </c>
      <c r="AC28" s="502">
        <v>33</v>
      </c>
      <c r="AD28" s="502">
        <v>5</v>
      </c>
      <c r="AE28" s="502">
        <v>1</v>
      </c>
      <c r="AF28" s="523" t="s">
        <v>274</v>
      </c>
    </row>
    <row r="29" spans="1:32" ht="13.5">
      <c r="A29" s="498"/>
      <c r="B29" s="499"/>
      <c r="C29" s="500" t="s">
        <v>11</v>
      </c>
      <c r="D29" s="501">
        <v>1416</v>
      </c>
      <c r="E29" s="502">
        <v>6</v>
      </c>
      <c r="F29" s="502">
        <v>3</v>
      </c>
      <c r="G29" s="502">
        <v>2</v>
      </c>
      <c r="H29" s="502">
        <v>1</v>
      </c>
      <c r="I29" s="502">
        <v>1</v>
      </c>
      <c r="J29" s="502">
        <v>13</v>
      </c>
      <c r="K29" s="502">
        <v>6</v>
      </c>
      <c r="L29" s="502">
        <v>1</v>
      </c>
      <c r="M29" s="502">
        <v>15</v>
      </c>
      <c r="N29" s="502">
        <v>51</v>
      </c>
      <c r="O29" s="502">
        <v>59</v>
      </c>
      <c r="P29" s="530">
        <v>67</v>
      </c>
      <c r="Q29" s="527">
        <v>61</v>
      </c>
      <c r="R29" s="502">
        <v>75</v>
      </c>
      <c r="S29" s="502">
        <v>95</v>
      </c>
      <c r="T29" s="502">
        <v>98</v>
      </c>
      <c r="U29" s="502">
        <v>152</v>
      </c>
      <c r="V29" s="502">
        <v>122</v>
      </c>
      <c r="W29" s="502">
        <v>89</v>
      </c>
      <c r="X29" s="502">
        <v>124</v>
      </c>
      <c r="Y29" s="502">
        <v>127</v>
      </c>
      <c r="Z29" s="502">
        <v>122</v>
      </c>
      <c r="AA29" s="502">
        <v>78</v>
      </c>
      <c r="AB29" s="502">
        <v>50</v>
      </c>
      <c r="AC29" s="502">
        <v>9</v>
      </c>
      <c r="AD29" s="502">
        <v>1</v>
      </c>
      <c r="AE29" s="502">
        <v>1</v>
      </c>
      <c r="AF29" s="522"/>
    </row>
    <row r="30" spans="1:32" ht="13.5">
      <c r="A30" s="498"/>
      <c r="B30" s="499"/>
      <c r="C30" s="500" t="s">
        <v>12</v>
      </c>
      <c r="D30" s="501">
        <v>788</v>
      </c>
      <c r="E30" s="502">
        <v>2</v>
      </c>
      <c r="F30" s="502">
        <v>2</v>
      </c>
      <c r="G30" s="502">
        <v>1</v>
      </c>
      <c r="H30" s="502" t="s">
        <v>536</v>
      </c>
      <c r="I30" s="502" t="s">
        <v>536</v>
      </c>
      <c r="J30" s="502">
        <v>5</v>
      </c>
      <c r="K30" s="502">
        <v>2</v>
      </c>
      <c r="L30" s="502">
        <v>4</v>
      </c>
      <c r="M30" s="502">
        <v>14</v>
      </c>
      <c r="N30" s="502">
        <v>18</v>
      </c>
      <c r="O30" s="502">
        <v>19</v>
      </c>
      <c r="P30" s="530">
        <v>21</v>
      </c>
      <c r="Q30" s="527">
        <v>20</v>
      </c>
      <c r="R30" s="502">
        <v>15</v>
      </c>
      <c r="S30" s="502">
        <v>19</v>
      </c>
      <c r="T30" s="502">
        <v>23</v>
      </c>
      <c r="U30" s="502">
        <v>54</v>
      </c>
      <c r="V30" s="502">
        <v>51</v>
      </c>
      <c r="W30" s="502">
        <v>44</v>
      </c>
      <c r="X30" s="502">
        <v>65</v>
      </c>
      <c r="Y30" s="502">
        <v>91</v>
      </c>
      <c r="Z30" s="502">
        <v>102</v>
      </c>
      <c r="AA30" s="502">
        <v>111</v>
      </c>
      <c r="AB30" s="502">
        <v>82</v>
      </c>
      <c r="AC30" s="502">
        <v>24</v>
      </c>
      <c r="AD30" s="502">
        <v>4</v>
      </c>
      <c r="AE30" s="502" t="s">
        <v>536</v>
      </c>
      <c r="AF30" s="522"/>
    </row>
    <row r="31" spans="1:32" ht="13.5">
      <c r="A31" s="498"/>
      <c r="B31" s="499"/>
      <c r="C31" s="500"/>
      <c r="D31" s="501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30"/>
      <c r="Q31" s="527"/>
      <c r="R31" s="502"/>
      <c r="S31" s="502"/>
      <c r="T31" s="502"/>
      <c r="U31" s="502"/>
      <c r="V31" s="502"/>
      <c r="W31" s="502"/>
      <c r="X31" s="502"/>
      <c r="Y31" s="502"/>
      <c r="Z31" s="502"/>
      <c r="AA31" s="502"/>
      <c r="AB31" s="502"/>
      <c r="AC31" s="502"/>
      <c r="AD31" s="502"/>
      <c r="AE31" s="502"/>
      <c r="AF31" s="522"/>
    </row>
    <row r="32" spans="1:32" ht="13.5">
      <c r="A32" s="503" t="s">
        <v>275</v>
      </c>
      <c r="B32" s="499" t="s">
        <v>655</v>
      </c>
      <c r="C32" s="500" t="s">
        <v>10</v>
      </c>
      <c r="D32" s="501">
        <v>1260</v>
      </c>
      <c r="E32" s="502">
        <v>8</v>
      </c>
      <c r="F32" s="502">
        <v>4</v>
      </c>
      <c r="G32" s="502">
        <v>3</v>
      </c>
      <c r="H32" s="502">
        <v>1</v>
      </c>
      <c r="I32" s="502">
        <v>1</v>
      </c>
      <c r="J32" s="502">
        <v>17</v>
      </c>
      <c r="K32" s="502">
        <v>7</v>
      </c>
      <c r="L32" s="502">
        <v>3</v>
      </c>
      <c r="M32" s="502">
        <v>13</v>
      </c>
      <c r="N32" s="502">
        <v>26</v>
      </c>
      <c r="O32" s="502">
        <v>27</v>
      </c>
      <c r="P32" s="530">
        <v>22</v>
      </c>
      <c r="Q32" s="527">
        <v>19</v>
      </c>
      <c r="R32" s="502">
        <v>25</v>
      </c>
      <c r="S32" s="502">
        <v>37</v>
      </c>
      <c r="T32" s="502">
        <v>37</v>
      </c>
      <c r="U32" s="502">
        <v>81</v>
      </c>
      <c r="V32" s="502">
        <v>77</v>
      </c>
      <c r="W32" s="502">
        <v>79</v>
      </c>
      <c r="X32" s="502">
        <v>122</v>
      </c>
      <c r="Y32" s="502">
        <v>173</v>
      </c>
      <c r="Z32" s="502">
        <v>186</v>
      </c>
      <c r="AA32" s="502">
        <v>165</v>
      </c>
      <c r="AB32" s="502">
        <v>111</v>
      </c>
      <c r="AC32" s="502">
        <v>29</v>
      </c>
      <c r="AD32" s="502">
        <v>4</v>
      </c>
      <c r="AE32" s="502" t="s">
        <v>536</v>
      </c>
      <c r="AF32" s="523" t="s">
        <v>275</v>
      </c>
    </row>
    <row r="33" spans="1:32" ht="13.5">
      <c r="A33" s="498"/>
      <c r="B33" s="499"/>
      <c r="C33" s="500" t="s">
        <v>11</v>
      </c>
      <c r="D33" s="501">
        <v>756</v>
      </c>
      <c r="E33" s="502">
        <v>6</v>
      </c>
      <c r="F33" s="502">
        <v>2</v>
      </c>
      <c r="G33" s="502">
        <v>2</v>
      </c>
      <c r="H33" s="502">
        <v>1</v>
      </c>
      <c r="I33" s="502">
        <v>1</v>
      </c>
      <c r="J33" s="502">
        <v>12</v>
      </c>
      <c r="K33" s="502">
        <v>6</v>
      </c>
      <c r="L33" s="502">
        <v>1</v>
      </c>
      <c r="M33" s="502">
        <v>8</v>
      </c>
      <c r="N33" s="502">
        <v>20</v>
      </c>
      <c r="O33" s="502">
        <v>22</v>
      </c>
      <c r="P33" s="530">
        <v>19</v>
      </c>
      <c r="Q33" s="527">
        <v>15</v>
      </c>
      <c r="R33" s="502">
        <v>23</v>
      </c>
      <c r="S33" s="502">
        <v>31</v>
      </c>
      <c r="T33" s="502">
        <v>27</v>
      </c>
      <c r="U33" s="502">
        <v>58</v>
      </c>
      <c r="V33" s="502">
        <v>57</v>
      </c>
      <c r="W33" s="502">
        <v>50</v>
      </c>
      <c r="X33" s="502">
        <v>85</v>
      </c>
      <c r="Y33" s="502">
        <v>99</v>
      </c>
      <c r="Z33" s="502">
        <v>101</v>
      </c>
      <c r="AA33" s="502">
        <v>69</v>
      </c>
      <c r="AB33" s="502">
        <v>44</v>
      </c>
      <c r="AC33" s="502">
        <v>9</v>
      </c>
      <c r="AD33" s="502" t="s">
        <v>536</v>
      </c>
      <c r="AE33" s="502" t="s">
        <v>536</v>
      </c>
      <c r="AF33" s="522"/>
    </row>
    <row r="34" spans="1:32" ht="13.5">
      <c r="A34" s="498"/>
      <c r="B34" s="499"/>
      <c r="C34" s="500" t="s">
        <v>12</v>
      </c>
      <c r="D34" s="501">
        <v>504</v>
      </c>
      <c r="E34" s="502">
        <v>2</v>
      </c>
      <c r="F34" s="502">
        <v>2</v>
      </c>
      <c r="G34" s="502">
        <v>1</v>
      </c>
      <c r="H34" s="502" t="s">
        <v>536</v>
      </c>
      <c r="I34" s="502" t="s">
        <v>536</v>
      </c>
      <c r="J34" s="502">
        <v>5</v>
      </c>
      <c r="K34" s="502">
        <v>1</v>
      </c>
      <c r="L34" s="502">
        <v>2</v>
      </c>
      <c r="M34" s="502">
        <v>5</v>
      </c>
      <c r="N34" s="502">
        <v>6</v>
      </c>
      <c r="O34" s="502">
        <v>5</v>
      </c>
      <c r="P34" s="530">
        <v>3</v>
      </c>
      <c r="Q34" s="527">
        <v>4</v>
      </c>
      <c r="R34" s="502">
        <v>2</v>
      </c>
      <c r="S34" s="502">
        <v>6</v>
      </c>
      <c r="T34" s="502">
        <v>10</v>
      </c>
      <c r="U34" s="502">
        <v>23</v>
      </c>
      <c r="V34" s="502">
        <v>20</v>
      </c>
      <c r="W34" s="502">
        <v>29</v>
      </c>
      <c r="X34" s="502">
        <v>37</v>
      </c>
      <c r="Y34" s="502">
        <v>74</v>
      </c>
      <c r="Z34" s="502">
        <v>85</v>
      </c>
      <c r="AA34" s="502">
        <v>96</v>
      </c>
      <c r="AB34" s="502">
        <v>67</v>
      </c>
      <c r="AC34" s="502">
        <v>20</v>
      </c>
      <c r="AD34" s="502">
        <v>4</v>
      </c>
      <c r="AE34" s="502" t="s">
        <v>536</v>
      </c>
      <c r="AF34" s="522"/>
    </row>
    <row r="35" spans="1:32" ht="13.5">
      <c r="A35" s="498"/>
      <c r="B35" s="499"/>
      <c r="C35" s="500"/>
      <c r="D35" s="501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30"/>
      <c r="Q35" s="527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2"/>
      <c r="AD35" s="502"/>
      <c r="AE35" s="502"/>
      <c r="AF35" s="522"/>
    </row>
    <row r="36" spans="1:32" ht="13.5">
      <c r="A36" s="503" t="s">
        <v>277</v>
      </c>
      <c r="B36" s="499" t="s">
        <v>656</v>
      </c>
      <c r="C36" s="500" t="s">
        <v>10</v>
      </c>
      <c r="D36" s="501">
        <v>337</v>
      </c>
      <c r="E36" s="502">
        <v>1</v>
      </c>
      <c r="F36" s="502" t="s">
        <v>536</v>
      </c>
      <c r="G36" s="502">
        <v>3</v>
      </c>
      <c r="H36" s="502" t="s">
        <v>536</v>
      </c>
      <c r="I36" s="502" t="s">
        <v>536</v>
      </c>
      <c r="J36" s="502">
        <v>4</v>
      </c>
      <c r="K36" s="502" t="s">
        <v>536</v>
      </c>
      <c r="L36" s="502">
        <v>2</v>
      </c>
      <c r="M36" s="502">
        <v>12</v>
      </c>
      <c r="N36" s="502">
        <v>21</v>
      </c>
      <c r="O36" s="502">
        <v>20</v>
      </c>
      <c r="P36" s="530">
        <v>9</v>
      </c>
      <c r="Q36" s="527">
        <v>13</v>
      </c>
      <c r="R36" s="502">
        <v>7</v>
      </c>
      <c r="S36" s="502">
        <v>19</v>
      </c>
      <c r="T36" s="502">
        <v>16</v>
      </c>
      <c r="U36" s="502">
        <v>36</v>
      </c>
      <c r="V36" s="502">
        <v>27</v>
      </c>
      <c r="W36" s="502">
        <v>26</v>
      </c>
      <c r="X36" s="502">
        <v>30</v>
      </c>
      <c r="Y36" s="502">
        <v>39</v>
      </c>
      <c r="Z36" s="502">
        <v>32</v>
      </c>
      <c r="AA36" s="502">
        <v>17</v>
      </c>
      <c r="AB36" s="502">
        <v>6</v>
      </c>
      <c r="AC36" s="502">
        <v>1</v>
      </c>
      <c r="AD36" s="502" t="s">
        <v>536</v>
      </c>
      <c r="AE36" s="502" t="s">
        <v>536</v>
      </c>
      <c r="AF36" s="523" t="s">
        <v>277</v>
      </c>
    </row>
    <row r="37" spans="1:32" ht="13.5">
      <c r="A37" s="498"/>
      <c r="B37" s="499"/>
      <c r="C37" s="500" t="s">
        <v>11</v>
      </c>
      <c r="D37" s="501">
        <v>227</v>
      </c>
      <c r="E37" s="502">
        <v>1</v>
      </c>
      <c r="F37" s="502" t="s">
        <v>536</v>
      </c>
      <c r="G37" s="502">
        <v>2</v>
      </c>
      <c r="H37" s="502" t="s">
        <v>536</v>
      </c>
      <c r="I37" s="502" t="s">
        <v>536</v>
      </c>
      <c r="J37" s="502">
        <v>3</v>
      </c>
      <c r="K37" s="502" t="s">
        <v>536</v>
      </c>
      <c r="L37" s="502">
        <v>1</v>
      </c>
      <c r="M37" s="502">
        <v>7</v>
      </c>
      <c r="N37" s="502">
        <v>19</v>
      </c>
      <c r="O37" s="502">
        <v>18</v>
      </c>
      <c r="P37" s="530">
        <v>8</v>
      </c>
      <c r="Q37" s="527">
        <v>11</v>
      </c>
      <c r="R37" s="502">
        <v>7</v>
      </c>
      <c r="S37" s="502">
        <v>16</v>
      </c>
      <c r="T37" s="502">
        <v>12</v>
      </c>
      <c r="U37" s="502">
        <v>23</v>
      </c>
      <c r="V37" s="502">
        <v>19</v>
      </c>
      <c r="W37" s="502">
        <v>13</v>
      </c>
      <c r="X37" s="502">
        <v>19</v>
      </c>
      <c r="Y37" s="502">
        <v>22</v>
      </c>
      <c r="Z37" s="502">
        <v>20</v>
      </c>
      <c r="AA37" s="502">
        <v>7</v>
      </c>
      <c r="AB37" s="502">
        <v>2</v>
      </c>
      <c r="AC37" s="502" t="s">
        <v>536</v>
      </c>
      <c r="AD37" s="502" t="s">
        <v>536</v>
      </c>
      <c r="AE37" s="502" t="s">
        <v>536</v>
      </c>
      <c r="AF37" s="522"/>
    </row>
    <row r="38" spans="1:32" ht="13.5">
      <c r="A38" s="498"/>
      <c r="B38" s="499"/>
      <c r="C38" s="500" t="s">
        <v>12</v>
      </c>
      <c r="D38" s="501">
        <v>110</v>
      </c>
      <c r="E38" s="502" t="s">
        <v>536</v>
      </c>
      <c r="F38" s="502" t="s">
        <v>536</v>
      </c>
      <c r="G38" s="502">
        <v>1</v>
      </c>
      <c r="H38" s="502" t="s">
        <v>536</v>
      </c>
      <c r="I38" s="502" t="s">
        <v>536</v>
      </c>
      <c r="J38" s="502">
        <v>1</v>
      </c>
      <c r="K38" s="502" t="s">
        <v>536</v>
      </c>
      <c r="L38" s="502">
        <v>1</v>
      </c>
      <c r="M38" s="502">
        <v>5</v>
      </c>
      <c r="N38" s="502">
        <v>2</v>
      </c>
      <c r="O38" s="502">
        <v>2</v>
      </c>
      <c r="P38" s="530">
        <v>1</v>
      </c>
      <c r="Q38" s="527">
        <v>2</v>
      </c>
      <c r="R38" s="502" t="s">
        <v>536</v>
      </c>
      <c r="S38" s="502">
        <v>3</v>
      </c>
      <c r="T38" s="502">
        <v>4</v>
      </c>
      <c r="U38" s="502">
        <v>13</v>
      </c>
      <c r="V38" s="502">
        <v>8</v>
      </c>
      <c r="W38" s="502">
        <v>13</v>
      </c>
      <c r="X38" s="502">
        <v>11</v>
      </c>
      <c r="Y38" s="502">
        <v>17</v>
      </c>
      <c r="Z38" s="502">
        <v>12</v>
      </c>
      <c r="AA38" s="502">
        <v>10</v>
      </c>
      <c r="AB38" s="502">
        <v>4</v>
      </c>
      <c r="AC38" s="502">
        <v>1</v>
      </c>
      <c r="AD38" s="502" t="s">
        <v>536</v>
      </c>
      <c r="AE38" s="502" t="s">
        <v>536</v>
      </c>
      <c r="AF38" s="522"/>
    </row>
    <row r="39" spans="1:32" ht="13.5">
      <c r="A39" s="498"/>
      <c r="B39" s="499"/>
      <c r="C39" s="500"/>
      <c r="D39" s="501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30"/>
      <c r="Q39" s="527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502"/>
      <c r="AF39" s="522"/>
    </row>
    <row r="40" spans="1:32" ht="13.5">
      <c r="A40" s="503" t="s">
        <v>278</v>
      </c>
      <c r="B40" s="499" t="s">
        <v>657</v>
      </c>
      <c r="C40" s="500" t="s">
        <v>10</v>
      </c>
      <c r="D40" s="501">
        <v>224</v>
      </c>
      <c r="E40" s="502" t="s">
        <v>536</v>
      </c>
      <c r="F40" s="502">
        <v>1</v>
      </c>
      <c r="G40" s="502" t="s">
        <v>536</v>
      </c>
      <c r="H40" s="502" t="s">
        <v>536</v>
      </c>
      <c r="I40" s="502" t="s">
        <v>536</v>
      </c>
      <c r="J40" s="502">
        <v>1</v>
      </c>
      <c r="K40" s="502" t="s">
        <v>536</v>
      </c>
      <c r="L40" s="502" t="s">
        <v>536</v>
      </c>
      <c r="M40" s="502">
        <v>1</v>
      </c>
      <c r="N40" s="502" t="s">
        <v>536</v>
      </c>
      <c r="O40" s="502">
        <v>1</v>
      </c>
      <c r="P40" s="530">
        <v>2</v>
      </c>
      <c r="Q40" s="527">
        <v>1</v>
      </c>
      <c r="R40" s="502">
        <v>5</v>
      </c>
      <c r="S40" s="502">
        <v>5</v>
      </c>
      <c r="T40" s="502">
        <v>5</v>
      </c>
      <c r="U40" s="502">
        <v>10</v>
      </c>
      <c r="V40" s="502">
        <v>16</v>
      </c>
      <c r="W40" s="502">
        <v>15</v>
      </c>
      <c r="X40" s="502">
        <v>20</v>
      </c>
      <c r="Y40" s="502">
        <v>32</v>
      </c>
      <c r="Z40" s="502">
        <v>34</v>
      </c>
      <c r="AA40" s="502">
        <v>33</v>
      </c>
      <c r="AB40" s="502">
        <v>27</v>
      </c>
      <c r="AC40" s="502">
        <v>15</v>
      </c>
      <c r="AD40" s="502">
        <v>1</v>
      </c>
      <c r="AE40" s="502" t="s">
        <v>536</v>
      </c>
      <c r="AF40" s="523" t="s">
        <v>278</v>
      </c>
    </row>
    <row r="41" spans="1:32" ht="13.5">
      <c r="A41" s="498"/>
      <c r="B41" s="499"/>
      <c r="C41" s="500" t="s">
        <v>11</v>
      </c>
      <c r="D41" s="501">
        <v>127</v>
      </c>
      <c r="E41" s="502" t="s">
        <v>536</v>
      </c>
      <c r="F41" s="502">
        <v>1</v>
      </c>
      <c r="G41" s="502" t="s">
        <v>536</v>
      </c>
      <c r="H41" s="502" t="s">
        <v>536</v>
      </c>
      <c r="I41" s="502" t="s">
        <v>536</v>
      </c>
      <c r="J41" s="502">
        <v>1</v>
      </c>
      <c r="K41" s="502" t="s">
        <v>536</v>
      </c>
      <c r="L41" s="502" t="s">
        <v>536</v>
      </c>
      <c r="M41" s="502">
        <v>1</v>
      </c>
      <c r="N41" s="502" t="s">
        <v>536</v>
      </c>
      <c r="O41" s="502" t="s">
        <v>536</v>
      </c>
      <c r="P41" s="530">
        <v>2</v>
      </c>
      <c r="Q41" s="527" t="s">
        <v>536</v>
      </c>
      <c r="R41" s="502">
        <v>5</v>
      </c>
      <c r="S41" s="502">
        <v>4</v>
      </c>
      <c r="T41" s="502">
        <v>5</v>
      </c>
      <c r="U41" s="502">
        <v>7</v>
      </c>
      <c r="V41" s="502">
        <v>12</v>
      </c>
      <c r="W41" s="502">
        <v>9</v>
      </c>
      <c r="X41" s="502">
        <v>18</v>
      </c>
      <c r="Y41" s="502">
        <v>19</v>
      </c>
      <c r="Z41" s="502">
        <v>18</v>
      </c>
      <c r="AA41" s="502">
        <v>12</v>
      </c>
      <c r="AB41" s="502">
        <v>8</v>
      </c>
      <c r="AC41" s="502">
        <v>6</v>
      </c>
      <c r="AD41" s="502" t="s">
        <v>536</v>
      </c>
      <c r="AE41" s="502" t="s">
        <v>536</v>
      </c>
      <c r="AF41" s="522"/>
    </row>
    <row r="42" spans="1:32" ht="13.5">
      <c r="A42" s="498"/>
      <c r="B42" s="499"/>
      <c r="C42" s="500" t="s">
        <v>12</v>
      </c>
      <c r="D42" s="501">
        <v>97</v>
      </c>
      <c r="E42" s="502" t="s">
        <v>536</v>
      </c>
      <c r="F42" s="502" t="s">
        <v>536</v>
      </c>
      <c r="G42" s="502" t="s">
        <v>536</v>
      </c>
      <c r="H42" s="502" t="s">
        <v>536</v>
      </c>
      <c r="I42" s="502" t="s">
        <v>536</v>
      </c>
      <c r="J42" s="502" t="s">
        <v>536</v>
      </c>
      <c r="K42" s="502" t="s">
        <v>536</v>
      </c>
      <c r="L42" s="502" t="s">
        <v>536</v>
      </c>
      <c r="M42" s="502" t="s">
        <v>536</v>
      </c>
      <c r="N42" s="502" t="s">
        <v>536</v>
      </c>
      <c r="O42" s="502">
        <v>1</v>
      </c>
      <c r="P42" s="530" t="s">
        <v>536</v>
      </c>
      <c r="Q42" s="527">
        <v>1</v>
      </c>
      <c r="R42" s="502" t="s">
        <v>536</v>
      </c>
      <c r="S42" s="502">
        <v>1</v>
      </c>
      <c r="T42" s="502" t="s">
        <v>536</v>
      </c>
      <c r="U42" s="502">
        <v>3</v>
      </c>
      <c r="V42" s="502">
        <v>4</v>
      </c>
      <c r="W42" s="502">
        <v>6</v>
      </c>
      <c r="X42" s="502">
        <v>2</v>
      </c>
      <c r="Y42" s="502">
        <v>13</v>
      </c>
      <c r="Z42" s="502">
        <v>16</v>
      </c>
      <c r="AA42" s="502">
        <v>21</v>
      </c>
      <c r="AB42" s="502">
        <v>19</v>
      </c>
      <c r="AC42" s="502">
        <v>9</v>
      </c>
      <c r="AD42" s="502">
        <v>1</v>
      </c>
      <c r="AE42" s="502" t="s">
        <v>536</v>
      </c>
      <c r="AF42" s="522"/>
    </row>
    <row r="43" spans="1:32" ht="13.5">
      <c r="A43" s="498"/>
      <c r="B43" s="499"/>
      <c r="C43" s="500"/>
      <c r="D43" s="501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30"/>
      <c r="Q43" s="527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22"/>
    </row>
    <row r="44" spans="1:32" ht="13.5">
      <c r="A44" s="503" t="s">
        <v>279</v>
      </c>
      <c r="B44" s="499" t="s">
        <v>658</v>
      </c>
      <c r="C44" s="500" t="s">
        <v>10</v>
      </c>
      <c r="D44" s="501">
        <v>187</v>
      </c>
      <c r="E44" s="502" t="s">
        <v>536</v>
      </c>
      <c r="F44" s="502" t="s">
        <v>536</v>
      </c>
      <c r="G44" s="502" t="s">
        <v>536</v>
      </c>
      <c r="H44" s="502" t="s">
        <v>536</v>
      </c>
      <c r="I44" s="502" t="s">
        <v>536</v>
      </c>
      <c r="J44" s="502" t="s">
        <v>536</v>
      </c>
      <c r="K44" s="502">
        <v>4</v>
      </c>
      <c r="L44" s="502" t="s">
        <v>536</v>
      </c>
      <c r="M44" s="502" t="s">
        <v>536</v>
      </c>
      <c r="N44" s="502" t="s">
        <v>536</v>
      </c>
      <c r="O44" s="502">
        <v>2</v>
      </c>
      <c r="P44" s="530">
        <v>1</v>
      </c>
      <c r="Q44" s="527" t="s">
        <v>536</v>
      </c>
      <c r="R44" s="502">
        <v>2</v>
      </c>
      <c r="S44" s="502">
        <v>6</v>
      </c>
      <c r="T44" s="502">
        <v>5</v>
      </c>
      <c r="U44" s="502">
        <v>8</v>
      </c>
      <c r="V44" s="502">
        <v>9</v>
      </c>
      <c r="W44" s="502">
        <v>12</v>
      </c>
      <c r="X44" s="502">
        <v>24</v>
      </c>
      <c r="Y44" s="502">
        <v>41</v>
      </c>
      <c r="Z44" s="502">
        <v>33</v>
      </c>
      <c r="AA44" s="502">
        <v>23</v>
      </c>
      <c r="AB44" s="502">
        <v>16</v>
      </c>
      <c r="AC44" s="502">
        <v>1</v>
      </c>
      <c r="AD44" s="502" t="s">
        <v>536</v>
      </c>
      <c r="AE44" s="502" t="s">
        <v>536</v>
      </c>
      <c r="AF44" s="523" t="s">
        <v>279</v>
      </c>
    </row>
    <row r="45" spans="1:32" ht="13.5">
      <c r="A45" s="498"/>
      <c r="B45" s="499"/>
      <c r="C45" s="500" t="s">
        <v>11</v>
      </c>
      <c r="D45" s="501">
        <v>107</v>
      </c>
      <c r="E45" s="502" t="s">
        <v>536</v>
      </c>
      <c r="F45" s="502" t="s">
        <v>536</v>
      </c>
      <c r="G45" s="502" t="s">
        <v>536</v>
      </c>
      <c r="H45" s="502" t="s">
        <v>536</v>
      </c>
      <c r="I45" s="502" t="s">
        <v>536</v>
      </c>
      <c r="J45" s="502" t="s">
        <v>536</v>
      </c>
      <c r="K45" s="502">
        <v>3</v>
      </c>
      <c r="L45" s="502" t="s">
        <v>536</v>
      </c>
      <c r="M45" s="502" t="s">
        <v>536</v>
      </c>
      <c r="N45" s="502" t="s">
        <v>536</v>
      </c>
      <c r="O45" s="502">
        <v>1</v>
      </c>
      <c r="P45" s="530">
        <v>1</v>
      </c>
      <c r="Q45" s="527" t="s">
        <v>536</v>
      </c>
      <c r="R45" s="502">
        <v>2</v>
      </c>
      <c r="S45" s="502">
        <v>5</v>
      </c>
      <c r="T45" s="502">
        <v>3</v>
      </c>
      <c r="U45" s="502">
        <v>8</v>
      </c>
      <c r="V45" s="502">
        <v>5</v>
      </c>
      <c r="W45" s="502">
        <v>9</v>
      </c>
      <c r="X45" s="502">
        <v>17</v>
      </c>
      <c r="Y45" s="502">
        <v>20</v>
      </c>
      <c r="Z45" s="502">
        <v>13</v>
      </c>
      <c r="AA45" s="502">
        <v>12</v>
      </c>
      <c r="AB45" s="502">
        <v>7</v>
      </c>
      <c r="AC45" s="502">
        <v>1</v>
      </c>
      <c r="AD45" s="502" t="s">
        <v>536</v>
      </c>
      <c r="AE45" s="502" t="s">
        <v>536</v>
      </c>
      <c r="AF45" s="522"/>
    </row>
    <row r="46" spans="1:32" ht="13.5">
      <c r="A46" s="498"/>
      <c r="B46" s="499"/>
      <c r="C46" s="500" t="s">
        <v>12</v>
      </c>
      <c r="D46" s="501">
        <v>80</v>
      </c>
      <c r="E46" s="502" t="s">
        <v>536</v>
      </c>
      <c r="F46" s="502" t="s">
        <v>536</v>
      </c>
      <c r="G46" s="502" t="s">
        <v>536</v>
      </c>
      <c r="H46" s="502" t="s">
        <v>536</v>
      </c>
      <c r="I46" s="502" t="s">
        <v>536</v>
      </c>
      <c r="J46" s="502" t="s">
        <v>536</v>
      </c>
      <c r="K46" s="502">
        <v>1</v>
      </c>
      <c r="L46" s="502" t="s">
        <v>536</v>
      </c>
      <c r="M46" s="502" t="s">
        <v>536</v>
      </c>
      <c r="N46" s="502" t="s">
        <v>536</v>
      </c>
      <c r="O46" s="502">
        <v>1</v>
      </c>
      <c r="P46" s="530" t="s">
        <v>536</v>
      </c>
      <c r="Q46" s="527" t="s">
        <v>536</v>
      </c>
      <c r="R46" s="502" t="s">
        <v>536</v>
      </c>
      <c r="S46" s="502">
        <v>1</v>
      </c>
      <c r="T46" s="502">
        <v>2</v>
      </c>
      <c r="U46" s="502" t="s">
        <v>536</v>
      </c>
      <c r="V46" s="502">
        <v>4</v>
      </c>
      <c r="W46" s="502">
        <v>3</v>
      </c>
      <c r="X46" s="502">
        <v>7</v>
      </c>
      <c r="Y46" s="502">
        <v>21</v>
      </c>
      <c r="Z46" s="502">
        <v>20</v>
      </c>
      <c r="AA46" s="502">
        <v>11</v>
      </c>
      <c r="AB46" s="502">
        <v>9</v>
      </c>
      <c r="AC46" s="502" t="s">
        <v>536</v>
      </c>
      <c r="AD46" s="502" t="s">
        <v>536</v>
      </c>
      <c r="AE46" s="502" t="s">
        <v>536</v>
      </c>
      <c r="AF46" s="522"/>
    </row>
    <row r="47" spans="1:32" ht="13.5">
      <c r="A47" s="498"/>
      <c r="B47" s="499"/>
      <c r="C47" s="500"/>
      <c r="D47" s="501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30"/>
      <c r="Q47" s="527"/>
      <c r="R47" s="502"/>
      <c r="S47" s="502"/>
      <c r="T47" s="502"/>
      <c r="U47" s="502"/>
      <c r="V47" s="502"/>
      <c r="W47" s="502"/>
      <c r="X47" s="502"/>
      <c r="Y47" s="502"/>
      <c r="Z47" s="502"/>
      <c r="AA47" s="502"/>
      <c r="AB47" s="502"/>
      <c r="AC47" s="502"/>
      <c r="AD47" s="502"/>
      <c r="AE47" s="502"/>
      <c r="AF47" s="522"/>
    </row>
    <row r="48" spans="1:32" ht="13.5">
      <c r="A48" s="503" t="s">
        <v>280</v>
      </c>
      <c r="B48" s="499" t="s">
        <v>659</v>
      </c>
      <c r="C48" s="500" t="s">
        <v>10</v>
      </c>
      <c r="D48" s="501">
        <v>321</v>
      </c>
      <c r="E48" s="502">
        <v>7</v>
      </c>
      <c r="F48" s="502">
        <v>3</v>
      </c>
      <c r="G48" s="502" t="s">
        <v>536</v>
      </c>
      <c r="H48" s="502">
        <v>1</v>
      </c>
      <c r="I48" s="502">
        <v>1</v>
      </c>
      <c r="J48" s="502">
        <v>12</v>
      </c>
      <c r="K48" s="502">
        <v>2</v>
      </c>
      <c r="L48" s="502">
        <v>1</v>
      </c>
      <c r="M48" s="502" t="s">
        <v>536</v>
      </c>
      <c r="N48" s="502">
        <v>1</v>
      </c>
      <c r="O48" s="502">
        <v>1</v>
      </c>
      <c r="P48" s="530">
        <v>2</v>
      </c>
      <c r="Q48" s="527">
        <v>1</v>
      </c>
      <c r="R48" s="502">
        <v>6</v>
      </c>
      <c r="S48" s="502">
        <v>1</v>
      </c>
      <c r="T48" s="502">
        <v>7</v>
      </c>
      <c r="U48" s="502">
        <v>12</v>
      </c>
      <c r="V48" s="502">
        <v>11</v>
      </c>
      <c r="W48" s="502">
        <v>15</v>
      </c>
      <c r="X48" s="502">
        <v>34</v>
      </c>
      <c r="Y48" s="502">
        <v>40</v>
      </c>
      <c r="Z48" s="502">
        <v>58</v>
      </c>
      <c r="AA48" s="502">
        <v>67</v>
      </c>
      <c r="AB48" s="502">
        <v>40</v>
      </c>
      <c r="AC48" s="502">
        <v>8</v>
      </c>
      <c r="AD48" s="502">
        <v>2</v>
      </c>
      <c r="AE48" s="502" t="s">
        <v>536</v>
      </c>
      <c r="AF48" s="523" t="s">
        <v>280</v>
      </c>
    </row>
    <row r="49" spans="1:32" ht="13.5">
      <c r="A49" s="498"/>
      <c r="B49" s="499"/>
      <c r="C49" s="500" t="s">
        <v>11</v>
      </c>
      <c r="D49" s="501">
        <v>166</v>
      </c>
      <c r="E49" s="502">
        <v>5</v>
      </c>
      <c r="F49" s="502">
        <v>1</v>
      </c>
      <c r="G49" s="502" t="s">
        <v>536</v>
      </c>
      <c r="H49" s="502">
        <v>1</v>
      </c>
      <c r="I49" s="502">
        <v>1</v>
      </c>
      <c r="J49" s="502">
        <v>8</v>
      </c>
      <c r="K49" s="502">
        <v>2</v>
      </c>
      <c r="L49" s="502" t="s">
        <v>536</v>
      </c>
      <c r="M49" s="502" t="s">
        <v>536</v>
      </c>
      <c r="N49" s="502" t="s">
        <v>536</v>
      </c>
      <c r="O49" s="502">
        <v>1</v>
      </c>
      <c r="P49" s="530">
        <v>2</v>
      </c>
      <c r="Q49" s="527">
        <v>1</v>
      </c>
      <c r="R49" s="502">
        <v>5</v>
      </c>
      <c r="S49" s="502" t="s">
        <v>536</v>
      </c>
      <c r="T49" s="502">
        <v>4</v>
      </c>
      <c r="U49" s="502">
        <v>8</v>
      </c>
      <c r="V49" s="502">
        <v>7</v>
      </c>
      <c r="W49" s="502">
        <v>11</v>
      </c>
      <c r="X49" s="502">
        <v>20</v>
      </c>
      <c r="Y49" s="502">
        <v>26</v>
      </c>
      <c r="Z49" s="502">
        <v>32</v>
      </c>
      <c r="AA49" s="502">
        <v>21</v>
      </c>
      <c r="AB49" s="502">
        <v>18</v>
      </c>
      <c r="AC49" s="502" t="s">
        <v>536</v>
      </c>
      <c r="AD49" s="502" t="s">
        <v>536</v>
      </c>
      <c r="AE49" s="502" t="s">
        <v>536</v>
      </c>
      <c r="AF49" s="522"/>
    </row>
    <row r="50" spans="1:32" ht="13.5">
      <c r="A50" s="498"/>
      <c r="B50" s="499"/>
      <c r="C50" s="500" t="s">
        <v>12</v>
      </c>
      <c r="D50" s="501">
        <v>155</v>
      </c>
      <c r="E50" s="502">
        <v>2</v>
      </c>
      <c r="F50" s="502">
        <v>2</v>
      </c>
      <c r="G50" s="502" t="s">
        <v>536</v>
      </c>
      <c r="H50" s="502" t="s">
        <v>536</v>
      </c>
      <c r="I50" s="502" t="s">
        <v>536</v>
      </c>
      <c r="J50" s="502">
        <v>4</v>
      </c>
      <c r="K50" s="502" t="s">
        <v>536</v>
      </c>
      <c r="L50" s="502">
        <v>1</v>
      </c>
      <c r="M50" s="502" t="s">
        <v>536</v>
      </c>
      <c r="N50" s="502">
        <v>1</v>
      </c>
      <c r="O50" s="502" t="s">
        <v>536</v>
      </c>
      <c r="P50" s="530" t="s">
        <v>536</v>
      </c>
      <c r="Q50" s="527" t="s">
        <v>536</v>
      </c>
      <c r="R50" s="502">
        <v>1</v>
      </c>
      <c r="S50" s="502">
        <v>1</v>
      </c>
      <c r="T50" s="502">
        <v>3</v>
      </c>
      <c r="U50" s="502">
        <v>4</v>
      </c>
      <c r="V50" s="502">
        <v>4</v>
      </c>
      <c r="W50" s="502">
        <v>4</v>
      </c>
      <c r="X50" s="502">
        <v>14</v>
      </c>
      <c r="Y50" s="502">
        <v>14</v>
      </c>
      <c r="Z50" s="502">
        <v>26</v>
      </c>
      <c r="AA50" s="502">
        <v>46</v>
      </c>
      <c r="AB50" s="502">
        <v>22</v>
      </c>
      <c r="AC50" s="502">
        <v>8</v>
      </c>
      <c r="AD50" s="502">
        <v>2</v>
      </c>
      <c r="AE50" s="502" t="s">
        <v>536</v>
      </c>
      <c r="AF50" s="522"/>
    </row>
    <row r="51" spans="1:32" ht="13.5">
      <c r="A51" s="498"/>
      <c r="B51" s="499"/>
      <c r="C51" s="500"/>
      <c r="D51" s="501"/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30"/>
      <c r="Q51" s="527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502"/>
      <c r="AF51" s="522"/>
    </row>
    <row r="52" spans="1:32" ht="13.5">
      <c r="A52" s="503" t="s">
        <v>281</v>
      </c>
      <c r="B52" s="499" t="s">
        <v>660</v>
      </c>
      <c r="C52" s="500" t="s">
        <v>10</v>
      </c>
      <c r="D52" s="501">
        <v>37</v>
      </c>
      <c r="E52" s="502" t="s">
        <v>536</v>
      </c>
      <c r="F52" s="502" t="s">
        <v>536</v>
      </c>
      <c r="G52" s="502" t="s">
        <v>536</v>
      </c>
      <c r="H52" s="502" t="s">
        <v>536</v>
      </c>
      <c r="I52" s="502" t="s">
        <v>536</v>
      </c>
      <c r="J52" s="502" t="s">
        <v>536</v>
      </c>
      <c r="K52" s="502">
        <v>1</v>
      </c>
      <c r="L52" s="502" t="s">
        <v>536</v>
      </c>
      <c r="M52" s="502" t="s">
        <v>536</v>
      </c>
      <c r="N52" s="502" t="s">
        <v>536</v>
      </c>
      <c r="O52" s="502">
        <v>2</v>
      </c>
      <c r="P52" s="530">
        <v>1</v>
      </c>
      <c r="Q52" s="527" t="s">
        <v>536</v>
      </c>
      <c r="R52" s="502">
        <v>1</v>
      </c>
      <c r="S52" s="502">
        <v>2</v>
      </c>
      <c r="T52" s="502">
        <v>1</v>
      </c>
      <c r="U52" s="502">
        <v>5</v>
      </c>
      <c r="V52" s="502">
        <v>1</v>
      </c>
      <c r="W52" s="502">
        <v>4</v>
      </c>
      <c r="X52" s="502" t="s">
        <v>536</v>
      </c>
      <c r="Y52" s="502">
        <v>4</v>
      </c>
      <c r="Z52" s="502">
        <v>5</v>
      </c>
      <c r="AA52" s="502">
        <v>7</v>
      </c>
      <c r="AB52" s="502">
        <v>2</v>
      </c>
      <c r="AC52" s="502" t="s">
        <v>536</v>
      </c>
      <c r="AD52" s="502">
        <v>1</v>
      </c>
      <c r="AE52" s="502" t="s">
        <v>536</v>
      </c>
      <c r="AF52" s="523" t="s">
        <v>281</v>
      </c>
    </row>
    <row r="53" spans="1:32" ht="13.5">
      <c r="A53" s="498"/>
      <c r="B53" s="499"/>
      <c r="C53" s="500" t="s">
        <v>11</v>
      </c>
      <c r="D53" s="501">
        <v>25</v>
      </c>
      <c r="E53" s="502" t="s">
        <v>536</v>
      </c>
      <c r="F53" s="502" t="s">
        <v>536</v>
      </c>
      <c r="G53" s="502" t="s">
        <v>536</v>
      </c>
      <c r="H53" s="502" t="s">
        <v>536</v>
      </c>
      <c r="I53" s="502" t="s">
        <v>536</v>
      </c>
      <c r="J53" s="502" t="s">
        <v>536</v>
      </c>
      <c r="K53" s="502">
        <v>1</v>
      </c>
      <c r="L53" s="502" t="s">
        <v>536</v>
      </c>
      <c r="M53" s="502" t="s">
        <v>536</v>
      </c>
      <c r="N53" s="502" t="s">
        <v>536</v>
      </c>
      <c r="O53" s="502">
        <v>2</v>
      </c>
      <c r="P53" s="530" t="s">
        <v>536</v>
      </c>
      <c r="Q53" s="527" t="s">
        <v>536</v>
      </c>
      <c r="R53" s="502">
        <v>1</v>
      </c>
      <c r="S53" s="502">
        <v>2</v>
      </c>
      <c r="T53" s="502">
        <v>1</v>
      </c>
      <c r="U53" s="502">
        <v>3</v>
      </c>
      <c r="V53" s="502">
        <v>1</v>
      </c>
      <c r="W53" s="502">
        <v>3</v>
      </c>
      <c r="X53" s="502" t="s">
        <v>536</v>
      </c>
      <c r="Y53" s="502">
        <v>3</v>
      </c>
      <c r="Z53" s="502">
        <v>4</v>
      </c>
      <c r="AA53" s="502">
        <v>4</v>
      </c>
      <c r="AB53" s="502" t="s">
        <v>536</v>
      </c>
      <c r="AC53" s="502" t="s">
        <v>536</v>
      </c>
      <c r="AD53" s="502" t="s">
        <v>536</v>
      </c>
      <c r="AE53" s="502" t="s">
        <v>536</v>
      </c>
      <c r="AF53" s="522"/>
    </row>
    <row r="54" spans="1:32" ht="13.5">
      <c r="A54" s="498"/>
      <c r="B54" s="499"/>
      <c r="C54" s="500" t="s">
        <v>12</v>
      </c>
      <c r="D54" s="501">
        <v>12</v>
      </c>
      <c r="E54" s="502" t="s">
        <v>536</v>
      </c>
      <c r="F54" s="502" t="s">
        <v>536</v>
      </c>
      <c r="G54" s="502" t="s">
        <v>536</v>
      </c>
      <c r="H54" s="502" t="s">
        <v>536</v>
      </c>
      <c r="I54" s="502" t="s">
        <v>536</v>
      </c>
      <c r="J54" s="502" t="s">
        <v>536</v>
      </c>
      <c r="K54" s="502" t="s">
        <v>536</v>
      </c>
      <c r="L54" s="502" t="s">
        <v>536</v>
      </c>
      <c r="M54" s="502" t="s">
        <v>536</v>
      </c>
      <c r="N54" s="502" t="s">
        <v>536</v>
      </c>
      <c r="O54" s="502" t="s">
        <v>536</v>
      </c>
      <c r="P54" s="530">
        <v>1</v>
      </c>
      <c r="Q54" s="527" t="s">
        <v>536</v>
      </c>
      <c r="R54" s="502" t="s">
        <v>536</v>
      </c>
      <c r="S54" s="502" t="s">
        <v>536</v>
      </c>
      <c r="T54" s="502" t="s">
        <v>536</v>
      </c>
      <c r="U54" s="502">
        <v>2</v>
      </c>
      <c r="V54" s="502" t="s">
        <v>536</v>
      </c>
      <c r="W54" s="502">
        <v>1</v>
      </c>
      <c r="X54" s="502" t="s">
        <v>536</v>
      </c>
      <c r="Y54" s="502">
        <v>1</v>
      </c>
      <c r="Z54" s="502">
        <v>1</v>
      </c>
      <c r="AA54" s="502">
        <v>3</v>
      </c>
      <c r="AB54" s="502">
        <v>2</v>
      </c>
      <c r="AC54" s="502" t="s">
        <v>536</v>
      </c>
      <c r="AD54" s="502">
        <v>1</v>
      </c>
      <c r="AE54" s="502" t="s">
        <v>536</v>
      </c>
      <c r="AF54" s="522"/>
    </row>
    <row r="55" spans="1:32" ht="13.5">
      <c r="A55" s="498"/>
      <c r="B55" s="499"/>
      <c r="C55" s="500"/>
      <c r="D55" s="501"/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530"/>
      <c r="Q55" s="527"/>
      <c r="R55" s="502"/>
      <c r="S55" s="502"/>
      <c r="T55" s="502"/>
      <c r="U55" s="502"/>
      <c r="V55" s="502"/>
      <c r="W55" s="502"/>
      <c r="X55" s="502"/>
      <c r="Y55" s="502"/>
      <c r="Z55" s="502"/>
      <c r="AA55" s="502"/>
      <c r="AB55" s="502"/>
      <c r="AC55" s="502"/>
      <c r="AD55" s="502"/>
      <c r="AE55" s="502"/>
      <c r="AF55" s="522"/>
    </row>
    <row r="56" spans="1:32" ht="13.5">
      <c r="A56" s="503" t="s">
        <v>282</v>
      </c>
      <c r="B56" s="499" t="s">
        <v>661</v>
      </c>
      <c r="C56" s="500" t="s">
        <v>10</v>
      </c>
      <c r="D56" s="501">
        <v>28</v>
      </c>
      <c r="E56" s="502" t="s">
        <v>536</v>
      </c>
      <c r="F56" s="502" t="s">
        <v>536</v>
      </c>
      <c r="G56" s="502" t="s">
        <v>536</v>
      </c>
      <c r="H56" s="502" t="s">
        <v>536</v>
      </c>
      <c r="I56" s="502" t="s">
        <v>536</v>
      </c>
      <c r="J56" s="502" t="s">
        <v>536</v>
      </c>
      <c r="K56" s="502" t="s">
        <v>536</v>
      </c>
      <c r="L56" s="502" t="s">
        <v>536</v>
      </c>
      <c r="M56" s="502" t="s">
        <v>536</v>
      </c>
      <c r="N56" s="502">
        <v>3</v>
      </c>
      <c r="O56" s="502">
        <v>1</v>
      </c>
      <c r="P56" s="530">
        <v>2</v>
      </c>
      <c r="Q56" s="527">
        <v>1</v>
      </c>
      <c r="R56" s="502">
        <v>3</v>
      </c>
      <c r="S56" s="502">
        <v>1</v>
      </c>
      <c r="T56" s="502">
        <v>2</v>
      </c>
      <c r="U56" s="502">
        <v>4</v>
      </c>
      <c r="V56" s="502">
        <v>1</v>
      </c>
      <c r="W56" s="502">
        <v>3</v>
      </c>
      <c r="X56" s="502">
        <v>2</v>
      </c>
      <c r="Y56" s="502">
        <v>1</v>
      </c>
      <c r="Z56" s="502">
        <v>3</v>
      </c>
      <c r="AA56" s="502" t="s">
        <v>536</v>
      </c>
      <c r="AB56" s="502" t="s">
        <v>536</v>
      </c>
      <c r="AC56" s="502">
        <v>1</v>
      </c>
      <c r="AD56" s="502" t="s">
        <v>536</v>
      </c>
      <c r="AE56" s="502" t="s">
        <v>536</v>
      </c>
      <c r="AF56" s="523" t="s">
        <v>282</v>
      </c>
    </row>
    <row r="57" spans="1:32" ht="13.5">
      <c r="A57" s="498"/>
      <c r="B57" s="499"/>
      <c r="C57" s="500" t="s">
        <v>11</v>
      </c>
      <c r="D57" s="501">
        <v>15</v>
      </c>
      <c r="E57" s="502" t="s">
        <v>536</v>
      </c>
      <c r="F57" s="502" t="s">
        <v>536</v>
      </c>
      <c r="G57" s="502" t="s">
        <v>536</v>
      </c>
      <c r="H57" s="502" t="s">
        <v>536</v>
      </c>
      <c r="I57" s="502" t="s">
        <v>536</v>
      </c>
      <c r="J57" s="502" t="s">
        <v>536</v>
      </c>
      <c r="K57" s="502" t="s">
        <v>536</v>
      </c>
      <c r="L57" s="502" t="s">
        <v>536</v>
      </c>
      <c r="M57" s="502" t="s">
        <v>536</v>
      </c>
      <c r="N57" s="502" t="s">
        <v>536</v>
      </c>
      <c r="O57" s="502" t="s">
        <v>536</v>
      </c>
      <c r="P57" s="530">
        <v>1</v>
      </c>
      <c r="Q57" s="527">
        <v>1</v>
      </c>
      <c r="R57" s="502">
        <v>2</v>
      </c>
      <c r="S57" s="502">
        <v>1</v>
      </c>
      <c r="T57" s="502">
        <v>1</v>
      </c>
      <c r="U57" s="502">
        <v>4</v>
      </c>
      <c r="V57" s="502">
        <v>1</v>
      </c>
      <c r="W57" s="502">
        <v>2</v>
      </c>
      <c r="X57" s="502">
        <v>1</v>
      </c>
      <c r="Y57" s="502">
        <v>1</v>
      </c>
      <c r="Z57" s="502" t="s">
        <v>536</v>
      </c>
      <c r="AA57" s="502" t="s">
        <v>536</v>
      </c>
      <c r="AB57" s="502" t="s">
        <v>536</v>
      </c>
      <c r="AC57" s="502" t="s">
        <v>536</v>
      </c>
      <c r="AD57" s="502" t="s">
        <v>536</v>
      </c>
      <c r="AE57" s="502" t="s">
        <v>536</v>
      </c>
      <c r="AF57" s="522"/>
    </row>
    <row r="58" spans="1:32" ht="13.5">
      <c r="A58" s="498"/>
      <c r="B58" s="499"/>
      <c r="C58" s="500" t="s">
        <v>12</v>
      </c>
      <c r="D58" s="501">
        <v>13</v>
      </c>
      <c r="E58" s="502" t="s">
        <v>536</v>
      </c>
      <c r="F58" s="502" t="s">
        <v>536</v>
      </c>
      <c r="G58" s="502" t="s">
        <v>536</v>
      </c>
      <c r="H58" s="502" t="s">
        <v>536</v>
      </c>
      <c r="I58" s="502" t="s">
        <v>536</v>
      </c>
      <c r="J58" s="502" t="s">
        <v>536</v>
      </c>
      <c r="K58" s="502" t="s">
        <v>536</v>
      </c>
      <c r="L58" s="502" t="s">
        <v>536</v>
      </c>
      <c r="M58" s="502" t="s">
        <v>536</v>
      </c>
      <c r="N58" s="502">
        <v>3</v>
      </c>
      <c r="O58" s="502">
        <v>1</v>
      </c>
      <c r="P58" s="530">
        <v>1</v>
      </c>
      <c r="Q58" s="527" t="s">
        <v>536</v>
      </c>
      <c r="R58" s="502">
        <v>1</v>
      </c>
      <c r="S58" s="502" t="s">
        <v>536</v>
      </c>
      <c r="T58" s="502">
        <v>1</v>
      </c>
      <c r="U58" s="502" t="s">
        <v>536</v>
      </c>
      <c r="V58" s="502" t="s">
        <v>536</v>
      </c>
      <c r="W58" s="502">
        <v>1</v>
      </c>
      <c r="X58" s="502">
        <v>1</v>
      </c>
      <c r="Y58" s="502" t="s">
        <v>536</v>
      </c>
      <c r="Z58" s="502">
        <v>3</v>
      </c>
      <c r="AA58" s="502" t="s">
        <v>536</v>
      </c>
      <c r="AB58" s="502" t="s">
        <v>536</v>
      </c>
      <c r="AC58" s="502">
        <v>1</v>
      </c>
      <c r="AD58" s="502" t="s">
        <v>536</v>
      </c>
      <c r="AE58" s="502" t="s">
        <v>536</v>
      </c>
      <c r="AF58" s="522"/>
    </row>
    <row r="59" spans="1:32" ht="13.5">
      <c r="A59" s="498"/>
      <c r="B59" s="499"/>
      <c r="C59" s="500"/>
      <c r="D59" s="501"/>
      <c r="E59" s="502"/>
      <c r="F59" s="502"/>
      <c r="G59" s="502"/>
      <c r="H59" s="502"/>
      <c r="I59" s="502"/>
      <c r="J59" s="502"/>
      <c r="K59" s="502"/>
      <c r="L59" s="502"/>
      <c r="M59" s="502"/>
      <c r="N59" s="502"/>
      <c r="O59" s="502"/>
      <c r="P59" s="530"/>
      <c r="Q59" s="527"/>
      <c r="R59" s="502"/>
      <c r="S59" s="502"/>
      <c r="T59" s="502"/>
      <c r="U59" s="502"/>
      <c r="V59" s="502"/>
      <c r="W59" s="502"/>
      <c r="X59" s="502"/>
      <c r="Y59" s="502"/>
      <c r="Z59" s="502"/>
      <c r="AA59" s="502"/>
      <c r="AB59" s="502"/>
      <c r="AC59" s="502"/>
      <c r="AD59" s="502"/>
      <c r="AE59" s="502"/>
      <c r="AF59" s="522"/>
    </row>
    <row r="60" spans="1:32" ht="13.5">
      <c r="A60" s="503" t="s">
        <v>283</v>
      </c>
      <c r="B60" s="499" t="s">
        <v>662</v>
      </c>
      <c r="C60" s="500" t="s">
        <v>10</v>
      </c>
      <c r="D60" s="501">
        <v>126</v>
      </c>
      <c r="E60" s="502" t="s">
        <v>536</v>
      </c>
      <c r="F60" s="502" t="s">
        <v>536</v>
      </c>
      <c r="G60" s="502" t="s">
        <v>536</v>
      </c>
      <c r="H60" s="502" t="s">
        <v>536</v>
      </c>
      <c r="I60" s="502" t="s">
        <v>536</v>
      </c>
      <c r="J60" s="502" t="s">
        <v>536</v>
      </c>
      <c r="K60" s="502" t="s">
        <v>536</v>
      </c>
      <c r="L60" s="502" t="s">
        <v>536</v>
      </c>
      <c r="M60" s="502" t="s">
        <v>536</v>
      </c>
      <c r="N60" s="502">
        <v>1</v>
      </c>
      <c r="O60" s="502" t="s">
        <v>536</v>
      </c>
      <c r="P60" s="530">
        <v>5</v>
      </c>
      <c r="Q60" s="527">
        <v>3</v>
      </c>
      <c r="R60" s="502">
        <v>1</v>
      </c>
      <c r="S60" s="502">
        <v>3</v>
      </c>
      <c r="T60" s="502">
        <v>1</v>
      </c>
      <c r="U60" s="502">
        <v>6</v>
      </c>
      <c r="V60" s="502">
        <v>12</v>
      </c>
      <c r="W60" s="502">
        <v>4</v>
      </c>
      <c r="X60" s="502">
        <v>12</v>
      </c>
      <c r="Y60" s="502">
        <v>16</v>
      </c>
      <c r="Z60" s="502">
        <v>21</v>
      </c>
      <c r="AA60" s="502">
        <v>18</v>
      </c>
      <c r="AB60" s="502">
        <v>20</v>
      </c>
      <c r="AC60" s="502">
        <v>3</v>
      </c>
      <c r="AD60" s="502" t="s">
        <v>536</v>
      </c>
      <c r="AE60" s="502" t="s">
        <v>536</v>
      </c>
      <c r="AF60" s="523" t="s">
        <v>283</v>
      </c>
    </row>
    <row r="61" spans="1:32" ht="13.5">
      <c r="A61" s="498"/>
      <c r="B61" s="499"/>
      <c r="C61" s="500" t="s">
        <v>11</v>
      </c>
      <c r="D61" s="501">
        <v>89</v>
      </c>
      <c r="E61" s="502" t="s">
        <v>536</v>
      </c>
      <c r="F61" s="502" t="s">
        <v>536</v>
      </c>
      <c r="G61" s="502" t="s">
        <v>536</v>
      </c>
      <c r="H61" s="502" t="s">
        <v>536</v>
      </c>
      <c r="I61" s="502" t="s">
        <v>536</v>
      </c>
      <c r="J61" s="502" t="s">
        <v>536</v>
      </c>
      <c r="K61" s="502" t="s">
        <v>536</v>
      </c>
      <c r="L61" s="502" t="s">
        <v>536</v>
      </c>
      <c r="M61" s="502" t="s">
        <v>536</v>
      </c>
      <c r="N61" s="502">
        <v>1</v>
      </c>
      <c r="O61" s="502" t="s">
        <v>536</v>
      </c>
      <c r="P61" s="530">
        <v>5</v>
      </c>
      <c r="Q61" s="527">
        <v>2</v>
      </c>
      <c r="R61" s="502">
        <v>1</v>
      </c>
      <c r="S61" s="502">
        <v>3</v>
      </c>
      <c r="T61" s="502">
        <v>1</v>
      </c>
      <c r="U61" s="502">
        <v>5</v>
      </c>
      <c r="V61" s="502">
        <v>12</v>
      </c>
      <c r="W61" s="502">
        <v>3</v>
      </c>
      <c r="X61" s="502">
        <v>10</v>
      </c>
      <c r="Y61" s="502">
        <v>8</v>
      </c>
      <c r="Z61" s="502">
        <v>14</v>
      </c>
      <c r="AA61" s="502">
        <v>13</v>
      </c>
      <c r="AB61" s="502">
        <v>9</v>
      </c>
      <c r="AC61" s="502">
        <v>2</v>
      </c>
      <c r="AD61" s="502" t="s">
        <v>536</v>
      </c>
      <c r="AE61" s="502" t="s">
        <v>536</v>
      </c>
      <c r="AF61" s="522"/>
    </row>
    <row r="62" spans="1:32" ht="13.5">
      <c r="A62" s="498"/>
      <c r="B62" s="499"/>
      <c r="C62" s="500" t="s">
        <v>12</v>
      </c>
      <c r="D62" s="501">
        <v>37</v>
      </c>
      <c r="E62" s="502" t="s">
        <v>536</v>
      </c>
      <c r="F62" s="502" t="s">
        <v>536</v>
      </c>
      <c r="G62" s="502" t="s">
        <v>536</v>
      </c>
      <c r="H62" s="502" t="s">
        <v>536</v>
      </c>
      <c r="I62" s="502" t="s">
        <v>536</v>
      </c>
      <c r="J62" s="502" t="s">
        <v>536</v>
      </c>
      <c r="K62" s="502" t="s">
        <v>536</v>
      </c>
      <c r="L62" s="502" t="s">
        <v>536</v>
      </c>
      <c r="M62" s="502" t="s">
        <v>536</v>
      </c>
      <c r="N62" s="502" t="s">
        <v>536</v>
      </c>
      <c r="O62" s="502" t="s">
        <v>536</v>
      </c>
      <c r="P62" s="530" t="s">
        <v>536</v>
      </c>
      <c r="Q62" s="527">
        <v>1</v>
      </c>
      <c r="R62" s="502" t="s">
        <v>536</v>
      </c>
      <c r="S62" s="502" t="s">
        <v>536</v>
      </c>
      <c r="T62" s="502" t="s">
        <v>536</v>
      </c>
      <c r="U62" s="502">
        <v>1</v>
      </c>
      <c r="V62" s="502" t="s">
        <v>536</v>
      </c>
      <c r="W62" s="502">
        <v>1</v>
      </c>
      <c r="X62" s="502">
        <v>2</v>
      </c>
      <c r="Y62" s="502">
        <v>8</v>
      </c>
      <c r="Z62" s="502">
        <v>7</v>
      </c>
      <c r="AA62" s="502">
        <v>5</v>
      </c>
      <c r="AB62" s="502">
        <v>11</v>
      </c>
      <c r="AC62" s="502">
        <v>1</v>
      </c>
      <c r="AD62" s="502" t="s">
        <v>536</v>
      </c>
      <c r="AE62" s="502" t="s">
        <v>536</v>
      </c>
      <c r="AF62" s="522"/>
    </row>
    <row r="63" spans="1:32" ht="13.5">
      <c r="A63" s="498"/>
      <c r="B63" s="499"/>
      <c r="C63" s="500"/>
      <c r="D63" s="501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30"/>
      <c r="Q63" s="527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02"/>
      <c r="AD63" s="502"/>
      <c r="AE63" s="502"/>
      <c r="AF63" s="522"/>
    </row>
    <row r="64" spans="1:32" ht="13.5">
      <c r="A64" s="503" t="s">
        <v>284</v>
      </c>
      <c r="B64" s="499" t="s">
        <v>663</v>
      </c>
      <c r="C64" s="500" t="s">
        <v>10</v>
      </c>
      <c r="D64" s="501">
        <v>814</v>
      </c>
      <c r="E64" s="502" t="s">
        <v>536</v>
      </c>
      <c r="F64" s="502" t="s">
        <v>536</v>
      </c>
      <c r="G64" s="502" t="s">
        <v>536</v>
      </c>
      <c r="H64" s="502" t="s">
        <v>536</v>
      </c>
      <c r="I64" s="502" t="s">
        <v>536</v>
      </c>
      <c r="J64" s="502" t="s">
        <v>536</v>
      </c>
      <c r="K64" s="502" t="s">
        <v>536</v>
      </c>
      <c r="L64" s="502" t="s">
        <v>536</v>
      </c>
      <c r="M64" s="502">
        <v>13</v>
      </c>
      <c r="N64" s="502">
        <v>42</v>
      </c>
      <c r="O64" s="502">
        <v>48</v>
      </c>
      <c r="P64" s="530">
        <v>64</v>
      </c>
      <c r="Q64" s="527">
        <v>60</v>
      </c>
      <c r="R64" s="502">
        <v>62</v>
      </c>
      <c r="S64" s="502">
        <v>72</v>
      </c>
      <c r="T64" s="502">
        <v>80</v>
      </c>
      <c r="U64" s="502">
        <v>117</v>
      </c>
      <c r="V64" s="502">
        <v>85</v>
      </c>
      <c r="W64" s="502">
        <v>49</v>
      </c>
      <c r="X64" s="502">
        <v>55</v>
      </c>
      <c r="Y64" s="502">
        <v>30</v>
      </c>
      <c r="Z64" s="502">
        <v>18</v>
      </c>
      <c r="AA64" s="502">
        <v>10</v>
      </c>
      <c r="AB64" s="502">
        <v>7</v>
      </c>
      <c r="AC64" s="502">
        <v>1</v>
      </c>
      <c r="AD64" s="502">
        <v>1</v>
      </c>
      <c r="AE64" s="502" t="s">
        <v>536</v>
      </c>
      <c r="AF64" s="523" t="s">
        <v>284</v>
      </c>
    </row>
    <row r="65" spans="1:32" ht="13.5">
      <c r="A65" s="498"/>
      <c r="B65" s="499"/>
      <c r="C65" s="500" t="s">
        <v>11</v>
      </c>
      <c r="D65" s="501">
        <v>588</v>
      </c>
      <c r="E65" s="502" t="s">
        <v>536</v>
      </c>
      <c r="F65" s="502" t="s">
        <v>536</v>
      </c>
      <c r="G65" s="502" t="s">
        <v>536</v>
      </c>
      <c r="H65" s="502" t="s">
        <v>536</v>
      </c>
      <c r="I65" s="502" t="s">
        <v>536</v>
      </c>
      <c r="J65" s="502" t="s">
        <v>536</v>
      </c>
      <c r="K65" s="502" t="s">
        <v>536</v>
      </c>
      <c r="L65" s="502" t="s">
        <v>536</v>
      </c>
      <c r="M65" s="502">
        <v>7</v>
      </c>
      <c r="N65" s="502">
        <v>30</v>
      </c>
      <c r="O65" s="502">
        <v>35</v>
      </c>
      <c r="P65" s="530">
        <v>46</v>
      </c>
      <c r="Q65" s="527">
        <v>46</v>
      </c>
      <c r="R65" s="502">
        <v>51</v>
      </c>
      <c r="S65" s="502">
        <v>61</v>
      </c>
      <c r="T65" s="502">
        <v>67</v>
      </c>
      <c r="U65" s="502">
        <v>88</v>
      </c>
      <c r="V65" s="502">
        <v>56</v>
      </c>
      <c r="W65" s="502">
        <v>35</v>
      </c>
      <c r="X65" s="502">
        <v>32</v>
      </c>
      <c r="Y65" s="502">
        <v>16</v>
      </c>
      <c r="Z65" s="502">
        <v>10</v>
      </c>
      <c r="AA65" s="502">
        <v>4</v>
      </c>
      <c r="AB65" s="502">
        <v>3</v>
      </c>
      <c r="AC65" s="502" t="s">
        <v>536</v>
      </c>
      <c r="AD65" s="502">
        <v>1</v>
      </c>
      <c r="AE65" s="502" t="s">
        <v>536</v>
      </c>
      <c r="AF65" s="522"/>
    </row>
    <row r="66" spans="1:32" ht="13.5">
      <c r="A66" s="498"/>
      <c r="B66" s="499"/>
      <c r="C66" s="500" t="s">
        <v>12</v>
      </c>
      <c r="D66" s="501">
        <v>226</v>
      </c>
      <c r="E66" s="502" t="s">
        <v>536</v>
      </c>
      <c r="F66" s="502" t="s">
        <v>536</v>
      </c>
      <c r="G66" s="502" t="s">
        <v>536</v>
      </c>
      <c r="H66" s="502" t="s">
        <v>536</v>
      </c>
      <c r="I66" s="502" t="s">
        <v>536</v>
      </c>
      <c r="J66" s="502" t="s">
        <v>536</v>
      </c>
      <c r="K66" s="502" t="s">
        <v>536</v>
      </c>
      <c r="L66" s="502" t="s">
        <v>536</v>
      </c>
      <c r="M66" s="502">
        <v>6</v>
      </c>
      <c r="N66" s="502">
        <v>12</v>
      </c>
      <c r="O66" s="502">
        <v>13</v>
      </c>
      <c r="P66" s="530">
        <v>18</v>
      </c>
      <c r="Q66" s="527">
        <v>14</v>
      </c>
      <c r="R66" s="502">
        <v>11</v>
      </c>
      <c r="S66" s="502">
        <v>11</v>
      </c>
      <c r="T66" s="502">
        <v>13</v>
      </c>
      <c r="U66" s="502">
        <v>29</v>
      </c>
      <c r="V66" s="502">
        <v>29</v>
      </c>
      <c r="W66" s="502">
        <v>14</v>
      </c>
      <c r="X66" s="502">
        <v>23</v>
      </c>
      <c r="Y66" s="502">
        <v>14</v>
      </c>
      <c r="Z66" s="502">
        <v>8</v>
      </c>
      <c r="AA66" s="502">
        <v>6</v>
      </c>
      <c r="AB66" s="502">
        <v>4</v>
      </c>
      <c r="AC66" s="502">
        <v>1</v>
      </c>
      <c r="AD66" s="502" t="s">
        <v>536</v>
      </c>
      <c r="AE66" s="502" t="s">
        <v>536</v>
      </c>
      <c r="AF66" s="522"/>
    </row>
    <row r="67" spans="1:32" ht="13.5">
      <c r="A67" s="498"/>
      <c r="B67" s="499"/>
      <c r="C67" s="500"/>
      <c r="D67" s="501"/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30"/>
      <c r="Q67" s="527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22"/>
    </row>
    <row r="68" spans="1:32" ht="13.5">
      <c r="A68" s="503" t="s">
        <v>285</v>
      </c>
      <c r="B68" s="499" t="s">
        <v>664</v>
      </c>
      <c r="C68" s="500" t="s">
        <v>10</v>
      </c>
      <c r="D68" s="501">
        <v>20</v>
      </c>
      <c r="E68" s="502" t="s">
        <v>536</v>
      </c>
      <c r="F68" s="502">
        <v>1</v>
      </c>
      <c r="G68" s="502" t="s">
        <v>536</v>
      </c>
      <c r="H68" s="502" t="s">
        <v>536</v>
      </c>
      <c r="I68" s="502" t="s">
        <v>536</v>
      </c>
      <c r="J68" s="502">
        <v>1</v>
      </c>
      <c r="K68" s="502">
        <v>1</v>
      </c>
      <c r="L68" s="502">
        <v>1</v>
      </c>
      <c r="M68" s="502" t="s">
        <v>536</v>
      </c>
      <c r="N68" s="502" t="s">
        <v>536</v>
      </c>
      <c r="O68" s="502">
        <v>1</v>
      </c>
      <c r="P68" s="530" t="s">
        <v>536</v>
      </c>
      <c r="Q68" s="527">
        <v>2</v>
      </c>
      <c r="R68" s="502" t="s">
        <v>536</v>
      </c>
      <c r="S68" s="502">
        <v>2</v>
      </c>
      <c r="T68" s="502">
        <v>1</v>
      </c>
      <c r="U68" s="502">
        <v>5</v>
      </c>
      <c r="V68" s="502">
        <v>2</v>
      </c>
      <c r="W68" s="502" t="s">
        <v>536</v>
      </c>
      <c r="X68" s="502">
        <v>2</v>
      </c>
      <c r="Y68" s="502" t="s">
        <v>536</v>
      </c>
      <c r="Z68" s="502">
        <v>1</v>
      </c>
      <c r="AA68" s="502" t="s">
        <v>536</v>
      </c>
      <c r="AB68" s="502">
        <v>1</v>
      </c>
      <c r="AC68" s="502" t="s">
        <v>536</v>
      </c>
      <c r="AD68" s="502" t="s">
        <v>536</v>
      </c>
      <c r="AE68" s="502" t="s">
        <v>536</v>
      </c>
      <c r="AF68" s="523" t="s">
        <v>285</v>
      </c>
    </row>
    <row r="69" spans="1:32" ht="13.5">
      <c r="A69" s="498"/>
      <c r="B69" s="499"/>
      <c r="C69" s="500" t="s">
        <v>11</v>
      </c>
      <c r="D69" s="501">
        <v>9</v>
      </c>
      <c r="E69" s="502" t="s">
        <v>536</v>
      </c>
      <c r="F69" s="502">
        <v>1</v>
      </c>
      <c r="G69" s="502" t="s">
        <v>536</v>
      </c>
      <c r="H69" s="502" t="s">
        <v>536</v>
      </c>
      <c r="I69" s="502" t="s">
        <v>536</v>
      </c>
      <c r="J69" s="502">
        <v>1</v>
      </c>
      <c r="K69" s="502" t="s">
        <v>536</v>
      </c>
      <c r="L69" s="502" t="s">
        <v>536</v>
      </c>
      <c r="M69" s="502" t="s">
        <v>536</v>
      </c>
      <c r="N69" s="502" t="s">
        <v>536</v>
      </c>
      <c r="O69" s="502">
        <v>1</v>
      </c>
      <c r="P69" s="530" t="s">
        <v>536</v>
      </c>
      <c r="Q69" s="527" t="s">
        <v>536</v>
      </c>
      <c r="R69" s="502" t="s">
        <v>536</v>
      </c>
      <c r="S69" s="502">
        <v>1</v>
      </c>
      <c r="T69" s="502">
        <v>1</v>
      </c>
      <c r="U69" s="502">
        <v>4</v>
      </c>
      <c r="V69" s="502" t="s">
        <v>536</v>
      </c>
      <c r="W69" s="502" t="s">
        <v>536</v>
      </c>
      <c r="X69" s="502" t="s">
        <v>536</v>
      </c>
      <c r="Y69" s="502" t="s">
        <v>536</v>
      </c>
      <c r="Z69" s="502">
        <v>1</v>
      </c>
      <c r="AA69" s="502" t="s">
        <v>536</v>
      </c>
      <c r="AB69" s="502" t="s">
        <v>536</v>
      </c>
      <c r="AC69" s="502" t="s">
        <v>536</v>
      </c>
      <c r="AD69" s="502" t="s">
        <v>536</v>
      </c>
      <c r="AE69" s="502" t="s">
        <v>536</v>
      </c>
      <c r="AF69" s="522"/>
    </row>
    <row r="70" spans="1:32" ht="13.5">
      <c r="A70" s="498"/>
      <c r="B70" s="499"/>
      <c r="C70" s="500" t="s">
        <v>12</v>
      </c>
      <c r="D70" s="501">
        <v>11</v>
      </c>
      <c r="E70" s="502" t="s">
        <v>536</v>
      </c>
      <c r="F70" s="502" t="s">
        <v>536</v>
      </c>
      <c r="G70" s="502" t="s">
        <v>536</v>
      </c>
      <c r="H70" s="502" t="s">
        <v>536</v>
      </c>
      <c r="I70" s="502" t="s">
        <v>536</v>
      </c>
      <c r="J70" s="502" t="s">
        <v>536</v>
      </c>
      <c r="K70" s="502">
        <v>1</v>
      </c>
      <c r="L70" s="502">
        <v>1</v>
      </c>
      <c r="M70" s="502" t="s">
        <v>536</v>
      </c>
      <c r="N70" s="502" t="s">
        <v>536</v>
      </c>
      <c r="O70" s="502" t="s">
        <v>536</v>
      </c>
      <c r="P70" s="530" t="s">
        <v>536</v>
      </c>
      <c r="Q70" s="527">
        <v>2</v>
      </c>
      <c r="R70" s="502" t="s">
        <v>536</v>
      </c>
      <c r="S70" s="502">
        <v>1</v>
      </c>
      <c r="T70" s="502" t="s">
        <v>536</v>
      </c>
      <c r="U70" s="502">
        <v>1</v>
      </c>
      <c r="V70" s="502">
        <v>2</v>
      </c>
      <c r="W70" s="502" t="s">
        <v>536</v>
      </c>
      <c r="X70" s="502">
        <v>2</v>
      </c>
      <c r="Y70" s="502" t="s">
        <v>536</v>
      </c>
      <c r="Z70" s="502" t="s">
        <v>536</v>
      </c>
      <c r="AA70" s="502" t="s">
        <v>536</v>
      </c>
      <c r="AB70" s="502">
        <v>1</v>
      </c>
      <c r="AC70" s="502" t="s">
        <v>536</v>
      </c>
      <c r="AD70" s="502" t="s">
        <v>536</v>
      </c>
      <c r="AE70" s="502" t="s">
        <v>536</v>
      </c>
      <c r="AF70" s="522"/>
    </row>
    <row r="71" spans="1:32" ht="13.5">
      <c r="A71" s="498"/>
      <c r="B71" s="499"/>
      <c r="C71" s="500"/>
      <c r="D71" s="501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30"/>
      <c r="Q71" s="527"/>
      <c r="R71" s="502"/>
      <c r="S71" s="502"/>
      <c r="T71" s="502"/>
      <c r="U71" s="502"/>
      <c r="V71" s="502"/>
      <c r="W71" s="502"/>
      <c r="X71" s="502"/>
      <c r="Y71" s="502"/>
      <c r="Z71" s="502"/>
      <c r="AA71" s="502"/>
      <c r="AB71" s="502"/>
      <c r="AC71" s="502"/>
      <c r="AD71" s="502"/>
      <c r="AE71" s="502"/>
      <c r="AF71" s="522"/>
    </row>
    <row r="72" spans="1:32" ht="13.5">
      <c r="A72" s="503" t="s">
        <v>287</v>
      </c>
      <c r="B72" s="499" t="s">
        <v>665</v>
      </c>
      <c r="C72" s="500" t="s">
        <v>10</v>
      </c>
      <c r="D72" s="501">
        <v>110</v>
      </c>
      <c r="E72" s="502" t="s">
        <v>536</v>
      </c>
      <c r="F72" s="502" t="s">
        <v>536</v>
      </c>
      <c r="G72" s="502" t="s">
        <v>536</v>
      </c>
      <c r="H72" s="502" t="s">
        <v>536</v>
      </c>
      <c r="I72" s="502" t="s">
        <v>536</v>
      </c>
      <c r="J72" s="502" t="s">
        <v>536</v>
      </c>
      <c r="K72" s="502" t="s">
        <v>536</v>
      </c>
      <c r="L72" s="502">
        <v>1</v>
      </c>
      <c r="M72" s="502">
        <v>3</v>
      </c>
      <c r="N72" s="502">
        <v>1</v>
      </c>
      <c r="O72" s="502">
        <v>2</v>
      </c>
      <c r="P72" s="530">
        <v>2</v>
      </c>
      <c r="Q72" s="527" t="s">
        <v>536</v>
      </c>
      <c r="R72" s="502">
        <v>3</v>
      </c>
      <c r="S72" s="502">
        <v>3</v>
      </c>
      <c r="T72" s="502">
        <v>3</v>
      </c>
      <c r="U72" s="502">
        <v>3</v>
      </c>
      <c r="V72" s="502">
        <v>9</v>
      </c>
      <c r="W72" s="502">
        <v>5</v>
      </c>
      <c r="X72" s="502">
        <v>10</v>
      </c>
      <c r="Y72" s="502">
        <v>15</v>
      </c>
      <c r="Z72" s="502">
        <v>19</v>
      </c>
      <c r="AA72" s="502">
        <v>14</v>
      </c>
      <c r="AB72" s="502">
        <v>13</v>
      </c>
      <c r="AC72" s="502">
        <v>3</v>
      </c>
      <c r="AD72" s="502" t="s">
        <v>536</v>
      </c>
      <c r="AE72" s="502">
        <v>1</v>
      </c>
      <c r="AF72" s="523" t="s">
        <v>287</v>
      </c>
    </row>
    <row r="73" spans="1:32" ht="13.5">
      <c r="A73" s="498"/>
      <c r="B73" s="499"/>
      <c r="C73" s="500" t="s">
        <v>11</v>
      </c>
      <c r="D73" s="501">
        <v>63</v>
      </c>
      <c r="E73" s="502" t="s">
        <v>536</v>
      </c>
      <c r="F73" s="502" t="s">
        <v>536</v>
      </c>
      <c r="G73" s="502" t="s">
        <v>536</v>
      </c>
      <c r="H73" s="502" t="s">
        <v>536</v>
      </c>
      <c r="I73" s="502" t="s">
        <v>536</v>
      </c>
      <c r="J73" s="502" t="s">
        <v>536</v>
      </c>
      <c r="K73" s="502" t="s">
        <v>536</v>
      </c>
      <c r="L73" s="502" t="s">
        <v>536</v>
      </c>
      <c r="M73" s="502" t="s">
        <v>536</v>
      </c>
      <c r="N73" s="502">
        <v>1</v>
      </c>
      <c r="O73" s="502">
        <v>1</v>
      </c>
      <c r="P73" s="530">
        <v>2</v>
      </c>
      <c r="Q73" s="527" t="s">
        <v>536</v>
      </c>
      <c r="R73" s="502">
        <v>1</v>
      </c>
      <c r="S73" s="502">
        <v>2</v>
      </c>
      <c r="T73" s="502">
        <v>3</v>
      </c>
      <c r="U73" s="502">
        <v>2</v>
      </c>
      <c r="V73" s="502">
        <v>9</v>
      </c>
      <c r="W73" s="502">
        <v>4</v>
      </c>
      <c r="X73" s="502">
        <v>7</v>
      </c>
      <c r="Y73" s="502">
        <v>12</v>
      </c>
      <c r="Z73" s="502">
        <v>10</v>
      </c>
      <c r="AA73" s="502">
        <v>5</v>
      </c>
      <c r="AB73" s="502">
        <v>3</v>
      </c>
      <c r="AC73" s="502" t="s">
        <v>536</v>
      </c>
      <c r="AD73" s="502" t="s">
        <v>536</v>
      </c>
      <c r="AE73" s="502">
        <v>1</v>
      </c>
      <c r="AF73" s="522"/>
    </row>
    <row r="74" spans="1:32" ht="13.5">
      <c r="A74" s="504"/>
      <c r="B74" s="505"/>
      <c r="C74" s="506" t="s">
        <v>12</v>
      </c>
      <c r="D74" s="507">
        <v>47</v>
      </c>
      <c r="E74" s="508" t="s">
        <v>536</v>
      </c>
      <c r="F74" s="508" t="s">
        <v>536</v>
      </c>
      <c r="G74" s="508" t="s">
        <v>536</v>
      </c>
      <c r="H74" s="508" t="s">
        <v>536</v>
      </c>
      <c r="I74" s="508" t="s">
        <v>536</v>
      </c>
      <c r="J74" s="508" t="s">
        <v>536</v>
      </c>
      <c r="K74" s="508" t="s">
        <v>536</v>
      </c>
      <c r="L74" s="508">
        <v>1</v>
      </c>
      <c r="M74" s="508">
        <v>3</v>
      </c>
      <c r="N74" s="508" t="s">
        <v>536</v>
      </c>
      <c r="O74" s="508">
        <v>1</v>
      </c>
      <c r="P74" s="531" t="s">
        <v>536</v>
      </c>
      <c r="Q74" s="528" t="s">
        <v>536</v>
      </c>
      <c r="R74" s="508">
        <v>2</v>
      </c>
      <c r="S74" s="508">
        <v>1</v>
      </c>
      <c r="T74" s="508" t="s">
        <v>536</v>
      </c>
      <c r="U74" s="508">
        <v>1</v>
      </c>
      <c r="V74" s="508" t="s">
        <v>536</v>
      </c>
      <c r="W74" s="508">
        <v>1</v>
      </c>
      <c r="X74" s="508">
        <v>3</v>
      </c>
      <c r="Y74" s="508">
        <v>3</v>
      </c>
      <c r="Z74" s="508">
        <v>9</v>
      </c>
      <c r="AA74" s="508">
        <v>9</v>
      </c>
      <c r="AB74" s="508">
        <v>10</v>
      </c>
      <c r="AC74" s="508">
        <v>3</v>
      </c>
      <c r="AD74" s="508" t="s">
        <v>536</v>
      </c>
      <c r="AE74" s="508" t="s">
        <v>536</v>
      </c>
      <c r="AF74" s="524"/>
    </row>
    <row r="75" spans="1:32" ht="13.5">
      <c r="A75" s="509" t="s">
        <v>534</v>
      </c>
      <c r="B75" s="489" t="s">
        <v>666</v>
      </c>
      <c r="C75" s="490" t="s">
        <v>667</v>
      </c>
      <c r="D75" s="491" t="s">
        <v>668</v>
      </c>
      <c r="E75" s="489" t="s">
        <v>668</v>
      </c>
      <c r="F75" s="489" t="s">
        <v>668</v>
      </c>
      <c r="G75" s="489" t="s">
        <v>668</v>
      </c>
      <c r="H75" s="489" t="s">
        <v>668</v>
      </c>
      <c r="I75" s="489" t="s">
        <v>668</v>
      </c>
      <c r="J75" s="489" t="s">
        <v>668</v>
      </c>
      <c r="K75" s="489" t="s">
        <v>668</v>
      </c>
      <c r="L75" s="489" t="s">
        <v>668</v>
      </c>
      <c r="M75" s="489" t="s">
        <v>668</v>
      </c>
      <c r="N75" s="489" t="s">
        <v>668</v>
      </c>
      <c r="O75" s="489" t="s">
        <v>668</v>
      </c>
      <c r="P75" s="489" t="s">
        <v>668</v>
      </c>
      <c r="Q75" s="489" t="s">
        <v>668</v>
      </c>
      <c r="R75" s="489" t="s">
        <v>668</v>
      </c>
      <c r="S75" s="489" t="s">
        <v>668</v>
      </c>
      <c r="T75" s="489" t="s">
        <v>668</v>
      </c>
      <c r="U75" s="489" t="s">
        <v>668</v>
      </c>
      <c r="V75" s="489" t="s">
        <v>668</v>
      </c>
      <c r="W75" s="489" t="s">
        <v>668</v>
      </c>
      <c r="X75" s="489" t="s">
        <v>668</v>
      </c>
      <c r="Y75" s="489" t="s">
        <v>668</v>
      </c>
      <c r="Z75" s="489" t="s">
        <v>668</v>
      </c>
      <c r="AA75" s="489" t="s">
        <v>668</v>
      </c>
      <c r="AB75" s="489" t="s">
        <v>668</v>
      </c>
      <c r="AC75" s="489" t="s">
        <v>668</v>
      </c>
      <c r="AD75" s="489" t="s">
        <v>668</v>
      </c>
      <c r="AE75" s="489" t="s">
        <v>668</v>
      </c>
      <c r="AF75" s="510" t="s">
        <v>534</v>
      </c>
    </row>
    <row r="76" spans="3:31" ht="13.5">
      <c r="C76" s="490" t="s">
        <v>667</v>
      </c>
      <c r="D76" s="491" t="s">
        <v>668</v>
      </c>
      <c r="E76" s="489" t="s">
        <v>668</v>
      </c>
      <c r="F76" s="489" t="s">
        <v>668</v>
      </c>
      <c r="G76" s="489" t="s">
        <v>668</v>
      </c>
      <c r="H76" s="489" t="s">
        <v>668</v>
      </c>
      <c r="I76" s="489" t="s">
        <v>668</v>
      </c>
      <c r="J76" s="489" t="s">
        <v>668</v>
      </c>
      <c r="K76" s="489" t="s">
        <v>668</v>
      </c>
      <c r="L76" s="489" t="s">
        <v>668</v>
      </c>
      <c r="M76" s="489" t="s">
        <v>668</v>
      </c>
      <c r="N76" s="489" t="s">
        <v>668</v>
      </c>
      <c r="O76" s="489" t="s">
        <v>668</v>
      </c>
      <c r="P76" s="489" t="s">
        <v>668</v>
      </c>
      <c r="Q76" s="489" t="s">
        <v>668</v>
      </c>
      <c r="R76" s="489" t="s">
        <v>668</v>
      </c>
      <c r="S76" s="489" t="s">
        <v>668</v>
      </c>
      <c r="T76" s="489" t="s">
        <v>668</v>
      </c>
      <c r="U76" s="489" t="s">
        <v>668</v>
      </c>
      <c r="V76" s="489" t="s">
        <v>668</v>
      </c>
      <c r="W76" s="489" t="s">
        <v>668</v>
      </c>
      <c r="X76" s="489" t="s">
        <v>668</v>
      </c>
      <c r="Y76" s="489" t="s">
        <v>668</v>
      </c>
      <c r="Z76" s="489" t="s">
        <v>668</v>
      </c>
      <c r="AA76" s="489" t="s">
        <v>668</v>
      </c>
      <c r="AB76" s="489" t="s">
        <v>668</v>
      </c>
      <c r="AC76" s="489" t="s">
        <v>668</v>
      </c>
      <c r="AD76" s="489" t="s">
        <v>668</v>
      </c>
      <c r="AE76" s="489" t="s">
        <v>668</v>
      </c>
    </row>
    <row r="77" spans="3:31" ht="13.5">
      <c r="C77" s="490" t="s">
        <v>667</v>
      </c>
      <c r="D77" s="491" t="s">
        <v>668</v>
      </c>
      <c r="E77" s="489" t="s">
        <v>668</v>
      </c>
      <c r="F77" s="489" t="s">
        <v>668</v>
      </c>
      <c r="G77" s="415" t="s">
        <v>519</v>
      </c>
      <c r="H77" s="489" t="s">
        <v>668</v>
      </c>
      <c r="I77" s="489" t="s">
        <v>668</v>
      </c>
      <c r="J77" s="489" t="s">
        <v>668</v>
      </c>
      <c r="K77" s="489" t="s">
        <v>668</v>
      </c>
      <c r="L77" s="489" t="s">
        <v>668</v>
      </c>
      <c r="M77" s="489" t="s">
        <v>668</v>
      </c>
      <c r="N77" s="489" t="s">
        <v>668</v>
      </c>
      <c r="O77" s="489" t="s">
        <v>668</v>
      </c>
      <c r="P77" s="489" t="s">
        <v>668</v>
      </c>
      <c r="Q77" s="489" t="s">
        <v>668</v>
      </c>
      <c r="R77" s="489" t="s">
        <v>668</v>
      </c>
      <c r="S77" s="489" t="s">
        <v>668</v>
      </c>
      <c r="T77" s="489" t="s">
        <v>668</v>
      </c>
      <c r="U77" s="489" t="s">
        <v>668</v>
      </c>
      <c r="V77" s="489" t="s">
        <v>668</v>
      </c>
      <c r="W77" s="489" t="s">
        <v>668</v>
      </c>
      <c r="Y77" s="415" t="s">
        <v>520</v>
      </c>
      <c r="Z77" s="489" t="s">
        <v>668</v>
      </c>
      <c r="AA77" s="489" t="s">
        <v>668</v>
      </c>
      <c r="AB77" s="489" t="s">
        <v>668</v>
      </c>
      <c r="AC77" s="489" t="s">
        <v>668</v>
      </c>
      <c r="AD77" s="489" t="s">
        <v>668</v>
      </c>
      <c r="AE77" s="489" t="s">
        <v>668</v>
      </c>
    </row>
    <row r="81" ht="7.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68" r:id="rId1"/>
  <colBreaks count="1" manualBreakCount="1">
    <brk id="1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100"/>
  <sheetViews>
    <sheetView view="pageBreakPreview" zoomScale="85" zoomScaleSheetLayoutView="85" workbookViewId="0" topLeftCell="A1">
      <pane ySplit="4" topLeftCell="BM5" activePane="bottomLeft" state="frozen"/>
      <selection pane="topLeft" activeCell="C39" sqref="C39"/>
      <selection pane="bottomLeft" activeCell="G13" sqref="G13"/>
    </sheetView>
  </sheetViews>
  <sheetFormatPr defaultColWidth="9.00390625" defaultRowHeight="19.5" customHeight="1"/>
  <cols>
    <col min="1" max="1" width="3.125" style="460" customWidth="1"/>
    <col min="2" max="2" width="12.125" style="460" customWidth="1"/>
    <col min="3" max="14" width="8.125" style="460" customWidth="1"/>
    <col min="15" max="16384" width="11.00390625" style="460" customWidth="1"/>
  </cols>
  <sheetData>
    <row r="1" spans="1:14" s="434" customFormat="1" ht="19.5" customHeight="1">
      <c r="A1" s="430" t="s">
        <v>510</v>
      </c>
      <c r="B1" s="431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3"/>
    </row>
    <row r="2" spans="1:14" s="434" customFormat="1" ht="19.5" customHeight="1">
      <c r="A2" s="430"/>
      <c r="B2" s="431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85" t="s">
        <v>422</v>
      </c>
    </row>
    <row r="3" spans="1:14" s="436" customFormat="1" ht="19.5" customHeight="1">
      <c r="A3" s="647" t="s">
        <v>0</v>
      </c>
      <c r="B3" s="648"/>
      <c r="C3" s="638" t="s">
        <v>490</v>
      </c>
      <c r="D3" s="639"/>
      <c r="E3" s="640"/>
      <c r="F3" s="638" t="s">
        <v>491</v>
      </c>
      <c r="G3" s="639"/>
      <c r="H3" s="640"/>
      <c r="I3" s="638" t="s">
        <v>492</v>
      </c>
      <c r="J3" s="639"/>
      <c r="K3" s="640"/>
      <c r="L3" s="638" t="s">
        <v>493</v>
      </c>
      <c r="M3" s="639"/>
      <c r="N3" s="640"/>
    </row>
    <row r="4" spans="1:14" s="436" customFormat="1" ht="19.5" customHeight="1">
      <c r="A4" s="649"/>
      <c r="B4" s="650"/>
      <c r="C4" s="437" t="s">
        <v>494</v>
      </c>
      <c r="D4" s="438" t="s">
        <v>11</v>
      </c>
      <c r="E4" s="439" t="s">
        <v>12</v>
      </c>
      <c r="F4" s="437" t="s">
        <v>494</v>
      </c>
      <c r="G4" s="438" t="s">
        <v>11</v>
      </c>
      <c r="H4" s="439" t="s">
        <v>12</v>
      </c>
      <c r="I4" s="437" t="s">
        <v>494</v>
      </c>
      <c r="J4" s="438" t="s">
        <v>11</v>
      </c>
      <c r="K4" s="435" t="s">
        <v>12</v>
      </c>
      <c r="L4" s="437" t="s">
        <v>494</v>
      </c>
      <c r="M4" s="438" t="s">
        <v>11</v>
      </c>
      <c r="N4" s="439" t="s">
        <v>12</v>
      </c>
    </row>
    <row r="5" spans="1:14" s="443" customFormat="1" ht="19.5" customHeight="1">
      <c r="A5" s="641" t="s">
        <v>15</v>
      </c>
      <c r="B5" s="642"/>
      <c r="C5" s="440">
        <f>SUM(D5:E5)</f>
        <v>31747</v>
      </c>
      <c r="D5" s="441">
        <f aca="true" t="shared" si="0" ref="D5:N5">SUM(D6:D13)</f>
        <v>17325</v>
      </c>
      <c r="E5" s="442">
        <f t="shared" si="0"/>
        <v>14422</v>
      </c>
      <c r="F5" s="440">
        <f t="shared" si="0"/>
        <v>9114</v>
      </c>
      <c r="G5" s="441">
        <f t="shared" si="0"/>
        <v>5631</v>
      </c>
      <c r="H5" s="442">
        <f t="shared" si="0"/>
        <v>3483</v>
      </c>
      <c r="I5" s="440">
        <f t="shared" si="0"/>
        <v>5011</v>
      </c>
      <c r="J5" s="441">
        <f t="shared" si="0"/>
        <v>2494</v>
      </c>
      <c r="K5" s="442">
        <f t="shared" si="0"/>
        <v>2517</v>
      </c>
      <c r="L5" s="440">
        <f t="shared" si="0"/>
        <v>4275</v>
      </c>
      <c r="M5" s="441">
        <f t="shared" si="0"/>
        <v>2081</v>
      </c>
      <c r="N5" s="442">
        <f t="shared" si="0"/>
        <v>2194</v>
      </c>
    </row>
    <row r="6" spans="1:14" s="434" customFormat="1" ht="19.5" customHeight="1">
      <c r="A6" s="643" t="s">
        <v>446</v>
      </c>
      <c r="B6" s="644"/>
      <c r="C6" s="444">
        <f>SUM(D6:E6)</f>
        <v>1092</v>
      </c>
      <c r="D6" s="445">
        <f>D14</f>
        <v>600</v>
      </c>
      <c r="E6" s="446">
        <f>E14</f>
        <v>492</v>
      </c>
      <c r="F6" s="444">
        <f aca="true" t="shared" si="1" ref="F6:F12">SUM(G6:H6)</f>
        <v>293</v>
      </c>
      <c r="G6" s="445">
        <f>G14</f>
        <v>189</v>
      </c>
      <c r="H6" s="446">
        <f>H14</f>
        <v>104</v>
      </c>
      <c r="I6" s="444">
        <f aca="true" t="shared" si="2" ref="I6:I12">SUM(J6:K6)</f>
        <v>211</v>
      </c>
      <c r="J6" s="445">
        <f>J14</f>
        <v>111</v>
      </c>
      <c r="K6" s="446">
        <f>K14</f>
        <v>100</v>
      </c>
      <c r="L6" s="444">
        <f aca="true" t="shared" si="3" ref="L6:L12">SUM(M6:N6)</f>
        <v>120</v>
      </c>
      <c r="M6" s="445">
        <f>M14</f>
        <v>54</v>
      </c>
      <c r="N6" s="446">
        <f>N14</f>
        <v>66</v>
      </c>
    </row>
    <row r="7" spans="1:14" s="434" customFormat="1" ht="19.5" customHeight="1">
      <c r="A7" s="645" t="s">
        <v>16</v>
      </c>
      <c r="B7" s="646"/>
      <c r="C7" s="448">
        <f aca="true" t="shared" si="4" ref="C7:C13">SUM(D7:E7)</f>
        <v>1385</v>
      </c>
      <c r="D7" s="449">
        <f>D21</f>
        <v>710</v>
      </c>
      <c r="E7" s="450">
        <f>E21</f>
        <v>675</v>
      </c>
      <c r="F7" s="448">
        <f t="shared" si="1"/>
        <v>393</v>
      </c>
      <c r="G7" s="449">
        <f>G21</f>
        <v>229</v>
      </c>
      <c r="H7" s="450">
        <f>H21</f>
        <v>164</v>
      </c>
      <c r="I7" s="448">
        <f t="shared" si="2"/>
        <v>256</v>
      </c>
      <c r="J7" s="449">
        <f>J21</f>
        <v>122</v>
      </c>
      <c r="K7" s="450">
        <f>K21</f>
        <v>134</v>
      </c>
      <c r="L7" s="448">
        <f t="shared" si="3"/>
        <v>185</v>
      </c>
      <c r="M7" s="449">
        <f>M21</f>
        <v>85</v>
      </c>
      <c r="N7" s="450">
        <f>N21</f>
        <v>100</v>
      </c>
    </row>
    <row r="8" spans="1:14" s="434" customFormat="1" ht="19.5" customHeight="1">
      <c r="A8" s="645" t="s">
        <v>17</v>
      </c>
      <c r="B8" s="646"/>
      <c r="C8" s="448">
        <f t="shared" si="4"/>
        <v>5504</v>
      </c>
      <c r="D8" s="449">
        <f>D24+D33</f>
        <v>3038</v>
      </c>
      <c r="E8" s="450">
        <f>E24+E33</f>
        <v>2466</v>
      </c>
      <c r="F8" s="448">
        <f t="shared" si="1"/>
        <v>1660</v>
      </c>
      <c r="G8" s="449">
        <f>G24+G33</f>
        <v>1010</v>
      </c>
      <c r="H8" s="450">
        <f>H24+H33</f>
        <v>650</v>
      </c>
      <c r="I8" s="448">
        <f t="shared" si="2"/>
        <v>932</v>
      </c>
      <c r="J8" s="449">
        <f>J24+J33</f>
        <v>469</v>
      </c>
      <c r="K8" s="450">
        <f>K24+K33</f>
        <v>463</v>
      </c>
      <c r="L8" s="448">
        <f t="shared" si="3"/>
        <v>689</v>
      </c>
      <c r="M8" s="449">
        <f>M24+M33</f>
        <v>330</v>
      </c>
      <c r="N8" s="450">
        <f>N24+N33</f>
        <v>359</v>
      </c>
    </row>
    <row r="9" spans="1:14" s="434" customFormat="1" ht="19.5" customHeight="1">
      <c r="A9" s="645" t="s">
        <v>18</v>
      </c>
      <c r="B9" s="646"/>
      <c r="C9" s="448">
        <f>SUM(D9:E9)</f>
        <v>3026</v>
      </c>
      <c r="D9" s="449">
        <f>D36+D56</f>
        <v>1734</v>
      </c>
      <c r="E9" s="450">
        <f>E36+E56</f>
        <v>1292</v>
      </c>
      <c r="F9" s="448">
        <f t="shared" si="1"/>
        <v>889</v>
      </c>
      <c r="G9" s="449">
        <f>G36+G56</f>
        <v>571</v>
      </c>
      <c r="H9" s="450">
        <f>H36+H56</f>
        <v>318</v>
      </c>
      <c r="I9" s="448">
        <f t="shared" si="2"/>
        <v>463</v>
      </c>
      <c r="J9" s="449">
        <f>J36+J56</f>
        <v>249</v>
      </c>
      <c r="K9" s="450">
        <f>K36+K56</f>
        <v>214</v>
      </c>
      <c r="L9" s="448">
        <f t="shared" si="3"/>
        <v>372</v>
      </c>
      <c r="M9" s="449">
        <f>M36+M56</f>
        <v>192</v>
      </c>
      <c r="N9" s="450">
        <f>N36+N56</f>
        <v>180</v>
      </c>
    </row>
    <row r="10" spans="1:14" s="434" customFormat="1" ht="19.5" customHeight="1">
      <c r="A10" s="645" t="s">
        <v>478</v>
      </c>
      <c r="B10" s="646"/>
      <c r="C10" s="448">
        <f>SUM(D10:E10)</f>
        <v>6220</v>
      </c>
      <c r="D10" s="449">
        <f>SUM(D41,D57:D58)</f>
        <v>3379</v>
      </c>
      <c r="E10" s="449">
        <f>SUM(E41,E57:E58)</f>
        <v>2841</v>
      </c>
      <c r="F10" s="448">
        <f t="shared" si="1"/>
        <v>1812</v>
      </c>
      <c r="G10" s="449">
        <f>SUM(G41,G57:G58)</f>
        <v>1119</v>
      </c>
      <c r="H10" s="449">
        <f>SUM(H41,H57:H58)</f>
        <v>693</v>
      </c>
      <c r="I10" s="448">
        <f t="shared" si="2"/>
        <v>992</v>
      </c>
      <c r="J10" s="449">
        <f>SUM(J41,J57:J58)</f>
        <v>494</v>
      </c>
      <c r="K10" s="449">
        <f>SUM(K41,K57:K58)</f>
        <v>498</v>
      </c>
      <c r="L10" s="448">
        <f t="shared" si="3"/>
        <v>879</v>
      </c>
      <c r="M10" s="449">
        <f>SUM(M41,M57:M58)</f>
        <v>428</v>
      </c>
      <c r="N10" s="450">
        <f>SUM(N41,N57:N58)</f>
        <v>451</v>
      </c>
    </row>
    <row r="11" spans="1:14" s="434" customFormat="1" ht="19.5" customHeight="1">
      <c r="A11" s="645" t="s">
        <v>19</v>
      </c>
      <c r="B11" s="646"/>
      <c r="C11" s="448">
        <f t="shared" si="4"/>
        <v>4024</v>
      </c>
      <c r="D11" s="449">
        <f>SUM(D59:D67)</f>
        <v>2188</v>
      </c>
      <c r="E11" s="449">
        <f>SUM(E59:E67)</f>
        <v>1836</v>
      </c>
      <c r="F11" s="448">
        <f t="shared" si="1"/>
        <v>1111</v>
      </c>
      <c r="G11" s="449">
        <f>SUM(G59:G67)</f>
        <v>688</v>
      </c>
      <c r="H11" s="449">
        <f>SUM(H59:H67)</f>
        <v>423</v>
      </c>
      <c r="I11" s="448">
        <f t="shared" si="2"/>
        <v>576</v>
      </c>
      <c r="J11" s="449">
        <f>SUM(J59:J67)</f>
        <v>265</v>
      </c>
      <c r="K11" s="449">
        <f>SUM(K59:K67)</f>
        <v>311</v>
      </c>
      <c r="L11" s="448">
        <f t="shared" si="3"/>
        <v>536</v>
      </c>
      <c r="M11" s="449">
        <f>SUM(M59:M67)</f>
        <v>275</v>
      </c>
      <c r="N11" s="450">
        <f>SUM(N59:N67)</f>
        <v>261</v>
      </c>
    </row>
    <row r="12" spans="1:14" s="434" customFormat="1" ht="19.5" customHeight="1">
      <c r="A12" s="645" t="s">
        <v>20</v>
      </c>
      <c r="B12" s="646"/>
      <c r="C12" s="448">
        <f t="shared" si="4"/>
        <v>3716</v>
      </c>
      <c r="D12" s="449">
        <f>D68-D72-D76</f>
        <v>2029</v>
      </c>
      <c r="E12" s="450">
        <f>E68-E72-E76</f>
        <v>1687</v>
      </c>
      <c r="F12" s="448">
        <f t="shared" si="1"/>
        <v>1008</v>
      </c>
      <c r="G12" s="449">
        <f>G68-G72-G76</f>
        <v>637</v>
      </c>
      <c r="H12" s="450">
        <f>H68-H72-H76</f>
        <v>371</v>
      </c>
      <c r="I12" s="448">
        <f t="shared" si="2"/>
        <v>619</v>
      </c>
      <c r="J12" s="449">
        <f>J68-J72-J76</f>
        <v>315</v>
      </c>
      <c r="K12" s="450">
        <f>K68-K72-K76</f>
        <v>304</v>
      </c>
      <c r="L12" s="448">
        <f t="shared" si="3"/>
        <v>508</v>
      </c>
      <c r="M12" s="449">
        <f>M68-M72-M76</f>
        <v>233</v>
      </c>
      <c r="N12" s="450">
        <f>N68-N72-N76</f>
        <v>275</v>
      </c>
    </row>
    <row r="13" spans="1:14" s="434" customFormat="1" ht="19.5" customHeight="1">
      <c r="A13" s="651" t="s">
        <v>509</v>
      </c>
      <c r="B13" s="652"/>
      <c r="C13" s="452">
        <f t="shared" si="4"/>
        <v>6780</v>
      </c>
      <c r="D13" s="453">
        <f>D77+D72+D76</f>
        <v>3647</v>
      </c>
      <c r="E13" s="454">
        <f>E77+E72+E76</f>
        <v>3133</v>
      </c>
      <c r="F13" s="452">
        <f aca="true" t="shared" si="5" ref="F13:N13">F77+F72+F76</f>
        <v>1948</v>
      </c>
      <c r="G13" s="453">
        <f t="shared" si="5"/>
        <v>1188</v>
      </c>
      <c r="H13" s="454">
        <f t="shared" si="5"/>
        <v>760</v>
      </c>
      <c r="I13" s="452">
        <f t="shared" si="5"/>
        <v>962</v>
      </c>
      <c r="J13" s="453">
        <f t="shared" si="5"/>
        <v>469</v>
      </c>
      <c r="K13" s="454">
        <f t="shared" si="5"/>
        <v>493</v>
      </c>
      <c r="L13" s="452">
        <f t="shared" si="5"/>
        <v>986</v>
      </c>
      <c r="M13" s="453">
        <f t="shared" si="5"/>
        <v>484</v>
      </c>
      <c r="N13" s="454">
        <f t="shared" si="5"/>
        <v>502</v>
      </c>
    </row>
    <row r="14" spans="1:14" s="434" customFormat="1" ht="19.5" customHeight="1">
      <c r="A14" s="643" t="s">
        <v>448</v>
      </c>
      <c r="B14" s="644"/>
      <c r="C14" s="448">
        <f aca="true" t="shared" si="6" ref="C14:N14">SUM(C15:C20)</f>
        <v>1092</v>
      </c>
      <c r="D14" s="449">
        <f t="shared" si="6"/>
        <v>600</v>
      </c>
      <c r="E14" s="446">
        <f t="shared" si="6"/>
        <v>492</v>
      </c>
      <c r="F14" s="448">
        <f t="shared" si="6"/>
        <v>293</v>
      </c>
      <c r="G14" s="449">
        <f t="shared" si="6"/>
        <v>189</v>
      </c>
      <c r="H14" s="450">
        <f t="shared" si="6"/>
        <v>104</v>
      </c>
      <c r="I14" s="448">
        <f t="shared" si="6"/>
        <v>211</v>
      </c>
      <c r="J14" s="449">
        <f t="shared" si="6"/>
        <v>111</v>
      </c>
      <c r="K14" s="446">
        <f t="shared" si="6"/>
        <v>100</v>
      </c>
      <c r="L14" s="444">
        <f t="shared" si="6"/>
        <v>120</v>
      </c>
      <c r="M14" s="449">
        <f t="shared" si="6"/>
        <v>54</v>
      </c>
      <c r="N14" s="450">
        <f t="shared" si="6"/>
        <v>66</v>
      </c>
    </row>
    <row r="15" spans="1:14" s="434" customFormat="1" ht="19.5" customHeight="1">
      <c r="A15" s="455"/>
      <c r="B15" s="447" t="s">
        <v>21</v>
      </c>
      <c r="C15" s="448">
        <f aca="true" t="shared" si="7" ref="C15:C20">SUM(D15:E15)</f>
        <v>347</v>
      </c>
      <c r="D15" s="472">
        <v>190</v>
      </c>
      <c r="E15" s="473">
        <v>157</v>
      </c>
      <c r="F15" s="448">
        <f aca="true" t="shared" si="8" ref="F15:F20">SUM(G15:H15)</f>
        <v>76</v>
      </c>
      <c r="G15" s="472">
        <v>49</v>
      </c>
      <c r="H15" s="473">
        <v>27</v>
      </c>
      <c r="I15" s="448">
        <f aca="true" t="shared" si="9" ref="I15:I20">SUM(J15:K15)</f>
        <v>77</v>
      </c>
      <c r="J15" s="472">
        <v>46</v>
      </c>
      <c r="K15" s="473">
        <v>31</v>
      </c>
      <c r="L15" s="448">
        <f aca="true" t="shared" si="10" ref="L15:L20">SUM(M15:N15)</f>
        <v>38</v>
      </c>
      <c r="M15" s="472">
        <v>17</v>
      </c>
      <c r="N15" s="473">
        <v>21</v>
      </c>
    </row>
    <row r="16" spans="1:14" s="434" customFormat="1" ht="19.5" customHeight="1">
      <c r="A16" s="455"/>
      <c r="B16" s="447" t="s">
        <v>22</v>
      </c>
      <c r="C16" s="448">
        <f t="shared" si="7"/>
        <v>176</v>
      </c>
      <c r="D16" s="472">
        <v>97</v>
      </c>
      <c r="E16" s="473">
        <v>79</v>
      </c>
      <c r="F16" s="448">
        <f t="shared" si="8"/>
        <v>60</v>
      </c>
      <c r="G16" s="472">
        <v>41</v>
      </c>
      <c r="H16" s="473">
        <v>19</v>
      </c>
      <c r="I16" s="448">
        <f t="shared" si="9"/>
        <v>33</v>
      </c>
      <c r="J16" s="472">
        <v>18</v>
      </c>
      <c r="K16" s="473">
        <v>15</v>
      </c>
      <c r="L16" s="448">
        <f t="shared" si="10"/>
        <v>13</v>
      </c>
      <c r="M16" s="472">
        <v>8</v>
      </c>
      <c r="N16" s="473">
        <v>5</v>
      </c>
    </row>
    <row r="17" spans="1:14" s="434" customFormat="1" ht="19.5" customHeight="1">
      <c r="A17" s="455"/>
      <c r="B17" s="447" t="s">
        <v>23</v>
      </c>
      <c r="C17" s="448">
        <f t="shared" si="7"/>
        <v>112</v>
      </c>
      <c r="D17" s="472">
        <v>71</v>
      </c>
      <c r="E17" s="473">
        <v>41</v>
      </c>
      <c r="F17" s="448">
        <f t="shared" si="8"/>
        <v>25</v>
      </c>
      <c r="G17" s="472">
        <v>19</v>
      </c>
      <c r="H17" s="473">
        <v>6</v>
      </c>
      <c r="I17" s="448">
        <f t="shared" si="9"/>
        <v>16</v>
      </c>
      <c r="J17" s="472">
        <v>11</v>
      </c>
      <c r="K17" s="473">
        <v>5</v>
      </c>
      <c r="L17" s="448">
        <f t="shared" si="10"/>
        <v>12</v>
      </c>
      <c r="M17" s="472">
        <v>4</v>
      </c>
      <c r="N17" s="473">
        <v>8</v>
      </c>
    </row>
    <row r="18" spans="1:14" s="434" customFormat="1" ht="19.5" customHeight="1">
      <c r="A18" s="455"/>
      <c r="B18" s="447" t="s">
        <v>24</v>
      </c>
      <c r="C18" s="448">
        <f t="shared" si="7"/>
        <v>174</v>
      </c>
      <c r="D18" s="472">
        <v>91</v>
      </c>
      <c r="E18" s="473">
        <v>83</v>
      </c>
      <c r="F18" s="448">
        <f t="shared" si="8"/>
        <v>46</v>
      </c>
      <c r="G18" s="472">
        <v>28</v>
      </c>
      <c r="H18" s="473">
        <v>18</v>
      </c>
      <c r="I18" s="448">
        <f t="shared" si="9"/>
        <v>30</v>
      </c>
      <c r="J18" s="472">
        <v>12</v>
      </c>
      <c r="K18" s="473">
        <v>18</v>
      </c>
      <c r="L18" s="448">
        <f t="shared" si="10"/>
        <v>19</v>
      </c>
      <c r="M18" s="472">
        <v>9</v>
      </c>
      <c r="N18" s="473">
        <v>10</v>
      </c>
    </row>
    <row r="19" spans="1:14" s="434" customFormat="1" ht="19.5" customHeight="1">
      <c r="A19" s="455"/>
      <c r="B19" s="447" t="s">
        <v>25</v>
      </c>
      <c r="C19" s="448">
        <f t="shared" si="7"/>
        <v>116</v>
      </c>
      <c r="D19" s="472">
        <v>54</v>
      </c>
      <c r="E19" s="473">
        <v>62</v>
      </c>
      <c r="F19" s="448">
        <f t="shared" si="8"/>
        <v>34</v>
      </c>
      <c r="G19" s="472">
        <v>16</v>
      </c>
      <c r="H19" s="473">
        <v>18</v>
      </c>
      <c r="I19" s="448">
        <f t="shared" si="9"/>
        <v>19</v>
      </c>
      <c r="J19" s="472">
        <v>8</v>
      </c>
      <c r="K19" s="473">
        <v>11</v>
      </c>
      <c r="L19" s="448">
        <f t="shared" si="10"/>
        <v>20</v>
      </c>
      <c r="M19" s="472">
        <v>8</v>
      </c>
      <c r="N19" s="473">
        <v>12</v>
      </c>
    </row>
    <row r="20" spans="1:14" s="434" customFormat="1" ht="19.5" customHeight="1">
      <c r="A20" s="455"/>
      <c r="B20" s="447" t="s">
        <v>26</v>
      </c>
      <c r="C20" s="448">
        <f t="shared" si="7"/>
        <v>167</v>
      </c>
      <c r="D20" s="472">
        <v>97</v>
      </c>
      <c r="E20" s="473">
        <v>70</v>
      </c>
      <c r="F20" s="448">
        <f t="shared" si="8"/>
        <v>52</v>
      </c>
      <c r="G20" s="472">
        <v>36</v>
      </c>
      <c r="H20" s="473">
        <v>16</v>
      </c>
      <c r="I20" s="448">
        <f t="shared" si="9"/>
        <v>36</v>
      </c>
      <c r="J20" s="472">
        <v>16</v>
      </c>
      <c r="K20" s="473">
        <v>20</v>
      </c>
      <c r="L20" s="448">
        <f t="shared" si="10"/>
        <v>18</v>
      </c>
      <c r="M20" s="472">
        <v>8</v>
      </c>
      <c r="N20" s="473">
        <v>10</v>
      </c>
    </row>
    <row r="21" spans="1:14" s="434" customFormat="1" ht="19.5" customHeight="1">
      <c r="A21" s="643" t="s">
        <v>27</v>
      </c>
      <c r="B21" s="644"/>
      <c r="C21" s="444">
        <f aca="true" t="shared" si="11" ref="C21:N21">SUM(C22:C23)</f>
        <v>1385</v>
      </c>
      <c r="D21" s="445">
        <f t="shared" si="11"/>
        <v>710</v>
      </c>
      <c r="E21" s="446">
        <f t="shared" si="11"/>
        <v>675</v>
      </c>
      <c r="F21" s="444">
        <f t="shared" si="11"/>
        <v>393</v>
      </c>
      <c r="G21" s="445">
        <f t="shared" si="11"/>
        <v>229</v>
      </c>
      <c r="H21" s="446">
        <f t="shared" si="11"/>
        <v>164</v>
      </c>
      <c r="I21" s="444">
        <f t="shared" si="11"/>
        <v>256</v>
      </c>
      <c r="J21" s="445">
        <f t="shared" si="11"/>
        <v>122</v>
      </c>
      <c r="K21" s="446">
        <f t="shared" si="11"/>
        <v>134</v>
      </c>
      <c r="L21" s="444">
        <f t="shared" si="11"/>
        <v>185</v>
      </c>
      <c r="M21" s="445">
        <f t="shared" si="11"/>
        <v>85</v>
      </c>
      <c r="N21" s="446">
        <f t="shared" si="11"/>
        <v>100</v>
      </c>
    </row>
    <row r="22" spans="1:14" s="434" customFormat="1" ht="19.5" customHeight="1">
      <c r="A22" s="455"/>
      <c r="B22" s="447" t="s">
        <v>28</v>
      </c>
      <c r="C22" s="448">
        <f>SUM(D22:E22)</f>
        <v>612</v>
      </c>
      <c r="D22" s="472">
        <v>299</v>
      </c>
      <c r="E22" s="473">
        <v>313</v>
      </c>
      <c r="F22" s="448">
        <f>SUM(G22:H22)</f>
        <v>167</v>
      </c>
      <c r="G22" s="472">
        <v>93</v>
      </c>
      <c r="H22" s="473">
        <v>74</v>
      </c>
      <c r="I22" s="448">
        <f>SUM(J22:K22)</f>
        <v>105</v>
      </c>
      <c r="J22" s="472">
        <v>44</v>
      </c>
      <c r="K22" s="473">
        <v>61</v>
      </c>
      <c r="L22" s="448">
        <f>SUM(M22:N22)</f>
        <v>83</v>
      </c>
      <c r="M22" s="472">
        <v>32</v>
      </c>
      <c r="N22" s="473">
        <v>51</v>
      </c>
    </row>
    <row r="23" spans="1:14" s="434" customFormat="1" ht="19.5" customHeight="1">
      <c r="A23" s="456"/>
      <c r="B23" s="451" t="s">
        <v>29</v>
      </c>
      <c r="C23" s="452">
        <f>SUM(D23:E23)</f>
        <v>773</v>
      </c>
      <c r="D23" s="474">
        <v>411</v>
      </c>
      <c r="E23" s="475">
        <v>362</v>
      </c>
      <c r="F23" s="452">
        <f>SUM(G23:H23)</f>
        <v>226</v>
      </c>
      <c r="G23" s="474">
        <v>136</v>
      </c>
      <c r="H23" s="475">
        <v>90</v>
      </c>
      <c r="I23" s="452">
        <f>SUM(J23:K23)</f>
        <v>151</v>
      </c>
      <c r="J23" s="474">
        <v>78</v>
      </c>
      <c r="K23" s="475">
        <v>73</v>
      </c>
      <c r="L23" s="452">
        <f>SUM(M23:N23)</f>
        <v>102</v>
      </c>
      <c r="M23" s="474">
        <v>53</v>
      </c>
      <c r="N23" s="475">
        <v>49</v>
      </c>
    </row>
    <row r="24" spans="1:14" s="434" customFormat="1" ht="19.5" customHeight="1">
      <c r="A24" s="643" t="s">
        <v>30</v>
      </c>
      <c r="B24" s="644"/>
      <c r="C24" s="448">
        <f aca="true" t="shared" si="12" ref="C24:N24">SUM(C25:C32)</f>
        <v>4710</v>
      </c>
      <c r="D24" s="449">
        <f t="shared" si="12"/>
        <v>2614</v>
      </c>
      <c r="E24" s="450">
        <f t="shared" si="12"/>
        <v>2096</v>
      </c>
      <c r="F24" s="448">
        <f t="shared" si="12"/>
        <v>1422</v>
      </c>
      <c r="G24" s="449">
        <f t="shared" si="12"/>
        <v>869</v>
      </c>
      <c r="H24" s="450">
        <f t="shared" si="12"/>
        <v>553</v>
      </c>
      <c r="I24" s="448">
        <f t="shared" si="12"/>
        <v>779</v>
      </c>
      <c r="J24" s="449">
        <f t="shared" si="12"/>
        <v>394</v>
      </c>
      <c r="K24" s="450">
        <f t="shared" si="12"/>
        <v>385</v>
      </c>
      <c r="L24" s="448">
        <f t="shared" si="12"/>
        <v>590</v>
      </c>
      <c r="M24" s="449">
        <f t="shared" si="12"/>
        <v>284</v>
      </c>
      <c r="N24" s="450">
        <f t="shared" si="12"/>
        <v>306</v>
      </c>
    </row>
    <row r="25" spans="1:14" s="434" customFormat="1" ht="19.5" customHeight="1">
      <c r="A25" s="455"/>
      <c r="B25" s="7" t="s">
        <v>31</v>
      </c>
      <c r="C25" s="448">
        <f aca="true" t="shared" si="13" ref="C25:C32">SUM(D25:E25)</f>
        <v>1819</v>
      </c>
      <c r="D25" s="472">
        <v>1001</v>
      </c>
      <c r="E25" s="473">
        <v>818</v>
      </c>
      <c r="F25" s="448">
        <f aca="true" t="shared" si="14" ref="F25:F32">SUM(G25:H25)</f>
        <v>557</v>
      </c>
      <c r="G25" s="472">
        <v>338</v>
      </c>
      <c r="H25" s="473">
        <v>219</v>
      </c>
      <c r="I25" s="448">
        <f aca="true" t="shared" si="15" ref="I25:I32">SUM(J25:K25)</f>
        <v>328</v>
      </c>
      <c r="J25" s="472">
        <v>161</v>
      </c>
      <c r="K25" s="473">
        <v>167</v>
      </c>
      <c r="L25" s="448">
        <f aca="true" t="shared" si="16" ref="L25:L32">SUM(M25:N25)</f>
        <v>227</v>
      </c>
      <c r="M25" s="472">
        <v>103</v>
      </c>
      <c r="N25" s="473">
        <v>124</v>
      </c>
    </row>
    <row r="26" spans="1:14" s="434" customFormat="1" ht="19.5" customHeight="1">
      <c r="A26" s="455"/>
      <c r="B26" s="7" t="s">
        <v>32</v>
      </c>
      <c r="C26" s="448">
        <f t="shared" si="13"/>
        <v>887</v>
      </c>
      <c r="D26" s="472">
        <v>498</v>
      </c>
      <c r="E26" s="473">
        <v>389</v>
      </c>
      <c r="F26" s="448">
        <f t="shared" si="14"/>
        <v>272</v>
      </c>
      <c r="G26" s="472">
        <v>182</v>
      </c>
      <c r="H26" s="473">
        <v>90</v>
      </c>
      <c r="I26" s="448">
        <f t="shared" si="15"/>
        <v>132</v>
      </c>
      <c r="J26" s="472">
        <v>62</v>
      </c>
      <c r="K26" s="473">
        <v>70</v>
      </c>
      <c r="L26" s="448">
        <f t="shared" si="16"/>
        <v>99</v>
      </c>
      <c r="M26" s="472">
        <v>48</v>
      </c>
      <c r="N26" s="473">
        <v>51</v>
      </c>
    </row>
    <row r="27" spans="1:14" s="434" customFormat="1" ht="19.5" customHeight="1">
      <c r="A27" s="455"/>
      <c r="B27" s="7" t="s">
        <v>33</v>
      </c>
      <c r="C27" s="448">
        <f t="shared" si="13"/>
        <v>320</v>
      </c>
      <c r="D27" s="472">
        <v>178</v>
      </c>
      <c r="E27" s="473">
        <v>142</v>
      </c>
      <c r="F27" s="448">
        <f t="shared" si="14"/>
        <v>90</v>
      </c>
      <c r="G27" s="472">
        <v>57</v>
      </c>
      <c r="H27" s="473">
        <v>33</v>
      </c>
      <c r="I27" s="448">
        <f t="shared" si="15"/>
        <v>58</v>
      </c>
      <c r="J27" s="472">
        <v>29</v>
      </c>
      <c r="K27" s="473">
        <v>29</v>
      </c>
      <c r="L27" s="448">
        <f t="shared" si="16"/>
        <v>51</v>
      </c>
      <c r="M27" s="472">
        <v>26</v>
      </c>
      <c r="N27" s="473">
        <v>25</v>
      </c>
    </row>
    <row r="28" spans="1:14" s="434" customFormat="1" ht="19.5" customHeight="1">
      <c r="A28" s="455"/>
      <c r="B28" s="7" t="s">
        <v>417</v>
      </c>
      <c r="C28" s="448">
        <f t="shared" si="13"/>
        <v>461</v>
      </c>
      <c r="D28" s="472">
        <v>255</v>
      </c>
      <c r="E28" s="473">
        <v>206</v>
      </c>
      <c r="F28" s="448">
        <f t="shared" si="14"/>
        <v>123</v>
      </c>
      <c r="G28" s="472">
        <v>75</v>
      </c>
      <c r="H28" s="473">
        <v>48</v>
      </c>
      <c r="I28" s="448">
        <f t="shared" si="15"/>
        <v>71</v>
      </c>
      <c r="J28" s="472">
        <v>44</v>
      </c>
      <c r="K28" s="473">
        <v>27</v>
      </c>
      <c r="L28" s="448">
        <f t="shared" si="16"/>
        <v>59</v>
      </c>
      <c r="M28" s="472">
        <v>31</v>
      </c>
      <c r="N28" s="473">
        <v>28</v>
      </c>
    </row>
    <row r="29" spans="1:14" s="434" customFormat="1" ht="19.5" customHeight="1">
      <c r="A29" s="455"/>
      <c r="B29" s="7" t="s">
        <v>424</v>
      </c>
      <c r="C29" s="448">
        <f t="shared" si="13"/>
        <v>482</v>
      </c>
      <c r="D29" s="472">
        <v>252</v>
      </c>
      <c r="E29" s="473">
        <v>230</v>
      </c>
      <c r="F29" s="448">
        <f t="shared" si="14"/>
        <v>146</v>
      </c>
      <c r="G29" s="472">
        <v>81</v>
      </c>
      <c r="H29" s="473">
        <v>65</v>
      </c>
      <c r="I29" s="448">
        <f t="shared" si="15"/>
        <v>78</v>
      </c>
      <c r="J29" s="472">
        <v>39</v>
      </c>
      <c r="K29" s="473">
        <v>39</v>
      </c>
      <c r="L29" s="448">
        <f t="shared" si="16"/>
        <v>60</v>
      </c>
      <c r="M29" s="472">
        <v>25</v>
      </c>
      <c r="N29" s="473">
        <v>35</v>
      </c>
    </row>
    <row r="30" spans="1:14" s="434" customFormat="1" ht="19.5" customHeight="1">
      <c r="A30" s="455"/>
      <c r="B30" s="7" t="s">
        <v>34</v>
      </c>
      <c r="C30" s="448">
        <f t="shared" si="13"/>
        <v>298</v>
      </c>
      <c r="D30" s="472">
        <v>160</v>
      </c>
      <c r="E30" s="473">
        <v>138</v>
      </c>
      <c r="F30" s="448">
        <f t="shared" si="14"/>
        <v>93</v>
      </c>
      <c r="G30" s="472">
        <v>48</v>
      </c>
      <c r="H30" s="473">
        <v>45</v>
      </c>
      <c r="I30" s="448">
        <f t="shared" si="15"/>
        <v>40</v>
      </c>
      <c r="J30" s="472">
        <v>19</v>
      </c>
      <c r="K30" s="473">
        <v>21</v>
      </c>
      <c r="L30" s="448">
        <f t="shared" si="16"/>
        <v>46</v>
      </c>
      <c r="M30" s="472">
        <v>25</v>
      </c>
      <c r="N30" s="473">
        <v>21</v>
      </c>
    </row>
    <row r="31" spans="1:14" s="434" customFormat="1" ht="19.5" customHeight="1">
      <c r="A31" s="455"/>
      <c r="B31" s="7" t="s">
        <v>35</v>
      </c>
      <c r="C31" s="448">
        <f t="shared" si="13"/>
        <v>227</v>
      </c>
      <c r="D31" s="472">
        <v>134</v>
      </c>
      <c r="E31" s="473">
        <v>93</v>
      </c>
      <c r="F31" s="448">
        <f t="shared" si="14"/>
        <v>73</v>
      </c>
      <c r="G31" s="472">
        <v>45</v>
      </c>
      <c r="H31" s="473">
        <v>28</v>
      </c>
      <c r="I31" s="448">
        <f t="shared" si="15"/>
        <v>32</v>
      </c>
      <c r="J31" s="472">
        <v>18</v>
      </c>
      <c r="K31" s="473">
        <v>14</v>
      </c>
      <c r="L31" s="448">
        <f t="shared" si="16"/>
        <v>22</v>
      </c>
      <c r="M31" s="472">
        <v>10</v>
      </c>
      <c r="N31" s="473">
        <v>12</v>
      </c>
    </row>
    <row r="32" spans="1:14" s="434" customFormat="1" ht="19.5" customHeight="1">
      <c r="A32" s="455"/>
      <c r="B32" s="30" t="s">
        <v>36</v>
      </c>
      <c r="C32" s="448">
        <f t="shared" si="13"/>
        <v>216</v>
      </c>
      <c r="D32" s="472">
        <v>136</v>
      </c>
      <c r="E32" s="473">
        <v>80</v>
      </c>
      <c r="F32" s="448">
        <f t="shared" si="14"/>
        <v>68</v>
      </c>
      <c r="G32" s="472">
        <v>43</v>
      </c>
      <c r="H32" s="473">
        <v>25</v>
      </c>
      <c r="I32" s="448">
        <f t="shared" si="15"/>
        <v>40</v>
      </c>
      <c r="J32" s="472">
        <v>22</v>
      </c>
      <c r="K32" s="473">
        <v>18</v>
      </c>
      <c r="L32" s="448">
        <f t="shared" si="16"/>
        <v>26</v>
      </c>
      <c r="M32" s="472">
        <v>16</v>
      </c>
      <c r="N32" s="473">
        <v>10</v>
      </c>
    </row>
    <row r="33" spans="1:14" s="434" customFormat="1" ht="19.5" customHeight="1">
      <c r="A33" s="643" t="s">
        <v>37</v>
      </c>
      <c r="B33" s="644"/>
      <c r="C33" s="444">
        <f aca="true" t="shared" si="17" ref="C33:N33">SUM(C34:C35)</f>
        <v>794</v>
      </c>
      <c r="D33" s="445">
        <f t="shared" si="17"/>
        <v>424</v>
      </c>
      <c r="E33" s="446">
        <f>SUM(E34:E35)</f>
        <v>370</v>
      </c>
      <c r="F33" s="444">
        <f t="shared" si="17"/>
        <v>238</v>
      </c>
      <c r="G33" s="445">
        <f t="shared" si="17"/>
        <v>141</v>
      </c>
      <c r="H33" s="446">
        <f t="shared" si="17"/>
        <v>97</v>
      </c>
      <c r="I33" s="444">
        <f t="shared" si="17"/>
        <v>153</v>
      </c>
      <c r="J33" s="445">
        <f t="shared" si="17"/>
        <v>75</v>
      </c>
      <c r="K33" s="446">
        <f t="shared" si="17"/>
        <v>78</v>
      </c>
      <c r="L33" s="444">
        <f t="shared" si="17"/>
        <v>99</v>
      </c>
      <c r="M33" s="445">
        <f t="shared" si="17"/>
        <v>46</v>
      </c>
      <c r="N33" s="446">
        <f t="shared" si="17"/>
        <v>53</v>
      </c>
    </row>
    <row r="34" spans="1:14" s="434" customFormat="1" ht="19.5" customHeight="1">
      <c r="A34" s="455"/>
      <c r="B34" s="447" t="s">
        <v>38</v>
      </c>
      <c r="C34" s="448">
        <f>SUM(D34:E34)</f>
        <v>606</v>
      </c>
      <c r="D34" s="472">
        <v>334</v>
      </c>
      <c r="E34" s="473">
        <v>272</v>
      </c>
      <c r="F34" s="448">
        <f>SUM(G34:H34)</f>
        <v>184</v>
      </c>
      <c r="G34" s="472">
        <v>110</v>
      </c>
      <c r="H34" s="473">
        <v>74</v>
      </c>
      <c r="I34" s="448">
        <f>SUM(J34:K34)</f>
        <v>116</v>
      </c>
      <c r="J34" s="472">
        <v>62</v>
      </c>
      <c r="K34" s="473">
        <v>54</v>
      </c>
      <c r="L34" s="448">
        <f>SUM(M34:N34)</f>
        <v>76</v>
      </c>
      <c r="M34" s="472">
        <v>37</v>
      </c>
      <c r="N34" s="473">
        <v>39</v>
      </c>
    </row>
    <row r="35" spans="1:14" s="434" customFormat="1" ht="19.5" customHeight="1">
      <c r="A35" s="456"/>
      <c r="B35" s="451" t="s">
        <v>39</v>
      </c>
      <c r="C35" s="452">
        <f>SUM(D35:E35)</f>
        <v>188</v>
      </c>
      <c r="D35" s="474">
        <v>90</v>
      </c>
      <c r="E35" s="475">
        <v>98</v>
      </c>
      <c r="F35" s="452">
        <f>SUM(G35:H35)</f>
        <v>54</v>
      </c>
      <c r="G35" s="474">
        <v>31</v>
      </c>
      <c r="H35" s="475">
        <v>23</v>
      </c>
      <c r="I35" s="452">
        <f>SUM(J35:K35)</f>
        <v>37</v>
      </c>
      <c r="J35" s="474">
        <v>13</v>
      </c>
      <c r="K35" s="475">
        <v>24</v>
      </c>
      <c r="L35" s="452">
        <f>SUM(M35:N35)</f>
        <v>23</v>
      </c>
      <c r="M35" s="474">
        <v>9</v>
      </c>
      <c r="N35" s="475">
        <v>14</v>
      </c>
    </row>
    <row r="36" spans="1:14" s="434" customFormat="1" ht="19.5" customHeight="1">
      <c r="A36" s="643" t="s">
        <v>40</v>
      </c>
      <c r="B36" s="644"/>
      <c r="C36" s="448">
        <f aca="true" t="shared" si="18" ref="C36:N36">SUM(C37:C39)</f>
        <v>2854</v>
      </c>
      <c r="D36" s="449">
        <f t="shared" si="18"/>
        <v>1630</v>
      </c>
      <c r="E36" s="450">
        <f>SUM(E37:E39)</f>
        <v>1224</v>
      </c>
      <c r="F36" s="444">
        <f t="shared" si="18"/>
        <v>836</v>
      </c>
      <c r="G36" s="445">
        <f t="shared" si="18"/>
        <v>535</v>
      </c>
      <c r="H36" s="446">
        <f t="shared" si="18"/>
        <v>301</v>
      </c>
      <c r="I36" s="448">
        <f t="shared" si="18"/>
        <v>442</v>
      </c>
      <c r="J36" s="449">
        <f t="shared" si="18"/>
        <v>237</v>
      </c>
      <c r="K36" s="450">
        <f t="shared" si="18"/>
        <v>205</v>
      </c>
      <c r="L36" s="444">
        <f t="shared" si="18"/>
        <v>347</v>
      </c>
      <c r="M36" s="445">
        <f t="shared" si="18"/>
        <v>175</v>
      </c>
      <c r="N36" s="446">
        <f t="shared" si="18"/>
        <v>172</v>
      </c>
    </row>
    <row r="37" spans="1:14" s="434" customFormat="1" ht="19.5" customHeight="1">
      <c r="A37" s="455"/>
      <c r="B37" s="447" t="s">
        <v>41</v>
      </c>
      <c r="C37" s="448">
        <f>SUM(D37:E37)</f>
        <v>1015</v>
      </c>
      <c r="D37" s="472">
        <v>576</v>
      </c>
      <c r="E37" s="473">
        <v>439</v>
      </c>
      <c r="F37" s="448">
        <f>SUM(G37:H37)</f>
        <v>283</v>
      </c>
      <c r="G37" s="472">
        <v>181</v>
      </c>
      <c r="H37" s="473">
        <v>102</v>
      </c>
      <c r="I37" s="448">
        <f>SUM(J37:K37)</f>
        <v>174</v>
      </c>
      <c r="J37" s="472">
        <v>101</v>
      </c>
      <c r="K37" s="473">
        <v>73</v>
      </c>
      <c r="L37" s="448">
        <f>SUM(M37:N37)</f>
        <v>114</v>
      </c>
      <c r="M37" s="472">
        <v>59</v>
      </c>
      <c r="N37" s="473">
        <v>55</v>
      </c>
    </row>
    <row r="38" spans="1:14" s="434" customFormat="1" ht="19.5" customHeight="1">
      <c r="A38" s="455"/>
      <c r="B38" s="447" t="s">
        <v>42</v>
      </c>
      <c r="C38" s="448">
        <f>SUM(D38:E38)</f>
        <v>1745</v>
      </c>
      <c r="D38" s="472">
        <v>997</v>
      </c>
      <c r="E38" s="473">
        <v>748</v>
      </c>
      <c r="F38" s="448">
        <f>SUM(G38:H38)</f>
        <v>522</v>
      </c>
      <c r="G38" s="472">
        <v>333</v>
      </c>
      <c r="H38" s="473">
        <v>189</v>
      </c>
      <c r="I38" s="448">
        <f>SUM(J38:K38)</f>
        <v>253</v>
      </c>
      <c r="J38" s="472">
        <v>126</v>
      </c>
      <c r="K38" s="473">
        <v>127</v>
      </c>
      <c r="L38" s="448">
        <f>SUM(M38:N38)</f>
        <v>218</v>
      </c>
      <c r="M38" s="472">
        <v>109</v>
      </c>
      <c r="N38" s="473">
        <v>109</v>
      </c>
    </row>
    <row r="39" spans="1:14" s="434" customFormat="1" ht="19.5" customHeight="1">
      <c r="A39" s="455"/>
      <c r="B39" s="447" t="s">
        <v>43</v>
      </c>
      <c r="C39" s="448">
        <f>SUM(D39:E39)</f>
        <v>94</v>
      </c>
      <c r="D39" s="472">
        <v>57</v>
      </c>
      <c r="E39" s="473">
        <v>37</v>
      </c>
      <c r="F39" s="452">
        <f>SUM(G39:H39)</f>
        <v>31</v>
      </c>
      <c r="G39" s="474">
        <v>21</v>
      </c>
      <c r="H39" s="475">
        <v>10</v>
      </c>
      <c r="I39" s="448">
        <f>SUM(J39:K39)</f>
        <v>15</v>
      </c>
      <c r="J39" s="472">
        <v>10</v>
      </c>
      <c r="K39" s="473">
        <v>5</v>
      </c>
      <c r="L39" s="452">
        <f>SUM(M39:N39)</f>
        <v>15</v>
      </c>
      <c r="M39" s="474">
        <v>7</v>
      </c>
      <c r="N39" s="475">
        <v>8</v>
      </c>
    </row>
    <row r="40" spans="1:14" s="434" customFormat="1" ht="19.5" customHeight="1">
      <c r="A40" s="561" t="s">
        <v>495</v>
      </c>
      <c r="B40" s="553"/>
      <c r="C40" s="457">
        <f aca="true" t="shared" si="19" ref="C40:N40">SUM(C41)</f>
        <v>5974</v>
      </c>
      <c r="D40" s="458">
        <f t="shared" si="19"/>
        <v>3241</v>
      </c>
      <c r="E40" s="459">
        <f t="shared" si="19"/>
        <v>2733</v>
      </c>
      <c r="F40" s="457">
        <f t="shared" si="19"/>
        <v>1745</v>
      </c>
      <c r="G40" s="458">
        <f t="shared" si="19"/>
        <v>1071</v>
      </c>
      <c r="H40" s="459">
        <f t="shared" si="19"/>
        <v>674</v>
      </c>
      <c r="I40" s="457">
        <f t="shared" si="19"/>
        <v>951</v>
      </c>
      <c r="J40" s="458">
        <f t="shared" si="19"/>
        <v>476</v>
      </c>
      <c r="K40" s="459">
        <f t="shared" si="19"/>
        <v>475</v>
      </c>
      <c r="L40" s="457">
        <f t="shared" si="19"/>
        <v>843</v>
      </c>
      <c r="M40" s="458">
        <f t="shared" si="19"/>
        <v>418</v>
      </c>
      <c r="N40" s="459">
        <f t="shared" si="19"/>
        <v>425</v>
      </c>
    </row>
    <row r="41" spans="1:14" s="434" customFormat="1" ht="19.5" customHeight="1">
      <c r="A41" s="28"/>
      <c r="B41" s="30" t="s">
        <v>496</v>
      </c>
      <c r="C41" s="452">
        <f>SUM(D41:E41)</f>
        <v>5974</v>
      </c>
      <c r="D41" s="474">
        <v>3241</v>
      </c>
      <c r="E41" s="475">
        <v>2733</v>
      </c>
      <c r="F41" s="452">
        <f>SUM(G41:H41)</f>
        <v>1745</v>
      </c>
      <c r="G41" s="474">
        <v>1071</v>
      </c>
      <c r="H41" s="475">
        <v>674</v>
      </c>
      <c r="I41" s="452">
        <f>SUM(J41:K41)</f>
        <v>951</v>
      </c>
      <c r="J41" s="474">
        <v>476</v>
      </c>
      <c r="K41" s="475">
        <v>475</v>
      </c>
      <c r="L41" s="452">
        <f>SUM(M41:N41)</f>
        <v>843</v>
      </c>
      <c r="M41" s="474">
        <v>418</v>
      </c>
      <c r="N41" s="475">
        <v>425</v>
      </c>
    </row>
    <row r="42" spans="1:14" ht="19.5" customHeight="1">
      <c r="A42" s="462"/>
      <c r="B42" s="463"/>
      <c r="C42" s="464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</row>
    <row r="43" spans="1:14" ht="19.5" customHeight="1">
      <c r="A43" s="462"/>
      <c r="B43" s="463"/>
      <c r="C43" s="464"/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</row>
    <row r="44" spans="1:14" ht="19.5" customHeight="1">
      <c r="A44" s="462"/>
      <c r="B44" s="463"/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</row>
    <row r="45" spans="1:14" ht="19.5" customHeight="1">
      <c r="A45" s="462"/>
      <c r="B45" s="463"/>
      <c r="C45" s="464"/>
      <c r="D45" s="464"/>
      <c r="E45" s="464"/>
      <c r="F45" s="464"/>
      <c r="G45" s="464"/>
      <c r="H45" s="464"/>
      <c r="I45" s="464"/>
      <c r="J45" s="464"/>
      <c r="K45" s="464"/>
      <c r="L45" s="464"/>
      <c r="M45" s="464"/>
      <c r="N45" s="464"/>
    </row>
    <row r="46" spans="1:14" ht="19.5" customHeight="1">
      <c r="A46" s="462"/>
      <c r="B46" s="463"/>
      <c r="C46" s="464"/>
      <c r="D46" s="464"/>
      <c r="E46" s="464"/>
      <c r="F46" s="464"/>
      <c r="G46" s="464"/>
      <c r="H46" s="464"/>
      <c r="I46" s="464"/>
      <c r="J46" s="464"/>
      <c r="K46" s="464"/>
      <c r="L46" s="464"/>
      <c r="M46" s="464"/>
      <c r="N46" s="464"/>
    </row>
    <row r="47" spans="1:14" ht="19.5" customHeight="1">
      <c r="A47" s="462"/>
      <c r="B47" s="463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</row>
    <row r="48" spans="1:14" ht="19.5" customHeight="1">
      <c r="A48" s="462"/>
      <c r="B48" s="463"/>
      <c r="C48" s="464"/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464"/>
    </row>
    <row r="49" spans="1:14" ht="19.5" customHeight="1">
      <c r="A49" s="462"/>
      <c r="B49" s="463"/>
      <c r="C49" s="464"/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</row>
    <row r="50" spans="1:14" s="434" customFormat="1" ht="19.5" customHeight="1">
      <c r="A50" s="460"/>
      <c r="B50" s="460"/>
      <c r="C50" s="460"/>
      <c r="D50" s="460"/>
      <c r="E50" s="460"/>
      <c r="F50" s="460"/>
      <c r="G50" s="465" t="s">
        <v>521</v>
      </c>
      <c r="H50" s="460"/>
      <c r="I50" s="460"/>
      <c r="J50" s="460"/>
      <c r="K50" s="460"/>
      <c r="L50" s="460"/>
      <c r="M50" s="460"/>
      <c r="N50" s="460"/>
    </row>
    <row r="52" spans="1:14" ht="19.5" customHeight="1">
      <c r="A52" s="460" t="s">
        <v>497</v>
      </c>
      <c r="N52" s="433" t="str">
        <f>+N2</f>
        <v>（平成17年）</v>
      </c>
    </row>
    <row r="53" spans="1:14" ht="19.5" customHeight="1">
      <c r="A53" s="647" t="s">
        <v>0</v>
      </c>
      <c r="B53" s="648"/>
      <c r="C53" s="638" t="s">
        <v>490</v>
      </c>
      <c r="D53" s="639"/>
      <c r="E53" s="640"/>
      <c r="F53" s="638" t="s">
        <v>491</v>
      </c>
      <c r="G53" s="639"/>
      <c r="H53" s="640"/>
      <c r="I53" s="638" t="s">
        <v>492</v>
      </c>
      <c r="J53" s="639"/>
      <c r="K53" s="640"/>
      <c r="L53" s="638" t="s">
        <v>493</v>
      </c>
      <c r="M53" s="639"/>
      <c r="N53" s="640"/>
    </row>
    <row r="54" spans="1:14" ht="19.5" customHeight="1">
      <c r="A54" s="649"/>
      <c r="B54" s="650"/>
      <c r="C54" s="437" t="s">
        <v>494</v>
      </c>
      <c r="D54" s="438" t="s">
        <v>11</v>
      </c>
      <c r="E54" s="439" t="s">
        <v>12</v>
      </c>
      <c r="F54" s="437" t="s">
        <v>494</v>
      </c>
      <c r="G54" s="438" t="s">
        <v>11</v>
      </c>
      <c r="H54" s="439" t="s">
        <v>12</v>
      </c>
      <c r="I54" s="437" t="s">
        <v>494</v>
      </c>
      <c r="J54" s="438" t="s">
        <v>11</v>
      </c>
      <c r="K54" s="435" t="s">
        <v>12</v>
      </c>
      <c r="L54" s="437" t="s">
        <v>494</v>
      </c>
      <c r="M54" s="438" t="s">
        <v>11</v>
      </c>
      <c r="N54" s="439" t="s">
        <v>12</v>
      </c>
    </row>
    <row r="55" spans="1:14" s="434" customFormat="1" ht="19.5" customHeight="1">
      <c r="A55" s="561" t="s">
        <v>425</v>
      </c>
      <c r="B55" s="553"/>
      <c r="C55" s="444">
        <f>SUM(D55:E55)</f>
        <v>4442</v>
      </c>
      <c r="D55" s="445">
        <f>SUM(D56:D58,D59:D67)</f>
        <v>2430</v>
      </c>
      <c r="E55" s="445">
        <f>SUM(E56:E58,E59:E67)</f>
        <v>2012</v>
      </c>
      <c r="F55" s="444">
        <f>SUM(G55:H55)</f>
        <v>1231</v>
      </c>
      <c r="G55" s="445">
        <f>SUM(G56:G58,G59:G67)</f>
        <v>772</v>
      </c>
      <c r="H55" s="445">
        <f>SUM(H56:H58,H59:H67)</f>
        <v>459</v>
      </c>
      <c r="I55" s="444">
        <f>SUM(J55:K55)</f>
        <v>638</v>
      </c>
      <c r="J55" s="445">
        <f>SUM(J56:J58,J59:J67)</f>
        <v>295</v>
      </c>
      <c r="K55" s="445">
        <f>SUM(K56:K58,K59:K67)</f>
        <v>343</v>
      </c>
      <c r="L55" s="444">
        <f>SUM(M55:N55)</f>
        <v>597</v>
      </c>
      <c r="M55" s="445">
        <f>SUM(M56:M58,M59:M67)</f>
        <v>302</v>
      </c>
      <c r="N55" s="446">
        <f>SUM(N56:N58,N59:N67)</f>
        <v>295</v>
      </c>
    </row>
    <row r="56" spans="1:14" ht="19.5" customHeight="1">
      <c r="A56" s="455"/>
      <c r="B56" s="447" t="s">
        <v>44</v>
      </c>
      <c r="C56" s="448">
        <f>SUM(D56:E56)</f>
        <v>172</v>
      </c>
      <c r="D56" s="472">
        <v>104</v>
      </c>
      <c r="E56" s="473">
        <v>68</v>
      </c>
      <c r="F56" s="448">
        <f>SUM(G56:H56)</f>
        <v>53</v>
      </c>
      <c r="G56" s="472">
        <v>36</v>
      </c>
      <c r="H56" s="473">
        <v>17</v>
      </c>
      <c r="I56" s="448">
        <f>SUM(J56:K56)</f>
        <v>21</v>
      </c>
      <c r="J56" s="472">
        <v>12</v>
      </c>
      <c r="K56" s="473">
        <v>9</v>
      </c>
      <c r="L56" s="448">
        <f>SUM(M56:N56)</f>
        <v>25</v>
      </c>
      <c r="M56" s="472">
        <v>17</v>
      </c>
      <c r="N56" s="473">
        <v>8</v>
      </c>
    </row>
    <row r="57" spans="1:14" ht="19.5" customHeight="1">
      <c r="A57" s="461"/>
      <c r="B57" s="447" t="s">
        <v>459</v>
      </c>
      <c r="C57" s="448">
        <f>SUM(D57:E57)</f>
        <v>139</v>
      </c>
      <c r="D57" s="472">
        <v>82</v>
      </c>
      <c r="E57" s="473">
        <v>57</v>
      </c>
      <c r="F57" s="448">
        <f>SUM(G57:H57)</f>
        <v>41</v>
      </c>
      <c r="G57" s="472">
        <v>31</v>
      </c>
      <c r="H57" s="473">
        <v>10</v>
      </c>
      <c r="I57" s="448">
        <f>SUM(J57:K57)</f>
        <v>24</v>
      </c>
      <c r="J57" s="472">
        <v>10</v>
      </c>
      <c r="K57" s="473">
        <v>14</v>
      </c>
      <c r="L57" s="448">
        <f>SUM(M57:N57)</f>
        <v>19</v>
      </c>
      <c r="M57" s="472">
        <v>5</v>
      </c>
      <c r="N57" s="473">
        <v>14</v>
      </c>
    </row>
    <row r="58" spans="1:14" ht="19.5" customHeight="1">
      <c r="A58" s="461"/>
      <c r="B58" s="447" t="s">
        <v>45</v>
      </c>
      <c r="C58" s="448">
        <f>SUM(D58:E58)</f>
        <v>107</v>
      </c>
      <c r="D58" s="472">
        <v>56</v>
      </c>
      <c r="E58" s="473">
        <v>51</v>
      </c>
      <c r="F58" s="448">
        <f>SUM(G58:H58)</f>
        <v>26</v>
      </c>
      <c r="G58" s="472">
        <v>17</v>
      </c>
      <c r="H58" s="473">
        <v>9</v>
      </c>
      <c r="I58" s="448">
        <f>SUM(J58:K58)</f>
        <v>17</v>
      </c>
      <c r="J58" s="472">
        <v>8</v>
      </c>
      <c r="K58" s="473">
        <v>9</v>
      </c>
      <c r="L58" s="448">
        <f>SUM(M58:N58)</f>
        <v>17</v>
      </c>
      <c r="M58" s="472">
        <v>5</v>
      </c>
      <c r="N58" s="473">
        <v>12</v>
      </c>
    </row>
    <row r="59" spans="1:14" ht="19.5" customHeight="1">
      <c r="A59" s="455"/>
      <c r="B59" s="27" t="s">
        <v>47</v>
      </c>
      <c r="C59" s="448">
        <f aca="true" t="shared" si="20" ref="C59:C67">SUM(D59:E59)</f>
        <v>903</v>
      </c>
      <c r="D59" s="472">
        <v>506</v>
      </c>
      <c r="E59" s="473">
        <v>397</v>
      </c>
      <c r="F59" s="448">
        <f aca="true" t="shared" si="21" ref="F59:F67">SUM(G59:H59)</f>
        <v>256</v>
      </c>
      <c r="G59" s="472">
        <v>154</v>
      </c>
      <c r="H59" s="473">
        <v>102</v>
      </c>
      <c r="I59" s="448">
        <f aca="true" t="shared" si="22" ref="I59:I67">SUM(J59:K59)</f>
        <v>108</v>
      </c>
      <c r="J59" s="472">
        <v>55</v>
      </c>
      <c r="K59" s="473">
        <v>53</v>
      </c>
      <c r="L59" s="448">
        <f aca="true" t="shared" si="23" ref="L59:L67">SUM(M59:N59)</f>
        <v>112</v>
      </c>
      <c r="M59" s="472">
        <v>55</v>
      </c>
      <c r="N59" s="473">
        <v>57</v>
      </c>
    </row>
    <row r="60" spans="1:14" ht="19.5" customHeight="1">
      <c r="A60" s="455"/>
      <c r="B60" s="27" t="s">
        <v>48</v>
      </c>
      <c r="C60" s="448">
        <f t="shared" si="20"/>
        <v>918</v>
      </c>
      <c r="D60" s="472">
        <v>507</v>
      </c>
      <c r="E60" s="473">
        <v>411</v>
      </c>
      <c r="F60" s="448">
        <f t="shared" si="21"/>
        <v>280</v>
      </c>
      <c r="G60" s="472">
        <v>176</v>
      </c>
      <c r="H60" s="473">
        <v>104</v>
      </c>
      <c r="I60" s="448">
        <f t="shared" si="22"/>
        <v>151</v>
      </c>
      <c r="J60" s="472">
        <v>72</v>
      </c>
      <c r="K60" s="473">
        <v>79</v>
      </c>
      <c r="L60" s="448">
        <f t="shared" si="23"/>
        <v>99</v>
      </c>
      <c r="M60" s="472">
        <v>55</v>
      </c>
      <c r="N60" s="473">
        <v>44</v>
      </c>
    </row>
    <row r="61" spans="1:14" ht="19.5" customHeight="1">
      <c r="A61" s="26"/>
      <c r="B61" s="27" t="s">
        <v>49</v>
      </c>
      <c r="C61" s="448">
        <f t="shared" si="20"/>
        <v>999</v>
      </c>
      <c r="D61" s="472">
        <v>541</v>
      </c>
      <c r="E61" s="473">
        <v>458</v>
      </c>
      <c r="F61" s="448">
        <f t="shared" si="21"/>
        <v>287</v>
      </c>
      <c r="G61" s="472">
        <v>186</v>
      </c>
      <c r="H61" s="473">
        <v>101</v>
      </c>
      <c r="I61" s="448">
        <f t="shared" si="22"/>
        <v>158</v>
      </c>
      <c r="J61" s="472">
        <v>65</v>
      </c>
      <c r="K61" s="473">
        <v>93</v>
      </c>
      <c r="L61" s="448">
        <f t="shared" si="23"/>
        <v>137</v>
      </c>
      <c r="M61" s="472">
        <v>68</v>
      </c>
      <c r="N61" s="473">
        <v>69</v>
      </c>
    </row>
    <row r="62" spans="1:14" s="434" customFormat="1" ht="19.5" customHeight="1">
      <c r="A62" s="26"/>
      <c r="B62" s="27" t="s">
        <v>426</v>
      </c>
      <c r="C62" s="448">
        <f t="shared" si="20"/>
        <v>485</v>
      </c>
      <c r="D62" s="472">
        <v>250</v>
      </c>
      <c r="E62" s="473">
        <v>235</v>
      </c>
      <c r="F62" s="448">
        <f t="shared" si="21"/>
        <v>106</v>
      </c>
      <c r="G62" s="472">
        <v>63</v>
      </c>
      <c r="H62" s="473">
        <v>43</v>
      </c>
      <c r="I62" s="448">
        <f t="shared" si="22"/>
        <v>66</v>
      </c>
      <c r="J62" s="472">
        <v>29</v>
      </c>
      <c r="K62" s="473">
        <v>37</v>
      </c>
      <c r="L62" s="448">
        <f t="shared" si="23"/>
        <v>79</v>
      </c>
      <c r="M62" s="472">
        <v>38</v>
      </c>
      <c r="N62" s="473">
        <v>41</v>
      </c>
    </row>
    <row r="63" spans="1:14" s="434" customFormat="1" ht="19.5" customHeight="1">
      <c r="A63" s="26"/>
      <c r="B63" s="27" t="s">
        <v>50</v>
      </c>
      <c r="C63" s="448">
        <f t="shared" si="20"/>
        <v>104</v>
      </c>
      <c r="D63" s="472">
        <v>52</v>
      </c>
      <c r="E63" s="473">
        <v>52</v>
      </c>
      <c r="F63" s="448">
        <f t="shared" si="21"/>
        <v>30</v>
      </c>
      <c r="G63" s="472">
        <v>19</v>
      </c>
      <c r="H63" s="473">
        <v>11</v>
      </c>
      <c r="I63" s="448">
        <f t="shared" si="22"/>
        <v>17</v>
      </c>
      <c r="J63" s="472">
        <v>6</v>
      </c>
      <c r="K63" s="473">
        <v>11</v>
      </c>
      <c r="L63" s="448">
        <f t="shared" si="23"/>
        <v>13</v>
      </c>
      <c r="M63" s="472">
        <v>8</v>
      </c>
      <c r="N63" s="473">
        <v>5</v>
      </c>
    </row>
    <row r="64" spans="1:14" ht="19.5" customHeight="1">
      <c r="A64" s="26"/>
      <c r="B64" s="27" t="s">
        <v>51</v>
      </c>
      <c r="C64" s="448">
        <f t="shared" si="20"/>
        <v>177</v>
      </c>
      <c r="D64" s="472">
        <v>97</v>
      </c>
      <c r="E64" s="473">
        <v>80</v>
      </c>
      <c r="F64" s="448">
        <f t="shared" si="21"/>
        <v>31</v>
      </c>
      <c r="G64" s="472">
        <v>20</v>
      </c>
      <c r="H64" s="473">
        <v>11</v>
      </c>
      <c r="I64" s="448">
        <f t="shared" si="22"/>
        <v>34</v>
      </c>
      <c r="J64" s="472">
        <v>19</v>
      </c>
      <c r="K64" s="473">
        <v>15</v>
      </c>
      <c r="L64" s="448">
        <f t="shared" si="23"/>
        <v>30</v>
      </c>
      <c r="M64" s="472">
        <v>16</v>
      </c>
      <c r="N64" s="473">
        <v>14</v>
      </c>
    </row>
    <row r="65" spans="1:14" ht="19.5" customHeight="1">
      <c r="A65" s="26"/>
      <c r="B65" s="27" t="s">
        <v>52</v>
      </c>
      <c r="C65" s="448">
        <f t="shared" si="20"/>
        <v>244</v>
      </c>
      <c r="D65" s="472">
        <v>124</v>
      </c>
      <c r="E65" s="473">
        <v>120</v>
      </c>
      <c r="F65" s="448">
        <f t="shared" si="21"/>
        <v>70</v>
      </c>
      <c r="G65" s="472">
        <v>39</v>
      </c>
      <c r="H65" s="473">
        <v>31</v>
      </c>
      <c r="I65" s="448">
        <f t="shared" si="22"/>
        <v>29</v>
      </c>
      <c r="J65" s="472">
        <v>13</v>
      </c>
      <c r="K65" s="473">
        <v>16</v>
      </c>
      <c r="L65" s="448">
        <f t="shared" si="23"/>
        <v>37</v>
      </c>
      <c r="M65" s="472">
        <v>17</v>
      </c>
      <c r="N65" s="473">
        <v>20</v>
      </c>
    </row>
    <row r="66" spans="1:14" ht="19.5" customHeight="1">
      <c r="A66" s="26"/>
      <c r="B66" s="27" t="s">
        <v>53</v>
      </c>
      <c r="C66" s="448">
        <f t="shared" si="20"/>
        <v>64</v>
      </c>
      <c r="D66" s="472">
        <v>39</v>
      </c>
      <c r="E66" s="473">
        <v>25</v>
      </c>
      <c r="F66" s="448">
        <f t="shared" si="21"/>
        <v>15</v>
      </c>
      <c r="G66" s="472">
        <v>10</v>
      </c>
      <c r="H66" s="473">
        <v>5</v>
      </c>
      <c r="I66" s="448">
        <f t="shared" si="22"/>
        <v>5</v>
      </c>
      <c r="J66" s="472">
        <v>3</v>
      </c>
      <c r="K66" s="473">
        <v>2</v>
      </c>
      <c r="L66" s="448">
        <f t="shared" si="23"/>
        <v>6</v>
      </c>
      <c r="M66" s="472">
        <v>3</v>
      </c>
      <c r="N66" s="473">
        <v>3</v>
      </c>
    </row>
    <row r="67" spans="1:14" ht="19.5" customHeight="1">
      <c r="A67" s="26"/>
      <c r="B67" s="27" t="s">
        <v>427</v>
      </c>
      <c r="C67" s="448">
        <f t="shared" si="20"/>
        <v>130</v>
      </c>
      <c r="D67" s="472">
        <v>72</v>
      </c>
      <c r="E67" s="473">
        <v>58</v>
      </c>
      <c r="F67" s="448">
        <f t="shared" si="21"/>
        <v>36</v>
      </c>
      <c r="G67" s="472">
        <v>21</v>
      </c>
      <c r="H67" s="473">
        <v>15</v>
      </c>
      <c r="I67" s="448">
        <f t="shared" si="22"/>
        <v>8</v>
      </c>
      <c r="J67" s="472">
        <v>3</v>
      </c>
      <c r="K67" s="473">
        <v>5</v>
      </c>
      <c r="L67" s="448">
        <f t="shared" si="23"/>
        <v>23</v>
      </c>
      <c r="M67" s="472">
        <v>15</v>
      </c>
      <c r="N67" s="473">
        <v>8</v>
      </c>
    </row>
    <row r="68" spans="1:14" ht="19.5" customHeight="1">
      <c r="A68" s="561" t="s">
        <v>449</v>
      </c>
      <c r="B68" s="553"/>
      <c r="C68" s="444">
        <f aca="true" t="shared" si="24" ref="C68:N68">SUM(C69:C76)</f>
        <v>4198</v>
      </c>
      <c r="D68" s="445">
        <f t="shared" si="24"/>
        <v>2307</v>
      </c>
      <c r="E68" s="446">
        <f t="shared" si="24"/>
        <v>1891</v>
      </c>
      <c r="F68" s="444">
        <f t="shared" si="24"/>
        <v>1150</v>
      </c>
      <c r="G68" s="445">
        <f t="shared" si="24"/>
        <v>730</v>
      </c>
      <c r="H68" s="446">
        <f t="shared" si="24"/>
        <v>420</v>
      </c>
      <c r="I68" s="444">
        <f t="shared" si="24"/>
        <v>689</v>
      </c>
      <c r="J68" s="445">
        <f t="shared" si="24"/>
        <v>345</v>
      </c>
      <c r="K68" s="446">
        <f t="shared" si="24"/>
        <v>344</v>
      </c>
      <c r="L68" s="444">
        <f t="shared" si="24"/>
        <v>574</v>
      </c>
      <c r="M68" s="445">
        <f t="shared" si="24"/>
        <v>273</v>
      </c>
      <c r="N68" s="446">
        <f t="shared" si="24"/>
        <v>301</v>
      </c>
    </row>
    <row r="69" spans="1:14" ht="19.5" customHeight="1">
      <c r="A69" s="26"/>
      <c r="B69" s="27" t="s">
        <v>54</v>
      </c>
      <c r="C69" s="448">
        <f aca="true" t="shared" si="25" ref="C69:C76">SUM(D69:E69)</f>
        <v>1265</v>
      </c>
      <c r="D69" s="472">
        <v>706</v>
      </c>
      <c r="E69" s="473">
        <v>559</v>
      </c>
      <c r="F69" s="448">
        <f aca="true" t="shared" si="26" ref="F69:F76">SUM(G69:H69)</f>
        <v>365</v>
      </c>
      <c r="G69" s="472">
        <v>239</v>
      </c>
      <c r="H69" s="473">
        <v>126</v>
      </c>
      <c r="I69" s="448">
        <f aca="true" t="shared" si="27" ref="I69:I76">SUM(J69:K69)</f>
        <v>215</v>
      </c>
      <c r="J69" s="472">
        <v>112</v>
      </c>
      <c r="K69" s="473">
        <v>103</v>
      </c>
      <c r="L69" s="448">
        <f aca="true" t="shared" si="28" ref="L69:L76">SUM(M69:N69)</f>
        <v>173</v>
      </c>
      <c r="M69" s="472">
        <v>77</v>
      </c>
      <c r="N69" s="473">
        <v>96</v>
      </c>
    </row>
    <row r="70" spans="1:14" ht="19.5" customHeight="1">
      <c r="A70" s="26"/>
      <c r="B70" s="27" t="s">
        <v>55</v>
      </c>
      <c r="C70" s="448">
        <f t="shared" si="25"/>
        <v>959</v>
      </c>
      <c r="D70" s="472">
        <v>518</v>
      </c>
      <c r="E70" s="473">
        <v>441</v>
      </c>
      <c r="F70" s="448">
        <f t="shared" si="26"/>
        <v>249</v>
      </c>
      <c r="G70" s="472">
        <v>146</v>
      </c>
      <c r="H70" s="473">
        <v>103</v>
      </c>
      <c r="I70" s="448">
        <f t="shared" si="27"/>
        <v>156</v>
      </c>
      <c r="J70" s="472">
        <v>78</v>
      </c>
      <c r="K70" s="473">
        <v>78</v>
      </c>
      <c r="L70" s="448">
        <f t="shared" si="28"/>
        <v>129</v>
      </c>
      <c r="M70" s="472">
        <v>64</v>
      </c>
      <c r="N70" s="473">
        <v>65</v>
      </c>
    </row>
    <row r="71" spans="1:14" ht="19.5" customHeight="1">
      <c r="A71" s="26"/>
      <c r="B71" s="27" t="s">
        <v>56</v>
      </c>
      <c r="C71" s="448">
        <f t="shared" si="25"/>
        <v>563</v>
      </c>
      <c r="D71" s="472">
        <v>304</v>
      </c>
      <c r="E71" s="473">
        <v>259</v>
      </c>
      <c r="F71" s="448">
        <f t="shared" si="26"/>
        <v>172</v>
      </c>
      <c r="G71" s="472">
        <v>102</v>
      </c>
      <c r="H71" s="473">
        <v>70</v>
      </c>
      <c r="I71" s="448">
        <f t="shared" si="27"/>
        <v>96</v>
      </c>
      <c r="J71" s="472">
        <v>47</v>
      </c>
      <c r="K71" s="473">
        <v>49</v>
      </c>
      <c r="L71" s="448">
        <f t="shared" si="28"/>
        <v>79</v>
      </c>
      <c r="M71" s="472">
        <v>34</v>
      </c>
      <c r="N71" s="473">
        <v>45</v>
      </c>
    </row>
    <row r="72" spans="1:14" ht="19.5" customHeight="1">
      <c r="A72" s="26"/>
      <c r="B72" s="27" t="s">
        <v>428</v>
      </c>
      <c r="C72" s="448">
        <f t="shared" si="25"/>
        <v>312</v>
      </c>
      <c r="D72" s="472">
        <v>181</v>
      </c>
      <c r="E72" s="473">
        <v>131</v>
      </c>
      <c r="F72" s="448">
        <f t="shared" si="26"/>
        <v>88</v>
      </c>
      <c r="G72" s="472">
        <v>58</v>
      </c>
      <c r="H72" s="473">
        <v>30</v>
      </c>
      <c r="I72" s="448">
        <f t="shared" si="27"/>
        <v>40</v>
      </c>
      <c r="J72" s="472">
        <v>19</v>
      </c>
      <c r="K72" s="473">
        <v>21</v>
      </c>
      <c r="L72" s="448">
        <f t="shared" si="28"/>
        <v>45</v>
      </c>
      <c r="M72" s="472">
        <v>26</v>
      </c>
      <c r="N72" s="473">
        <v>19</v>
      </c>
    </row>
    <row r="73" spans="1:14" ht="19.5" customHeight="1">
      <c r="A73" s="26"/>
      <c r="B73" s="27" t="s">
        <v>418</v>
      </c>
      <c r="C73" s="448">
        <f t="shared" si="25"/>
        <v>318</v>
      </c>
      <c r="D73" s="472">
        <v>176</v>
      </c>
      <c r="E73" s="473">
        <v>142</v>
      </c>
      <c r="F73" s="448">
        <f t="shared" si="26"/>
        <v>78</v>
      </c>
      <c r="G73" s="472">
        <v>55</v>
      </c>
      <c r="H73" s="473">
        <v>23</v>
      </c>
      <c r="I73" s="448">
        <f t="shared" si="27"/>
        <v>54</v>
      </c>
      <c r="J73" s="472">
        <v>29</v>
      </c>
      <c r="K73" s="473">
        <v>25</v>
      </c>
      <c r="L73" s="448">
        <f t="shared" si="28"/>
        <v>26</v>
      </c>
      <c r="M73" s="472">
        <v>12</v>
      </c>
      <c r="N73" s="473">
        <v>14</v>
      </c>
    </row>
    <row r="74" spans="1:14" ht="19.5" customHeight="1">
      <c r="A74" s="26"/>
      <c r="B74" s="27" t="s">
        <v>430</v>
      </c>
      <c r="C74" s="448">
        <f t="shared" si="25"/>
        <v>411</v>
      </c>
      <c r="D74" s="472">
        <v>220</v>
      </c>
      <c r="E74" s="473">
        <v>191</v>
      </c>
      <c r="F74" s="448">
        <f t="shared" si="26"/>
        <v>95</v>
      </c>
      <c r="G74" s="472">
        <v>63</v>
      </c>
      <c r="H74" s="473">
        <v>32</v>
      </c>
      <c r="I74" s="448">
        <f t="shared" si="27"/>
        <v>64</v>
      </c>
      <c r="J74" s="472">
        <v>32</v>
      </c>
      <c r="K74" s="473">
        <v>32</v>
      </c>
      <c r="L74" s="448">
        <f t="shared" si="28"/>
        <v>67</v>
      </c>
      <c r="M74" s="472">
        <v>31</v>
      </c>
      <c r="N74" s="473">
        <v>36</v>
      </c>
    </row>
    <row r="75" spans="1:14" ht="19.5" customHeight="1">
      <c r="A75" s="26"/>
      <c r="B75" s="27" t="s">
        <v>57</v>
      </c>
      <c r="C75" s="448">
        <f t="shared" si="25"/>
        <v>200</v>
      </c>
      <c r="D75" s="472">
        <v>105</v>
      </c>
      <c r="E75" s="473">
        <v>95</v>
      </c>
      <c r="F75" s="448">
        <f t="shared" si="26"/>
        <v>49</v>
      </c>
      <c r="G75" s="472">
        <v>32</v>
      </c>
      <c r="H75" s="473">
        <v>17</v>
      </c>
      <c r="I75" s="448">
        <f t="shared" si="27"/>
        <v>34</v>
      </c>
      <c r="J75" s="472">
        <v>17</v>
      </c>
      <c r="K75" s="473">
        <v>17</v>
      </c>
      <c r="L75" s="448">
        <f t="shared" si="28"/>
        <v>34</v>
      </c>
      <c r="M75" s="472">
        <v>15</v>
      </c>
      <c r="N75" s="473">
        <v>19</v>
      </c>
    </row>
    <row r="76" spans="1:14" ht="19.5" customHeight="1">
      <c r="A76" s="26"/>
      <c r="B76" s="27" t="s">
        <v>431</v>
      </c>
      <c r="C76" s="448">
        <f t="shared" si="25"/>
        <v>170</v>
      </c>
      <c r="D76" s="472">
        <v>97</v>
      </c>
      <c r="E76" s="473">
        <v>73</v>
      </c>
      <c r="F76" s="448">
        <f t="shared" si="26"/>
        <v>54</v>
      </c>
      <c r="G76" s="472">
        <v>35</v>
      </c>
      <c r="H76" s="473">
        <v>19</v>
      </c>
      <c r="I76" s="448">
        <f t="shared" si="27"/>
        <v>30</v>
      </c>
      <c r="J76" s="472">
        <v>11</v>
      </c>
      <c r="K76" s="473">
        <v>19</v>
      </c>
      <c r="L76" s="448">
        <f t="shared" si="28"/>
        <v>21</v>
      </c>
      <c r="M76" s="472">
        <v>14</v>
      </c>
      <c r="N76" s="473">
        <v>7</v>
      </c>
    </row>
    <row r="77" spans="1:14" ht="19.5" customHeight="1">
      <c r="A77" s="561" t="s">
        <v>58</v>
      </c>
      <c r="B77" s="553"/>
      <c r="C77" s="444">
        <f aca="true" t="shared" si="29" ref="C77:N77">SUM(C78)</f>
        <v>6298</v>
      </c>
      <c r="D77" s="445">
        <f t="shared" si="29"/>
        <v>3369</v>
      </c>
      <c r="E77" s="446">
        <f>SUM(E78)</f>
        <v>2929</v>
      </c>
      <c r="F77" s="444">
        <f t="shared" si="29"/>
        <v>1806</v>
      </c>
      <c r="G77" s="445">
        <f t="shared" si="29"/>
        <v>1095</v>
      </c>
      <c r="H77" s="446">
        <f t="shared" si="29"/>
        <v>711</v>
      </c>
      <c r="I77" s="444">
        <f t="shared" si="29"/>
        <v>892</v>
      </c>
      <c r="J77" s="445">
        <f t="shared" si="29"/>
        <v>439</v>
      </c>
      <c r="K77" s="446">
        <f t="shared" si="29"/>
        <v>453</v>
      </c>
      <c r="L77" s="444">
        <f t="shared" si="29"/>
        <v>920</v>
      </c>
      <c r="M77" s="445">
        <f t="shared" si="29"/>
        <v>444</v>
      </c>
      <c r="N77" s="446">
        <f t="shared" si="29"/>
        <v>476</v>
      </c>
    </row>
    <row r="78" spans="1:14" ht="19.5" customHeight="1">
      <c r="A78" s="28"/>
      <c r="B78" s="30" t="s">
        <v>59</v>
      </c>
      <c r="C78" s="452">
        <f>SUM(D78:E78)</f>
        <v>6298</v>
      </c>
      <c r="D78" s="474">
        <v>3369</v>
      </c>
      <c r="E78" s="475">
        <v>2929</v>
      </c>
      <c r="F78" s="452">
        <f>SUM(G78:H78)</f>
        <v>1806</v>
      </c>
      <c r="G78" s="474">
        <v>1095</v>
      </c>
      <c r="H78" s="475">
        <v>711</v>
      </c>
      <c r="I78" s="452">
        <f>SUM(J78:K78)</f>
        <v>892</v>
      </c>
      <c r="J78" s="474">
        <v>439</v>
      </c>
      <c r="K78" s="475">
        <v>453</v>
      </c>
      <c r="L78" s="452">
        <f>SUM(M78:N78)</f>
        <v>920</v>
      </c>
      <c r="M78" s="474">
        <v>444</v>
      </c>
      <c r="N78" s="475">
        <v>476</v>
      </c>
    </row>
    <row r="100" ht="19.5" customHeight="1">
      <c r="G100" s="465" t="s">
        <v>522</v>
      </c>
    </row>
  </sheetData>
  <mergeCells count="28">
    <mergeCell ref="A77:B77"/>
    <mergeCell ref="F53:H53"/>
    <mergeCell ref="I53:K53"/>
    <mergeCell ref="L53:N53"/>
    <mergeCell ref="A68:B68"/>
    <mergeCell ref="A40:B40"/>
    <mergeCell ref="A55:B55"/>
    <mergeCell ref="A53:B54"/>
    <mergeCell ref="C53:E53"/>
    <mergeCell ref="A21:B21"/>
    <mergeCell ref="A24:B24"/>
    <mergeCell ref="A33:B33"/>
    <mergeCell ref="A36:B36"/>
    <mergeCell ref="A12:B12"/>
    <mergeCell ref="A13:B13"/>
    <mergeCell ref="A14:B14"/>
    <mergeCell ref="A8:B8"/>
    <mergeCell ref="A9:B9"/>
    <mergeCell ref="A10:B10"/>
    <mergeCell ref="A11:B11"/>
    <mergeCell ref="L3:N3"/>
    <mergeCell ref="A5:B5"/>
    <mergeCell ref="A6:B6"/>
    <mergeCell ref="A7:B7"/>
    <mergeCell ref="A3:B4"/>
    <mergeCell ref="C3:E3"/>
    <mergeCell ref="F3:H3"/>
    <mergeCell ref="I3:K3"/>
  </mergeCells>
  <printOptions/>
  <pageMargins left="0.75" right="0.75" top="1" bottom="1" header="0.512" footer="0.512"/>
  <pageSetup horizontalDpi="600" verticalDpi="600" orientation="portrait" paperSize="9" scale="72" r:id="rId1"/>
  <rowBreaks count="1" manualBreakCount="1">
    <brk id="5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" transitionEvaluation="1" transitionEntry="1">
    <pageSetUpPr fitToPage="1"/>
  </sheetPr>
  <dimension ref="A1:I63"/>
  <sheetViews>
    <sheetView showGridLines="0" workbookViewId="0" topLeftCell="A1">
      <pane xSplit="3" ySplit="4" topLeftCell="D5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A1" sqref="A1"/>
    </sheetView>
  </sheetViews>
  <sheetFormatPr defaultColWidth="9.00390625" defaultRowHeight="15.75" customHeight="1"/>
  <cols>
    <col min="1" max="1" width="8.875" style="37" customWidth="1"/>
    <col min="2" max="2" width="3.75390625" style="58" customWidth="1"/>
    <col min="3" max="3" width="35.75390625" style="58" customWidth="1"/>
    <col min="4" max="9" width="8.375" style="37" customWidth="1"/>
    <col min="10" max="16384" width="11.00390625" style="37" customWidth="1"/>
  </cols>
  <sheetData>
    <row r="1" spans="1:9" ht="17.25" customHeight="1">
      <c r="A1" s="482" t="s">
        <v>511</v>
      </c>
      <c r="B1" s="35"/>
      <c r="C1" s="35"/>
      <c r="D1" s="36"/>
      <c r="E1" s="36"/>
      <c r="F1" s="36"/>
      <c r="G1" s="36"/>
      <c r="H1" s="653" t="s">
        <v>423</v>
      </c>
      <c r="I1" s="653"/>
    </row>
    <row r="2" spans="1:9" ht="6" customHeight="1">
      <c r="A2" s="38"/>
      <c r="B2" s="35"/>
      <c r="C2" s="35"/>
      <c r="D2" s="36"/>
      <c r="E2" s="36"/>
      <c r="F2" s="36"/>
      <c r="G2" s="36"/>
      <c r="H2" s="654"/>
      <c r="I2" s="654"/>
    </row>
    <row r="3" spans="1:9" ht="15.75" customHeight="1">
      <c r="A3" s="655" t="s">
        <v>393</v>
      </c>
      <c r="B3" s="657" t="s">
        <v>289</v>
      </c>
      <c r="C3" s="658"/>
      <c r="D3" s="661" t="s">
        <v>8</v>
      </c>
      <c r="E3" s="662"/>
      <c r="F3" s="663"/>
      <c r="G3" s="661" t="s">
        <v>9</v>
      </c>
      <c r="H3" s="662"/>
      <c r="I3" s="663"/>
    </row>
    <row r="4" spans="1:9" ht="15.75" customHeight="1">
      <c r="A4" s="656"/>
      <c r="B4" s="659"/>
      <c r="C4" s="660"/>
      <c r="D4" s="39" t="s">
        <v>290</v>
      </c>
      <c r="E4" s="40" t="s">
        <v>11</v>
      </c>
      <c r="F4" s="41" t="s">
        <v>12</v>
      </c>
      <c r="G4" s="39" t="s">
        <v>290</v>
      </c>
      <c r="H4" s="40" t="s">
        <v>11</v>
      </c>
      <c r="I4" s="41" t="s">
        <v>12</v>
      </c>
    </row>
    <row r="5" spans="1:9" ht="15.75" customHeight="1">
      <c r="A5" s="42" t="s">
        <v>291</v>
      </c>
      <c r="B5" s="664" t="s">
        <v>292</v>
      </c>
      <c r="C5" s="665"/>
      <c r="D5" s="43">
        <f aca="true" t="shared" si="0" ref="D5:I5">SUM(D6:D11,D14:D28,D40,D49:D51,D60:D61)</f>
        <v>99</v>
      </c>
      <c r="E5" s="44">
        <f t="shared" si="0"/>
        <v>57</v>
      </c>
      <c r="F5" s="45">
        <f t="shared" si="0"/>
        <v>42</v>
      </c>
      <c r="G5" s="43">
        <f t="shared" si="0"/>
        <v>56</v>
      </c>
      <c r="H5" s="44">
        <f t="shared" si="0"/>
        <v>29</v>
      </c>
      <c r="I5" s="45">
        <f t="shared" si="0"/>
        <v>27</v>
      </c>
    </row>
    <row r="6" spans="1:9" ht="15.75" customHeight="1">
      <c r="A6" s="46" t="s">
        <v>339</v>
      </c>
      <c r="B6" s="666" t="s">
        <v>143</v>
      </c>
      <c r="C6" s="667"/>
      <c r="D6" s="47">
        <f aca="true" t="shared" si="1" ref="D6:D39">SUM(E6:F6)</f>
        <v>1</v>
      </c>
      <c r="E6" s="219">
        <v>1</v>
      </c>
      <c r="F6" s="220">
        <v>0</v>
      </c>
      <c r="G6" s="47">
        <f aca="true" t="shared" si="2" ref="G6:G39">SUM(H6:I6)</f>
        <v>0</v>
      </c>
      <c r="H6" s="219">
        <v>0</v>
      </c>
      <c r="I6" s="220">
        <v>0</v>
      </c>
    </row>
    <row r="7" spans="1:9" ht="15.75" customHeight="1">
      <c r="A7" s="46" t="s">
        <v>341</v>
      </c>
      <c r="B7" s="666" t="s">
        <v>148</v>
      </c>
      <c r="C7" s="667"/>
      <c r="D7" s="47">
        <f t="shared" si="1"/>
        <v>2</v>
      </c>
      <c r="E7" s="219">
        <v>0</v>
      </c>
      <c r="F7" s="220">
        <v>2</v>
      </c>
      <c r="G7" s="47">
        <f t="shared" si="2"/>
        <v>0</v>
      </c>
      <c r="H7" s="219">
        <v>0</v>
      </c>
      <c r="I7" s="220">
        <v>0</v>
      </c>
    </row>
    <row r="8" spans="1:9" ht="15.75" customHeight="1">
      <c r="A8" s="46" t="s">
        <v>342</v>
      </c>
      <c r="B8" s="666" t="s">
        <v>293</v>
      </c>
      <c r="C8" s="667"/>
      <c r="D8" s="47">
        <f t="shared" si="1"/>
        <v>0</v>
      </c>
      <c r="E8" s="219">
        <v>0</v>
      </c>
      <c r="F8" s="220">
        <v>0</v>
      </c>
      <c r="G8" s="47">
        <f t="shared" si="2"/>
        <v>0</v>
      </c>
      <c r="H8" s="219">
        <v>0</v>
      </c>
      <c r="I8" s="220">
        <v>0</v>
      </c>
    </row>
    <row r="9" spans="1:9" ht="15.75" customHeight="1">
      <c r="A9" s="46" t="s">
        <v>343</v>
      </c>
      <c r="B9" s="666" t="s">
        <v>150</v>
      </c>
      <c r="C9" s="667"/>
      <c r="D9" s="47">
        <f t="shared" si="1"/>
        <v>1</v>
      </c>
      <c r="E9" s="219">
        <v>0</v>
      </c>
      <c r="F9" s="220">
        <v>1</v>
      </c>
      <c r="G9" s="47">
        <f t="shared" si="2"/>
        <v>0</v>
      </c>
      <c r="H9" s="219">
        <v>0</v>
      </c>
      <c r="I9" s="220">
        <v>0</v>
      </c>
    </row>
    <row r="10" spans="1:9" ht="15.75" customHeight="1">
      <c r="A10" s="46" t="s">
        <v>344</v>
      </c>
      <c r="B10" s="666" t="s">
        <v>294</v>
      </c>
      <c r="C10" s="667"/>
      <c r="D10" s="47">
        <f t="shared" si="1"/>
        <v>0</v>
      </c>
      <c r="E10" s="219">
        <v>0</v>
      </c>
      <c r="F10" s="220">
        <v>0</v>
      </c>
      <c r="G10" s="47">
        <f t="shared" si="2"/>
        <v>0</v>
      </c>
      <c r="H10" s="219">
        <v>0</v>
      </c>
      <c r="I10" s="220">
        <v>0</v>
      </c>
    </row>
    <row r="11" spans="1:9" ht="15.75" customHeight="1">
      <c r="A11" s="50" t="s">
        <v>340</v>
      </c>
      <c r="B11" s="668" t="s">
        <v>158</v>
      </c>
      <c r="C11" s="669"/>
      <c r="D11" s="47">
        <f t="shared" si="1"/>
        <v>1</v>
      </c>
      <c r="E11" s="48">
        <f>SUM(E12:E13)</f>
        <v>1</v>
      </c>
      <c r="F11" s="49">
        <f>SUM(F12:F13)</f>
        <v>0</v>
      </c>
      <c r="G11" s="47">
        <f t="shared" si="2"/>
        <v>1</v>
      </c>
      <c r="H11" s="48">
        <f>SUM(H12:H13)</f>
        <v>1</v>
      </c>
      <c r="I11" s="49">
        <f>SUM(I12:I13)</f>
        <v>0</v>
      </c>
    </row>
    <row r="12" spans="1:9" ht="15.75" customHeight="1">
      <c r="A12" s="50" t="s">
        <v>337</v>
      </c>
      <c r="B12" s="51"/>
      <c r="C12" s="52" t="s">
        <v>295</v>
      </c>
      <c r="D12" s="47">
        <f t="shared" si="1"/>
        <v>0</v>
      </c>
      <c r="E12" s="219">
        <v>0</v>
      </c>
      <c r="F12" s="220">
        <v>0</v>
      </c>
      <c r="G12" s="47">
        <f t="shared" si="2"/>
        <v>0</v>
      </c>
      <c r="H12" s="219">
        <v>0</v>
      </c>
      <c r="I12" s="220">
        <v>0</v>
      </c>
    </row>
    <row r="13" spans="1:9" ht="15.75" customHeight="1">
      <c r="A13" s="50" t="s">
        <v>338</v>
      </c>
      <c r="B13" s="51"/>
      <c r="C13" s="53" t="s">
        <v>296</v>
      </c>
      <c r="D13" s="47">
        <f t="shared" si="1"/>
        <v>1</v>
      </c>
      <c r="E13" s="219">
        <v>1</v>
      </c>
      <c r="F13" s="220">
        <v>0</v>
      </c>
      <c r="G13" s="47">
        <f t="shared" si="2"/>
        <v>1</v>
      </c>
      <c r="H13" s="219">
        <v>1</v>
      </c>
      <c r="I13" s="220">
        <v>0</v>
      </c>
    </row>
    <row r="14" spans="1:9" ht="15.75" customHeight="1">
      <c r="A14" s="46" t="s">
        <v>345</v>
      </c>
      <c r="B14" s="666" t="s">
        <v>181</v>
      </c>
      <c r="C14" s="667"/>
      <c r="D14" s="47">
        <f t="shared" si="1"/>
        <v>0</v>
      </c>
      <c r="E14" s="219">
        <v>0</v>
      </c>
      <c r="F14" s="220">
        <v>0</v>
      </c>
      <c r="G14" s="47">
        <f t="shared" si="2"/>
        <v>0</v>
      </c>
      <c r="H14" s="219">
        <v>0</v>
      </c>
      <c r="I14" s="220">
        <v>0</v>
      </c>
    </row>
    <row r="15" spans="1:9" ht="15.75" customHeight="1">
      <c r="A15" s="46" t="s">
        <v>346</v>
      </c>
      <c r="B15" s="666" t="s">
        <v>297</v>
      </c>
      <c r="C15" s="667"/>
      <c r="D15" s="47">
        <f t="shared" si="1"/>
        <v>0</v>
      </c>
      <c r="E15" s="219">
        <v>0</v>
      </c>
      <c r="F15" s="220">
        <v>0</v>
      </c>
      <c r="G15" s="47">
        <f t="shared" si="2"/>
        <v>0</v>
      </c>
      <c r="H15" s="219">
        <v>0</v>
      </c>
      <c r="I15" s="220">
        <v>0</v>
      </c>
    </row>
    <row r="16" spans="1:9" ht="15.75" customHeight="1">
      <c r="A16" s="46" t="s">
        <v>347</v>
      </c>
      <c r="B16" s="666" t="s">
        <v>298</v>
      </c>
      <c r="C16" s="667"/>
      <c r="D16" s="47">
        <f t="shared" si="1"/>
        <v>1</v>
      </c>
      <c r="E16" s="219">
        <v>1</v>
      </c>
      <c r="F16" s="220">
        <v>0</v>
      </c>
      <c r="G16" s="47">
        <f t="shared" si="2"/>
        <v>0</v>
      </c>
      <c r="H16" s="219">
        <v>0</v>
      </c>
      <c r="I16" s="220">
        <v>0</v>
      </c>
    </row>
    <row r="17" spans="1:9" ht="15.75" customHeight="1">
      <c r="A17" s="46" t="s">
        <v>348</v>
      </c>
      <c r="B17" s="666" t="s">
        <v>195</v>
      </c>
      <c r="C17" s="667"/>
      <c r="D17" s="47">
        <f t="shared" si="1"/>
        <v>0</v>
      </c>
      <c r="E17" s="219">
        <v>0</v>
      </c>
      <c r="F17" s="220">
        <v>0</v>
      </c>
      <c r="G17" s="47">
        <f t="shared" si="2"/>
        <v>0</v>
      </c>
      <c r="H17" s="219">
        <v>0</v>
      </c>
      <c r="I17" s="220">
        <v>0</v>
      </c>
    </row>
    <row r="18" spans="1:9" ht="15.75" customHeight="1">
      <c r="A18" s="46" t="s">
        <v>349</v>
      </c>
      <c r="B18" s="666" t="s">
        <v>299</v>
      </c>
      <c r="C18" s="667"/>
      <c r="D18" s="47">
        <f t="shared" si="1"/>
        <v>1</v>
      </c>
      <c r="E18" s="219">
        <v>0</v>
      </c>
      <c r="F18" s="220">
        <v>1</v>
      </c>
      <c r="G18" s="47">
        <f t="shared" si="2"/>
        <v>0</v>
      </c>
      <c r="H18" s="219">
        <v>0</v>
      </c>
      <c r="I18" s="220">
        <v>0</v>
      </c>
    </row>
    <row r="19" spans="1:9" ht="15.75" customHeight="1">
      <c r="A19" s="46" t="s">
        <v>350</v>
      </c>
      <c r="B19" s="666" t="s">
        <v>300</v>
      </c>
      <c r="C19" s="667"/>
      <c r="D19" s="47">
        <f t="shared" si="1"/>
        <v>0</v>
      </c>
      <c r="E19" s="219">
        <v>0</v>
      </c>
      <c r="F19" s="220">
        <v>0</v>
      </c>
      <c r="G19" s="47">
        <f t="shared" si="2"/>
        <v>0</v>
      </c>
      <c r="H19" s="219">
        <v>0</v>
      </c>
      <c r="I19" s="220">
        <v>0</v>
      </c>
    </row>
    <row r="20" spans="1:9" ht="15.75" customHeight="1">
      <c r="A20" s="46" t="s">
        <v>351</v>
      </c>
      <c r="B20" s="666" t="s">
        <v>207</v>
      </c>
      <c r="C20" s="667"/>
      <c r="D20" s="47">
        <f t="shared" si="1"/>
        <v>5</v>
      </c>
      <c r="E20" s="219">
        <v>3</v>
      </c>
      <c r="F20" s="220">
        <v>2</v>
      </c>
      <c r="G20" s="47">
        <f t="shared" si="2"/>
        <v>2</v>
      </c>
      <c r="H20" s="219">
        <v>1</v>
      </c>
      <c r="I20" s="220">
        <v>1</v>
      </c>
    </row>
    <row r="21" spans="1:9" ht="15.75" customHeight="1">
      <c r="A21" s="46" t="s">
        <v>352</v>
      </c>
      <c r="B21" s="666" t="s">
        <v>217</v>
      </c>
      <c r="C21" s="667"/>
      <c r="D21" s="47">
        <f t="shared" si="1"/>
        <v>2</v>
      </c>
      <c r="E21" s="219">
        <v>2</v>
      </c>
      <c r="F21" s="220">
        <v>0</v>
      </c>
      <c r="G21" s="47">
        <f t="shared" si="2"/>
        <v>0</v>
      </c>
      <c r="H21" s="219">
        <v>0</v>
      </c>
      <c r="I21" s="220">
        <v>0</v>
      </c>
    </row>
    <row r="22" spans="1:9" ht="15.75" customHeight="1">
      <c r="A22" s="46" t="s">
        <v>353</v>
      </c>
      <c r="B22" s="666" t="s">
        <v>226</v>
      </c>
      <c r="C22" s="667"/>
      <c r="D22" s="47">
        <f t="shared" si="1"/>
        <v>0</v>
      </c>
      <c r="E22" s="219">
        <v>0</v>
      </c>
      <c r="F22" s="220">
        <v>0</v>
      </c>
      <c r="G22" s="47">
        <f t="shared" si="2"/>
        <v>0</v>
      </c>
      <c r="H22" s="219">
        <v>0</v>
      </c>
      <c r="I22" s="220">
        <v>0</v>
      </c>
    </row>
    <row r="23" spans="1:9" ht="15.75" customHeight="1">
      <c r="A23" s="46" t="s">
        <v>354</v>
      </c>
      <c r="B23" s="666" t="s">
        <v>228</v>
      </c>
      <c r="C23" s="667"/>
      <c r="D23" s="47">
        <f t="shared" si="1"/>
        <v>3</v>
      </c>
      <c r="E23" s="219">
        <v>2</v>
      </c>
      <c r="F23" s="220">
        <v>1</v>
      </c>
      <c r="G23" s="47">
        <f t="shared" si="2"/>
        <v>1</v>
      </c>
      <c r="H23" s="219">
        <v>0</v>
      </c>
      <c r="I23" s="220">
        <v>1</v>
      </c>
    </row>
    <row r="24" spans="1:9" ht="15.75" customHeight="1">
      <c r="A24" s="46" t="s">
        <v>355</v>
      </c>
      <c r="B24" s="666" t="s">
        <v>232</v>
      </c>
      <c r="C24" s="667"/>
      <c r="D24" s="47">
        <f t="shared" si="1"/>
        <v>0</v>
      </c>
      <c r="E24" s="219">
        <v>0</v>
      </c>
      <c r="F24" s="220">
        <v>0</v>
      </c>
      <c r="G24" s="47">
        <f t="shared" si="2"/>
        <v>0</v>
      </c>
      <c r="H24" s="219">
        <v>0</v>
      </c>
      <c r="I24" s="220">
        <v>0</v>
      </c>
    </row>
    <row r="25" spans="1:9" ht="15.75" customHeight="1">
      <c r="A25" s="46" t="s">
        <v>356</v>
      </c>
      <c r="B25" s="666" t="s">
        <v>237</v>
      </c>
      <c r="C25" s="667"/>
      <c r="D25" s="47">
        <f t="shared" si="1"/>
        <v>0</v>
      </c>
      <c r="E25" s="219">
        <v>0</v>
      </c>
      <c r="F25" s="220">
        <v>0</v>
      </c>
      <c r="G25" s="47">
        <f t="shared" si="2"/>
        <v>0</v>
      </c>
      <c r="H25" s="219">
        <v>0</v>
      </c>
      <c r="I25" s="220">
        <v>0</v>
      </c>
    </row>
    <row r="26" spans="1:9" ht="15.75" customHeight="1">
      <c r="A26" s="46" t="s">
        <v>357</v>
      </c>
      <c r="B26" s="666" t="s">
        <v>239</v>
      </c>
      <c r="C26" s="667"/>
      <c r="D26" s="47">
        <f t="shared" si="1"/>
        <v>0</v>
      </c>
      <c r="E26" s="219">
        <v>0</v>
      </c>
      <c r="F26" s="220">
        <v>0</v>
      </c>
      <c r="G26" s="47">
        <f t="shared" si="2"/>
        <v>0</v>
      </c>
      <c r="H26" s="219">
        <v>0</v>
      </c>
      <c r="I26" s="220">
        <v>0</v>
      </c>
    </row>
    <row r="27" spans="1:9" ht="15.75" customHeight="1">
      <c r="A27" s="54" t="s">
        <v>358</v>
      </c>
      <c r="B27" s="670" t="s">
        <v>248</v>
      </c>
      <c r="C27" s="671"/>
      <c r="D27" s="47">
        <f t="shared" si="1"/>
        <v>0</v>
      </c>
      <c r="E27" s="219">
        <v>0</v>
      </c>
      <c r="F27" s="220">
        <v>0</v>
      </c>
      <c r="G27" s="47">
        <f t="shared" si="2"/>
        <v>0</v>
      </c>
      <c r="H27" s="219">
        <v>0</v>
      </c>
      <c r="I27" s="220">
        <v>0</v>
      </c>
    </row>
    <row r="28" spans="1:9" ht="15.75" customHeight="1">
      <c r="A28" s="50" t="s">
        <v>359</v>
      </c>
      <c r="B28" s="668" t="s">
        <v>255</v>
      </c>
      <c r="C28" s="669"/>
      <c r="D28" s="47">
        <f t="shared" si="1"/>
        <v>31</v>
      </c>
      <c r="E28" s="48">
        <f>SUM(E29:E39)</f>
        <v>16</v>
      </c>
      <c r="F28" s="49">
        <f>SUM(F29:F39)</f>
        <v>15</v>
      </c>
      <c r="G28" s="47">
        <f t="shared" si="2"/>
        <v>29</v>
      </c>
      <c r="H28" s="48">
        <f>SUM(H29:H39)</f>
        <v>16</v>
      </c>
      <c r="I28" s="49">
        <f>SUM(I29:I39)</f>
        <v>13</v>
      </c>
    </row>
    <row r="29" spans="1:9" ht="15.75" customHeight="1">
      <c r="A29" s="50" t="s">
        <v>361</v>
      </c>
      <c r="B29" s="51"/>
      <c r="C29" s="52" t="s">
        <v>301</v>
      </c>
      <c r="D29" s="47">
        <f t="shared" si="1"/>
        <v>5</v>
      </c>
      <c r="E29" s="219">
        <v>1</v>
      </c>
      <c r="F29" s="220">
        <v>4</v>
      </c>
      <c r="G29" s="47">
        <f t="shared" si="2"/>
        <v>5</v>
      </c>
      <c r="H29" s="219">
        <v>1</v>
      </c>
      <c r="I29" s="220">
        <v>4</v>
      </c>
    </row>
    <row r="30" spans="1:9" ht="15.75" customHeight="1">
      <c r="A30" s="50" t="s">
        <v>360</v>
      </c>
      <c r="B30" s="51"/>
      <c r="C30" s="52" t="s">
        <v>302</v>
      </c>
      <c r="D30" s="47">
        <f t="shared" si="1"/>
        <v>0</v>
      </c>
      <c r="E30" s="219">
        <v>0</v>
      </c>
      <c r="F30" s="220">
        <v>0</v>
      </c>
      <c r="G30" s="47">
        <f t="shared" si="2"/>
        <v>0</v>
      </c>
      <c r="H30" s="219">
        <v>0</v>
      </c>
      <c r="I30" s="220">
        <v>0</v>
      </c>
    </row>
    <row r="31" spans="1:9" ht="15.75" customHeight="1">
      <c r="A31" s="50" t="s">
        <v>362</v>
      </c>
      <c r="B31" s="51"/>
      <c r="C31" s="52" t="s">
        <v>303</v>
      </c>
      <c r="D31" s="47">
        <f t="shared" si="1"/>
        <v>9</v>
      </c>
      <c r="E31" s="219">
        <v>3</v>
      </c>
      <c r="F31" s="220">
        <v>6</v>
      </c>
      <c r="G31" s="47">
        <f t="shared" si="2"/>
        <v>8</v>
      </c>
      <c r="H31" s="219">
        <v>3</v>
      </c>
      <c r="I31" s="220">
        <v>5</v>
      </c>
    </row>
    <row r="32" spans="1:9" ht="15.75" customHeight="1">
      <c r="A32" s="50" t="s">
        <v>363</v>
      </c>
      <c r="B32" s="51"/>
      <c r="C32" s="52" t="s">
        <v>304</v>
      </c>
      <c r="D32" s="47">
        <f t="shared" si="1"/>
        <v>0</v>
      </c>
      <c r="E32" s="219">
        <v>0</v>
      </c>
      <c r="F32" s="220">
        <v>0</v>
      </c>
      <c r="G32" s="47">
        <f t="shared" si="2"/>
        <v>0</v>
      </c>
      <c r="H32" s="219">
        <v>0</v>
      </c>
      <c r="I32" s="220">
        <v>0</v>
      </c>
    </row>
    <row r="33" spans="1:9" ht="15.75" customHeight="1">
      <c r="A33" s="50" t="s">
        <v>364</v>
      </c>
      <c r="B33" s="51"/>
      <c r="C33" s="52" t="s">
        <v>305</v>
      </c>
      <c r="D33" s="47">
        <f t="shared" si="1"/>
        <v>1</v>
      </c>
      <c r="E33" s="219">
        <v>1</v>
      </c>
      <c r="F33" s="220">
        <v>0</v>
      </c>
      <c r="G33" s="47">
        <f t="shared" si="2"/>
        <v>1</v>
      </c>
      <c r="H33" s="219">
        <v>1</v>
      </c>
      <c r="I33" s="220">
        <v>0</v>
      </c>
    </row>
    <row r="34" spans="1:9" ht="15.75" customHeight="1">
      <c r="A34" s="50" t="s">
        <v>365</v>
      </c>
      <c r="B34" s="51"/>
      <c r="C34" s="52" t="s">
        <v>306</v>
      </c>
      <c r="D34" s="47">
        <f t="shared" si="1"/>
        <v>0</v>
      </c>
      <c r="E34" s="219">
        <v>0</v>
      </c>
      <c r="F34" s="220">
        <v>0</v>
      </c>
      <c r="G34" s="47">
        <f t="shared" si="2"/>
        <v>0</v>
      </c>
      <c r="H34" s="219">
        <v>0</v>
      </c>
      <c r="I34" s="220">
        <v>0</v>
      </c>
    </row>
    <row r="35" spans="1:9" ht="15.75" customHeight="1">
      <c r="A35" s="50" t="s">
        <v>366</v>
      </c>
      <c r="B35" s="51"/>
      <c r="C35" s="52" t="s">
        <v>307</v>
      </c>
      <c r="D35" s="47">
        <f t="shared" si="1"/>
        <v>7</v>
      </c>
      <c r="E35" s="219">
        <v>4</v>
      </c>
      <c r="F35" s="220">
        <v>3</v>
      </c>
      <c r="G35" s="47">
        <f t="shared" si="2"/>
        <v>6</v>
      </c>
      <c r="H35" s="219">
        <v>4</v>
      </c>
      <c r="I35" s="220">
        <v>2</v>
      </c>
    </row>
    <row r="36" spans="1:9" ht="15.75" customHeight="1">
      <c r="A36" s="50" t="s">
        <v>367</v>
      </c>
      <c r="B36" s="51"/>
      <c r="C36" s="52" t="s">
        <v>308</v>
      </c>
      <c r="D36" s="47">
        <f t="shared" si="1"/>
        <v>1</v>
      </c>
      <c r="E36" s="219">
        <v>1</v>
      </c>
      <c r="F36" s="220">
        <v>0</v>
      </c>
      <c r="G36" s="47">
        <f t="shared" si="2"/>
        <v>1</v>
      </c>
      <c r="H36" s="219">
        <v>1</v>
      </c>
      <c r="I36" s="220">
        <v>0</v>
      </c>
    </row>
    <row r="37" spans="1:9" ht="15.75" customHeight="1">
      <c r="A37" s="50" t="s">
        <v>368</v>
      </c>
      <c r="B37" s="51"/>
      <c r="C37" s="52" t="s">
        <v>309</v>
      </c>
      <c r="D37" s="47">
        <f t="shared" si="1"/>
        <v>1</v>
      </c>
      <c r="E37" s="219">
        <v>1</v>
      </c>
      <c r="F37" s="220">
        <v>0</v>
      </c>
      <c r="G37" s="47">
        <f t="shared" si="2"/>
        <v>1</v>
      </c>
      <c r="H37" s="219">
        <v>1</v>
      </c>
      <c r="I37" s="220">
        <v>0</v>
      </c>
    </row>
    <row r="38" spans="1:9" ht="15.75" customHeight="1">
      <c r="A38" s="50" t="s">
        <v>369</v>
      </c>
      <c r="B38" s="51"/>
      <c r="C38" s="52" t="s">
        <v>310</v>
      </c>
      <c r="D38" s="47">
        <f t="shared" si="1"/>
        <v>4</v>
      </c>
      <c r="E38" s="219">
        <v>3</v>
      </c>
      <c r="F38" s="220">
        <v>1</v>
      </c>
      <c r="G38" s="47">
        <f t="shared" si="2"/>
        <v>4</v>
      </c>
      <c r="H38" s="219">
        <v>3</v>
      </c>
      <c r="I38" s="220">
        <v>1</v>
      </c>
    </row>
    <row r="39" spans="1:9" ht="15.75" customHeight="1">
      <c r="A39" s="54" t="s">
        <v>370</v>
      </c>
      <c r="B39" s="55"/>
      <c r="C39" s="52" t="s">
        <v>311</v>
      </c>
      <c r="D39" s="47">
        <f t="shared" si="1"/>
        <v>3</v>
      </c>
      <c r="E39" s="219">
        <v>2</v>
      </c>
      <c r="F39" s="220">
        <v>1</v>
      </c>
      <c r="G39" s="47">
        <f t="shared" si="2"/>
        <v>3</v>
      </c>
      <c r="H39" s="219">
        <v>2</v>
      </c>
      <c r="I39" s="220">
        <v>1</v>
      </c>
    </row>
    <row r="40" spans="1:9" ht="15.75" customHeight="1">
      <c r="A40" s="50" t="s">
        <v>371</v>
      </c>
      <c r="B40" s="668" t="s">
        <v>312</v>
      </c>
      <c r="C40" s="669"/>
      <c r="D40" s="47">
        <f aca="true" t="shared" si="3" ref="D40:I40">SUM(D41:D48)</f>
        <v>28</v>
      </c>
      <c r="E40" s="48">
        <f t="shared" si="3"/>
        <v>14</v>
      </c>
      <c r="F40" s="49">
        <f t="shared" si="3"/>
        <v>14</v>
      </c>
      <c r="G40" s="47">
        <f t="shared" si="3"/>
        <v>21</v>
      </c>
      <c r="H40" s="48">
        <f t="shared" si="3"/>
        <v>10</v>
      </c>
      <c r="I40" s="49">
        <f t="shared" si="3"/>
        <v>11</v>
      </c>
    </row>
    <row r="41" spans="1:9" ht="15.75" customHeight="1">
      <c r="A41" s="50" t="s">
        <v>372</v>
      </c>
      <c r="B41" s="51"/>
      <c r="C41" s="52" t="s">
        <v>313</v>
      </c>
      <c r="D41" s="47">
        <f aca="true" t="shared" si="4" ref="D41:D61">SUM(E41:F41)</f>
        <v>1</v>
      </c>
      <c r="E41" s="219">
        <v>1</v>
      </c>
      <c r="F41" s="220">
        <v>0</v>
      </c>
      <c r="G41" s="47">
        <f aca="true" t="shared" si="5" ref="G41:G61">SUM(H41:I41)</f>
        <v>1</v>
      </c>
      <c r="H41" s="219">
        <v>1</v>
      </c>
      <c r="I41" s="220">
        <v>0</v>
      </c>
    </row>
    <row r="42" spans="1:9" ht="15.75" customHeight="1">
      <c r="A42" s="50" t="s">
        <v>373</v>
      </c>
      <c r="B42" s="51"/>
      <c r="C42" s="52" t="s">
        <v>314</v>
      </c>
      <c r="D42" s="47">
        <f t="shared" si="4"/>
        <v>7</v>
      </c>
      <c r="E42" s="219">
        <v>2</v>
      </c>
      <c r="F42" s="220">
        <v>5</v>
      </c>
      <c r="G42" s="47">
        <f t="shared" si="5"/>
        <v>4</v>
      </c>
      <c r="H42" s="219">
        <v>1</v>
      </c>
      <c r="I42" s="220">
        <v>3</v>
      </c>
    </row>
    <row r="43" spans="1:9" ht="15.75" customHeight="1">
      <c r="A43" s="50" t="s">
        <v>374</v>
      </c>
      <c r="B43" s="51"/>
      <c r="C43" s="52" t="s">
        <v>315</v>
      </c>
      <c r="D43" s="47">
        <f t="shared" si="4"/>
        <v>6</v>
      </c>
      <c r="E43" s="219">
        <v>3</v>
      </c>
      <c r="F43" s="220">
        <v>3</v>
      </c>
      <c r="G43" s="47">
        <f t="shared" si="5"/>
        <v>5</v>
      </c>
      <c r="H43" s="219">
        <v>3</v>
      </c>
      <c r="I43" s="220">
        <v>2</v>
      </c>
    </row>
    <row r="44" spans="1:9" ht="15.75" customHeight="1">
      <c r="A44" s="50" t="s">
        <v>375</v>
      </c>
      <c r="B44" s="51"/>
      <c r="C44" s="52" t="s">
        <v>316</v>
      </c>
      <c r="D44" s="47">
        <f t="shared" si="4"/>
        <v>3</v>
      </c>
      <c r="E44" s="219">
        <v>1</v>
      </c>
      <c r="F44" s="220">
        <v>2</v>
      </c>
      <c r="G44" s="47">
        <f t="shared" si="5"/>
        <v>3</v>
      </c>
      <c r="H44" s="219">
        <v>1</v>
      </c>
      <c r="I44" s="220">
        <v>2</v>
      </c>
    </row>
    <row r="45" spans="1:9" ht="15.75" customHeight="1">
      <c r="A45" s="50" t="s">
        <v>376</v>
      </c>
      <c r="B45" s="51"/>
      <c r="C45" s="52" t="s">
        <v>317</v>
      </c>
      <c r="D45" s="47">
        <f t="shared" si="4"/>
        <v>2</v>
      </c>
      <c r="E45" s="219">
        <v>2</v>
      </c>
      <c r="F45" s="220">
        <v>0</v>
      </c>
      <c r="G45" s="47">
        <f t="shared" si="5"/>
        <v>1</v>
      </c>
      <c r="H45" s="219">
        <v>1</v>
      </c>
      <c r="I45" s="220">
        <v>0</v>
      </c>
    </row>
    <row r="46" spans="1:9" ht="15.75" customHeight="1">
      <c r="A46" s="50" t="s">
        <v>377</v>
      </c>
      <c r="B46" s="51"/>
      <c r="C46" s="52" t="s">
        <v>318</v>
      </c>
      <c r="D46" s="47">
        <f t="shared" si="4"/>
        <v>3</v>
      </c>
      <c r="E46" s="219">
        <v>2</v>
      </c>
      <c r="F46" s="220">
        <v>1</v>
      </c>
      <c r="G46" s="47">
        <f t="shared" si="5"/>
        <v>3</v>
      </c>
      <c r="H46" s="219">
        <v>2</v>
      </c>
      <c r="I46" s="220">
        <v>1</v>
      </c>
    </row>
    <row r="47" spans="1:9" ht="15.75" customHeight="1">
      <c r="A47" s="50" t="s">
        <v>378</v>
      </c>
      <c r="B47" s="51"/>
      <c r="C47" s="52" t="s">
        <v>319</v>
      </c>
      <c r="D47" s="47">
        <f t="shared" si="4"/>
        <v>1</v>
      </c>
      <c r="E47" s="219">
        <v>1</v>
      </c>
      <c r="F47" s="220">
        <v>0</v>
      </c>
      <c r="G47" s="47">
        <f t="shared" si="5"/>
        <v>1</v>
      </c>
      <c r="H47" s="219">
        <v>1</v>
      </c>
      <c r="I47" s="220">
        <v>0</v>
      </c>
    </row>
    <row r="48" spans="1:9" ht="15.75" customHeight="1">
      <c r="A48" s="50" t="s">
        <v>379</v>
      </c>
      <c r="B48" s="51"/>
      <c r="C48" s="53" t="s">
        <v>320</v>
      </c>
      <c r="D48" s="47">
        <f t="shared" si="4"/>
        <v>5</v>
      </c>
      <c r="E48" s="219">
        <v>2</v>
      </c>
      <c r="F48" s="220">
        <v>3</v>
      </c>
      <c r="G48" s="47">
        <f t="shared" si="5"/>
        <v>3</v>
      </c>
      <c r="H48" s="219">
        <v>0</v>
      </c>
      <c r="I48" s="220">
        <v>3</v>
      </c>
    </row>
    <row r="49" spans="1:9" ht="15.75" customHeight="1">
      <c r="A49" s="46" t="s">
        <v>380</v>
      </c>
      <c r="B49" s="666" t="s">
        <v>272</v>
      </c>
      <c r="C49" s="667"/>
      <c r="D49" s="47">
        <f t="shared" si="4"/>
        <v>8</v>
      </c>
      <c r="E49" s="219">
        <v>6</v>
      </c>
      <c r="F49" s="220">
        <v>2</v>
      </c>
      <c r="G49" s="47">
        <f t="shared" si="5"/>
        <v>0</v>
      </c>
      <c r="H49" s="219">
        <v>0</v>
      </c>
      <c r="I49" s="220">
        <v>0</v>
      </c>
    </row>
    <row r="50" spans="1:9" ht="15.75" customHeight="1">
      <c r="A50" s="46" t="s">
        <v>381</v>
      </c>
      <c r="B50" s="666" t="s">
        <v>321</v>
      </c>
      <c r="C50" s="667"/>
      <c r="D50" s="47">
        <f t="shared" si="4"/>
        <v>7</v>
      </c>
      <c r="E50" s="219">
        <v>5</v>
      </c>
      <c r="F50" s="220">
        <v>2</v>
      </c>
      <c r="G50" s="47">
        <f t="shared" si="5"/>
        <v>1</v>
      </c>
      <c r="H50" s="219">
        <v>0</v>
      </c>
      <c r="I50" s="220">
        <v>1</v>
      </c>
    </row>
    <row r="51" spans="1:9" ht="15.75" customHeight="1">
      <c r="A51" s="50" t="s">
        <v>382</v>
      </c>
      <c r="B51" s="668" t="s">
        <v>276</v>
      </c>
      <c r="C51" s="669"/>
      <c r="D51" s="47">
        <f t="shared" si="4"/>
        <v>8</v>
      </c>
      <c r="E51" s="48">
        <f>SUM(E52:E59)</f>
        <v>6</v>
      </c>
      <c r="F51" s="49">
        <f>SUM(F52:F59)</f>
        <v>2</v>
      </c>
      <c r="G51" s="47">
        <f t="shared" si="5"/>
        <v>1</v>
      </c>
      <c r="H51" s="48">
        <f>SUM(H52:H59)</f>
        <v>1</v>
      </c>
      <c r="I51" s="49">
        <f>SUM(I52:I59)</f>
        <v>0</v>
      </c>
    </row>
    <row r="52" spans="1:9" ht="15.75" customHeight="1">
      <c r="A52" s="50" t="s">
        <v>383</v>
      </c>
      <c r="B52" s="51"/>
      <c r="C52" s="52" t="s">
        <v>322</v>
      </c>
      <c r="D52" s="47">
        <f t="shared" si="4"/>
        <v>1</v>
      </c>
      <c r="E52" s="219">
        <v>1</v>
      </c>
      <c r="F52" s="220">
        <v>0</v>
      </c>
      <c r="G52" s="47">
        <f t="shared" si="5"/>
        <v>0</v>
      </c>
      <c r="H52" s="219">
        <v>0</v>
      </c>
      <c r="I52" s="220">
        <v>0</v>
      </c>
    </row>
    <row r="53" spans="1:9" ht="15.75" customHeight="1">
      <c r="A53" s="50" t="s">
        <v>384</v>
      </c>
      <c r="B53" s="51"/>
      <c r="C53" s="52" t="s">
        <v>323</v>
      </c>
      <c r="D53" s="47">
        <f t="shared" si="4"/>
        <v>0</v>
      </c>
      <c r="E53" s="219">
        <v>0</v>
      </c>
      <c r="F53" s="220">
        <v>0</v>
      </c>
      <c r="G53" s="47">
        <f t="shared" si="5"/>
        <v>0</v>
      </c>
      <c r="H53" s="219">
        <v>0</v>
      </c>
      <c r="I53" s="220">
        <v>0</v>
      </c>
    </row>
    <row r="54" spans="1:9" ht="15.75" customHeight="1">
      <c r="A54" s="50" t="s">
        <v>385</v>
      </c>
      <c r="B54" s="51"/>
      <c r="C54" s="52" t="s">
        <v>324</v>
      </c>
      <c r="D54" s="47">
        <f t="shared" si="4"/>
        <v>0</v>
      </c>
      <c r="E54" s="219">
        <v>0</v>
      </c>
      <c r="F54" s="220">
        <v>0</v>
      </c>
      <c r="G54" s="47">
        <f t="shared" si="5"/>
        <v>0</v>
      </c>
      <c r="H54" s="219">
        <v>0</v>
      </c>
      <c r="I54" s="220">
        <v>0</v>
      </c>
    </row>
    <row r="55" spans="1:9" ht="15.75" customHeight="1">
      <c r="A55" s="50" t="s">
        <v>386</v>
      </c>
      <c r="B55" s="51"/>
      <c r="C55" s="52" t="s">
        <v>325</v>
      </c>
      <c r="D55" s="47">
        <f t="shared" si="4"/>
        <v>5</v>
      </c>
      <c r="E55" s="219">
        <v>4</v>
      </c>
      <c r="F55" s="220">
        <v>1</v>
      </c>
      <c r="G55" s="47">
        <f t="shared" si="5"/>
        <v>1</v>
      </c>
      <c r="H55" s="219">
        <v>1</v>
      </c>
      <c r="I55" s="220">
        <v>0</v>
      </c>
    </row>
    <row r="56" spans="1:9" ht="15.75" customHeight="1">
      <c r="A56" s="50" t="s">
        <v>387</v>
      </c>
      <c r="B56" s="51"/>
      <c r="C56" s="52" t="s">
        <v>326</v>
      </c>
      <c r="D56" s="47">
        <f t="shared" si="4"/>
        <v>2</v>
      </c>
      <c r="E56" s="219">
        <v>1</v>
      </c>
      <c r="F56" s="220">
        <v>1</v>
      </c>
      <c r="G56" s="47">
        <f t="shared" si="5"/>
        <v>0</v>
      </c>
      <c r="H56" s="219">
        <v>0</v>
      </c>
      <c r="I56" s="220">
        <v>0</v>
      </c>
    </row>
    <row r="57" spans="1:9" ht="15.75" customHeight="1">
      <c r="A57" s="50" t="s">
        <v>388</v>
      </c>
      <c r="B57" s="51"/>
      <c r="C57" s="52" t="s">
        <v>327</v>
      </c>
      <c r="D57" s="47">
        <f t="shared" si="4"/>
        <v>0</v>
      </c>
      <c r="E57" s="219">
        <v>0</v>
      </c>
      <c r="F57" s="220">
        <v>0</v>
      </c>
      <c r="G57" s="47">
        <f t="shared" si="5"/>
        <v>0</v>
      </c>
      <c r="H57" s="219">
        <v>0</v>
      </c>
      <c r="I57" s="220">
        <v>0</v>
      </c>
    </row>
    <row r="58" spans="1:9" ht="15.75" customHeight="1">
      <c r="A58" s="50" t="s">
        <v>389</v>
      </c>
      <c r="B58" s="51"/>
      <c r="C58" s="52" t="s">
        <v>328</v>
      </c>
      <c r="D58" s="47">
        <f t="shared" si="4"/>
        <v>0</v>
      </c>
      <c r="E58" s="219">
        <v>0</v>
      </c>
      <c r="F58" s="220">
        <v>0</v>
      </c>
      <c r="G58" s="47">
        <f t="shared" si="5"/>
        <v>0</v>
      </c>
      <c r="H58" s="219">
        <v>0</v>
      </c>
      <c r="I58" s="220">
        <v>0</v>
      </c>
    </row>
    <row r="59" spans="1:9" ht="15.75" customHeight="1">
      <c r="A59" s="50" t="s">
        <v>390</v>
      </c>
      <c r="B59" s="51"/>
      <c r="C59" s="53" t="s">
        <v>329</v>
      </c>
      <c r="D59" s="47">
        <f t="shared" si="4"/>
        <v>0</v>
      </c>
      <c r="E59" s="219">
        <v>0</v>
      </c>
      <c r="F59" s="220">
        <v>0</v>
      </c>
      <c r="G59" s="47">
        <f t="shared" si="5"/>
        <v>0</v>
      </c>
      <c r="H59" s="219">
        <v>0</v>
      </c>
      <c r="I59" s="220">
        <v>0</v>
      </c>
    </row>
    <row r="60" spans="1:9" ht="15.75" customHeight="1">
      <c r="A60" s="46" t="s">
        <v>391</v>
      </c>
      <c r="B60" s="666" t="s">
        <v>286</v>
      </c>
      <c r="C60" s="667"/>
      <c r="D60" s="47">
        <f t="shared" si="4"/>
        <v>0</v>
      </c>
      <c r="E60" s="219">
        <v>0</v>
      </c>
      <c r="F60" s="220">
        <v>0</v>
      </c>
      <c r="G60" s="47">
        <f t="shared" si="5"/>
        <v>0</v>
      </c>
      <c r="H60" s="219">
        <v>0</v>
      </c>
      <c r="I60" s="220">
        <v>0</v>
      </c>
    </row>
    <row r="61" spans="1:9" ht="15.75" customHeight="1">
      <c r="A61" s="56" t="s">
        <v>392</v>
      </c>
      <c r="B61" s="672" t="s">
        <v>288</v>
      </c>
      <c r="C61" s="673"/>
      <c r="D61" s="57">
        <f t="shared" si="4"/>
        <v>0</v>
      </c>
      <c r="E61" s="221">
        <v>0</v>
      </c>
      <c r="F61" s="222">
        <v>0</v>
      </c>
      <c r="G61" s="57">
        <f t="shared" si="5"/>
        <v>0</v>
      </c>
      <c r="H61" s="221">
        <v>0</v>
      </c>
      <c r="I61" s="222">
        <v>0</v>
      </c>
    </row>
    <row r="62" ht="6" customHeight="1"/>
    <row r="63" ht="12" customHeight="1">
      <c r="D63" s="59" t="s">
        <v>523</v>
      </c>
    </row>
  </sheetData>
  <mergeCells count="33">
    <mergeCell ref="B50:C50"/>
    <mergeCell ref="B51:C51"/>
    <mergeCell ref="B60:C60"/>
    <mergeCell ref="B61:C61"/>
    <mergeCell ref="B27:C27"/>
    <mergeCell ref="B28:C28"/>
    <mergeCell ref="B40:C40"/>
    <mergeCell ref="B49:C49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9:C9"/>
    <mergeCell ref="B10:C10"/>
    <mergeCell ref="B11:C11"/>
    <mergeCell ref="B14:C14"/>
    <mergeCell ref="B5:C5"/>
    <mergeCell ref="B6:C6"/>
    <mergeCell ref="B7:C7"/>
    <mergeCell ref="B8:C8"/>
    <mergeCell ref="H1:I2"/>
    <mergeCell ref="A3:A4"/>
    <mergeCell ref="B3:C4"/>
    <mergeCell ref="D3:F3"/>
    <mergeCell ref="G3:I3"/>
  </mergeCells>
  <printOptions horizontalCentered="1"/>
  <pageMargins left="0.3937007874015748" right="0.3937007874015748" top="0.35433070866141736" bottom="0.2362204724409449" header="0.5118110236220472" footer="0.5118110236220472"/>
  <pageSetup fitToHeight="1" fitToWidth="1"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49"/>
  <sheetViews>
    <sheetView view="pageBreakPreview" zoomScaleSheetLayoutView="100" workbookViewId="0" topLeftCell="A1">
      <selection activeCell="N16" sqref="N16"/>
    </sheetView>
  </sheetViews>
  <sheetFormatPr defaultColWidth="9.00390625" defaultRowHeight="15.75" customHeight="1"/>
  <cols>
    <col min="1" max="1" width="3.125" style="317" customWidth="1"/>
    <col min="2" max="2" width="12.125" style="317" customWidth="1"/>
    <col min="3" max="3" width="11.625" style="317" customWidth="1"/>
    <col min="4" max="4" width="2.125" style="317" customWidth="1"/>
    <col min="5" max="5" width="3.125" style="317" customWidth="1"/>
    <col min="6" max="6" width="12.125" style="317" customWidth="1"/>
    <col min="7" max="7" width="11.625" style="317" customWidth="1"/>
    <col min="8" max="8" width="2.125" style="317" customWidth="1"/>
    <col min="9" max="9" width="3.125" style="317" customWidth="1"/>
    <col min="10" max="10" width="12.125" style="317" customWidth="1"/>
    <col min="11" max="11" width="11.625" style="317" customWidth="1"/>
    <col min="12" max="13" width="11.00390625" style="317" customWidth="1"/>
    <col min="14" max="14" width="8.25390625" style="317" customWidth="1"/>
    <col min="15" max="16384" width="11.00390625" style="317" customWidth="1"/>
  </cols>
  <sheetData>
    <row r="1" spans="1:11" ht="15.75" customHeight="1">
      <c r="A1" s="316" t="s">
        <v>466</v>
      </c>
      <c r="C1" s="318"/>
      <c r="D1" s="318"/>
      <c r="E1" s="318"/>
      <c r="F1" s="318"/>
      <c r="G1" s="318"/>
      <c r="H1" s="318"/>
      <c r="I1" s="318"/>
      <c r="J1" s="318"/>
      <c r="K1" s="319"/>
    </row>
    <row r="2" spans="2:11" ht="15.75" customHeight="1">
      <c r="B2" s="320"/>
      <c r="C2" s="320"/>
      <c r="D2" s="320"/>
      <c r="E2" s="320"/>
      <c r="F2" s="321"/>
      <c r="G2" s="320"/>
      <c r="H2" s="320"/>
      <c r="I2" s="320"/>
      <c r="J2" s="320"/>
      <c r="K2" s="320"/>
    </row>
    <row r="3" spans="1:11" ht="15.75" customHeight="1">
      <c r="A3" s="674" t="s">
        <v>467</v>
      </c>
      <c r="B3" s="675"/>
      <c r="C3" s="483">
        <v>3721561</v>
      </c>
      <c r="D3" s="323"/>
      <c r="E3" s="561" t="s">
        <v>40</v>
      </c>
      <c r="F3" s="553"/>
      <c r="G3" s="322">
        <f>SUM(G4:G6)</f>
        <v>363071</v>
      </c>
      <c r="H3" s="323"/>
      <c r="I3" s="676"/>
      <c r="J3" s="676"/>
      <c r="K3" s="331"/>
    </row>
    <row r="4" spans="1:11" ht="15.75" customHeight="1">
      <c r="A4" s="324"/>
      <c r="B4" s="325" t="s">
        <v>468</v>
      </c>
      <c r="C4" s="484">
        <v>1832485</v>
      </c>
      <c r="D4" s="323"/>
      <c r="E4" s="26"/>
      <c r="F4" s="27" t="s">
        <v>41</v>
      </c>
      <c r="G4" s="484">
        <v>120507</v>
      </c>
      <c r="H4" s="323"/>
      <c r="I4" s="94"/>
      <c r="J4" s="27"/>
      <c r="K4" s="331"/>
    </row>
    <row r="5" spans="1:11" ht="15.75" customHeight="1">
      <c r="A5" s="327"/>
      <c r="B5" s="328" t="s">
        <v>469</v>
      </c>
      <c r="C5" s="484">
        <v>1889076</v>
      </c>
      <c r="D5" s="323"/>
      <c r="E5" s="26"/>
      <c r="F5" s="27" t="s">
        <v>42</v>
      </c>
      <c r="G5" s="484">
        <v>232905</v>
      </c>
      <c r="H5" s="323"/>
      <c r="I5" s="94"/>
      <c r="J5" s="27"/>
      <c r="K5" s="331"/>
    </row>
    <row r="6" spans="1:15" ht="15.75" customHeight="1">
      <c r="A6" s="561" t="s">
        <v>474</v>
      </c>
      <c r="B6" s="553"/>
      <c r="C6" s="322">
        <f>SUM(C14)</f>
        <v>78110</v>
      </c>
      <c r="D6" s="323"/>
      <c r="E6" s="28"/>
      <c r="F6" s="29" t="s">
        <v>43</v>
      </c>
      <c r="G6" s="484">
        <v>9659</v>
      </c>
      <c r="H6" s="323"/>
      <c r="I6" s="94"/>
      <c r="J6" s="27"/>
      <c r="K6" s="331"/>
      <c r="N6" s="544" t="s">
        <v>526</v>
      </c>
      <c r="O6" s="544"/>
    </row>
    <row r="7" spans="1:15" ht="15.75" customHeight="1">
      <c r="A7" s="588" t="s">
        <v>16</v>
      </c>
      <c r="B7" s="589"/>
      <c r="C7" s="326">
        <f>SUM(C21)</f>
        <v>112117</v>
      </c>
      <c r="D7" s="323"/>
      <c r="E7" s="561" t="s">
        <v>470</v>
      </c>
      <c r="F7" s="553"/>
      <c r="G7" s="322">
        <f>SUM(G8:G8)</f>
        <v>694663</v>
      </c>
      <c r="H7" s="323"/>
      <c r="I7" s="94"/>
      <c r="J7" s="27"/>
      <c r="K7" s="331"/>
      <c r="N7" s="545">
        <f>SUM(C6:C13)</f>
        <v>3716606</v>
      </c>
      <c r="O7" s="544"/>
    </row>
    <row r="8" spans="1:15" ht="15.75" customHeight="1">
      <c r="A8" s="588" t="s">
        <v>17</v>
      </c>
      <c r="B8" s="589"/>
      <c r="C8" s="326">
        <f>SUM(C24,C33)</f>
        <v>667695</v>
      </c>
      <c r="D8" s="323"/>
      <c r="E8" s="28"/>
      <c r="F8" s="29" t="s">
        <v>471</v>
      </c>
      <c r="G8" s="486">
        <v>694663</v>
      </c>
      <c r="H8" s="323"/>
      <c r="I8" s="94"/>
      <c r="J8" s="27"/>
      <c r="K8" s="331"/>
      <c r="N8" s="544" t="s">
        <v>719</v>
      </c>
      <c r="O8" s="544"/>
    </row>
    <row r="9" spans="1:15" ht="15.75" customHeight="1">
      <c r="A9" s="588" t="s">
        <v>18</v>
      </c>
      <c r="B9" s="589"/>
      <c r="C9" s="326">
        <f>SUM(G3+G10)</f>
        <v>379734</v>
      </c>
      <c r="D9" s="323"/>
      <c r="E9" s="588" t="s">
        <v>476</v>
      </c>
      <c r="F9" s="589"/>
      <c r="G9" s="326">
        <f>SUM(G10:G21)</f>
        <v>507754</v>
      </c>
      <c r="H9" s="323"/>
      <c r="I9" s="94"/>
      <c r="J9" s="27"/>
      <c r="K9" s="331"/>
      <c r="N9" s="546">
        <v>3716606</v>
      </c>
      <c r="O9" s="547" t="s">
        <v>722</v>
      </c>
    </row>
    <row r="10" spans="1:15" ht="15.75" customHeight="1">
      <c r="A10" s="588" t="s">
        <v>478</v>
      </c>
      <c r="B10" s="589"/>
      <c r="C10" s="326">
        <f>G7+G11+G12</f>
        <v>716868</v>
      </c>
      <c r="D10" s="323"/>
      <c r="E10" s="6"/>
      <c r="F10" s="31" t="s">
        <v>44</v>
      </c>
      <c r="G10" s="484">
        <v>16663</v>
      </c>
      <c r="H10" s="323"/>
      <c r="I10" s="676"/>
      <c r="J10" s="676"/>
      <c r="K10" s="331"/>
      <c r="N10" s="546">
        <v>1829675</v>
      </c>
      <c r="O10" s="547" t="s">
        <v>723</v>
      </c>
    </row>
    <row r="11" spans="1:15" ht="15.75" customHeight="1">
      <c r="A11" s="588" t="s">
        <v>19</v>
      </c>
      <c r="B11" s="589"/>
      <c r="C11" s="326">
        <f>SUM(G13:G21)</f>
        <v>468886</v>
      </c>
      <c r="D11" s="323"/>
      <c r="E11" s="26"/>
      <c r="F11" s="31" t="s">
        <v>452</v>
      </c>
      <c r="G11" s="484">
        <v>12676</v>
      </c>
      <c r="H11" s="323"/>
      <c r="I11" s="94"/>
      <c r="J11" s="27"/>
      <c r="K11" s="331"/>
      <c r="N11" s="546">
        <v>1886931</v>
      </c>
      <c r="O11" s="547" t="s">
        <v>724</v>
      </c>
    </row>
    <row r="12" spans="1:11" ht="15.75" customHeight="1">
      <c r="A12" s="588" t="s">
        <v>20</v>
      </c>
      <c r="B12" s="589"/>
      <c r="C12" s="326">
        <f>SUM(G22-G26-G30)</f>
        <v>456722</v>
      </c>
      <c r="D12" s="323"/>
      <c r="E12" s="6"/>
      <c r="F12" s="27" t="s">
        <v>45</v>
      </c>
      <c r="G12" s="484">
        <v>9529</v>
      </c>
      <c r="H12" s="323"/>
      <c r="I12" s="676"/>
      <c r="J12" s="676"/>
      <c r="K12" s="331"/>
    </row>
    <row r="13" spans="1:11" ht="15.75" customHeight="1">
      <c r="A13" s="590" t="s">
        <v>527</v>
      </c>
      <c r="B13" s="591"/>
      <c r="C13" s="326">
        <f>SUM(G31+G26+G30)</f>
        <v>836474</v>
      </c>
      <c r="D13" s="323"/>
      <c r="E13" s="26"/>
      <c r="F13" s="27" t="s">
        <v>47</v>
      </c>
      <c r="G13" s="484">
        <v>95146</v>
      </c>
      <c r="H13" s="323"/>
      <c r="I13" s="94"/>
      <c r="J13" s="27"/>
      <c r="K13" s="331"/>
    </row>
    <row r="14" spans="1:11" ht="15.75" customHeight="1">
      <c r="A14" s="561" t="s">
        <v>477</v>
      </c>
      <c r="B14" s="678"/>
      <c r="C14" s="322">
        <f>SUM(C15:C20)</f>
        <v>78110</v>
      </c>
      <c r="D14" s="323"/>
      <c r="E14" s="26"/>
      <c r="F14" s="27" t="s">
        <v>48</v>
      </c>
      <c r="G14" s="484">
        <v>118216</v>
      </c>
      <c r="H14" s="323"/>
      <c r="I14" s="94"/>
      <c r="J14" s="27"/>
      <c r="K14" s="331"/>
    </row>
    <row r="15" spans="1:11" ht="15.75" customHeight="1">
      <c r="A15" s="33"/>
      <c r="B15" s="31" t="s">
        <v>21</v>
      </c>
      <c r="C15" s="484">
        <v>26402</v>
      </c>
      <c r="D15" s="323"/>
      <c r="E15" s="26"/>
      <c r="F15" s="27" t="s">
        <v>49</v>
      </c>
      <c r="G15" s="484">
        <v>128189</v>
      </c>
      <c r="H15" s="323"/>
      <c r="I15" s="94"/>
      <c r="J15" s="27"/>
      <c r="K15" s="331"/>
    </row>
    <row r="16" spans="1:11" ht="15.75" customHeight="1">
      <c r="A16" s="33"/>
      <c r="B16" s="31" t="s">
        <v>22</v>
      </c>
      <c r="C16" s="484">
        <v>15067</v>
      </c>
      <c r="D16" s="323"/>
      <c r="E16" s="26"/>
      <c r="F16" s="27" t="s">
        <v>426</v>
      </c>
      <c r="G16" s="484">
        <v>49187</v>
      </c>
      <c r="H16" s="323"/>
      <c r="I16" s="94"/>
      <c r="J16" s="27"/>
      <c r="K16" s="331"/>
    </row>
    <row r="17" spans="1:11" ht="15.75" customHeight="1">
      <c r="A17" s="33"/>
      <c r="B17" s="31" t="s">
        <v>23</v>
      </c>
      <c r="C17" s="484">
        <v>8280</v>
      </c>
      <c r="D17" s="323"/>
      <c r="E17" s="26"/>
      <c r="F17" s="27" t="s">
        <v>50</v>
      </c>
      <c r="G17" s="484">
        <v>12605</v>
      </c>
      <c r="H17" s="323"/>
      <c r="I17" s="94"/>
      <c r="J17" s="27"/>
      <c r="K17" s="331"/>
    </row>
    <row r="18" spans="1:11" ht="15.75" customHeight="1">
      <c r="A18" s="33"/>
      <c r="B18" s="31" t="s">
        <v>24</v>
      </c>
      <c r="C18" s="484">
        <v>9970</v>
      </c>
      <c r="D18" s="323"/>
      <c r="E18" s="26"/>
      <c r="F18" s="27" t="s">
        <v>51</v>
      </c>
      <c r="G18" s="484">
        <v>22659</v>
      </c>
      <c r="H18" s="323"/>
      <c r="I18" s="94"/>
      <c r="J18" s="27"/>
      <c r="K18" s="331"/>
    </row>
    <row r="19" spans="1:11" ht="15.75" customHeight="1">
      <c r="A19" s="33"/>
      <c r="B19" s="31" t="s">
        <v>25</v>
      </c>
      <c r="C19" s="484">
        <v>8084</v>
      </c>
      <c r="D19" s="323"/>
      <c r="E19" s="26"/>
      <c r="F19" s="27" t="s">
        <v>52</v>
      </c>
      <c r="G19" s="484">
        <v>27935</v>
      </c>
      <c r="H19" s="323"/>
      <c r="I19" s="94"/>
      <c r="J19" s="27"/>
      <c r="K19" s="331"/>
    </row>
    <row r="20" spans="1:11" ht="15.75" customHeight="1">
      <c r="A20" s="33"/>
      <c r="B20" s="31" t="s">
        <v>26</v>
      </c>
      <c r="C20" s="486">
        <v>10307</v>
      </c>
      <c r="D20" s="323"/>
      <c r="E20" s="26"/>
      <c r="F20" s="27" t="s">
        <v>53</v>
      </c>
      <c r="G20" s="484">
        <v>6008</v>
      </c>
      <c r="H20" s="323"/>
      <c r="I20" s="94"/>
      <c r="J20" s="27"/>
      <c r="K20" s="331"/>
    </row>
    <row r="21" spans="1:9" ht="15.75" customHeight="1">
      <c r="A21" s="561" t="s">
        <v>27</v>
      </c>
      <c r="B21" s="553"/>
      <c r="C21" s="326">
        <f>SUM(C22:C23)</f>
        <v>112117</v>
      </c>
      <c r="D21" s="323"/>
      <c r="E21" s="26"/>
      <c r="F21" s="27" t="s">
        <v>427</v>
      </c>
      <c r="G21" s="486">
        <v>8941</v>
      </c>
      <c r="H21" s="323"/>
      <c r="I21" s="323"/>
    </row>
    <row r="22" spans="1:11" ht="15.75" customHeight="1">
      <c r="A22" s="26"/>
      <c r="B22" s="31" t="s">
        <v>28</v>
      </c>
      <c r="C22" s="484">
        <v>40513</v>
      </c>
      <c r="D22" s="323"/>
      <c r="E22" s="561" t="s">
        <v>475</v>
      </c>
      <c r="F22" s="553"/>
      <c r="G22" s="326">
        <f>SUM(G23:G30)</f>
        <v>514868</v>
      </c>
      <c r="H22" s="323"/>
      <c r="I22" s="677"/>
      <c r="J22" s="677"/>
      <c r="K22" s="331"/>
    </row>
    <row r="23" spans="1:11" ht="15.75" customHeight="1">
      <c r="A23" s="28"/>
      <c r="B23" s="29" t="s">
        <v>29</v>
      </c>
      <c r="C23" s="484">
        <v>71604</v>
      </c>
      <c r="D23" s="323"/>
      <c r="E23" s="26"/>
      <c r="F23" s="27" t="s">
        <v>54</v>
      </c>
      <c r="G23" s="484">
        <v>163816</v>
      </c>
      <c r="H23" s="323"/>
      <c r="I23" s="334"/>
      <c r="J23" s="331"/>
      <c r="K23" s="331"/>
    </row>
    <row r="24" spans="1:11" ht="15.75" customHeight="1">
      <c r="A24" s="561" t="s">
        <v>30</v>
      </c>
      <c r="B24" s="553"/>
      <c r="C24" s="322">
        <f>SUM(C25:C32)</f>
        <v>562369</v>
      </c>
      <c r="D24" s="323"/>
      <c r="E24" s="26"/>
      <c r="F24" s="27" t="s">
        <v>55</v>
      </c>
      <c r="G24" s="484">
        <v>113877</v>
      </c>
      <c r="H24" s="323"/>
      <c r="I24" s="334"/>
      <c r="J24" s="331"/>
      <c r="K24" s="331"/>
    </row>
    <row r="25" spans="1:11" ht="15.75" customHeight="1">
      <c r="A25" s="26"/>
      <c r="B25" s="7" t="s">
        <v>31</v>
      </c>
      <c r="C25" s="484">
        <v>205166</v>
      </c>
      <c r="D25" s="323"/>
      <c r="E25" s="26"/>
      <c r="F25" s="27" t="s">
        <v>56</v>
      </c>
      <c r="G25" s="484">
        <v>80251</v>
      </c>
      <c r="H25" s="323"/>
      <c r="I25" s="323"/>
      <c r="J25" s="323"/>
      <c r="K25" s="323"/>
    </row>
    <row r="26" spans="1:11" ht="15.75" customHeight="1">
      <c r="A26" s="26"/>
      <c r="B26" s="7" t="s">
        <v>32</v>
      </c>
      <c r="C26" s="484">
        <v>110962</v>
      </c>
      <c r="D26" s="323"/>
      <c r="E26" s="26"/>
      <c r="F26" s="27" t="s">
        <v>428</v>
      </c>
      <c r="G26" s="484">
        <v>41738</v>
      </c>
      <c r="H26" s="323"/>
      <c r="I26" s="323"/>
      <c r="J26" s="323"/>
      <c r="K26" s="323"/>
    </row>
    <row r="27" spans="1:11" ht="15.75" customHeight="1">
      <c r="A27" s="26"/>
      <c r="B27" s="7" t="s">
        <v>33</v>
      </c>
      <c r="C27" s="484">
        <v>52332</v>
      </c>
      <c r="D27" s="323"/>
      <c r="E27" s="26"/>
      <c r="F27" s="27" t="s">
        <v>418</v>
      </c>
      <c r="G27" s="484">
        <v>34119</v>
      </c>
      <c r="H27" s="323"/>
      <c r="I27" s="323"/>
      <c r="J27" s="323"/>
      <c r="K27" s="323"/>
    </row>
    <row r="28" spans="1:11" ht="15.75" customHeight="1">
      <c r="A28" s="26"/>
      <c r="B28" s="7" t="s">
        <v>417</v>
      </c>
      <c r="C28" s="484">
        <v>36495</v>
      </c>
      <c r="D28" s="323"/>
      <c r="E28" s="26"/>
      <c r="F28" s="27" t="s">
        <v>430</v>
      </c>
      <c r="G28" s="484">
        <v>44549</v>
      </c>
      <c r="H28" s="323"/>
      <c r="I28" s="323"/>
      <c r="J28" s="323"/>
      <c r="K28" s="323"/>
    </row>
    <row r="29" spans="1:11" ht="15.75" customHeight="1">
      <c r="A29" s="26"/>
      <c r="B29" s="7" t="s">
        <v>424</v>
      </c>
      <c r="C29" s="484">
        <v>49357</v>
      </c>
      <c r="D29" s="323"/>
      <c r="E29" s="26"/>
      <c r="F29" s="27" t="s">
        <v>57</v>
      </c>
      <c r="G29" s="484">
        <v>20110</v>
      </c>
      <c r="H29" s="323"/>
      <c r="I29" s="323"/>
      <c r="J29" s="323"/>
      <c r="K29" s="323"/>
    </row>
    <row r="30" spans="1:11" ht="15.75" customHeight="1">
      <c r="A30" s="26"/>
      <c r="B30" s="7" t="s">
        <v>34</v>
      </c>
      <c r="C30" s="484">
        <v>38596</v>
      </c>
      <c r="D30" s="323"/>
      <c r="E30" s="26"/>
      <c r="F30" s="27" t="s">
        <v>431</v>
      </c>
      <c r="G30" s="484">
        <v>16408</v>
      </c>
      <c r="H30" s="323"/>
      <c r="I30" s="323"/>
      <c r="J30" s="323"/>
      <c r="K30" s="323"/>
    </row>
    <row r="31" spans="1:11" ht="15.75" customHeight="1">
      <c r="A31" s="26"/>
      <c r="B31" s="7" t="s">
        <v>35</v>
      </c>
      <c r="C31" s="484">
        <v>31158</v>
      </c>
      <c r="D31" s="323"/>
      <c r="E31" s="561" t="s">
        <v>58</v>
      </c>
      <c r="F31" s="553"/>
      <c r="G31" s="322">
        <f>SUM(G32:G32)</f>
        <v>778328</v>
      </c>
      <c r="H31" s="323"/>
      <c r="I31" s="323"/>
      <c r="J31" s="323"/>
      <c r="K31" s="323"/>
    </row>
    <row r="32" spans="1:11" ht="15.75" customHeight="1">
      <c r="A32" s="26"/>
      <c r="B32" s="30" t="s">
        <v>36</v>
      </c>
      <c r="C32" s="484">
        <v>38303</v>
      </c>
      <c r="D32" s="323"/>
      <c r="E32" s="28"/>
      <c r="F32" s="29" t="s">
        <v>59</v>
      </c>
      <c r="G32" s="486">
        <v>778328</v>
      </c>
      <c r="H32" s="323"/>
      <c r="I32" s="323"/>
      <c r="J32" s="323"/>
      <c r="K32" s="323"/>
    </row>
    <row r="33" spans="1:11" ht="15.75" customHeight="1">
      <c r="A33" s="561" t="s">
        <v>37</v>
      </c>
      <c r="B33" s="553"/>
      <c r="C33" s="322">
        <f>SUM(C34:C35)</f>
        <v>105326</v>
      </c>
      <c r="D33" s="323"/>
      <c r="E33" s="94"/>
      <c r="F33" s="27"/>
      <c r="G33" s="331"/>
      <c r="H33" s="323"/>
      <c r="I33" s="323"/>
      <c r="J33" s="323"/>
      <c r="K33" s="323"/>
    </row>
    <row r="34" spans="1:11" ht="15.75" customHeight="1">
      <c r="A34" s="26"/>
      <c r="B34" s="7" t="s">
        <v>38</v>
      </c>
      <c r="C34" s="484">
        <v>84022</v>
      </c>
      <c r="D34" s="323"/>
      <c r="E34" s="674" t="s">
        <v>472</v>
      </c>
      <c r="F34" s="675"/>
      <c r="G34" s="483">
        <v>126204902</v>
      </c>
      <c r="H34" s="323"/>
      <c r="I34" s="323"/>
      <c r="J34" s="323"/>
      <c r="K34" s="323"/>
    </row>
    <row r="35" spans="1:11" ht="15.75" customHeight="1">
      <c r="A35" s="28"/>
      <c r="B35" s="30" t="s">
        <v>39</v>
      </c>
      <c r="C35" s="486">
        <v>21304</v>
      </c>
      <c r="D35" s="323"/>
      <c r="E35" s="324"/>
      <c r="F35" s="325" t="s">
        <v>468</v>
      </c>
      <c r="G35" s="484">
        <v>61617893</v>
      </c>
      <c r="H35" s="323"/>
      <c r="I35" s="323"/>
      <c r="J35" s="323"/>
      <c r="K35" s="323"/>
    </row>
    <row r="36" spans="4:11" ht="15.75" customHeight="1">
      <c r="D36" s="323"/>
      <c r="E36" s="327"/>
      <c r="F36" s="328" t="s">
        <v>469</v>
      </c>
      <c r="G36" s="486">
        <v>64587009</v>
      </c>
      <c r="H36" s="323"/>
      <c r="I36" s="323"/>
      <c r="J36" s="323"/>
      <c r="K36" s="323"/>
    </row>
    <row r="37" spans="4:11" ht="15.75" customHeight="1">
      <c r="D37" s="323"/>
      <c r="E37" s="334"/>
      <c r="F37" s="331"/>
      <c r="G37" s="331"/>
      <c r="H37" s="323"/>
      <c r="I37" s="323"/>
      <c r="J37" s="323"/>
      <c r="K37" s="323"/>
    </row>
    <row r="38" spans="1:11" ht="15.75" customHeight="1">
      <c r="A38" s="329" t="s">
        <v>473</v>
      </c>
      <c r="B38" s="543" t="s">
        <v>720</v>
      </c>
      <c r="D38" s="323"/>
      <c r="E38" s="323"/>
      <c r="H38" s="323"/>
      <c r="I38" s="323"/>
      <c r="J38" s="323"/>
      <c r="K38" s="323"/>
    </row>
    <row r="39" spans="2:11" ht="15.75" customHeight="1">
      <c r="B39" s="330" t="s">
        <v>721</v>
      </c>
      <c r="D39" s="323"/>
      <c r="E39" s="323"/>
      <c r="H39" s="323"/>
      <c r="I39" s="323"/>
      <c r="J39" s="323"/>
      <c r="K39" s="323"/>
    </row>
    <row r="40" spans="2:11" ht="15.75" customHeight="1">
      <c r="B40" s="330"/>
      <c r="D40" s="323"/>
      <c r="E40" s="323"/>
      <c r="H40" s="323"/>
      <c r="I40" s="323"/>
      <c r="J40" s="323"/>
      <c r="K40" s="323"/>
    </row>
    <row r="41" spans="2:11" ht="15.75" customHeight="1">
      <c r="B41" s="330"/>
      <c r="D41" s="323"/>
      <c r="H41" s="323"/>
      <c r="I41" s="323"/>
      <c r="J41" s="323"/>
      <c r="K41" s="323"/>
    </row>
    <row r="42" spans="4:11" ht="15.75" customHeight="1">
      <c r="D42" s="323"/>
      <c r="G42" s="331"/>
      <c r="H42" s="323"/>
      <c r="I42" s="323"/>
      <c r="J42" s="323"/>
      <c r="K42" s="323"/>
    </row>
    <row r="43" spans="4:11" ht="15.75" customHeight="1">
      <c r="D43" s="323"/>
      <c r="H43" s="323"/>
      <c r="I43" s="323"/>
      <c r="J43" s="323"/>
      <c r="K43" s="323"/>
    </row>
    <row r="44" spans="4:11" ht="15.75" customHeight="1">
      <c r="D44" s="323"/>
      <c r="F44" s="332"/>
      <c r="H44" s="323"/>
      <c r="I44" s="323"/>
      <c r="J44" s="323"/>
      <c r="K44" s="323"/>
    </row>
    <row r="45" spans="4:11" ht="15.75" customHeight="1">
      <c r="D45" s="323"/>
      <c r="F45" s="333" t="s">
        <v>524</v>
      </c>
      <c r="G45" s="334"/>
      <c r="H45" s="323"/>
      <c r="I45" s="323"/>
      <c r="J45" s="323"/>
      <c r="K45" s="323"/>
    </row>
    <row r="46" spans="4:11" ht="15.75" customHeight="1">
      <c r="D46" s="323"/>
      <c r="F46" s="334"/>
      <c r="G46" s="334"/>
      <c r="H46" s="323"/>
      <c r="I46" s="323"/>
      <c r="J46" s="323"/>
      <c r="K46" s="323"/>
    </row>
    <row r="47" spans="6:7" ht="15.75" customHeight="1">
      <c r="F47" s="334"/>
      <c r="G47" s="334"/>
    </row>
    <row r="48" spans="6:7" ht="15.75" customHeight="1">
      <c r="F48" s="334"/>
      <c r="G48" s="334"/>
    </row>
    <row r="49" spans="6:7" ht="15.75" customHeight="1">
      <c r="F49" s="334"/>
      <c r="G49" s="334"/>
    </row>
  </sheetData>
  <mergeCells count="23">
    <mergeCell ref="A12:B12"/>
    <mergeCell ref="A6:B6"/>
    <mergeCell ref="A7:B7"/>
    <mergeCell ref="A8:B8"/>
    <mergeCell ref="A3:B3"/>
    <mergeCell ref="A10:B10"/>
    <mergeCell ref="A11:B11"/>
    <mergeCell ref="A9:B9"/>
    <mergeCell ref="A21:B21"/>
    <mergeCell ref="A24:B24"/>
    <mergeCell ref="A33:B33"/>
    <mergeCell ref="A13:B13"/>
    <mergeCell ref="A14:B14"/>
    <mergeCell ref="E31:F31"/>
    <mergeCell ref="E34:F34"/>
    <mergeCell ref="E22:F22"/>
    <mergeCell ref="I3:J3"/>
    <mergeCell ref="I10:J10"/>
    <mergeCell ref="I12:J12"/>
    <mergeCell ref="E3:F3"/>
    <mergeCell ref="E7:F7"/>
    <mergeCell ref="I22:J22"/>
    <mergeCell ref="E9:F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 transitionEntry="1"/>
  <dimension ref="A1:AA70"/>
  <sheetViews>
    <sheetView showGridLines="0" view="pageBreakPreview" zoomScaleSheetLayoutView="100" workbookViewId="0" topLeftCell="A1">
      <pane xSplit="1" ySplit="4" topLeftCell="N52" activePane="bottomRight" state="frozen"/>
      <selection pane="topLeft" activeCell="E43" sqref="E43"/>
      <selection pane="topRight" activeCell="E43" sqref="E43"/>
      <selection pane="bottomLeft" activeCell="E43" sqref="E43"/>
      <selection pane="bottomRight" activeCell="X69" sqref="X69"/>
    </sheetView>
  </sheetViews>
  <sheetFormatPr defaultColWidth="13.375" defaultRowHeight="16.5" customHeight="1"/>
  <cols>
    <col min="1" max="1" width="10.125" style="61" customWidth="1"/>
    <col min="2" max="2" width="9.375" style="61" bestFit="1" customWidth="1"/>
    <col min="3" max="18" width="8.375" style="61" customWidth="1"/>
    <col min="19" max="26" width="7.75390625" style="61" customWidth="1"/>
    <col min="27" max="27" width="10.875" style="61" customWidth="1"/>
    <col min="28" max="16384" width="13.375" style="61" customWidth="1"/>
  </cols>
  <sheetData>
    <row r="1" ht="14.25">
      <c r="A1" s="99" t="s">
        <v>412</v>
      </c>
    </row>
    <row r="2" spans="1:4" ht="18" customHeight="1">
      <c r="A2" s="100"/>
      <c r="B2" s="101"/>
      <c r="C2" s="101"/>
      <c r="D2" s="101"/>
    </row>
    <row r="3" spans="1:27" ht="27">
      <c r="A3" s="566"/>
      <c r="B3" s="568" t="s">
        <v>1</v>
      </c>
      <c r="C3" s="569"/>
      <c r="D3" s="570"/>
      <c r="E3" s="563" t="s">
        <v>2</v>
      </c>
      <c r="F3" s="564"/>
      <c r="G3" s="571"/>
      <c r="H3" s="572" t="s">
        <v>4</v>
      </c>
      <c r="I3" s="564"/>
      <c r="J3" s="565"/>
      <c r="K3" s="563" t="s">
        <v>67</v>
      </c>
      <c r="L3" s="564"/>
      <c r="M3" s="565"/>
      <c r="N3" s="572" t="s">
        <v>68</v>
      </c>
      <c r="O3" s="564"/>
      <c r="P3" s="571"/>
      <c r="Q3" s="573" t="s">
        <v>6</v>
      </c>
      <c r="R3" s="575" t="s">
        <v>7</v>
      </c>
      <c r="S3" s="102" t="s">
        <v>60</v>
      </c>
      <c r="T3" s="103" t="s">
        <v>61</v>
      </c>
      <c r="U3" s="104" t="s">
        <v>334</v>
      </c>
      <c r="V3" s="105" t="s">
        <v>335</v>
      </c>
      <c r="W3" s="103" t="s">
        <v>69</v>
      </c>
      <c r="X3" s="103" t="s">
        <v>62</v>
      </c>
      <c r="Y3" s="106" t="s">
        <v>63</v>
      </c>
      <c r="Z3" s="556" t="s">
        <v>336</v>
      </c>
      <c r="AA3" s="107"/>
    </row>
    <row r="4" spans="1:27" ht="18" customHeight="1">
      <c r="A4" s="567"/>
      <c r="B4" s="62" t="s">
        <v>70</v>
      </c>
      <c r="C4" s="108" t="s">
        <v>11</v>
      </c>
      <c r="D4" s="109" t="s">
        <v>12</v>
      </c>
      <c r="E4" s="62" t="s">
        <v>70</v>
      </c>
      <c r="F4" s="108" t="s">
        <v>11</v>
      </c>
      <c r="G4" s="109" t="s">
        <v>12</v>
      </c>
      <c r="H4" s="62" t="s">
        <v>70</v>
      </c>
      <c r="I4" s="108" t="s">
        <v>11</v>
      </c>
      <c r="J4" s="109" t="s">
        <v>12</v>
      </c>
      <c r="K4" s="62" t="s">
        <v>70</v>
      </c>
      <c r="L4" s="108" t="s">
        <v>11</v>
      </c>
      <c r="M4" s="109" t="s">
        <v>12</v>
      </c>
      <c r="N4" s="110" t="s">
        <v>70</v>
      </c>
      <c r="O4" s="111" t="s">
        <v>71</v>
      </c>
      <c r="P4" s="112" t="s">
        <v>72</v>
      </c>
      <c r="Q4" s="574"/>
      <c r="R4" s="576"/>
      <c r="S4" s="558" t="s">
        <v>64</v>
      </c>
      <c r="T4" s="559"/>
      <c r="U4" s="559"/>
      <c r="V4" s="113" t="s">
        <v>65</v>
      </c>
      <c r="W4" s="113" t="s">
        <v>73</v>
      </c>
      <c r="X4" s="558" t="s">
        <v>64</v>
      </c>
      <c r="Y4" s="560"/>
      <c r="Z4" s="557"/>
      <c r="AA4" s="114"/>
    </row>
    <row r="5" spans="1:27" ht="16.5" customHeight="1">
      <c r="A5" s="115" t="s">
        <v>74</v>
      </c>
      <c r="B5" s="116">
        <v>64655</v>
      </c>
      <c r="C5" s="117" t="s">
        <v>75</v>
      </c>
      <c r="D5" s="118" t="s">
        <v>75</v>
      </c>
      <c r="E5" s="116">
        <v>31069</v>
      </c>
      <c r="F5" s="117" t="s">
        <v>75</v>
      </c>
      <c r="G5" s="118" t="s">
        <v>75</v>
      </c>
      <c r="H5" s="119">
        <f aca="true" t="shared" si="0" ref="H5:H37">B5-E5</f>
        <v>33586</v>
      </c>
      <c r="I5" s="117" t="s">
        <v>75</v>
      </c>
      <c r="J5" s="118" t="s">
        <v>75</v>
      </c>
      <c r="K5" s="116">
        <v>7834</v>
      </c>
      <c r="L5" s="117" t="s">
        <v>75</v>
      </c>
      <c r="M5" s="118" t="s">
        <v>75</v>
      </c>
      <c r="N5" s="116">
        <v>3874</v>
      </c>
      <c r="O5" s="117" t="s">
        <v>75</v>
      </c>
      <c r="P5" s="118" t="s">
        <v>75</v>
      </c>
      <c r="Q5" s="120">
        <v>14948</v>
      </c>
      <c r="R5" s="121">
        <v>1565</v>
      </c>
      <c r="S5" s="122">
        <v>38.11530979190002</v>
      </c>
      <c r="T5" s="111">
        <v>18.3</v>
      </c>
      <c r="U5" s="123">
        <v>19.8</v>
      </c>
      <c r="V5" s="111">
        <v>121.2</v>
      </c>
      <c r="W5" s="124">
        <v>56.5</v>
      </c>
      <c r="X5" s="111">
        <v>8.8</v>
      </c>
      <c r="Y5" s="124">
        <v>0.92</v>
      </c>
      <c r="Z5" s="125">
        <v>5.81</v>
      </c>
      <c r="AA5" s="126" t="str">
        <f>A5</f>
        <v>昭和元年</v>
      </c>
    </row>
    <row r="6" spans="1:27" ht="16.5" customHeight="1">
      <c r="A6" s="127" t="s">
        <v>76</v>
      </c>
      <c r="B6" s="128">
        <v>62301</v>
      </c>
      <c r="C6" s="129" t="s">
        <v>75</v>
      </c>
      <c r="D6" s="130" t="s">
        <v>75</v>
      </c>
      <c r="E6" s="128">
        <v>32056</v>
      </c>
      <c r="F6" s="129" t="s">
        <v>75</v>
      </c>
      <c r="G6" s="130" t="s">
        <v>75</v>
      </c>
      <c r="H6" s="131">
        <f t="shared" si="0"/>
        <v>30245</v>
      </c>
      <c r="I6" s="129" t="s">
        <v>75</v>
      </c>
      <c r="J6" s="130" t="s">
        <v>75</v>
      </c>
      <c r="K6" s="128">
        <v>7660</v>
      </c>
      <c r="L6" s="129" t="s">
        <v>75</v>
      </c>
      <c r="M6" s="130" t="s">
        <v>75</v>
      </c>
      <c r="N6" s="128">
        <v>3627</v>
      </c>
      <c r="O6" s="129" t="s">
        <v>75</v>
      </c>
      <c r="P6" s="130" t="s">
        <v>75</v>
      </c>
      <c r="Q6" s="132">
        <v>14959</v>
      </c>
      <c r="R6" s="133">
        <v>1529</v>
      </c>
      <c r="S6" s="134">
        <v>34.5</v>
      </c>
      <c r="T6" s="135">
        <v>17.8</v>
      </c>
      <c r="U6" s="136">
        <v>16.8</v>
      </c>
      <c r="V6" s="137">
        <v>123</v>
      </c>
      <c r="W6" s="136">
        <v>55</v>
      </c>
      <c r="X6" s="135">
        <v>8.3</v>
      </c>
      <c r="Y6" s="138">
        <v>0.85</v>
      </c>
      <c r="Z6" s="139">
        <v>5.26</v>
      </c>
      <c r="AA6" s="186" t="str">
        <f aca="true" t="shared" si="1" ref="AA6:AA66">A6</f>
        <v>  　　 5年</v>
      </c>
    </row>
    <row r="7" spans="1:27" ht="16.5" customHeight="1">
      <c r="A7" s="127" t="s">
        <v>77</v>
      </c>
      <c r="B7" s="128">
        <v>65427</v>
      </c>
      <c r="C7" s="129" t="s">
        <v>75</v>
      </c>
      <c r="D7" s="130" t="s">
        <v>75</v>
      </c>
      <c r="E7" s="128">
        <v>31984</v>
      </c>
      <c r="F7" s="129" t="s">
        <v>75</v>
      </c>
      <c r="G7" s="130" t="s">
        <v>75</v>
      </c>
      <c r="H7" s="131">
        <f t="shared" si="0"/>
        <v>33443</v>
      </c>
      <c r="I7" s="129" t="s">
        <v>75</v>
      </c>
      <c r="J7" s="130" t="s">
        <v>75</v>
      </c>
      <c r="K7" s="128">
        <v>7299</v>
      </c>
      <c r="L7" s="129" t="s">
        <v>75</v>
      </c>
      <c r="M7" s="130" t="s">
        <v>75</v>
      </c>
      <c r="N7" s="128">
        <v>3615</v>
      </c>
      <c r="O7" s="129" t="s">
        <v>75</v>
      </c>
      <c r="P7" s="130" t="s">
        <v>75</v>
      </c>
      <c r="Q7" s="132">
        <v>16337</v>
      </c>
      <c r="R7" s="133">
        <v>1417</v>
      </c>
      <c r="S7" s="134">
        <v>33.72821329704149</v>
      </c>
      <c r="T7" s="135">
        <v>16.5</v>
      </c>
      <c r="U7" s="136">
        <v>17.238659793814435</v>
      </c>
      <c r="V7" s="135">
        <v>111.6</v>
      </c>
      <c r="W7" s="138">
        <v>52.4</v>
      </c>
      <c r="X7" s="135">
        <v>8.4</v>
      </c>
      <c r="Y7" s="138">
        <v>0.73</v>
      </c>
      <c r="Z7" s="139" t="s">
        <v>75</v>
      </c>
      <c r="AA7" s="186" t="str">
        <f t="shared" si="1"/>
        <v>　    10年</v>
      </c>
    </row>
    <row r="8" spans="1:27" ht="16.5" customHeight="1">
      <c r="A8" s="127" t="s">
        <v>78</v>
      </c>
      <c r="B8" s="128">
        <v>63516</v>
      </c>
      <c r="C8" s="129" t="s">
        <v>75</v>
      </c>
      <c r="D8" s="130" t="s">
        <v>75</v>
      </c>
      <c r="E8" s="128">
        <v>30839</v>
      </c>
      <c r="F8" s="129" t="s">
        <v>75</v>
      </c>
      <c r="G8" s="130" t="s">
        <v>75</v>
      </c>
      <c r="H8" s="131">
        <f t="shared" si="0"/>
        <v>32677</v>
      </c>
      <c r="I8" s="129" t="s">
        <v>75</v>
      </c>
      <c r="J8" s="130" t="s">
        <v>75</v>
      </c>
      <c r="K8" s="128">
        <v>5265</v>
      </c>
      <c r="L8" s="129" t="s">
        <v>75</v>
      </c>
      <c r="M8" s="130" t="s">
        <v>75</v>
      </c>
      <c r="N8" s="128">
        <v>3188</v>
      </c>
      <c r="O8" s="129" t="s">
        <v>75</v>
      </c>
      <c r="P8" s="130" t="s">
        <v>75</v>
      </c>
      <c r="Q8" s="132">
        <v>19309</v>
      </c>
      <c r="R8" s="133">
        <v>1363</v>
      </c>
      <c r="S8" s="134">
        <v>31.476911183134607</v>
      </c>
      <c r="T8" s="135">
        <v>15.3</v>
      </c>
      <c r="U8" s="136">
        <v>16.2</v>
      </c>
      <c r="V8" s="135">
        <v>82.9</v>
      </c>
      <c r="W8" s="138">
        <v>47.8</v>
      </c>
      <c r="X8" s="135">
        <v>9.6</v>
      </c>
      <c r="Y8" s="138">
        <v>0.68</v>
      </c>
      <c r="Z8" s="139" t="s">
        <v>75</v>
      </c>
      <c r="AA8" s="186" t="str">
        <f t="shared" si="1"/>
        <v>  　  15年</v>
      </c>
    </row>
    <row r="9" spans="1:27" ht="16.5" customHeight="1">
      <c r="A9" s="127" t="s">
        <v>332</v>
      </c>
      <c r="B9" s="128">
        <f>SUM(C9:D9)</f>
        <v>81560</v>
      </c>
      <c r="C9" s="141">
        <v>41917</v>
      </c>
      <c r="D9" s="142">
        <v>39643</v>
      </c>
      <c r="E9" s="128">
        <f aca="true" t="shared" si="2" ref="E9:E63">SUM(F9:G9)</f>
        <v>30574</v>
      </c>
      <c r="F9" s="141">
        <v>16181</v>
      </c>
      <c r="G9" s="142">
        <v>14393</v>
      </c>
      <c r="H9" s="131">
        <f>B9-E9</f>
        <v>50986</v>
      </c>
      <c r="I9" s="143">
        <f>C9-F9</f>
        <v>25736</v>
      </c>
      <c r="J9" s="144">
        <f>D9-G9</f>
        <v>25250</v>
      </c>
      <c r="K9" s="128">
        <f aca="true" t="shared" si="3" ref="K9:K63">SUM(L9:M9)</f>
        <v>5365</v>
      </c>
      <c r="L9" s="141">
        <v>2865</v>
      </c>
      <c r="M9" s="142">
        <v>2500</v>
      </c>
      <c r="N9" s="128">
        <v>3841</v>
      </c>
      <c r="O9" s="129" t="s">
        <v>75</v>
      </c>
      <c r="P9" s="130" t="s">
        <v>75</v>
      </c>
      <c r="Q9" s="145">
        <v>29168</v>
      </c>
      <c r="R9" s="146">
        <v>2354</v>
      </c>
      <c r="S9" s="134">
        <v>34.7</v>
      </c>
      <c r="T9" s="137">
        <v>13</v>
      </c>
      <c r="U9" s="136">
        <v>21.7</v>
      </c>
      <c r="V9" s="137">
        <v>65.8</v>
      </c>
      <c r="W9" s="136">
        <v>45</v>
      </c>
      <c r="X9" s="147">
        <v>12.4</v>
      </c>
      <c r="Y9" s="148">
        <v>1</v>
      </c>
      <c r="Z9" s="139" t="s">
        <v>75</v>
      </c>
      <c r="AA9" s="186" t="str">
        <f t="shared" si="1"/>
        <v>  　　22年</v>
      </c>
    </row>
    <row r="10" spans="1:27" ht="16.5" customHeight="1">
      <c r="A10" s="127" t="s">
        <v>79</v>
      </c>
      <c r="B10" s="128">
        <f aca="true" t="shared" si="4" ref="B10:B41">SUM(C10:D10)</f>
        <v>83060</v>
      </c>
      <c r="C10" s="141">
        <v>42615</v>
      </c>
      <c r="D10" s="142">
        <v>40445</v>
      </c>
      <c r="E10" s="128">
        <f t="shared" si="2"/>
        <v>24762</v>
      </c>
      <c r="F10" s="141">
        <v>13205</v>
      </c>
      <c r="G10" s="142">
        <v>11557</v>
      </c>
      <c r="H10" s="131">
        <f t="shared" si="0"/>
        <v>58298</v>
      </c>
      <c r="I10" s="143">
        <f aca="true" t="shared" si="5" ref="I10:I41">C10-F10</f>
        <v>29410</v>
      </c>
      <c r="J10" s="144">
        <f aca="true" t="shared" si="6" ref="J10:J41">D10-G10</f>
        <v>28888</v>
      </c>
      <c r="K10" s="128">
        <f t="shared" si="3"/>
        <v>4437</v>
      </c>
      <c r="L10" s="141">
        <v>2511</v>
      </c>
      <c r="M10" s="142">
        <v>1926</v>
      </c>
      <c r="N10" s="128">
        <v>4512</v>
      </c>
      <c r="O10" s="129" t="s">
        <v>75</v>
      </c>
      <c r="P10" s="130" t="s">
        <v>75</v>
      </c>
      <c r="Q10" s="145">
        <v>27527</v>
      </c>
      <c r="R10" s="146">
        <v>2264</v>
      </c>
      <c r="S10" s="134">
        <v>34.5076859160781</v>
      </c>
      <c r="T10" s="137">
        <v>10.3</v>
      </c>
      <c r="U10" s="136">
        <v>24.2</v>
      </c>
      <c r="V10" s="137">
        <v>53.41921502528293</v>
      </c>
      <c r="W10" s="136">
        <v>51.52331795551089</v>
      </c>
      <c r="X10" s="147">
        <v>11.4</v>
      </c>
      <c r="Y10" s="148">
        <v>0.94</v>
      </c>
      <c r="Z10" s="139" t="s">
        <v>75</v>
      </c>
      <c r="AA10" s="186" t="str">
        <f t="shared" si="1"/>
        <v>  　　23年</v>
      </c>
    </row>
    <row r="11" spans="1:27" ht="16.5" customHeight="1">
      <c r="A11" s="127" t="s">
        <v>80</v>
      </c>
      <c r="B11" s="128">
        <f t="shared" si="4"/>
        <v>81037</v>
      </c>
      <c r="C11" s="141">
        <v>41505</v>
      </c>
      <c r="D11" s="142">
        <v>39532</v>
      </c>
      <c r="E11" s="128">
        <f t="shared" si="2"/>
        <v>25310</v>
      </c>
      <c r="F11" s="141">
        <v>13346</v>
      </c>
      <c r="G11" s="142">
        <v>11964</v>
      </c>
      <c r="H11" s="131">
        <f t="shared" si="0"/>
        <v>55727</v>
      </c>
      <c r="I11" s="143">
        <f t="shared" si="5"/>
        <v>28159</v>
      </c>
      <c r="J11" s="144">
        <f t="shared" si="6"/>
        <v>27568</v>
      </c>
      <c r="K11" s="128">
        <f t="shared" si="3"/>
        <v>4536</v>
      </c>
      <c r="L11" s="141">
        <v>2539</v>
      </c>
      <c r="M11" s="142">
        <v>1997</v>
      </c>
      <c r="N11" s="128">
        <v>5550</v>
      </c>
      <c r="O11" s="129" t="s">
        <v>75</v>
      </c>
      <c r="P11" s="130" t="s">
        <v>75</v>
      </c>
      <c r="Q11" s="145">
        <v>23628</v>
      </c>
      <c r="R11" s="146">
        <v>2320</v>
      </c>
      <c r="S11" s="134">
        <v>32.853725776372336</v>
      </c>
      <c r="T11" s="137">
        <v>10.3</v>
      </c>
      <c r="U11" s="136">
        <v>22.6</v>
      </c>
      <c r="V11" s="137">
        <v>55.9744314325555</v>
      </c>
      <c r="W11" s="136">
        <v>64.09738182406134</v>
      </c>
      <c r="X11" s="147">
        <v>9.6</v>
      </c>
      <c r="Y11" s="148">
        <v>0.94</v>
      </c>
      <c r="Z11" s="139" t="s">
        <v>75</v>
      </c>
      <c r="AA11" s="186" t="str">
        <f t="shared" si="1"/>
        <v>  　  24年</v>
      </c>
    </row>
    <row r="12" spans="1:27" ht="16.5" customHeight="1">
      <c r="A12" s="149" t="s">
        <v>81</v>
      </c>
      <c r="B12" s="150">
        <f t="shared" si="4"/>
        <v>70307</v>
      </c>
      <c r="C12" s="151">
        <v>36220</v>
      </c>
      <c r="D12" s="152">
        <v>34087</v>
      </c>
      <c r="E12" s="150">
        <f t="shared" si="2"/>
        <v>24530</v>
      </c>
      <c r="F12" s="151">
        <v>12933</v>
      </c>
      <c r="G12" s="152">
        <v>11597</v>
      </c>
      <c r="H12" s="153">
        <f t="shared" si="0"/>
        <v>45777</v>
      </c>
      <c r="I12" s="154">
        <f t="shared" si="5"/>
        <v>23287</v>
      </c>
      <c r="J12" s="155">
        <f t="shared" si="6"/>
        <v>22490</v>
      </c>
      <c r="K12" s="150">
        <f t="shared" si="3"/>
        <v>4043</v>
      </c>
      <c r="L12" s="151">
        <v>2194</v>
      </c>
      <c r="M12" s="152">
        <v>1849</v>
      </c>
      <c r="N12" s="150">
        <v>6280</v>
      </c>
      <c r="O12" s="156" t="s">
        <v>75</v>
      </c>
      <c r="P12" s="157" t="s">
        <v>75</v>
      </c>
      <c r="Q12" s="158">
        <v>19919</v>
      </c>
      <c r="R12" s="159">
        <v>2269</v>
      </c>
      <c r="S12" s="160">
        <v>28.44741918985932</v>
      </c>
      <c r="T12" s="161">
        <v>9.925259116834017</v>
      </c>
      <c r="U12" s="162">
        <v>18.522160073025308</v>
      </c>
      <c r="V12" s="161">
        <v>57.50494260884407</v>
      </c>
      <c r="W12" s="162">
        <v>81.99825035580452</v>
      </c>
      <c r="X12" s="163">
        <v>8.05956935785637</v>
      </c>
      <c r="Y12" s="164">
        <v>0.918076352877961</v>
      </c>
      <c r="Z12" s="165">
        <v>3.74</v>
      </c>
      <c r="AA12" s="200" t="str">
        <f t="shared" si="1"/>
        <v>  　  25年</v>
      </c>
    </row>
    <row r="13" spans="1:27" ht="16.5" customHeight="1">
      <c r="A13" s="127" t="s">
        <v>82</v>
      </c>
      <c r="B13" s="128">
        <f t="shared" si="4"/>
        <v>66287</v>
      </c>
      <c r="C13" s="141">
        <v>34021</v>
      </c>
      <c r="D13" s="142">
        <v>32266</v>
      </c>
      <c r="E13" s="128">
        <f t="shared" si="2"/>
        <v>22569</v>
      </c>
      <c r="F13" s="141">
        <v>11852</v>
      </c>
      <c r="G13" s="142">
        <v>10717</v>
      </c>
      <c r="H13" s="131">
        <f t="shared" si="0"/>
        <v>43718</v>
      </c>
      <c r="I13" s="143">
        <f t="shared" si="5"/>
        <v>22169</v>
      </c>
      <c r="J13" s="144">
        <f t="shared" si="6"/>
        <v>21549</v>
      </c>
      <c r="K13" s="128">
        <f t="shared" si="3"/>
        <v>3306</v>
      </c>
      <c r="L13" s="141">
        <v>1863</v>
      </c>
      <c r="M13" s="142">
        <v>1443</v>
      </c>
      <c r="N13" s="128">
        <f aca="true" t="shared" si="7" ref="N13:N44">SUM(O13:P13)</f>
        <v>6370</v>
      </c>
      <c r="O13" s="141">
        <v>2989</v>
      </c>
      <c r="P13" s="142">
        <v>3381</v>
      </c>
      <c r="Q13" s="166">
        <v>19173</v>
      </c>
      <c r="R13" s="146">
        <v>2234</v>
      </c>
      <c r="S13" s="134">
        <v>26.451316839584997</v>
      </c>
      <c r="T13" s="137">
        <v>9.005985634477256</v>
      </c>
      <c r="U13" s="136">
        <v>17.5</v>
      </c>
      <c r="V13" s="137">
        <v>49.87403261574668</v>
      </c>
      <c r="W13" s="136">
        <v>87.67221327607801</v>
      </c>
      <c r="X13" s="147">
        <v>7.650837988826815</v>
      </c>
      <c r="Y13" s="148">
        <v>0.89146049481245</v>
      </c>
      <c r="Z13" s="139" t="s">
        <v>75</v>
      </c>
      <c r="AA13" s="186" t="str">
        <f t="shared" si="1"/>
        <v>  　  26年</v>
      </c>
    </row>
    <row r="14" spans="1:27" ht="16.5" customHeight="1">
      <c r="A14" s="127" t="s">
        <v>83</v>
      </c>
      <c r="B14" s="128">
        <f t="shared" si="4"/>
        <v>61144</v>
      </c>
      <c r="C14" s="141">
        <v>31261</v>
      </c>
      <c r="D14" s="142">
        <v>29883</v>
      </c>
      <c r="E14" s="128">
        <f t="shared" si="2"/>
        <v>20639</v>
      </c>
      <c r="F14" s="141">
        <v>10895</v>
      </c>
      <c r="G14" s="142">
        <v>9744</v>
      </c>
      <c r="H14" s="131">
        <f t="shared" si="0"/>
        <v>40505</v>
      </c>
      <c r="I14" s="143">
        <f t="shared" si="5"/>
        <v>20366</v>
      </c>
      <c r="J14" s="144">
        <f t="shared" si="6"/>
        <v>20139</v>
      </c>
      <c r="K14" s="128">
        <f t="shared" si="3"/>
        <v>2748</v>
      </c>
      <c r="L14" s="141">
        <v>1513</v>
      </c>
      <c r="M14" s="142">
        <v>1235</v>
      </c>
      <c r="N14" s="128">
        <f t="shared" si="7"/>
        <v>6004</v>
      </c>
      <c r="O14" s="141">
        <v>2747</v>
      </c>
      <c r="P14" s="142">
        <v>3257</v>
      </c>
      <c r="Q14" s="166">
        <v>19999</v>
      </c>
      <c r="R14" s="146">
        <v>2117</v>
      </c>
      <c r="S14" s="134">
        <v>24.06296733569461</v>
      </c>
      <c r="T14" s="137">
        <v>8.122392758756396</v>
      </c>
      <c r="U14" s="136">
        <v>16.5</v>
      </c>
      <c r="V14" s="137">
        <v>44.94308517597802</v>
      </c>
      <c r="W14" s="136">
        <v>89.41442783105975</v>
      </c>
      <c r="X14" s="147">
        <v>7.870523415977962</v>
      </c>
      <c r="Y14" s="148">
        <v>0.8331365604092877</v>
      </c>
      <c r="Z14" s="139" t="s">
        <v>75</v>
      </c>
      <c r="AA14" s="186" t="str">
        <f t="shared" si="1"/>
        <v>  　  27年</v>
      </c>
    </row>
    <row r="15" spans="1:27" ht="16.5" customHeight="1">
      <c r="A15" s="127" t="s">
        <v>84</v>
      </c>
      <c r="B15" s="128">
        <f t="shared" si="4"/>
        <v>57495</v>
      </c>
      <c r="C15" s="141">
        <v>29231</v>
      </c>
      <c r="D15" s="142">
        <v>28264</v>
      </c>
      <c r="E15" s="128">
        <f t="shared" si="2"/>
        <v>21856</v>
      </c>
      <c r="F15" s="141">
        <v>11612</v>
      </c>
      <c r="G15" s="142">
        <v>10244</v>
      </c>
      <c r="H15" s="131">
        <f t="shared" si="0"/>
        <v>35639</v>
      </c>
      <c r="I15" s="143">
        <f t="shared" si="5"/>
        <v>17619</v>
      </c>
      <c r="J15" s="144">
        <f t="shared" si="6"/>
        <v>18020</v>
      </c>
      <c r="K15" s="128">
        <f t="shared" si="3"/>
        <v>2522</v>
      </c>
      <c r="L15" s="141">
        <v>1419</v>
      </c>
      <c r="M15" s="142">
        <v>1103</v>
      </c>
      <c r="N15" s="128">
        <f t="shared" si="7"/>
        <v>5653</v>
      </c>
      <c r="O15" s="141">
        <v>2422</v>
      </c>
      <c r="P15" s="142">
        <v>3231</v>
      </c>
      <c r="Q15" s="166">
        <v>20172</v>
      </c>
      <c r="R15" s="146">
        <v>2047</v>
      </c>
      <c r="S15" s="134">
        <v>22.328155339805825</v>
      </c>
      <c r="T15" s="137">
        <v>8.487766990291263</v>
      </c>
      <c r="U15" s="136">
        <v>13.840388349514564</v>
      </c>
      <c r="V15" s="137">
        <v>43.864683885555266</v>
      </c>
      <c r="W15" s="136">
        <v>89.51985811110407</v>
      </c>
      <c r="X15" s="147">
        <v>7.83378640776699</v>
      </c>
      <c r="Y15" s="148">
        <v>0.7949514563106795</v>
      </c>
      <c r="Z15" s="139" t="s">
        <v>75</v>
      </c>
      <c r="AA15" s="186" t="str">
        <f t="shared" si="1"/>
        <v>  　  28年</v>
      </c>
    </row>
    <row r="16" spans="1:27" ht="16.5" customHeight="1">
      <c r="A16" s="167" t="s">
        <v>85</v>
      </c>
      <c r="B16" s="168">
        <f t="shared" si="4"/>
        <v>53361</v>
      </c>
      <c r="C16" s="169">
        <v>27407</v>
      </c>
      <c r="D16" s="170">
        <v>25954</v>
      </c>
      <c r="E16" s="168">
        <f t="shared" si="2"/>
        <v>20044</v>
      </c>
      <c r="F16" s="169">
        <v>10801</v>
      </c>
      <c r="G16" s="170">
        <v>9243</v>
      </c>
      <c r="H16" s="171">
        <f t="shared" si="0"/>
        <v>33317</v>
      </c>
      <c r="I16" s="172">
        <f t="shared" si="5"/>
        <v>16606</v>
      </c>
      <c r="J16" s="173">
        <f t="shared" si="6"/>
        <v>16711</v>
      </c>
      <c r="K16" s="168">
        <f t="shared" si="3"/>
        <v>2166</v>
      </c>
      <c r="L16" s="169">
        <v>1219</v>
      </c>
      <c r="M16" s="170">
        <v>947</v>
      </c>
      <c r="N16" s="168">
        <f t="shared" si="7"/>
        <v>5465</v>
      </c>
      <c r="O16" s="169">
        <v>2333</v>
      </c>
      <c r="P16" s="170">
        <v>3132</v>
      </c>
      <c r="Q16" s="174">
        <v>20462</v>
      </c>
      <c r="R16" s="175">
        <v>2105</v>
      </c>
      <c r="S16" s="176">
        <v>20.397935779816514</v>
      </c>
      <c r="T16" s="177">
        <v>7.6620795107033635</v>
      </c>
      <c r="U16" s="178">
        <v>12.73585626911315</v>
      </c>
      <c r="V16" s="177">
        <v>40.59144318884579</v>
      </c>
      <c r="W16" s="178">
        <v>92.90109815387754</v>
      </c>
      <c r="X16" s="179">
        <v>7.821865443425076</v>
      </c>
      <c r="Y16" s="180">
        <v>0.8046636085626911</v>
      </c>
      <c r="Z16" s="181" t="s">
        <v>75</v>
      </c>
      <c r="AA16" s="201" t="str">
        <f t="shared" si="1"/>
        <v>  　  29年</v>
      </c>
    </row>
    <row r="17" spans="1:27" ht="16.5" customHeight="1">
      <c r="A17" s="127" t="s">
        <v>86</v>
      </c>
      <c r="B17" s="128">
        <f t="shared" si="4"/>
        <v>54455</v>
      </c>
      <c r="C17" s="141">
        <v>27903</v>
      </c>
      <c r="D17" s="142">
        <v>26552</v>
      </c>
      <c r="E17" s="128">
        <f t="shared" si="2"/>
        <v>19741</v>
      </c>
      <c r="F17" s="141">
        <v>10536</v>
      </c>
      <c r="G17" s="142">
        <v>9205</v>
      </c>
      <c r="H17" s="131">
        <f t="shared" si="0"/>
        <v>34714</v>
      </c>
      <c r="I17" s="143">
        <f t="shared" si="5"/>
        <v>17367</v>
      </c>
      <c r="J17" s="144">
        <f t="shared" si="6"/>
        <v>17347</v>
      </c>
      <c r="K17" s="128">
        <f t="shared" si="3"/>
        <v>2015</v>
      </c>
      <c r="L17" s="141">
        <v>1106</v>
      </c>
      <c r="M17" s="142">
        <v>909</v>
      </c>
      <c r="N17" s="128">
        <f t="shared" si="7"/>
        <v>5584</v>
      </c>
      <c r="O17" s="141">
        <v>2393</v>
      </c>
      <c r="P17" s="142">
        <v>3191</v>
      </c>
      <c r="Q17" s="166">
        <v>21710</v>
      </c>
      <c r="R17" s="146">
        <v>1955</v>
      </c>
      <c r="S17" s="134">
        <v>20.545684010360564</v>
      </c>
      <c r="T17" s="137">
        <v>7.448211331347496</v>
      </c>
      <c r="U17" s="136">
        <v>13.097472679013066</v>
      </c>
      <c r="V17" s="137">
        <v>37.00303002479111</v>
      </c>
      <c r="W17" s="136">
        <v>93.00621262845817</v>
      </c>
      <c r="X17" s="147">
        <v>8.191108252041646</v>
      </c>
      <c r="Y17" s="148">
        <v>0.7376147688964264</v>
      </c>
      <c r="Z17" s="139">
        <v>2.51</v>
      </c>
      <c r="AA17" s="186" t="str">
        <f t="shared" si="1"/>
        <v>  　  30年</v>
      </c>
    </row>
    <row r="18" spans="1:27" ht="16.5" customHeight="1">
      <c r="A18" s="127" t="s">
        <v>87</v>
      </c>
      <c r="B18" s="128">
        <f t="shared" si="4"/>
        <v>51371</v>
      </c>
      <c r="C18" s="141">
        <v>26448</v>
      </c>
      <c r="D18" s="142">
        <v>24923</v>
      </c>
      <c r="E18" s="128">
        <f t="shared" si="2"/>
        <v>20261</v>
      </c>
      <c r="F18" s="141">
        <v>10812</v>
      </c>
      <c r="G18" s="142">
        <v>9449</v>
      </c>
      <c r="H18" s="131">
        <f t="shared" si="0"/>
        <v>31110</v>
      </c>
      <c r="I18" s="143">
        <f t="shared" si="5"/>
        <v>15636</v>
      </c>
      <c r="J18" s="144">
        <f t="shared" si="6"/>
        <v>15474</v>
      </c>
      <c r="K18" s="128">
        <f t="shared" si="3"/>
        <v>1860</v>
      </c>
      <c r="L18" s="141">
        <v>1043</v>
      </c>
      <c r="M18" s="142">
        <v>817</v>
      </c>
      <c r="N18" s="128">
        <f t="shared" si="7"/>
        <v>5303</v>
      </c>
      <c r="O18" s="141">
        <v>2358</v>
      </c>
      <c r="P18" s="142">
        <v>2945</v>
      </c>
      <c r="Q18" s="166">
        <v>21187</v>
      </c>
      <c r="R18" s="146">
        <v>1970</v>
      </c>
      <c r="S18" s="134">
        <v>19.22567365269461</v>
      </c>
      <c r="T18" s="137">
        <v>7.582709580838324</v>
      </c>
      <c r="U18" s="136">
        <v>11.642964071856287</v>
      </c>
      <c r="V18" s="137">
        <v>36.20719861400401</v>
      </c>
      <c r="W18" s="136">
        <v>93.57024385079578</v>
      </c>
      <c r="X18" s="147">
        <v>7.929266467065868</v>
      </c>
      <c r="Y18" s="148">
        <v>0.7372754491017964</v>
      </c>
      <c r="Z18" s="139" t="s">
        <v>75</v>
      </c>
      <c r="AA18" s="186" t="str">
        <f t="shared" si="1"/>
        <v>  　  31年</v>
      </c>
    </row>
    <row r="19" spans="1:27" ht="16.5" customHeight="1">
      <c r="A19" s="127" t="s">
        <v>88</v>
      </c>
      <c r="B19" s="128">
        <f t="shared" si="4"/>
        <v>50179</v>
      </c>
      <c r="C19" s="141">
        <v>25876</v>
      </c>
      <c r="D19" s="142">
        <v>24303</v>
      </c>
      <c r="E19" s="128">
        <f t="shared" si="2"/>
        <v>21102</v>
      </c>
      <c r="F19" s="141">
        <v>11161</v>
      </c>
      <c r="G19" s="142">
        <v>9941</v>
      </c>
      <c r="H19" s="131">
        <f t="shared" si="0"/>
        <v>29077</v>
      </c>
      <c r="I19" s="143">
        <f t="shared" si="5"/>
        <v>14715</v>
      </c>
      <c r="J19" s="144">
        <f t="shared" si="6"/>
        <v>14362</v>
      </c>
      <c r="K19" s="128">
        <f t="shared" si="3"/>
        <v>1805</v>
      </c>
      <c r="L19" s="141">
        <v>1007</v>
      </c>
      <c r="M19" s="142">
        <v>798</v>
      </c>
      <c r="N19" s="128">
        <f t="shared" si="7"/>
        <v>5175</v>
      </c>
      <c r="O19" s="141">
        <v>2454</v>
      </c>
      <c r="P19" s="142">
        <v>2721</v>
      </c>
      <c r="Q19" s="166">
        <v>22842</v>
      </c>
      <c r="R19" s="146">
        <v>1826</v>
      </c>
      <c r="S19" s="134">
        <v>18.64004457652303</v>
      </c>
      <c r="T19" s="137">
        <v>7.838781575037148</v>
      </c>
      <c r="U19" s="136">
        <v>10.801263001485884</v>
      </c>
      <c r="V19" s="137">
        <v>35.97122302158273</v>
      </c>
      <c r="W19" s="136">
        <v>93.48917874047042</v>
      </c>
      <c r="X19" s="147">
        <v>8.485141158989599</v>
      </c>
      <c r="Y19" s="148">
        <v>0.6783060921248142</v>
      </c>
      <c r="Z19" s="139" t="s">
        <v>75</v>
      </c>
      <c r="AA19" s="186" t="str">
        <f t="shared" si="1"/>
        <v>  　  32年</v>
      </c>
    </row>
    <row r="20" spans="1:27" ht="16.5" customHeight="1">
      <c r="A20" s="127" t="s">
        <v>89</v>
      </c>
      <c r="B20" s="128">
        <f t="shared" si="4"/>
        <v>51532</v>
      </c>
      <c r="C20" s="141">
        <v>26445</v>
      </c>
      <c r="D20" s="142">
        <v>25087</v>
      </c>
      <c r="E20" s="128">
        <f t="shared" si="2"/>
        <v>20050</v>
      </c>
      <c r="F20" s="141">
        <v>10805</v>
      </c>
      <c r="G20" s="142">
        <v>9245</v>
      </c>
      <c r="H20" s="131">
        <f t="shared" si="0"/>
        <v>31482</v>
      </c>
      <c r="I20" s="143">
        <f t="shared" si="5"/>
        <v>15640</v>
      </c>
      <c r="J20" s="144">
        <f t="shared" si="6"/>
        <v>15842</v>
      </c>
      <c r="K20" s="128">
        <f t="shared" si="3"/>
        <v>1555</v>
      </c>
      <c r="L20" s="141">
        <v>897</v>
      </c>
      <c r="M20" s="142">
        <v>658</v>
      </c>
      <c r="N20" s="128">
        <f t="shared" si="7"/>
        <v>5254</v>
      </c>
      <c r="O20" s="141">
        <v>2646</v>
      </c>
      <c r="P20" s="142">
        <v>2608</v>
      </c>
      <c r="Q20" s="166">
        <v>23572</v>
      </c>
      <c r="R20" s="146">
        <v>2024</v>
      </c>
      <c r="S20" s="134">
        <v>19.00147492625369</v>
      </c>
      <c r="T20" s="137">
        <v>7.39306784660767</v>
      </c>
      <c r="U20" s="136">
        <v>11.608407079646017</v>
      </c>
      <c r="V20" s="137">
        <v>30.17542497865404</v>
      </c>
      <c r="W20" s="136">
        <v>92.52280491670483</v>
      </c>
      <c r="X20" s="147">
        <v>8.691740412979351</v>
      </c>
      <c r="Y20" s="148">
        <v>0.7463126843657817</v>
      </c>
      <c r="Z20" s="139" t="s">
        <v>75</v>
      </c>
      <c r="AA20" s="186" t="str">
        <f t="shared" si="1"/>
        <v>　    33年</v>
      </c>
    </row>
    <row r="21" spans="1:27" ht="16.5" customHeight="1">
      <c r="A21" s="127" t="s">
        <v>90</v>
      </c>
      <c r="B21" s="128">
        <f t="shared" si="4"/>
        <v>50101</v>
      </c>
      <c r="C21" s="141">
        <v>25653</v>
      </c>
      <c r="D21" s="142">
        <v>24448</v>
      </c>
      <c r="E21" s="128">
        <f t="shared" si="2"/>
        <v>19765</v>
      </c>
      <c r="F21" s="141">
        <v>10657</v>
      </c>
      <c r="G21" s="142">
        <v>9108</v>
      </c>
      <c r="H21" s="131">
        <f t="shared" si="0"/>
        <v>30336</v>
      </c>
      <c r="I21" s="143">
        <f t="shared" si="5"/>
        <v>14996</v>
      </c>
      <c r="J21" s="144">
        <f t="shared" si="6"/>
        <v>15340</v>
      </c>
      <c r="K21" s="128">
        <f t="shared" si="3"/>
        <v>1480</v>
      </c>
      <c r="L21" s="141">
        <v>835</v>
      </c>
      <c r="M21" s="142">
        <v>645</v>
      </c>
      <c r="N21" s="128">
        <f t="shared" si="7"/>
        <v>4998</v>
      </c>
      <c r="O21" s="141">
        <v>2570</v>
      </c>
      <c r="P21" s="142">
        <v>2428</v>
      </c>
      <c r="Q21" s="166">
        <v>24217</v>
      </c>
      <c r="R21" s="146">
        <v>1910</v>
      </c>
      <c r="S21" s="134">
        <v>18.311769005847953</v>
      </c>
      <c r="T21" s="137">
        <v>7.224049707602339</v>
      </c>
      <c r="U21" s="136">
        <v>11.087719298245613</v>
      </c>
      <c r="V21" s="137">
        <v>29.540328536356558</v>
      </c>
      <c r="W21" s="136">
        <v>90.70945026225522</v>
      </c>
      <c r="X21" s="147">
        <v>8.851242690058479</v>
      </c>
      <c r="Y21" s="148">
        <v>0.6980994152046783</v>
      </c>
      <c r="Z21" s="139" t="s">
        <v>75</v>
      </c>
      <c r="AA21" s="186" t="str">
        <f t="shared" si="1"/>
        <v>  　  34年</v>
      </c>
    </row>
    <row r="22" spans="1:27" ht="16.5" customHeight="1">
      <c r="A22" s="149" t="s">
        <v>91</v>
      </c>
      <c r="B22" s="150">
        <f t="shared" si="4"/>
        <v>49533</v>
      </c>
      <c r="C22" s="151">
        <v>25584</v>
      </c>
      <c r="D22" s="152">
        <v>23949</v>
      </c>
      <c r="E22" s="150">
        <f t="shared" si="2"/>
        <v>19935</v>
      </c>
      <c r="F22" s="151">
        <v>10790</v>
      </c>
      <c r="G22" s="152">
        <v>9145</v>
      </c>
      <c r="H22" s="153">
        <f t="shared" si="0"/>
        <v>29598</v>
      </c>
      <c r="I22" s="154">
        <f t="shared" si="5"/>
        <v>14794</v>
      </c>
      <c r="J22" s="155">
        <f t="shared" si="6"/>
        <v>14804</v>
      </c>
      <c r="K22" s="150">
        <f t="shared" si="3"/>
        <v>1319</v>
      </c>
      <c r="L22" s="151">
        <v>732</v>
      </c>
      <c r="M22" s="152">
        <v>587</v>
      </c>
      <c r="N22" s="150">
        <f t="shared" si="7"/>
        <v>4835</v>
      </c>
      <c r="O22" s="151">
        <v>2521</v>
      </c>
      <c r="P22" s="152">
        <v>2314</v>
      </c>
      <c r="Q22" s="182">
        <v>24732</v>
      </c>
      <c r="R22" s="159">
        <v>1818</v>
      </c>
      <c r="S22" s="160">
        <v>17.97101954053139</v>
      </c>
      <c r="T22" s="161">
        <v>7.232597955716256</v>
      </c>
      <c r="U22" s="162">
        <v>10.738421584815136</v>
      </c>
      <c r="V22" s="161">
        <v>26.628712171683524</v>
      </c>
      <c r="W22" s="162">
        <v>88.93098881695114</v>
      </c>
      <c r="X22" s="163">
        <v>8.972992858829919</v>
      </c>
      <c r="Y22" s="164">
        <v>0.6595868113113696</v>
      </c>
      <c r="Z22" s="183">
        <v>2.11</v>
      </c>
      <c r="AA22" s="200" t="str">
        <f t="shared" si="1"/>
        <v>  　  35年</v>
      </c>
    </row>
    <row r="23" spans="1:27" ht="16.5" customHeight="1">
      <c r="A23" s="127" t="s">
        <v>92</v>
      </c>
      <c r="B23" s="128">
        <f t="shared" si="4"/>
        <v>48935</v>
      </c>
      <c r="C23" s="141">
        <v>25164</v>
      </c>
      <c r="D23" s="142">
        <v>23771</v>
      </c>
      <c r="E23" s="128">
        <f t="shared" si="2"/>
        <v>20042</v>
      </c>
      <c r="F23" s="141">
        <v>10968</v>
      </c>
      <c r="G23" s="142">
        <v>9074</v>
      </c>
      <c r="H23" s="131">
        <f t="shared" si="0"/>
        <v>28893</v>
      </c>
      <c r="I23" s="143">
        <f t="shared" si="5"/>
        <v>14196</v>
      </c>
      <c r="J23" s="144">
        <f t="shared" si="6"/>
        <v>14697</v>
      </c>
      <c r="K23" s="128">
        <f t="shared" si="3"/>
        <v>1295</v>
      </c>
      <c r="L23" s="141">
        <v>740</v>
      </c>
      <c r="M23" s="142">
        <v>555</v>
      </c>
      <c r="N23" s="128">
        <f t="shared" si="7"/>
        <v>4941</v>
      </c>
      <c r="O23" s="141">
        <v>2669</v>
      </c>
      <c r="P23" s="142">
        <v>2272</v>
      </c>
      <c r="Q23" s="166">
        <v>25041</v>
      </c>
      <c r="R23" s="146">
        <v>1741</v>
      </c>
      <c r="S23" s="134">
        <v>17.583542939274164</v>
      </c>
      <c r="T23" s="137">
        <v>7.201581027667984</v>
      </c>
      <c r="U23" s="136">
        <v>10.38196191160618</v>
      </c>
      <c r="V23" s="137">
        <v>26.463676305302954</v>
      </c>
      <c r="W23" s="136">
        <v>91.71059469893831</v>
      </c>
      <c r="X23" s="147">
        <v>8.997844053180021</v>
      </c>
      <c r="Y23" s="148">
        <v>0.6255839022637442</v>
      </c>
      <c r="Z23" s="139" t="s">
        <v>75</v>
      </c>
      <c r="AA23" s="186" t="str">
        <f t="shared" si="1"/>
        <v>  　  36年</v>
      </c>
    </row>
    <row r="24" spans="1:27" ht="16.5" customHeight="1">
      <c r="A24" s="127" t="s">
        <v>93</v>
      </c>
      <c r="B24" s="128">
        <f t="shared" si="4"/>
        <v>48405</v>
      </c>
      <c r="C24" s="141">
        <v>25073</v>
      </c>
      <c r="D24" s="142">
        <v>23332</v>
      </c>
      <c r="E24" s="128">
        <f t="shared" si="2"/>
        <v>20536</v>
      </c>
      <c r="F24" s="141">
        <v>11181</v>
      </c>
      <c r="G24" s="142">
        <v>9355</v>
      </c>
      <c r="H24" s="131">
        <f t="shared" si="0"/>
        <v>27869</v>
      </c>
      <c r="I24" s="143">
        <f t="shared" si="5"/>
        <v>13892</v>
      </c>
      <c r="J24" s="144">
        <f t="shared" si="6"/>
        <v>13977</v>
      </c>
      <c r="K24" s="128">
        <f t="shared" si="3"/>
        <v>1211</v>
      </c>
      <c r="L24" s="141">
        <v>675</v>
      </c>
      <c r="M24" s="142">
        <v>536</v>
      </c>
      <c r="N24" s="128">
        <f t="shared" si="7"/>
        <v>4945</v>
      </c>
      <c r="O24" s="141">
        <v>2822</v>
      </c>
      <c r="P24" s="142">
        <v>2123</v>
      </c>
      <c r="Q24" s="166">
        <v>26491</v>
      </c>
      <c r="R24" s="146">
        <v>1779</v>
      </c>
      <c r="S24" s="134">
        <v>17.19538188277087</v>
      </c>
      <c r="T24" s="137">
        <v>7.2952042628774425</v>
      </c>
      <c r="U24" s="136">
        <v>9.900177619893428</v>
      </c>
      <c r="V24" s="137">
        <v>25.01807664497469</v>
      </c>
      <c r="W24" s="136">
        <v>92.68978444236176</v>
      </c>
      <c r="X24" s="147">
        <v>9.410657193605683</v>
      </c>
      <c r="Y24" s="148">
        <v>0.6319715808170515</v>
      </c>
      <c r="Z24" s="139" t="s">
        <v>75</v>
      </c>
      <c r="AA24" s="186" t="str">
        <f t="shared" si="1"/>
        <v>  　  37年</v>
      </c>
    </row>
    <row r="25" spans="1:27" ht="16.5" customHeight="1">
      <c r="A25" s="127" t="s">
        <v>94</v>
      </c>
      <c r="B25" s="128">
        <f t="shared" si="4"/>
        <v>50158</v>
      </c>
      <c r="C25" s="141">
        <v>25857</v>
      </c>
      <c r="D25" s="142">
        <v>24301</v>
      </c>
      <c r="E25" s="128">
        <f t="shared" si="2"/>
        <v>19315</v>
      </c>
      <c r="F25" s="141">
        <v>10553</v>
      </c>
      <c r="G25" s="142">
        <v>8762</v>
      </c>
      <c r="H25" s="131">
        <f t="shared" si="0"/>
        <v>30843</v>
      </c>
      <c r="I25" s="143">
        <f t="shared" si="5"/>
        <v>15304</v>
      </c>
      <c r="J25" s="144">
        <f t="shared" si="6"/>
        <v>15539</v>
      </c>
      <c r="K25" s="128">
        <f t="shared" si="3"/>
        <v>1108</v>
      </c>
      <c r="L25" s="141">
        <v>608</v>
      </c>
      <c r="M25" s="142">
        <v>500</v>
      </c>
      <c r="N25" s="128">
        <f t="shared" si="7"/>
        <v>4817</v>
      </c>
      <c r="O25" s="141">
        <v>2795</v>
      </c>
      <c r="P25" s="142">
        <v>2022</v>
      </c>
      <c r="Q25" s="166">
        <v>27420</v>
      </c>
      <c r="R25" s="146">
        <v>1799</v>
      </c>
      <c r="S25" s="134">
        <v>17.593125219221324</v>
      </c>
      <c r="T25" s="137">
        <v>6.7748158540862855</v>
      </c>
      <c r="U25" s="136">
        <v>10.81830936513504</v>
      </c>
      <c r="V25" s="137">
        <v>22.09019498385103</v>
      </c>
      <c r="W25" s="136">
        <v>87.62164620281946</v>
      </c>
      <c r="X25" s="147">
        <v>9.617678007716592</v>
      </c>
      <c r="Y25" s="148">
        <v>0.6310066643283059</v>
      </c>
      <c r="Z25" s="139" t="s">
        <v>75</v>
      </c>
      <c r="AA25" s="186" t="str">
        <f t="shared" si="1"/>
        <v>  　  38年</v>
      </c>
    </row>
    <row r="26" spans="1:27" ht="16.5" customHeight="1">
      <c r="A26" s="167" t="s">
        <v>95</v>
      </c>
      <c r="B26" s="168">
        <f t="shared" si="4"/>
        <v>51435</v>
      </c>
      <c r="C26" s="169">
        <v>26658</v>
      </c>
      <c r="D26" s="170">
        <v>24777</v>
      </c>
      <c r="E26" s="168">
        <f t="shared" si="2"/>
        <v>19364</v>
      </c>
      <c r="F26" s="169">
        <v>10767</v>
      </c>
      <c r="G26" s="170">
        <v>8597</v>
      </c>
      <c r="H26" s="171">
        <f t="shared" si="0"/>
        <v>32071</v>
      </c>
      <c r="I26" s="172">
        <f t="shared" si="5"/>
        <v>15891</v>
      </c>
      <c r="J26" s="173">
        <f t="shared" si="6"/>
        <v>16180</v>
      </c>
      <c r="K26" s="168">
        <f t="shared" si="3"/>
        <v>894</v>
      </c>
      <c r="L26" s="169">
        <v>514</v>
      </c>
      <c r="M26" s="170">
        <v>380</v>
      </c>
      <c r="N26" s="168">
        <f t="shared" si="7"/>
        <v>4485</v>
      </c>
      <c r="O26" s="169">
        <v>2706</v>
      </c>
      <c r="P26" s="170">
        <v>1779</v>
      </c>
      <c r="Q26" s="174">
        <v>28472</v>
      </c>
      <c r="R26" s="175">
        <v>1913</v>
      </c>
      <c r="S26" s="176">
        <v>17.80373831775701</v>
      </c>
      <c r="T26" s="177">
        <v>6.702665282104534</v>
      </c>
      <c r="U26" s="178">
        <v>11.101073035652476</v>
      </c>
      <c r="V26" s="177">
        <v>17.381160688247302</v>
      </c>
      <c r="W26" s="178">
        <v>80.20386266094421</v>
      </c>
      <c r="X26" s="179">
        <v>9.855313257182416</v>
      </c>
      <c r="Y26" s="180">
        <v>0.6621668397369331</v>
      </c>
      <c r="Z26" s="181" t="s">
        <v>75</v>
      </c>
      <c r="AA26" s="201" t="str">
        <f t="shared" si="1"/>
        <v>  　  39年</v>
      </c>
    </row>
    <row r="27" spans="1:27" ht="16.5" customHeight="1">
      <c r="A27" s="127" t="s">
        <v>96</v>
      </c>
      <c r="B27" s="128">
        <f t="shared" si="4"/>
        <v>55328</v>
      </c>
      <c r="C27" s="141">
        <v>28509</v>
      </c>
      <c r="D27" s="142">
        <v>26819</v>
      </c>
      <c r="E27" s="128">
        <f t="shared" si="2"/>
        <v>19966</v>
      </c>
      <c r="F27" s="141">
        <v>11068</v>
      </c>
      <c r="G27" s="142">
        <v>8898</v>
      </c>
      <c r="H27" s="131">
        <f t="shared" si="0"/>
        <v>35362</v>
      </c>
      <c r="I27" s="143">
        <f t="shared" si="5"/>
        <v>17441</v>
      </c>
      <c r="J27" s="144">
        <f t="shared" si="6"/>
        <v>17921</v>
      </c>
      <c r="K27" s="128">
        <f t="shared" si="3"/>
        <v>866</v>
      </c>
      <c r="L27" s="141">
        <v>497</v>
      </c>
      <c r="M27" s="142">
        <v>369</v>
      </c>
      <c r="N27" s="128">
        <f t="shared" si="7"/>
        <v>4431</v>
      </c>
      <c r="O27" s="141">
        <v>2690</v>
      </c>
      <c r="P27" s="142">
        <v>1741</v>
      </c>
      <c r="Q27" s="166">
        <v>27788</v>
      </c>
      <c r="R27" s="146">
        <v>2064</v>
      </c>
      <c r="S27" s="134">
        <v>18.996601226222918</v>
      </c>
      <c r="T27" s="137">
        <v>6.855229541692576</v>
      </c>
      <c r="U27" s="136">
        <v>12.141371684530343</v>
      </c>
      <c r="V27" s="137">
        <v>15.652111046847889</v>
      </c>
      <c r="W27" s="136">
        <v>74.14782710554059</v>
      </c>
      <c r="X27" s="147">
        <v>9.540875413430495</v>
      </c>
      <c r="Y27" s="148">
        <v>0.7086644182136369</v>
      </c>
      <c r="Z27" s="184">
        <v>2.21</v>
      </c>
      <c r="AA27" s="186" t="str">
        <f t="shared" si="1"/>
        <v>  　  40年</v>
      </c>
    </row>
    <row r="28" spans="1:27" ht="16.5" customHeight="1">
      <c r="A28" s="127" t="s">
        <v>97</v>
      </c>
      <c r="B28" s="128">
        <f t="shared" si="4"/>
        <v>38846</v>
      </c>
      <c r="C28" s="141">
        <v>20184</v>
      </c>
      <c r="D28" s="142">
        <v>18662</v>
      </c>
      <c r="E28" s="128">
        <f t="shared" si="2"/>
        <v>19216</v>
      </c>
      <c r="F28" s="141">
        <v>10641</v>
      </c>
      <c r="G28" s="142">
        <v>8575</v>
      </c>
      <c r="H28" s="131">
        <f t="shared" si="0"/>
        <v>19630</v>
      </c>
      <c r="I28" s="143">
        <f t="shared" si="5"/>
        <v>9543</v>
      </c>
      <c r="J28" s="144">
        <f t="shared" si="6"/>
        <v>10087</v>
      </c>
      <c r="K28" s="128">
        <f t="shared" si="3"/>
        <v>670</v>
      </c>
      <c r="L28" s="141">
        <v>390</v>
      </c>
      <c r="M28" s="142">
        <v>280</v>
      </c>
      <c r="N28" s="128">
        <f t="shared" si="7"/>
        <v>3958</v>
      </c>
      <c r="O28" s="141">
        <v>2295</v>
      </c>
      <c r="P28" s="142">
        <v>1663</v>
      </c>
      <c r="Q28" s="166">
        <v>27496</v>
      </c>
      <c r="R28" s="146">
        <v>2144</v>
      </c>
      <c r="S28" s="134">
        <v>13.239945466939332</v>
      </c>
      <c r="T28" s="137">
        <v>6.5494205862304025</v>
      </c>
      <c r="U28" s="136">
        <v>6.69052488070893</v>
      </c>
      <c r="V28" s="137">
        <v>17.247593059774495</v>
      </c>
      <c r="W28" s="136">
        <v>92.4679936454537</v>
      </c>
      <c r="X28" s="147">
        <v>9.371506475800954</v>
      </c>
      <c r="Y28" s="148">
        <v>0.7307430129516018</v>
      </c>
      <c r="Z28" s="139" t="s">
        <v>75</v>
      </c>
      <c r="AA28" s="186" t="str">
        <f t="shared" si="1"/>
        <v>  　  41年</v>
      </c>
    </row>
    <row r="29" spans="1:27" ht="16.5" customHeight="1">
      <c r="A29" s="127" t="s">
        <v>98</v>
      </c>
      <c r="B29" s="128">
        <f t="shared" si="4"/>
        <v>58838</v>
      </c>
      <c r="C29" s="141">
        <v>30083</v>
      </c>
      <c r="D29" s="142">
        <v>28755</v>
      </c>
      <c r="E29" s="128">
        <f t="shared" si="2"/>
        <v>19187</v>
      </c>
      <c r="F29" s="141">
        <v>10577</v>
      </c>
      <c r="G29" s="142">
        <v>8610</v>
      </c>
      <c r="H29" s="131">
        <f t="shared" si="0"/>
        <v>39651</v>
      </c>
      <c r="I29" s="143">
        <f t="shared" si="5"/>
        <v>19506</v>
      </c>
      <c r="J29" s="144">
        <f t="shared" si="6"/>
        <v>20145</v>
      </c>
      <c r="K29" s="128">
        <f t="shared" si="3"/>
        <v>801</v>
      </c>
      <c r="L29" s="141">
        <v>454</v>
      </c>
      <c r="M29" s="142">
        <v>347</v>
      </c>
      <c r="N29" s="128">
        <f t="shared" si="7"/>
        <v>4081</v>
      </c>
      <c r="O29" s="141">
        <v>2569</v>
      </c>
      <c r="P29" s="142">
        <v>1512</v>
      </c>
      <c r="Q29" s="166">
        <v>27908</v>
      </c>
      <c r="R29" s="146">
        <v>2323</v>
      </c>
      <c r="S29" s="134">
        <v>19.797442799461642</v>
      </c>
      <c r="T29" s="137">
        <v>6.455921938088829</v>
      </c>
      <c r="U29" s="136">
        <v>13.341520861372812</v>
      </c>
      <c r="V29" s="137">
        <v>13.613651041843706</v>
      </c>
      <c r="W29" s="136">
        <v>64.86117071154978</v>
      </c>
      <c r="X29" s="147">
        <v>9.390309555854643</v>
      </c>
      <c r="Y29" s="148">
        <v>0.7816285329744279</v>
      </c>
      <c r="Z29" s="139" t="s">
        <v>75</v>
      </c>
      <c r="AA29" s="186" t="str">
        <f t="shared" si="1"/>
        <v>  　  42年</v>
      </c>
    </row>
    <row r="30" spans="1:27" ht="16.5" customHeight="1">
      <c r="A30" s="127" t="s">
        <v>99</v>
      </c>
      <c r="B30" s="128">
        <f t="shared" si="4"/>
        <v>55843</v>
      </c>
      <c r="C30" s="141">
        <v>28945</v>
      </c>
      <c r="D30" s="142">
        <v>26898</v>
      </c>
      <c r="E30" s="128">
        <f t="shared" si="2"/>
        <v>19442</v>
      </c>
      <c r="F30" s="141">
        <v>10555</v>
      </c>
      <c r="G30" s="142">
        <v>8887</v>
      </c>
      <c r="H30" s="131">
        <f t="shared" si="0"/>
        <v>36401</v>
      </c>
      <c r="I30" s="143">
        <f t="shared" si="5"/>
        <v>18390</v>
      </c>
      <c r="J30" s="144">
        <f t="shared" si="6"/>
        <v>18011</v>
      </c>
      <c r="K30" s="128">
        <f t="shared" si="3"/>
        <v>776</v>
      </c>
      <c r="L30" s="141">
        <v>453</v>
      </c>
      <c r="M30" s="142">
        <v>323</v>
      </c>
      <c r="N30" s="128">
        <f t="shared" si="7"/>
        <v>3739</v>
      </c>
      <c r="O30" s="141">
        <v>2399</v>
      </c>
      <c r="P30" s="142">
        <v>1340</v>
      </c>
      <c r="Q30" s="166">
        <v>27860</v>
      </c>
      <c r="R30" s="146">
        <v>2316</v>
      </c>
      <c r="S30" s="134">
        <v>18.52172470978441</v>
      </c>
      <c r="T30" s="137">
        <v>6.448424543946932</v>
      </c>
      <c r="U30" s="136">
        <v>12.07330016583748</v>
      </c>
      <c r="V30" s="137">
        <v>13.896101570474366</v>
      </c>
      <c r="W30" s="136">
        <v>62.75385183444664</v>
      </c>
      <c r="X30" s="147">
        <v>9.2</v>
      </c>
      <c r="Y30" s="148">
        <v>0.7681592039800995</v>
      </c>
      <c r="Z30" s="139" t="s">
        <v>75</v>
      </c>
      <c r="AA30" s="186" t="str">
        <f t="shared" si="1"/>
        <v>  　  43年</v>
      </c>
    </row>
    <row r="31" spans="1:27" ht="16.5" customHeight="1">
      <c r="A31" s="127" t="s">
        <v>100</v>
      </c>
      <c r="B31" s="128">
        <f t="shared" si="4"/>
        <v>56767</v>
      </c>
      <c r="C31" s="141">
        <v>29497</v>
      </c>
      <c r="D31" s="142">
        <v>27270</v>
      </c>
      <c r="E31" s="128">
        <f t="shared" si="2"/>
        <v>19754</v>
      </c>
      <c r="F31" s="141">
        <v>10979</v>
      </c>
      <c r="G31" s="142">
        <v>8775</v>
      </c>
      <c r="H31" s="131">
        <f t="shared" si="0"/>
        <v>37013</v>
      </c>
      <c r="I31" s="143">
        <f t="shared" si="5"/>
        <v>18518</v>
      </c>
      <c r="J31" s="144">
        <f t="shared" si="6"/>
        <v>18495</v>
      </c>
      <c r="K31" s="128">
        <f t="shared" si="3"/>
        <v>728</v>
      </c>
      <c r="L31" s="141">
        <v>420</v>
      </c>
      <c r="M31" s="142">
        <v>308</v>
      </c>
      <c r="N31" s="128">
        <f t="shared" si="7"/>
        <v>3543</v>
      </c>
      <c r="O31" s="141">
        <v>2335</v>
      </c>
      <c r="P31" s="142">
        <v>1208</v>
      </c>
      <c r="Q31" s="166">
        <v>28372</v>
      </c>
      <c r="R31" s="146">
        <v>2570</v>
      </c>
      <c r="S31" s="134">
        <v>18.587753765553373</v>
      </c>
      <c r="T31" s="137">
        <v>6.468238375900459</v>
      </c>
      <c r="U31" s="136">
        <v>12.119515389652914</v>
      </c>
      <c r="V31" s="137">
        <v>12.824352176440538</v>
      </c>
      <c r="W31" s="136">
        <v>58.74647653788758</v>
      </c>
      <c r="X31" s="147">
        <v>9.290111329404061</v>
      </c>
      <c r="Y31" s="148">
        <v>0.8415193189259986</v>
      </c>
      <c r="Z31" s="139" t="s">
        <v>75</v>
      </c>
      <c r="AA31" s="186" t="str">
        <f t="shared" si="1"/>
        <v>  　  44年</v>
      </c>
    </row>
    <row r="32" spans="1:27" ht="16.5" customHeight="1">
      <c r="A32" s="149" t="s">
        <v>101</v>
      </c>
      <c r="B32" s="150">
        <f t="shared" si="4"/>
        <v>58139</v>
      </c>
      <c r="C32" s="151">
        <v>29949</v>
      </c>
      <c r="D32" s="152">
        <v>28190</v>
      </c>
      <c r="E32" s="150">
        <f t="shared" si="2"/>
        <v>20302</v>
      </c>
      <c r="F32" s="151">
        <v>11172</v>
      </c>
      <c r="G32" s="152">
        <v>9130</v>
      </c>
      <c r="H32" s="153">
        <f t="shared" si="0"/>
        <v>37837</v>
      </c>
      <c r="I32" s="154">
        <f t="shared" si="5"/>
        <v>18777</v>
      </c>
      <c r="J32" s="155">
        <f t="shared" si="6"/>
        <v>19060</v>
      </c>
      <c r="K32" s="150">
        <f t="shared" si="3"/>
        <v>672</v>
      </c>
      <c r="L32" s="151">
        <v>396</v>
      </c>
      <c r="M32" s="152">
        <v>276</v>
      </c>
      <c r="N32" s="150">
        <f t="shared" si="7"/>
        <v>3495</v>
      </c>
      <c r="O32" s="151">
        <v>2285</v>
      </c>
      <c r="P32" s="152">
        <v>1210</v>
      </c>
      <c r="Q32" s="182">
        <v>30036</v>
      </c>
      <c r="R32" s="159">
        <v>2701</v>
      </c>
      <c r="S32" s="160">
        <v>18.85920295628119</v>
      </c>
      <c r="T32" s="161">
        <v>6.5855886482124</v>
      </c>
      <c r="U32" s="162">
        <v>12.2</v>
      </c>
      <c r="V32" s="161">
        <v>11.558506338258312</v>
      </c>
      <c r="W32" s="162">
        <v>56.705714378427494</v>
      </c>
      <c r="X32" s="163">
        <v>9.743115980578644</v>
      </c>
      <c r="Y32" s="164">
        <v>0.8761538241957291</v>
      </c>
      <c r="Z32" s="183">
        <v>2.12</v>
      </c>
      <c r="AA32" s="200" t="str">
        <f t="shared" si="1"/>
        <v>  　  45年</v>
      </c>
    </row>
    <row r="33" spans="1:27" ht="16.5" customHeight="1">
      <c r="A33" s="127" t="s">
        <v>102</v>
      </c>
      <c r="B33" s="128">
        <f t="shared" si="4"/>
        <v>60626</v>
      </c>
      <c r="C33" s="141">
        <v>30985</v>
      </c>
      <c r="D33" s="142">
        <v>29641</v>
      </c>
      <c r="E33" s="128">
        <f t="shared" si="2"/>
        <v>19684</v>
      </c>
      <c r="F33" s="141">
        <v>10625</v>
      </c>
      <c r="G33" s="142">
        <v>9059</v>
      </c>
      <c r="H33" s="131">
        <f t="shared" si="0"/>
        <v>40942</v>
      </c>
      <c r="I33" s="143">
        <f t="shared" si="5"/>
        <v>20360</v>
      </c>
      <c r="J33" s="144">
        <f t="shared" si="6"/>
        <v>20582</v>
      </c>
      <c r="K33" s="128">
        <f t="shared" si="3"/>
        <v>641</v>
      </c>
      <c r="L33" s="141">
        <v>355</v>
      </c>
      <c r="M33" s="142">
        <v>286</v>
      </c>
      <c r="N33" s="128">
        <f t="shared" si="7"/>
        <v>3562</v>
      </c>
      <c r="O33" s="141">
        <v>2381</v>
      </c>
      <c r="P33" s="142">
        <v>1181</v>
      </c>
      <c r="Q33" s="166">
        <v>32301</v>
      </c>
      <c r="R33" s="146">
        <v>3053</v>
      </c>
      <c r="S33" s="134">
        <v>19.39411388355726</v>
      </c>
      <c r="T33" s="137">
        <v>6.296865003198977</v>
      </c>
      <c r="U33" s="136">
        <v>13.097248880358284</v>
      </c>
      <c r="V33" s="137">
        <v>10.573021475934418</v>
      </c>
      <c r="W33" s="136">
        <v>55.49323861157849</v>
      </c>
      <c r="X33" s="147">
        <v>10.333013435700575</v>
      </c>
      <c r="Y33" s="148">
        <v>0.9766474728087012</v>
      </c>
      <c r="Z33" s="139" t="s">
        <v>75</v>
      </c>
      <c r="AA33" s="186" t="str">
        <f t="shared" si="1"/>
        <v>  　  46年</v>
      </c>
    </row>
    <row r="34" spans="1:27" ht="16.5" customHeight="1">
      <c r="A34" s="127" t="s">
        <v>103</v>
      </c>
      <c r="B34" s="128">
        <f t="shared" si="4"/>
        <v>61529</v>
      </c>
      <c r="C34" s="141">
        <v>31498</v>
      </c>
      <c r="D34" s="142">
        <v>30031</v>
      </c>
      <c r="E34" s="128">
        <f t="shared" si="2"/>
        <v>19658</v>
      </c>
      <c r="F34" s="141">
        <v>10808</v>
      </c>
      <c r="G34" s="142">
        <v>8850</v>
      </c>
      <c r="H34" s="131">
        <f t="shared" si="0"/>
        <v>41871</v>
      </c>
      <c r="I34" s="143">
        <f t="shared" si="5"/>
        <v>20690</v>
      </c>
      <c r="J34" s="144">
        <f t="shared" si="6"/>
        <v>21181</v>
      </c>
      <c r="K34" s="128">
        <f t="shared" si="3"/>
        <v>646</v>
      </c>
      <c r="L34" s="141">
        <v>349</v>
      </c>
      <c r="M34" s="142">
        <v>297</v>
      </c>
      <c r="N34" s="128">
        <f t="shared" si="7"/>
        <v>3499</v>
      </c>
      <c r="O34" s="141">
        <v>2364</v>
      </c>
      <c r="P34" s="142">
        <v>1135</v>
      </c>
      <c r="Q34" s="166">
        <v>32948</v>
      </c>
      <c r="R34" s="146">
        <v>3167</v>
      </c>
      <c r="S34" s="134">
        <v>19.38531821045999</v>
      </c>
      <c r="T34" s="137">
        <v>6.1934467548834276</v>
      </c>
      <c r="U34" s="136">
        <v>13.19187145557656</v>
      </c>
      <c r="V34" s="137">
        <v>10.499114238814217</v>
      </c>
      <c r="W34" s="136">
        <v>53.807590576367105</v>
      </c>
      <c r="X34" s="147">
        <v>10.380592312539383</v>
      </c>
      <c r="Y34" s="148">
        <v>0.9977945809703844</v>
      </c>
      <c r="Z34" s="139" t="s">
        <v>75</v>
      </c>
      <c r="AA34" s="186" t="str">
        <f t="shared" si="1"/>
        <v>  　  47年</v>
      </c>
    </row>
    <row r="35" spans="1:27" ht="16.5" customHeight="1">
      <c r="A35" s="127" t="s">
        <v>104</v>
      </c>
      <c r="B35" s="128">
        <f t="shared" si="4"/>
        <v>63588</v>
      </c>
      <c r="C35" s="141">
        <v>32646</v>
      </c>
      <c r="D35" s="142">
        <v>30942</v>
      </c>
      <c r="E35" s="128">
        <f t="shared" si="2"/>
        <v>20073</v>
      </c>
      <c r="F35" s="141">
        <v>10899</v>
      </c>
      <c r="G35" s="142">
        <v>9174</v>
      </c>
      <c r="H35" s="131">
        <f t="shared" si="0"/>
        <v>43515</v>
      </c>
      <c r="I35" s="143">
        <f t="shared" si="5"/>
        <v>21747</v>
      </c>
      <c r="J35" s="144">
        <f t="shared" si="6"/>
        <v>21768</v>
      </c>
      <c r="K35" s="128">
        <f t="shared" si="3"/>
        <v>652</v>
      </c>
      <c r="L35" s="141">
        <v>385</v>
      </c>
      <c r="M35" s="142">
        <v>267</v>
      </c>
      <c r="N35" s="128">
        <f t="shared" si="7"/>
        <v>3223</v>
      </c>
      <c r="O35" s="141">
        <v>2280</v>
      </c>
      <c r="P35" s="142">
        <v>943</v>
      </c>
      <c r="Q35" s="166">
        <v>31163</v>
      </c>
      <c r="R35" s="146">
        <v>3304</v>
      </c>
      <c r="S35" s="134">
        <v>19.72332506203474</v>
      </c>
      <c r="T35" s="137">
        <v>6.226116625310174</v>
      </c>
      <c r="U35" s="136">
        <v>13.497208436724566</v>
      </c>
      <c r="V35" s="137">
        <v>10.253506950997043</v>
      </c>
      <c r="W35" s="136">
        <v>48.24055918935505</v>
      </c>
      <c r="X35" s="147">
        <v>9.665942928039703</v>
      </c>
      <c r="Y35" s="148">
        <v>1.0248138957816377</v>
      </c>
      <c r="Z35" s="139" t="s">
        <v>75</v>
      </c>
      <c r="AA35" s="186" t="str">
        <f t="shared" si="1"/>
        <v>  　  48年</v>
      </c>
    </row>
    <row r="36" spans="1:27" ht="16.5" customHeight="1">
      <c r="A36" s="167" t="s">
        <v>105</v>
      </c>
      <c r="B36" s="168">
        <f t="shared" si="4"/>
        <v>61063</v>
      </c>
      <c r="C36" s="169">
        <v>31607</v>
      </c>
      <c r="D36" s="170">
        <v>29456</v>
      </c>
      <c r="E36" s="168">
        <f t="shared" si="2"/>
        <v>20196</v>
      </c>
      <c r="F36" s="169">
        <v>10864</v>
      </c>
      <c r="G36" s="170">
        <v>9332</v>
      </c>
      <c r="H36" s="171">
        <f t="shared" si="0"/>
        <v>40867</v>
      </c>
      <c r="I36" s="172">
        <f t="shared" si="5"/>
        <v>20743</v>
      </c>
      <c r="J36" s="173">
        <f t="shared" si="6"/>
        <v>20124</v>
      </c>
      <c r="K36" s="168">
        <f t="shared" si="3"/>
        <v>593</v>
      </c>
      <c r="L36" s="169">
        <v>325</v>
      </c>
      <c r="M36" s="170">
        <v>268</v>
      </c>
      <c r="N36" s="168">
        <f t="shared" si="7"/>
        <v>2993</v>
      </c>
      <c r="O36" s="169">
        <v>2054</v>
      </c>
      <c r="P36" s="170">
        <v>939</v>
      </c>
      <c r="Q36" s="174">
        <v>29754</v>
      </c>
      <c r="R36" s="175">
        <v>3413</v>
      </c>
      <c r="S36" s="176">
        <v>18.690847872666055</v>
      </c>
      <c r="T36" s="177">
        <v>6.181818181818182</v>
      </c>
      <c r="U36" s="178">
        <v>12.509029690847873</v>
      </c>
      <c r="V36" s="177">
        <v>9.711281790937228</v>
      </c>
      <c r="W36" s="178">
        <v>46.72474085175472</v>
      </c>
      <c r="X36" s="179">
        <v>9.107438016528926</v>
      </c>
      <c r="Y36" s="180">
        <v>1.04468931741659</v>
      </c>
      <c r="Z36" s="181" t="s">
        <v>75</v>
      </c>
      <c r="AA36" s="201" t="str">
        <f t="shared" si="1"/>
        <v>  　  49年</v>
      </c>
    </row>
    <row r="37" spans="1:27" ht="16.5" customHeight="1">
      <c r="A37" s="127" t="s">
        <v>106</v>
      </c>
      <c r="B37" s="128">
        <f t="shared" si="4"/>
        <v>58276</v>
      </c>
      <c r="C37" s="141">
        <v>30083</v>
      </c>
      <c r="D37" s="142">
        <v>28193</v>
      </c>
      <c r="E37" s="128">
        <f t="shared" si="2"/>
        <v>19788</v>
      </c>
      <c r="F37" s="141">
        <v>10737</v>
      </c>
      <c r="G37" s="142">
        <v>9051</v>
      </c>
      <c r="H37" s="131">
        <f t="shared" si="0"/>
        <v>38488</v>
      </c>
      <c r="I37" s="143">
        <f t="shared" si="5"/>
        <v>19346</v>
      </c>
      <c r="J37" s="144">
        <f t="shared" si="6"/>
        <v>19142</v>
      </c>
      <c r="K37" s="128">
        <f t="shared" si="3"/>
        <v>542</v>
      </c>
      <c r="L37" s="141">
        <v>302</v>
      </c>
      <c r="M37" s="142">
        <v>240</v>
      </c>
      <c r="N37" s="128">
        <f t="shared" si="7"/>
        <v>2709</v>
      </c>
      <c r="O37" s="141">
        <v>1843</v>
      </c>
      <c r="P37" s="142">
        <v>866</v>
      </c>
      <c r="Q37" s="166">
        <v>27541</v>
      </c>
      <c r="R37" s="146">
        <v>3536</v>
      </c>
      <c r="S37" s="134">
        <v>17.654814387540686</v>
      </c>
      <c r="T37" s="137">
        <v>5.9948086193399535</v>
      </c>
      <c r="U37" s="136">
        <v>11.6</v>
      </c>
      <c r="V37" s="137">
        <v>9.300569702793602</v>
      </c>
      <c r="W37" s="136">
        <v>44.420759203082724</v>
      </c>
      <c r="X37" s="147">
        <v>8.343593298223249</v>
      </c>
      <c r="Y37" s="148">
        <v>1.0712372790573113</v>
      </c>
      <c r="Z37" s="184">
        <v>2.02</v>
      </c>
      <c r="AA37" s="186" t="str">
        <f t="shared" si="1"/>
        <v>  　  50年</v>
      </c>
    </row>
    <row r="38" spans="1:27" ht="16.5" customHeight="1">
      <c r="A38" s="127" t="s">
        <v>107</v>
      </c>
      <c r="B38" s="128">
        <f t="shared" si="4"/>
        <v>56162</v>
      </c>
      <c r="C38" s="141">
        <v>29085</v>
      </c>
      <c r="D38" s="142">
        <v>27077</v>
      </c>
      <c r="E38" s="128">
        <f t="shared" si="2"/>
        <v>20034</v>
      </c>
      <c r="F38" s="141">
        <v>10798</v>
      </c>
      <c r="G38" s="142">
        <v>9236</v>
      </c>
      <c r="H38" s="131">
        <f aca="true" t="shared" si="8" ref="H38:H63">B38-E38</f>
        <v>36128</v>
      </c>
      <c r="I38" s="143">
        <f t="shared" si="5"/>
        <v>18287</v>
      </c>
      <c r="J38" s="144">
        <f t="shared" si="6"/>
        <v>17841</v>
      </c>
      <c r="K38" s="128">
        <f t="shared" si="3"/>
        <v>485</v>
      </c>
      <c r="L38" s="141">
        <v>296</v>
      </c>
      <c r="M38" s="142">
        <v>189</v>
      </c>
      <c r="N38" s="128">
        <f t="shared" si="7"/>
        <v>2917</v>
      </c>
      <c r="O38" s="141">
        <v>1871</v>
      </c>
      <c r="P38" s="142">
        <v>1046</v>
      </c>
      <c r="Q38" s="166">
        <v>25276</v>
      </c>
      <c r="R38" s="146">
        <v>3775</v>
      </c>
      <c r="S38" s="134">
        <v>16.85028502850285</v>
      </c>
      <c r="T38" s="137">
        <v>6.010801080108011</v>
      </c>
      <c r="U38" s="136">
        <v>10.83948394839484</v>
      </c>
      <c r="V38" s="137">
        <v>8.635732345714183</v>
      </c>
      <c r="W38" s="136">
        <v>49.3745662587383</v>
      </c>
      <c r="X38" s="147">
        <v>7.583558355835583</v>
      </c>
      <c r="Y38" s="148">
        <v>1.1326132613261326</v>
      </c>
      <c r="Z38" s="139" t="s">
        <v>75</v>
      </c>
      <c r="AA38" s="186" t="str">
        <f t="shared" si="1"/>
        <v>  　  51年</v>
      </c>
    </row>
    <row r="39" spans="1:27" ht="16.5" customHeight="1">
      <c r="A39" s="127" t="s">
        <v>108</v>
      </c>
      <c r="B39" s="128">
        <f t="shared" si="4"/>
        <v>53117</v>
      </c>
      <c r="C39" s="141">
        <v>27240</v>
      </c>
      <c r="D39" s="142">
        <v>25877</v>
      </c>
      <c r="E39" s="128">
        <f t="shared" si="2"/>
        <v>19833</v>
      </c>
      <c r="F39" s="141">
        <v>10649</v>
      </c>
      <c r="G39" s="142">
        <v>9184</v>
      </c>
      <c r="H39" s="131">
        <f t="shared" si="8"/>
        <v>33284</v>
      </c>
      <c r="I39" s="143">
        <f t="shared" si="5"/>
        <v>16591</v>
      </c>
      <c r="J39" s="144">
        <f t="shared" si="6"/>
        <v>16693</v>
      </c>
      <c r="K39" s="128">
        <f t="shared" si="3"/>
        <v>427</v>
      </c>
      <c r="L39" s="141">
        <v>243</v>
      </c>
      <c r="M39" s="142">
        <v>184</v>
      </c>
      <c r="N39" s="128">
        <f t="shared" si="7"/>
        <v>2756</v>
      </c>
      <c r="O39" s="141">
        <v>1729</v>
      </c>
      <c r="P39" s="142">
        <v>1027</v>
      </c>
      <c r="Q39" s="166">
        <v>23630</v>
      </c>
      <c r="R39" s="146">
        <v>3990</v>
      </c>
      <c r="S39" s="134">
        <v>15.813337302768682</v>
      </c>
      <c r="T39" s="137">
        <v>5.90443584400119</v>
      </c>
      <c r="U39" s="136">
        <v>9.90890145876749</v>
      </c>
      <c r="V39" s="137">
        <v>8.038857616205734</v>
      </c>
      <c r="W39" s="136">
        <v>49.326150376747265</v>
      </c>
      <c r="X39" s="147">
        <v>7.034831795177136</v>
      </c>
      <c r="Y39" s="148">
        <v>1.1878535278356654</v>
      </c>
      <c r="Z39" s="139" t="s">
        <v>75</v>
      </c>
      <c r="AA39" s="186" t="str">
        <f t="shared" si="1"/>
        <v>  　  52年</v>
      </c>
    </row>
    <row r="40" spans="1:27" ht="16.5" customHeight="1">
      <c r="A40" s="127" t="s">
        <v>109</v>
      </c>
      <c r="B40" s="128">
        <f t="shared" si="4"/>
        <v>51962</v>
      </c>
      <c r="C40" s="141">
        <v>26552</v>
      </c>
      <c r="D40" s="142">
        <v>25410</v>
      </c>
      <c r="E40" s="128">
        <f t="shared" si="2"/>
        <v>19913</v>
      </c>
      <c r="F40" s="141">
        <v>10860</v>
      </c>
      <c r="G40" s="142">
        <v>9053</v>
      </c>
      <c r="H40" s="131">
        <f t="shared" si="8"/>
        <v>32049</v>
      </c>
      <c r="I40" s="143">
        <f t="shared" si="5"/>
        <v>15692</v>
      </c>
      <c r="J40" s="144">
        <f t="shared" si="6"/>
        <v>16357</v>
      </c>
      <c r="K40" s="128">
        <f t="shared" si="3"/>
        <v>389</v>
      </c>
      <c r="L40" s="141">
        <v>236</v>
      </c>
      <c r="M40" s="142">
        <v>153</v>
      </c>
      <c r="N40" s="128">
        <f t="shared" si="7"/>
        <v>2512</v>
      </c>
      <c r="O40" s="141">
        <v>1566</v>
      </c>
      <c r="P40" s="142">
        <v>946</v>
      </c>
      <c r="Q40" s="166">
        <v>22696</v>
      </c>
      <c r="R40" s="146">
        <v>3939</v>
      </c>
      <c r="S40" s="134">
        <v>15.346131128174838</v>
      </c>
      <c r="T40" s="137">
        <v>5.880980507974011</v>
      </c>
      <c r="U40" s="136">
        <v>9.465150620200827</v>
      </c>
      <c r="V40" s="137">
        <v>7.486239944574882</v>
      </c>
      <c r="W40" s="136">
        <v>46.11374233579322</v>
      </c>
      <c r="X40" s="147">
        <v>6.702894270525694</v>
      </c>
      <c r="Y40" s="148">
        <v>1.1633195510927348</v>
      </c>
      <c r="Z40" s="139" t="s">
        <v>75</v>
      </c>
      <c r="AA40" s="186" t="str">
        <f t="shared" si="1"/>
        <v>  　  53年</v>
      </c>
    </row>
    <row r="41" spans="1:27" ht="16.5" customHeight="1">
      <c r="A41" s="127" t="s">
        <v>110</v>
      </c>
      <c r="B41" s="128">
        <f t="shared" si="4"/>
        <v>50269</v>
      </c>
      <c r="C41" s="141">
        <v>25869</v>
      </c>
      <c r="D41" s="142">
        <v>24400</v>
      </c>
      <c r="E41" s="128">
        <f t="shared" si="2"/>
        <v>19518</v>
      </c>
      <c r="F41" s="141">
        <v>10693</v>
      </c>
      <c r="G41" s="142">
        <v>8825</v>
      </c>
      <c r="H41" s="131">
        <f t="shared" si="8"/>
        <v>30751</v>
      </c>
      <c r="I41" s="143">
        <f t="shared" si="5"/>
        <v>15176</v>
      </c>
      <c r="J41" s="144">
        <f t="shared" si="6"/>
        <v>15575</v>
      </c>
      <c r="K41" s="128">
        <f t="shared" si="3"/>
        <v>339</v>
      </c>
      <c r="L41" s="141">
        <v>208</v>
      </c>
      <c r="M41" s="142">
        <v>131</v>
      </c>
      <c r="N41" s="128">
        <f t="shared" si="7"/>
        <v>2231</v>
      </c>
      <c r="O41" s="141">
        <v>1390</v>
      </c>
      <c r="P41" s="142">
        <v>841</v>
      </c>
      <c r="Q41" s="166">
        <v>22755</v>
      </c>
      <c r="R41" s="146">
        <v>3953</v>
      </c>
      <c r="S41" s="134">
        <v>14.733001172332942</v>
      </c>
      <c r="T41" s="137">
        <v>5.720398593200469</v>
      </c>
      <c r="U41" s="136">
        <v>9.012602579132475</v>
      </c>
      <c r="V41" s="137">
        <v>6.743718792894229</v>
      </c>
      <c r="W41" s="136">
        <v>42.49523809523809</v>
      </c>
      <c r="X41" s="147">
        <v>6.669109026963658</v>
      </c>
      <c r="Y41" s="148">
        <v>1.1585580304806564</v>
      </c>
      <c r="Z41" s="139" t="s">
        <v>75</v>
      </c>
      <c r="AA41" s="186" t="str">
        <f t="shared" si="1"/>
        <v>  　  54年</v>
      </c>
    </row>
    <row r="42" spans="1:27" ht="16.5" customHeight="1">
      <c r="A42" s="149" t="s">
        <v>111</v>
      </c>
      <c r="B42" s="150">
        <f aca="true" t="shared" si="9" ref="B42:B63">SUM(C42:D42)</f>
        <v>47160</v>
      </c>
      <c r="C42" s="151">
        <v>24349</v>
      </c>
      <c r="D42" s="152">
        <v>22811</v>
      </c>
      <c r="E42" s="150">
        <f t="shared" si="2"/>
        <v>20550</v>
      </c>
      <c r="F42" s="151">
        <v>11142</v>
      </c>
      <c r="G42" s="152">
        <v>9408</v>
      </c>
      <c r="H42" s="153">
        <f t="shared" si="8"/>
        <v>26610</v>
      </c>
      <c r="I42" s="154">
        <f aca="true" t="shared" si="10" ref="I42:I63">C42-F42</f>
        <v>13207</v>
      </c>
      <c r="J42" s="155">
        <f aca="true" t="shared" si="11" ref="J42:J63">D42-G42</f>
        <v>13403</v>
      </c>
      <c r="K42" s="150">
        <f t="shared" si="3"/>
        <v>305</v>
      </c>
      <c r="L42" s="151">
        <v>161</v>
      </c>
      <c r="M42" s="152">
        <v>144</v>
      </c>
      <c r="N42" s="150">
        <f t="shared" si="7"/>
        <v>2039</v>
      </c>
      <c r="O42" s="151">
        <v>1203</v>
      </c>
      <c r="P42" s="152">
        <v>836</v>
      </c>
      <c r="Q42" s="182">
        <v>22460</v>
      </c>
      <c r="R42" s="159">
        <v>4202</v>
      </c>
      <c r="S42" s="160">
        <v>13.715502211028532</v>
      </c>
      <c r="T42" s="161">
        <v>5.976538813329863</v>
      </c>
      <c r="U42" s="162">
        <v>7.738963397698669</v>
      </c>
      <c r="V42" s="161">
        <v>6.467345207803223</v>
      </c>
      <c r="W42" s="162">
        <v>41.44393178723145</v>
      </c>
      <c r="X42" s="163">
        <v>6.532022469459305</v>
      </c>
      <c r="Y42" s="164">
        <v>1.222064043484773</v>
      </c>
      <c r="Z42" s="183">
        <v>1.8</v>
      </c>
      <c r="AA42" s="200" t="str">
        <f t="shared" si="1"/>
        <v>  　  55年</v>
      </c>
    </row>
    <row r="43" spans="1:27" ht="16.5" customHeight="1">
      <c r="A43" s="127" t="s">
        <v>112</v>
      </c>
      <c r="B43" s="128">
        <f t="shared" si="9"/>
        <v>46720</v>
      </c>
      <c r="C43" s="141">
        <v>24026</v>
      </c>
      <c r="D43" s="142">
        <v>22694</v>
      </c>
      <c r="E43" s="128">
        <f t="shared" si="2"/>
        <v>20534</v>
      </c>
      <c r="F43" s="141">
        <v>11125</v>
      </c>
      <c r="G43" s="142">
        <v>9409</v>
      </c>
      <c r="H43" s="131">
        <f t="shared" si="8"/>
        <v>26186</v>
      </c>
      <c r="I43" s="143">
        <f t="shared" si="10"/>
        <v>12901</v>
      </c>
      <c r="J43" s="144">
        <f t="shared" si="11"/>
        <v>13285</v>
      </c>
      <c r="K43" s="128">
        <f t="shared" si="3"/>
        <v>300</v>
      </c>
      <c r="L43" s="141">
        <v>183</v>
      </c>
      <c r="M43" s="142">
        <v>117</v>
      </c>
      <c r="N43" s="128">
        <f t="shared" si="7"/>
        <v>2012</v>
      </c>
      <c r="O43" s="141">
        <v>1191</v>
      </c>
      <c r="P43" s="142">
        <v>821</v>
      </c>
      <c r="Q43" s="166">
        <v>22668</v>
      </c>
      <c r="R43" s="146">
        <v>4418</v>
      </c>
      <c r="S43" s="134">
        <v>13.498988731580468</v>
      </c>
      <c r="T43" s="137">
        <v>5.932967350476741</v>
      </c>
      <c r="U43" s="136">
        <v>7.566021381103727</v>
      </c>
      <c r="V43" s="137">
        <v>6.421232876712328</v>
      </c>
      <c r="W43" s="136">
        <v>41.28703931708118</v>
      </c>
      <c r="X43" s="147">
        <v>6.549552152557064</v>
      </c>
      <c r="Y43" s="148">
        <v>1.276509679283444</v>
      </c>
      <c r="Z43" s="139" t="s">
        <v>75</v>
      </c>
      <c r="AA43" s="186" t="str">
        <f t="shared" si="1"/>
        <v>  　  56年</v>
      </c>
    </row>
    <row r="44" spans="1:27" ht="16.5" customHeight="1">
      <c r="A44" s="127" t="s">
        <v>113</v>
      </c>
      <c r="B44" s="128">
        <f t="shared" si="9"/>
        <v>45935</v>
      </c>
      <c r="C44" s="141">
        <v>23431</v>
      </c>
      <c r="D44" s="142">
        <v>22504</v>
      </c>
      <c r="E44" s="128">
        <f t="shared" si="2"/>
        <v>20481</v>
      </c>
      <c r="F44" s="141">
        <v>11176</v>
      </c>
      <c r="G44" s="142">
        <v>9305</v>
      </c>
      <c r="H44" s="131">
        <f t="shared" si="8"/>
        <v>25454</v>
      </c>
      <c r="I44" s="143">
        <f t="shared" si="10"/>
        <v>12255</v>
      </c>
      <c r="J44" s="144">
        <f t="shared" si="11"/>
        <v>13199</v>
      </c>
      <c r="K44" s="128">
        <f t="shared" si="3"/>
        <v>282</v>
      </c>
      <c r="L44" s="141">
        <v>168</v>
      </c>
      <c r="M44" s="142">
        <v>114</v>
      </c>
      <c r="N44" s="128">
        <f t="shared" si="7"/>
        <v>1985</v>
      </c>
      <c r="O44" s="141">
        <v>1090</v>
      </c>
      <c r="P44" s="142">
        <v>895</v>
      </c>
      <c r="Q44" s="166">
        <v>23027</v>
      </c>
      <c r="R44" s="146">
        <v>4846</v>
      </c>
      <c r="S44" s="134">
        <v>13.176993689041883</v>
      </c>
      <c r="T44" s="137">
        <v>5.8752151462994835</v>
      </c>
      <c r="U44" s="136">
        <v>7.301778542742398</v>
      </c>
      <c r="V44" s="137">
        <v>6.139109611407424</v>
      </c>
      <c r="W44" s="136">
        <v>41.42320534223706</v>
      </c>
      <c r="X44" s="147">
        <v>6.6055651176133106</v>
      </c>
      <c r="Y44" s="148">
        <v>1.3901319563970167</v>
      </c>
      <c r="Z44" s="139" t="s">
        <v>75</v>
      </c>
      <c r="AA44" s="186" t="str">
        <f t="shared" si="1"/>
        <v>  　  57年</v>
      </c>
    </row>
    <row r="45" spans="1:27" ht="16.5" customHeight="1">
      <c r="A45" s="127" t="s">
        <v>114</v>
      </c>
      <c r="B45" s="128">
        <f t="shared" si="9"/>
        <v>45967</v>
      </c>
      <c r="C45" s="141">
        <v>23498</v>
      </c>
      <c r="D45" s="142">
        <v>22469</v>
      </c>
      <c r="E45" s="128">
        <f t="shared" si="2"/>
        <v>21251</v>
      </c>
      <c r="F45" s="141">
        <v>11587</v>
      </c>
      <c r="G45" s="142">
        <v>9664</v>
      </c>
      <c r="H45" s="131">
        <f t="shared" si="8"/>
        <v>24716</v>
      </c>
      <c r="I45" s="143">
        <f t="shared" si="10"/>
        <v>11911</v>
      </c>
      <c r="J45" s="144">
        <f t="shared" si="11"/>
        <v>12805</v>
      </c>
      <c r="K45" s="128">
        <f t="shared" si="3"/>
        <v>253</v>
      </c>
      <c r="L45" s="141">
        <v>147</v>
      </c>
      <c r="M45" s="142">
        <v>106</v>
      </c>
      <c r="N45" s="128">
        <f aca="true" t="shared" si="12" ref="N45:N63">SUM(O45:P45)</f>
        <v>1842</v>
      </c>
      <c r="O45" s="141">
        <v>1030</v>
      </c>
      <c r="P45" s="142">
        <v>812</v>
      </c>
      <c r="Q45" s="166">
        <v>22418</v>
      </c>
      <c r="R45" s="146">
        <v>5075</v>
      </c>
      <c r="S45" s="134">
        <v>13.107214143142286</v>
      </c>
      <c r="T45" s="137">
        <v>6.05959509552324</v>
      </c>
      <c r="U45" s="136">
        <v>7.0476190476190474</v>
      </c>
      <c r="V45" s="137">
        <v>5.503948484782561</v>
      </c>
      <c r="W45" s="136">
        <v>38.5283105691397</v>
      </c>
      <c r="X45" s="147">
        <v>6.392358140861135</v>
      </c>
      <c r="Y45" s="148">
        <v>1.4471057884231537</v>
      </c>
      <c r="Z45" s="184">
        <v>1.89</v>
      </c>
      <c r="AA45" s="186" t="str">
        <f t="shared" si="1"/>
        <v>  　  58年</v>
      </c>
    </row>
    <row r="46" spans="1:27" ht="16.5" customHeight="1">
      <c r="A46" s="167" t="s">
        <v>115</v>
      </c>
      <c r="B46" s="168">
        <f t="shared" si="9"/>
        <v>45611</v>
      </c>
      <c r="C46" s="169">
        <v>23399</v>
      </c>
      <c r="D46" s="170">
        <v>22212</v>
      </c>
      <c r="E46" s="168">
        <f t="shared" si="2"/>
        <v>21036</v>
      </c>
      <c r="F46" s="169">
        <v>11436</v>
      </c>
      <c r="G46" s="170">
        <v>9600</v>
      </c>
      <c r="H46" s="171">
        <f t="shared" si="8"/>
        <v>24575</v>
      </c>
      <c r="I46" s="172">
        <f t="shared" si="10"/>
        <v>11963</v>
      </c>
      <c r="J46" s="173">
        <f t="shared" si="11"/>
        <v>12612</v>
      </c>
      <c r="K46" s="168">
        <f t="shared" si="3"/>
        <v>239</v>
      </c>
      <c r="L46" s="169">
        <v>134</v>
      </c>
      <c r="M46" s="170">
        <v>105</v>
      </c>
      <c r="N46" s="168">
        <f t="shared" si="12"/>
        <v>1875</v>
      </c>
      <c r="O46" s="169">
        <v>949</v>
      </c>
      <c r="P46" s="170">
        <v>926</v>
      </c>
      <c r="Q46" s="174">
        <v>21637</v>
      </c>
      <c r="R46" s="175">
        <v>4845</v>
      </c>
      <c r="S46" s="176">
        <v>12.924624539529612</v>
      </c>
      <c r="T46" s="177">
        <v>5.960895437801076</v>
      </c>
      <c r="U46" s="178">
        <v>6.963729101728536</v>
      </c>
      <c r="V46" s="177">
        <v>5.239964043761374</v>
      </c>
      <c r="W46" s="178">
        <v>39.485321989639054</v>
      </c>
      <c r="X46" s="179">
        <v>6.1311986398413145</v>
      </c>
      <c r="Y46" s="180">
        <v>1.3729101728534996</v>
      </c>
      <c r="Z46" s="185">
        <v>1.93</v>
      </c>
      <c r="AA46" s="201" t="str">
        <f t="shared" si="1"/>
        <v>  　  59年</v>
      </c>
    </row>
    <row r="47" spans="1:27" ht="16.5" customHeight="1">
      <c r="A47" s="127" t="s">
        <v>116</v>
      </c>
      <c r="B47" s="128">
        <f t="shared" si="9"/>
        <v>43932</v>
      </c>
      <c r="C47" s="141">
        <v>22687</v>
      </c>
      <c r="D47" s="142">
        <v>21245</v>
      </c>
      <c r="E47" s="128">
        <f t="shared" si="2"/>
        <v>21415</v>
      </c>
      <c r="F47" s="141">
        <v>11755</v>
      </c>
      <c r="G47" s="142">
        <v>9660</v>
      </c>
      <c r="H47" s="131">
        <f t="shared" si="8"/>
        <v>22517</v>
      </c>
      <c r="I47" s="143">
        <f t="shared" si="10"/>
        <v>10932</v>
      </c>
      <c r="J47" s="144">
        <f t="shared" si="11"/>
        <v>11585</v>
      </c>
      <c r="K47" s="128">
        <f t="shared" si="3"/>
        <v>236</v>
      </c>
      <c r="L47" s="141">
        <v>146</v>
      </c>
      <c r="M47" s="142">
        <v>90</v>
      </c>
      <c r="N47" s="128">
        <f t="shared" si="12"/>
        <v>1819</v>
      </c>
      <c r="O47" s="141">
        <v>847</v>
      </c>
      <c r="P47" s="142">
        <v>972</v>
      </c>
      <c r="Q47" s="166">
        <v>21501</v>
      </c>
      <c r="R47" s="146">
        <v>4572</v>
      </c>
      <c r="S47" s="134">
        <v>12.26465661641541</v>
      </c>
      <c r="T47" s="137">
        <v>5.978503629257398</v>
      </c>
      <c r="U47" s="136">
        <v>6.286152987158012</v>
      </c>
      <c r="V47" s="137">
        <v>5.3719384503323315</v>
      </c>
      <c r="W47" s="136">
        <v>39.758693799042646</v>
      </c>
      <c r="X47" s="147">
        <v>6.00251256281407</v>
      </c>
      <c r="Y47" s="148">
        <v>1.2763819095477387</v>
      </c>
      <c r="Z47" s="184">
        <v>1.85</v>
      </c>
      <c r="AA47" s="186" t="str">
        <f t="shared" si="1"/>
        <v>  　  60年</v>
      </c>
    </row>
    <row r="48" spans="1:27" ht="16.5" customHeight="1">
      <c r="A48" s="127" t="s">
        <v>117</v>
      </c>
      <c r="B48" s="128">
        <f t="shared" si="9"/>
        <v>41776</v>
      </c>
      <c r="C48" s="141">
        <v>21420</v>
      </c>
      <c r="D48" s="142">
        <v>20356</v>
      </c>
      <c r="E48" s="128">
        <f t="shared" si="2"/>
        <v>21138</v>
      </c>
      <c r="F48" s="141">
        <v>11503</v>
      </c>
      <c r="G48" s="142">
        <v>9635</v>
      </c>
      <c r="H48" s="131">
        <f t="shared" si="8"/>
        <v>20638</v>
      </c>
      <c r="I48" s="143">
        <f t="shared" si="10"/>
        <v>9917</v>
      </c>
      <c r="J48" s="144">
        <f t="shared" si="11"/>
        <v>10721</v>
      </c>
      <c r="K48" s="128">
        <f t="shared" si="3"/>
        <v>217</v>
      </c>
      <c r="L48" s="141">
        <v>128</v>
      </c>
      <c r="M48" s="142">
        <v>89</v>
      </c>
      <c r="N48" s="128">
        <f t="shared" si="12"/>
        <v>1706</v>
      </c>
      <c r="O48" s="141">
        <v>729</v>
      </c>
      <c r="P48" s="142">
        <v>977</v>
      </c>
      <c r="Q48" s="166">
        <v>20823</v>
      </c>
      <c r="R48" s="146">
        <v>4573</v>
      </c>
      <c r="S48" s="134">
        <v>11.646501254530248</v>
      </c>
      <c r="T48" s="137">
        <v>5.89294675216058</v>
      </c>
      <c r="U48" s="136">
        <v>5.753554502369669</v>
      </c>
      <c r="V48" s="137">
        <v>5.194369973190349</v>
      </c>
      <c r="W48" s="136">
        <v>39.23462582217929</v>
      </c>
      <c r="X48" s="147">
        <v>5.805129634792306</v>
      </c>
      <c r="Y48" s="148">
        <v>1.2748815165876777</v>
      </c>
      <c r="Z48" s="184">
        <v>1.78</v>
      </c>
      <c r="AA48" s="186" t="str">
        <f t="shared" si="1"/>
        <v>  　  61年</v>
      </c>
    </row>
    <row r="49" spans="1:27" ht="16.5" customHeight="1">
      <c r="A49" s="127" t="s">
        <v>118</v>
      </c>
      <c r="B49" s="128">
        <f t="shared" si="9"/>
        <v>42126</v>
      </c>
      <c r="C49" s="141">
        <v>21629</v>
      </c>
      <c r="D49" s="142">
        <v>20497</v>
      </c>
      <c r="E49" s="128">
        <f t="shared" si="2"/>
        <v>21488</v>
      </c>
      <c r="F49" s="141">
        <v>11788</v>
      </c>
      <c r="G49" s="142">
        <v>9700</v>
      </c>
      <c r="H49" s="131">
        <f t="shared" si="8"/>
        <v>20638</v>
      </c>
      <c r="I49" s="143">
        <f t="shared" si="10"/>
        <v>9841</v>
      </c>
      <c r="J49" s="144">
        <f t="shared" si="11"/>
        <v>10797</v>
      </c>
      <c r="K49" s="128">
        <f t="shared" si="3"/>
        <v>172</v>
      </c>
      <c r="L49" s="141">
        <v>98</v>
      </c>
      <c r="M49" s="142">
        <v>74</v>
      </c>
      <c r="N49" s="128">
        <f t="shared" si="12"/>
        <v>1629</v>
      </c>
      <c r="O49" s="141">
        <v>752</v>
      </c>
      <c r="P49" s="142">
        <v>877</v>
      </c>
      <c r="Q49" s="166">
        <v>20130</v>
      </c>
      <c r="R49" s="146">
        <v>4447</v>
      </c>
      <c r="S49" s="134">
        <v>11.672485453034081</v>
      </c>
      <c r="T49" s="137">
        <v>5.954003879190911</v>
      </c>
      <c r="U49" s="136">
        <v>5.71848157384317</v>
      </c>
      <c r="V49" s="137">
        <v>4.082989127854532</v>
      </c>
      <c r="W49" s="136">
        <v>37.23003085361673</v>
      </c>
      <c r="X49" s="147">
        <v>5.577722360764755</v>
      </c>
      <c r="Y49" s="148">
        <v>1.2321972845663618</v>
      </c>
      <c r="Z49" s="184">
        <v>1.8</v>
      </c>
      <c r="AA49" s="186" t="str">
        <f t="shared" si="1"/>
        <v>  　  62年</v>
      </c>
    </row>
    <row r="50" spans="1:27" ht="16.5" customHeight="1">
      <c r="A50" s="127" t="s">
        <v>119</v>
      </c>
      <c r="B50" s="128">
        <f t="shared" si="9"/>
        <v>40720</v>
      </c>
      <c r="C50" s="141">
        <v>20964</v>
      </c>
      <c r="D50" s="142">
        <v>19756</v>
      </c>
      <c r="E50" s="128">
        <f t="shared" si="2"/>
        <v>22745</v>
      </c>
      <c r="F50" s="141">
        <v>12291</v>
      </c>
      <c r="G50" s="142">
        <v>10454</v>
      </c>
      <c r="H50" s="131">
        <f t="shared" si="8"/>
        <v>17975</v>
      </c>
      <c r="I50" s="143">
        <f t="shared" si="10"/>
        <v>8673</v>
      </c>
      <c r="J50" s="144">
        <f t="shared" si="11"/>
        <v>9302</v>
      </c>
      <c r="K50" s="128">
        <f t="shared" si="3"/>
        <v>177</v>
      </c>
      <c r="L50" s="141">
        <v>110</v>
      </c>
      <c r="M50" s="142">
        <v>67</v>
      </c>
      <c r="N50" s="128">
        <f t="shared" si="12"/>
        <v>1568</v>
      </c>
      <c r="O50" s="141">
        <v>651</v>
      </c>
      <c r="P50" s="142">
        <v>917</v>
      </c>
      <c r="Q50" s="166">
        <v>20485</v>
      </c>
      <c r="R50" s="146">
        <v>4199</v>
      </c>
      <c r="S50" s="134">
        <v>11.22690929142542</v>
      </c>
      <c r="T50" s="137">
        <v>6.2710228839261095</v>
      </c>
      <c r="U50" s="136">
        <v>4.955886407499311</v>
      </c>
      <c r="V50" s="137">
        <v>4.346758349705304</v>
      </c>
      <c r="W50" s="136">
        <v>37.0790768066591</v>
      </c>
      <c r="X50" s="147">
        <v>5.647918389853873</v>
      </c>
      <c r="Y50" s="148">
        <v>1.157706093189964</v>
      </c>
      <c r="Z50" s="184">
        <v>1.75</v>
      </c>
      <c r="AA50" s="186" t="str">
        <f t="shared" si="1"/>
        <v>  　  63年</v>
      </c>
    </row>
    <row r="51" spans="1:27" ht="16.5" customHeight="1">
      <c r="A51" s="127" t="s">
        <v>120</v>
      </c>
      <c r="B51" s="128">
        <f t="shared" si="9"/>
        <v>38075</v>
      </c>
      <c r="C51" s="141">
        <v>19610</v>
      </c>
      <c r="D51" s="142">
        <v>18465</v>
      </c>
      <c r="E51" s="128">
        <f t="shared" si="2"/>
        <v>22769</v>
      </c>
      <c r="F51" s="141">
        <v>12450</v>
      </c>
      <c r="G51" s="142">
        <v>10319</v>
      </c>
      <c r="H51" s="131">
        <f t="shared" si="8"/>
        <v>15306</v>
      </c>
      <c r="I51" s="143">
        <f t="shared" si="10"/>
        <v>7160</v>
      </c>
      <c r="J51" s="144">
        <f t="shared" si="11"/>
        <v>8146</v>
      </c>
      <c r="K51" s="128">
        <f t="shared" si="3"/>
        <v>144</v>
      </c>
      <c r="L51" s="141">
        <v>77</v>
      </c>
      <c r="M51" s="142">
        <v>67</v>
      </c>
      <c r="N51" s="128">
        <f t="shared" si="12"/>
        <v>1503</v>
      </c>
      <c r="O51" s="141">
        <v>686</v>
      </c>
      <c r="P51" s="142">
        <v>817</v>
      </c>
      <c r="Q51" s="166">
        <v>20435</v>
      </c>
      <c r="R51" s="146">
        <v>4302</v>
      </c>
      <c r="S51" s="134">
        <v>10.451550919571782</v>
      </c>
      <c r="T51" s="137">
        <v>6.250068624759813</v>
      </c>
      <c r="U51" s="136">
        <v>4.201482294811968</v>
      </c>
      <c r="V51" s="137">
        <v>3.7820091923834536</v>
      </c>
      <c r="W51" s="136">
        <v>37.97564303400879</v>
      </c>
      <c r="X51" s="147">
        <v>5.609387867142465</v>
      </c>
      <c r="Y51" s="148">
        <v>1.180894866867966</v>
      </c>
      <c r="Z51" s="184">
        <v>1.65</v>
      </c>
      <c r="AA51" s="186" t="str">
        <f t="shared" si="1"/>
        <v>平成元年</v>
      </c>
    </row>
    <row r="52" spans="1:27" ht="16.5" customHeight="1">
      <c r="A52" s="149" t="s">
        <v>121</v>
      </c>
      <c r="B52" s="150">
        <f t="shared" si="9"/>
        <v>37045</v>
      </c>
      <c r="C52" s="151">
        <v>18881</v>
      </c>
      <c r="D52" s="152">
        <v>18164</v>
      </c>
      <c r="E52" s="150">
        <f t="shared" si="2"/>
        <v>23543</v>
      </c>
      <c r="F52" s="151">
        <v>12693</v>
      </c>
      <c r="G52" s="152">
        <v>10850</v>
      </c>
      <c r="H52" s="153">
        <f t="shared" si="8"/>
        <v>13502</v>
      </c>
      <c r="I52" s="154">
        <f t="shared" si="10"/>
        <v>6188</v>
      </c>
      <c r="J52" s="155">
        <f t="shared" si="11"/>
        <v>7314</v>
      </c>
      <c r="K52" s="150">
        <f t="shared" si="3"/>
        <v>157</v>
      </c>
      <c r="L52" s="151">
        <v>78</v>
      </c>
      <c r="M52" s="152">
        <v>79</v>
      </c>
      <c r="N52" s="150">
        <f t="shared" si="12"/>
        <v>1464</v>
      </c>
      <c r="O52" s="151">
        <v>629</v>
      </c>
      <c r="P52" s="152">
        <v>835</v>
      </c>
      <c r="Q52" s="182">
        <v>20700</v>
      </c>
      <c r="R52" s="159">
        <v>4432</v>
      </c>
      <c r="S52" s="160">
        <v>10.147994439079845</v>
      </c>
      <c r="T52" s="161">
        <v>6.449297694135695</v>
      </c>
      <c r="U52" s="162">
        <v>3.6986967449441512</v>
      </c>
      <c r="V52" s="161">
        <v>4.238088810905655</v>
      </c>
      <c r="W52" s="162">
        <v>38.0170869147472</v>
      </c>
      <c r="X52" s="163">
        <v>5.670494935590574</v>
      </c>
      <c r="Y52" s="164">
        <v>1.2140885775138852</v>
      </c>
      <c r="Z52" s="183">
        <v>1.6</v>
      </c>
      <c r="AA52" s="200" t="str">
        <f t="shared" si="1"/>
        <v>  　   2年</v>
      </c>
    </row>
    <row r="53" spans="1:27" ht="16.5" customHeight="1">
      <c r="A53" s="127" t="s">
        <v>122</v>
      </c>
      <c r="B53" s="128">
        <f t="shared" si="9"/>
        <v>37385</v>
      </c>
      <c r="C53" s="141">
        <v>19218</v>
      </c>
      <c r="D53" s="142">
        <v>18167</v>
      </c>
      <c r="E53" s="128">
        <f t="shared" si="2"/>
        <v>23850</v>
      </c>
      <c r="F53" s="141">
        <v>12983</v>
      </c>
      <c r="G53" s="142">
        <v>10867</v>
      </c>
      <c r="H53" s="131">
        <f t="shared" si="8"/>
        <v>13535</v>
      </c>
      <c r="I53" s="143">
        <f t="shared" si="10"/>
        <v>6235</v>
      </c>
      <c r="J53" s="144">
        <f t="shared" si="11"/>
        <v>7300</v>
      </c>
      <c r="K53" s="128">
        <f t="shared" si="3"/>
        <v>175</v>
      </c>
      <c r="L53" s="141">
        <v>94</v>
      </c>
      <c r="M53" s="142">
        <v>81</v>
      </c>
      <c r="N53" s="128">
        <f t="shared" si="12"/>
        <v>1334</v>
      </c>
      <c r="O53" s="141">
        <v>590</v>
      </c>
      <c r="P53" s="142">
        <v>744</v>
      </c>
      <c r="Q53" s="166">
        <v>21356</v>
      </c>
      <c r="R53" s="146">
        <v>4571</v>
      </c>
      <c r="S53" s="134">
        <v>10.200545702592088</v>
      </c>
      <c r="T53" s="137">
        <v>6.5075034106412</v>
      </c>
      <c r="U53" s="136">
        <v>3.6930422919508867</v>
      </c>
      <c r="V53" s="137">
        <v>4.681021800187241</v>
      </c>
      <c r="W53" s="136">
        <v>34.45336914693045</v>
      </c>
      <c r="X53" s="147">
        <v>5.827012278308322</v>
      </c>
      <c r="Y53" s="148">
        <v>1.2472032742155525</v>
      </c>
      <c r="Z53" s="184">
        <v>1.61</v>
      </c>
      <c r="AA53" s="186" t="str">
        <f t="shared" si="1"/>
        <v>  　   3年</v>
      </c>
    </row>
    <row r="54" spans="1:27" ht="16.5" customHeight="1">
      <c r="A54" s="127" t="s">
        <v>123</v>
      </c>
      <c r="B54" s="128">
        <f t="shared" si="9"/>
        <v>35973</v>
      </c>
      <c r="C54" s="141">
        <v>18466</v>
      </c>
      <c r="D54" s="142">
        <v>17507</v>
      </c>
      <c r="E54" s="128">
        <f t="shared" si="2"/>
        <v>24619</v>
      </c>
      <c r="F54" s="141">
        <v>13436</v>
      </c>
      <c r="G54" s="142">
        <v>11183</v>
      </c>
      <c r="H54" s="131">
        <f t="shared" si="8"/>
        <v>11354</v>
      </c>
      <c r="I54" s="143">
        <f t="shared" si="10"/>
        <v>5030</v>
      </c>
      <c r="J54" s="144">
        <f t="shared" si="11"/>
        <v>6324</v>
      </c>
      <c r="K54" s="128">
        <f t="shared" si="3"/>
        <v>164</v>
      </c>
      <c r="L54" s="141">
        <v>88</v>
      </c>
      <c r="M54" s="142">
        <v>76</v>
      </c>
      <c r="N54" s="128">
        <f t="shared" si="12"/>
        <v>1321</v>
      </c>
      <c r="O54" s="141">
        <v>638</v>
      </c>
      <c r="P54" s="142">
        <v>683</v>
      </c>
      <c r="Q54" s="166">
        <v>22000</v>
      </c>
      <c r="R54" s="146">
        <v>5017</v>
      </c>
      <c r="S54" s="134">
        <v>9.783247212401415</v>
      </c>
      <c r="T54" s="137">
        <v>6.695403861843895</v>
      </c>
      <c r="U54" s="136">
        <v>3.08784335055752</v>
      </c>
      <c r="V54" s="137">
        <v>4.55897478664554</v>
      </c>
      <c r="W54" s="136">
        <v>35.42124738563844</v>
      </c>
      <c r="X54" s="147">
        <v>5.983138428066359</v>
      </c>
      <c r="Y54" s="148">
        <v>1.364427522436769</v>
      </c>
      <c r="Z54" s="184">
        <v>1.53</v>
      </c>
      <c r="AA54" s="186" t="str">
        <f t="shared" si="1"/>
        <v>  　   4年</v>
      </c>
    </row>
    <row r="55" spans="1:27" ht="16.5" customHeight="1">
      <c r="A55" s="127" t="s">
        <v>124</v>
      </c>
      <c r="B55" s="128">
        <f t="shared" si="9"/>
        <v>36098</v>
      </c>
      <c r="C55" s="141">
        <v>18609</v>
      </c>
      <c r="D55" s="142">
        <v>17489</v>
      </c>
      <c r="E55" s="128">
        <f t="shared" si="2"/>
        <v>25088</v>
      </c>
      <c r="F55" s="141">
        <v>13689</v>
      </c>
      <c r="G55" s="142">
        <v>11399</v>
      </c>
      <c r="H55" s="131">
        <f t="shared" si="8"/>
        <v>11010</v>
      </c>
      <c r="I55" s="143">
        <f t="shared" si="10"/>
        <v>4920</v>
      </c>
      <c r="J55" s="144">
        <f t="shared" si="11"/>
        <v>6090</v>
      </c>
      <c r="K55" s="128">
        <f t="shared" si="3"/>
        <v>153</v>
      </c>
      <c r="L55" s="141">
        <v>76</v>
      </c>
      <c r="M55" s="142">
        <v>77</v>
      </c>
      <c r="N55" s="128">
        <f t="shared" si="12"/>
        <v>1190</v>
      </c>
      <c r="O55" s="141">
        <v>559</v>
      </c>
      <c r="P55" s="142">
        <v>631</v>
      </c>
      <c r="Q55" s="166">
        <v>23144</v>
      </c>
      <c r="R55" s="146">
        <v>5292</v>
      </c>
      <c r="S55" s="134">
        <v>9.790615676701925</v>
      </c>
      <c r="T55" s="137">
        <v>6.804448060754</v>
      </c>
      <c r="U55" s="136">
        <v>2.986167615947925</v>
      </c>
      <c r="V55" s="137">
        <v>4.238461964651782</v>
      </c>
      <c r="W55" s="136">
        <v>31.913752413645142</v>
      </c>
      <c r="X55" s="147">
        <v>6.277190127474912</v>
      </c>
      <c r="Y55" s="148">
        <v>1.435313262815297</v>
      </c>
      <c r="Z55" s="184">
        <v>1.52</v>
      </c>
      <c r="AA55" s="186" t="str">
        <f t="shared" si="1"/>
        <v>　     5年</v>
      </c>
    </row>
    <row r="56" spans="1:27" ht="16.5" customHeight="1">
      <c r="A56" s="167" t="s">
        <v>125</v>
      </c>
      <c r="B56" s="168">
        <f t="shared" si="9"/>
        <v>37462</v>
      </c>
      <c r="C56" s="169">
        <v>19299</v>
      </c>
      <c r="D56" s="170">
        <v>18163</v>
      </c>
      <c r="E56" s="168">
        <f t="shared" si="2"/>
        <v>25503</v>
      </c>
      <c r="F56" s="169">
        <v>13932</v>
      </c>
      <c r="G56" s="170">
        <v>11571</v>
      </c>
      <c r="H56" s="171">
        <f t="shared" si="8"/>
        <v>11959</v>
      </c>
      <c r="I56" s="172">
        <f t="shared" si="10"/>
        <v>5367</v>
      </c>
      <c r="J56" s="173">
        <f t="shared" si="11"/>
        <v>6592</v>
      </c>
      <c r="K56" s="168">
        <f t="shared" si="3"/>
        <v>151</v>
      </c>
      <c r="L56" s="169">
        <v>83</v>
      </c>
      <c r="M56" s="170">
        <v>68</v>
      </c>
      <c r="N56" s="168">
        <f t="shared" si="12"/>
        <v>1196</v>
      </c>
      <c r="O56" s="169">
        <v>573</v>
      </c>
      <c r="P56" s="170">
        <v>623</v>
      </c>
      <c r="Q56" s="174">
        <v>22724</v>
      </c>
      <c r="R56" s="175">
        <v>5426</v>
      </c>
      <c r="S56" s="176">
        <v>10.127602054609353</v>
      </c>
      <c r="T56" s="177">
        <v>6.894566098945661</v>
      </c>
      <c r="U56" s="178">
        <v>3.2330359556636927</v>
      </c>
      <c r="V56" s="177">
        <v>4.030751161176659</v>
      </c>
      <c r="W56" s="178">
        <v>30.937968855088208</v>
      </c>
      <c r="X56" s="179">
        <v>6.143281968099487</v>
      </c>
      <c r="Y56" s="180">
        <v>1.4668829413354962</v>
      </c>
      <c r="Z56" s="185">
        <v>1.56</v>
      </c>
      <c r="AA56" s="201" t="str">
        <f t="shared" si="1"/>
        <v>　     6年</v>
      </c>
    </row>
    <row r="57" spans="1:27" ht="16.5" customHeight="1">
      <c r="A57" s="127" t="s">
        <v>126</v>
      </c>
      <c r="B57" s="128">
        <f t="shared" si="9"/>
        <v>35345</v>
      </c>
      <c r="C57" s="141">
        <v>18110</v>
      </c>
      <c r="D57" s="142">
        <v>17235</v>
      </c>
      <c r="E57" s="128">
        <f t="shared" si="2"/>
        <v>26666</v>
      </c>
      <c r="F57" s="141">
        <v>14586</v>
      </c>
      <c r="G57" s="142">
        <v>12080</v>
      </c>
      <c r="H57" s="131">
        <f t="shared" si="8"/>
        <v>8679</v>
      </c>
      <c r="I57" s="143">
        <f t="shared" si="10"/>
        <v>3524</v>
      </c>
      <c r="J57" s="144">
        <f t="shared" si="11"/>
        <v>5155</v>
      </c>
      <c r="K57" s="187">
        <f t="shared" si="3"/>
        <v>164</v>
      </c>
      <c r="L57" s="188">
        <v>98</v>
      </c>
      <c r="M57" s="189">
        <v>66</v>
      </c>
      <c r="N57" s="128">
        <f t="shared" si="12"/>
        <v>1086</v>
      </c>
      <c r="O57" s="188">
        <v>535</v>
      </c>
      <c r="P57" s="189">
        <v>551</v>
      </c>
      <c r="Q57" s="166">
        <v>22991</v>
      </c>
      <c r="R57" s="146">
        <v>5723</v>
      </c>
      <c r="S57" s="134">
        <v>9.55490807878359</v>
      </c>
      <c r="T57" s="137">
        <v>7.208690870811804</v>
      </c>
      <c r="U57" s="136">
        <v>2.346217207971786</v>
      </c>
      <c r="V57" s="137">
        <v>4.639977365964068</v>
      </c>
      <c r="W57" s="136">
        <v>29.80977738738986</v>
      </c>
      <c r="X57" s="147">
        <v>6.215214963013104</v>
      </c>
      <c r="Y57" s="148">
        <v>1.5471138473582822</v>
      </c>
      <c r="Z57" s="184">
        <v>1.48</v>
      </c>
      <c r="AA57" s="200" t="str">
        <f t="shared" si="1"/>
        <v>　     7年</v>
      </c>
    </row>
    <row r="58" spans="1:27" ht="16.5" customHeight="1">
      <c r="A58" s="127" t="s">
        <v>127</v>
      </c>
      <c r="B58" s="128">
        <f t="shared" si="9"/>
        <v>36081</v>
      </c>
      <c r="C58" s="141">
        <v>18538</v>
      </c>
      <c r="D58" s="142">
        <v>17543</v>
      </c>
      <c r="E58" s="128">
        <f t="shared" si="2"/>
        <v>26089</v>
      </c>
      <c r="F58" s="141">
        <v>14231</v>
      </c>
      <c r="G58" s="142">
        <v>11858</v>
      </c>
      <c r="H58" s="131">
        <f t="shared" si="8"/>
        <v>9992</v>
      </c>
      <c r="I58" s="143">
        <f t="shared" si="10"/>
        <v>4307</v>
      </c>
      <c r="J58" s="144">
        <f t="shared" si="11"/>
        <v>5685</v>
      </c>
      <c r="K58" s="187">
        <f t="shared" si="3"/>
        <v>118</v>
      </c>
      <c r="L58" s="188">
        <v>60</v>
      </c>
      <c r="M58" s="189">
        <v>58</v>
      </c>
      <c r="N58" s="128">
        <f t="shared" si="12"/>
        <v>1074</v>
      </c>
      <c r="O58" s="188">
        <v>551</v>
      </c>
      <c r="P58" s="189">
        <v>523</v>
      </c>
      <c r="Q58" s="166">
        <v>23117</v>
      </c>
      <c r="R58" s="146">
        <v>5795</v>
      </c>
      <c r="S58" s="134">
        <v>9.735563950350784</v>
      </c>
      <c r="T58" s="137">
        <v>7.039665407447383</v>
      </c>
      <c r="U58" s="136">
        <v>2.6958985429033997</v>
      </c>
      <c r="V58" s="137">
        <v>3.270509977827051</v>
      </c>
      <c r="W58" s="136">
        <v>28.906712601604134</v>
      </c>
      <c r="X58" s="188">
        <v>6.2</v>
      </c>
      <c r="Y58" s="148">
        <v>1.5636805180787912</v>
      </c>
      <c r="Z58" s="184">
        <v>1.46</v>
      </c>
      <c r="AA58" s="186" t="str">
        <f t="shared" si="1"/>
        <v>　     8年</v>
      </c>
    </row>
    <row r="59" spans="1:27" ht="16.5" customHeight="1">
      <c r="A59" s="190" t="s">
        <v>128</v>
      </c>
      <c r="B59" s="128">
        <f t="shared" si="9"/>
        <v>35606</v>
      </c>
      <c r="C59" s="141">
        <v>18182</v>
      </c>
      <c r="D59" s="142">
        <v>17424</v>
      </c>
      <c r="E59" s="128">
        <f t="shared" si="2"/>
        <v>26343</v>
      </c>
      <c r="F59" s="141">
        <v>14430</v>
      </c>
      <c r="G59" s="142">
        <v>11913</v>
      </c>
      <c r="H59" s="131">
        <f t="shared" si="8"/>
        <v>9263</v>
      </c>
      <c r="I59" s="143">
        <f t="shared" si="10"/>
        <v>3752</v>
      </c>
      <c r="J59" s="144">
        <f t="shared" si="11"/>
        <v>5511</v>
      </c>
      <c r="K59" s="187">
        <f t="shared" si="3"/>
        <v>116</v>
      </c>
      <c r="L59" s="188">
        <v>66</v>
      </c>
      <c r="M59" s="189">
        <v>50</v>
      </c>
      <c r="N59" s="128">
        <f t="shared" si="12"/>
        <v>1026</v>
      </c>
      <c r="O59" s="188">
        <v>486</v>
      </c>
      <c r="P59" s="189">
        <v>540</v>
      </c>
      <c r="Q59" s="166">
        <v>22513</v>
      </c>
      <c r="R59" s="146">
        <v>6298</v>
      </c>
      <c r="S59" s="134">
        <v>9.59498787388844</v>
      </c>
      <c r="T59" s="137">
        <v>7.098356238210725</v>
      </c>
      <c r="U59" s="136">
        <v>2.5</v>
      </c>
      <c r="V59" s="137">
        <v>3.257786390316511</v>
      </c>
      <c r="W59" s="136">
        <v>28</v>
      </c>
      <c r="X59" s="147">
        <v>6.066558879008354</v>
      </c>
      <c r="Y59" s="148">
        <v>1.6973861492859068</v>
      </c>
      <c r="Z59" s="184">
        <v>1.42</v>
      </c>
      <c r="AA59" s="186" t="str">
        <f t="shared" si="1"/>
        <v>　　 　9年</v>
      </c>
    </row>
    <row r="60" spans="1:27" ht="16.5" customHeight="1">
      <c r="A60" s="190" t="s">
        <v>129</v>
      </c>
      <c r="B60" s="128">
        <f t="shared" si="9"/>
        <v>35921</v>
      </c>
      <c r="C60" s="141">
        <v>18565</v>
      </c>
      <c r="D60" s="142">
        <v>17356</v>
      </c>
      <c r="E60" s="128">
        <f t="shared" si="2"/>
        <v>27178</v>
      </c>
      <c r="F60" s="141">
        <v>14822</v>
      </c>
      <c r="G60" s="142">
        <v>12356</v>
      </c>
      <c r="H60" s="131">
        <f t="shared" si="8"/>
        <v>8743</v>
      </c>
      <c r="I60" s="143">
        <f t="shared" si="10"/>
        <v>3743</v>
      </c>
      <c r="J60" s="144">
        <f t="shared" si="11"/>
        <v>5000</v>
      </c>
      <c r="K60" s="187">
        <f t="shared" si="3"/>
        <v>107</v>
      </c>
      <c r="L60" s="188">
        <v>62</v>
      </c>
      <c r="M60" s="189">
        <v>45</v>
      </c>
      <c r="N60" s="128">
        <f t="shared" si="12"/>
        <v>1017</v>
      </c>
      <c r="O60" s="188">
        <v>451</v>
      </c>
      <c r="P60" s="189">
        <v>566</v>
      </c>
      <c r="Q60" s="166">
        <v>23134</v>
      </c>
      <c r="R60" s="146">
        <v>6780</v>
      </c>
      <c r="S60" s="134">
        <v>9.7</v>
      </c>
      <c r="T60" s="137">
        <v>7.3</v>
      </c>
      <c r="U60" s="136">
        <v>2.4</v>
      </c>
      <c r="V60" s="137">
        <v>3</v>
      </c>
      <c r="W60" s="136">
        <v>27.5</v>
      </c>
      <c r="X60" s="147">
        <v>6.2</v>
      </c>
      <c r="Y60" s="148">
        <v>1.82</v>
      </c>
      <c r="Z60" s="184">
        <v>1.42</v>
      </c>
      <c r="AA60" s="186" t="str">
        <f t="shared" si="1"/>
        <v>　　 10年</v>
      </c>
    </row>
    <row r="61" spans="1:27" s="195" customFormat="1" ht="18" customHeight="1">
      <c r="A61" s="191" t="s">
        <v>130</v>
      </c>
      <c r="B61" s="168">
        <f t="shared" si="9"/>
        <v>35395</v>
      </c>
      <c r="C61" s="169">
        <v>18119</v>
      </c>
      <c r="D61" s="170">
        <v>17276</v>
      </c>
      <c r="E61" s="168">
        <f t="shared" si="2"/>
        <v>28753</v>
      </c>
      <c r="F61" s="169">
        <v>15692</v>
      </c>
      <c r="G61" s="170">
        <v>13061</v>
      </c>
      <c r="H61" s="171">
        <f t="shared" si="8"/>
        <v>6642</v>
      </c>
      <c r="I61" s="172">
        <f t="shared" si="10"/>
        <v>2427</v>
      </c>
      <c r="J61" s="173">
        <f t="shared" si="11"/>
        <v>4215</v>
      </c>
      <c r="K61" s="192">
        <f t="shared" si="3"/>
        <v>111</v>
      </c>
      <c r="L61" s="193">
        <v>65</v>
      </c>
      <c r="M61" s="194">
        <v>46</v>
      </c>
      <c r="N61" s="168">
        <f t="shared" si="12"/>
        <v>1079</v>
      </c>
      <c r="O61" s="193">
        <v>476</v>
      </c>
      <c r="P61" s="194">
        <v>603</v>
      </c>
      <c r="Q61" s="174">
        <v>22429</v>
      </c>
      <c r="R61" s="175">
        <v>6975</v>
      </c>
      <c r="S61" s="176">
        <v>9.5</v>
      </c>
      <c r="T61" s="177">
        <v>7.7</v>
      </c>
      <c r="U61" s="178">
        <v>1.8</v>
      </c>
      <c r="V61" s="177">
        <v>3.1</v>
      </c>
      <c r="W61" s="178">
        <v>29.6</v>
      </c>
      <c r="X61" s="179">
        <v>6</v>
      </c>
      <c r="Y61" s="180">
        <v>1.87</v>
      </c>
      <c r="Z61" s="185">
        <v>1.39</v>
      </c>
      <c r="AA61" s="201" t="str">
        <f t="shared" si="1"/>
        <v>　　 11年</v>
      </c>
    </row>
    <row r="62" spans="1:27" s="195" customFormat="1" ht="18" customHeight="1">
      <c r="A62" s="190" t="s">
        <v>131</v>
      </c>
      <c r="B62" s="128">
        <v>35794</v>
      </c>
      <c r="C62" s="141">
        <v>18482</v>
      </c>
      <c r="D62" s="142">
        <v>17312</v>
      </c>
      <c r="E62" s="128">
        <v>28323</v>
      </c>
      <c r="F62" s="141">
        <v>15419</v>
      </c>
      <c r="G62" s="142">
        <v>12904</v>
      </c>
      <c r="H62" s="131">
        <v>7471</v>
      </c>
      <c r="I62" s="143">
        <v>3063</v>
      </c>
      <c r="J62" s="144">
        <v>4408</v>
      </c>
      <c r="K62" s="187">
        <v>96</v>
      </c>
      <c r="L62" s="188">
        <v>58</v>
      </c>
      <c r="M62" s="189">
        <v>38</v>
      </c>
      <c r="N62" s="128">
        <v>1088</v>
      </c>
      <c r="O62" s="188">
        <v>466</v>
      </c>
      <c r="P62" s="189">
        <v>622</v>
      </c>
      <c r="Q62" s="166">
        <v>23550</v>
      </c>
      <c r="R62" s="146">
        <v>7380</v>
      </c>
      <c r="S62" s="134">
        <v>9.6</v>
      </c>
      <c r="T62" s="137">
        <v>7.6</v>
      </c>
      <c r="U62" s="136">
        <v>2</v>
      </c>
      <c r="V62" s="137">
        <v>2.7</v>
      </c>
      <c r="W62" s="136">
        <v>29.5</v>
      </c>
      <c r="X62" s="147">
        <v>6.3</v>
      </c>
      <c r="Y62" s="148">
        <v>1.99</v>
      </c>
      <c r="Z62" s="184">
        <v>1.47</v>
      </c>
      <c r="AA62" s="186" t="str">
        <f t="shared" si="1"/>
        <v>　　 12年</v>
      </c>
    </row>
    <row r="63" spans="1:27" s="196" customFormat="1" ht="18" customHeight="1">
      <c r="A63" s="190" t="s">
        <v>333</v>
      </c>
      <c r="B63" s="128">
        <f t="shared" si="9"/>
        <v>35193</v>
      </c>
      <c r="C63" s="141">
        <v>18104</v>
      </c>
      <c r="D63" s="142">
        <v>17089</v>
      </c>
      <c r="E63" s="128">
        <f t="shared" si="2"/>
        <v>28914</v>
      </c>
      <c r="F63" s="141">
        <v>15850</v>
      </c>
      <c r="G63" s="142">
        <v>13064</v>
      </c>
      <c r="H63" s="131">
        <f t="shared" si="8"/>
        <v>6279</v>
      </c>
      <c r="I63" s="143">
        <f t="shared" si="10"/>
        <v>2254</v>
      </c>
      <c r="J63" s="144">
        <f t="shared" si="11"/>
        <v>4025</v>
      </c>
      <c r="K63" s="187">
        <f t="shared" si="3"/>
        <v>86</v>
      </c>
      <c r="L63" s="188">
        <v>45</v>
      </c>
      <c r="M63" s="189">
        <v>41</v>
      </c>
      <c r="N63" s="128">
        <f t="shared" si="12"/>
        <v>1044</v>
      </c>
      <c r="O63" s="188">
        <v>456</v>
      </c>
      <c r="P63" s="189">
        <v>588</v>
      </c>
      <c r="Q63" s="166">
        <v>24019</v>
      </c>
      <c r="R63" s="146">
        <v>7967</v>
      </c>
      <c r="S63" s="134">
        <v>9.5</v>
      </c>
      <c r="T63" s="137">
        <v>7.8</v>
      </c>
      <c r="U63" s="136">
        <v>1.7</v>
      </c>
      <c r="V63" s="137">
        <v>2.4</v>
      </c>
      <c r="W63" s="136">
        <v>28.8</v>
      </c>
      <c r="X63" s="147">
        <v>6.5</v>
      </c>
      <c r="Y63" s="148">
        <v>2.14</v>
      </c>
      <c r="Z63" s="184">
        <v>1.4</v>
      </c>
      <c r="AA63" s="186" t="str">
        <f t="shared" si="1"/>
        <v>　　 13年</v>
      </c>
    </row>
    <row r="64" spans="1:27" s="195" customFormat="1" ht="18" customHeight="1">
      <c r="A64" s="190" t="s">
        <v>394</v>
      </c>
      <c r="B64" s="128">
        <f>SUM(C64:D64)</f>
        <v>35212</v>
      </c>
      <c r="C64" s="141">
        <v>18284</v>
      </c>
      <c r="D64" s="142">
        <v>16928</v>
      </c>
      <c r="E64" s="128">
        <f>SUM(F64:G64)</f>
        <v>28894</v>
      </c>
      <c r="F64" s="141">
        <v>15773</v>
      </c>
      <c r="G64" s="142">
        <v>13121</v>
      </c>
      <c r="H64" s="131">
        <f aca="true" t="shared" si="13" ref="H64:J66">B64-E64</f>
        <v>6318</v>
      </c>
      <c r="I64" s="143">
        <f t="shared" si="13"/>
        <v>2511</v>
      </c>
      <c r="J64" s="144">
        <f t="shared" si="13"/>
        <v>3807</v>
      </c>
      <c r="K64" s="187">
        <f>SUM(L64:M64)</f>
        <v>94</v>
      </c>
      <c r="L64" s="188">
        <v>54</v>
      </c>
      <c r="M64" s="189">
        <v>40</v>
      </c>
      <c r="N64" s="128">
        <f>SUM(O64:P64)</f>
        <v>1067</v>
      </c>
      <c r="O64" s="188">
        <v>440</v>
      </c>
      <c r="P64" s="189">
        <v>627</v>
      </c>
      <c r="Q64" s="166">
        <v>22635</v>
      </c>
      <c r="R64" s="146">
        <v>7985</v>
      </c>
      <c r="S64" s="134">
        <v>9.5</v>
      </c>
      <c r="T64" s="137">
        <v>7.8</v>
      </c>
      <c r="U64" s="136">
        <v>1.7</v>
      </c>
      <c r="V64" s="137">
        <v>2.7</v>
      </c>
      <c r="W64" s="136">
        <v>29.4</v>
      </c>
      <c r="X64" s="147">
        <v>6.1</v>
      </c>
      <c r="Y64" s="148">
        <v>2.14</v>
      </c>
      <c r="Z64" s="184">
        <v>1.41</v>
      </c>
      <c r="AA64" s="186" t="str">
        <f t="shared" si="1"/>
        <v>　　 14年</v>
      </c>
    </row>
    <row r="65" spans="1:27" s="195" customFormat="1" ht="18" customHeight="1">
      <c r="A65" s="140" t="s">
        <v>411</v>
      </c>
      <c r="B65" s="128">
        <f>SUM(C65:D65)</f>
        <v>34061</v>
      </c>
      <c r="C65" s="141">
        <v>17409</v>
      </c>
      <c r="D65" s="142">
        <v>16652</v>
      </c>
      <c r="E65" s="128">
        <f>SUM(F65:G65)</f>
        <v>29813</v>
      </c>
      <c r="F65" s="141">
        <v>16368</v>
      </c>
      <c r="G65" s="142">
        <v>13445</v>
      </c>
      <c r="H65" s="131">
        <f t="shared" si="13"/>
        <v>4248</v>
      </c>
      <c r="I65" s="143">
        <f aca="true" t="shared" si="14" ref="I65:J68">C65-F65</f>
        <v>1041</v>
      </c>
      <c r="J65" s="144">
        <f t="shared" si="14"/>
        <v>3207</v>
      </c>
      <c r="K65" s="187">
        <f>SUM(L65:M65)</f>
        <v>109</v>
      </c>
      <c r="L65" s="188">
        <v>55</v>
      </c>
      <c r="M65" s="189">
        <v>54</v>
      </c>
      <c r="N65" s="128">
        <f>SUM(O65:P65)</f>
        <v>1038</v>
      </c>
      <c r="O65" s="188">
        <v>485</v>
      </c>
      <c r="P65" s="189">
        <v>553</v>
      </c>
      <c r="Q65" s="166">
        <v>21817</v>
      </c>
      <c r="R65" s="146">
        <v>8087</v>
      </c>
      <c r="S65" s="134">
        <v>9.1</v>
      </c>
      <c r="T65" s="137">
        <v>8</v>
      </c>
      <c r="U65" s="136">
        <v>1.1</v>
      </c>
      <c r="V65" s="137">
        <v>3.2</v>
      </c>
      <c r="W65" s="136">
        <v>29.6</v>
      </c>
      <c r="X65" s="147">
        <v>5.9</v>
      </c>
      <c r="Y65" s="148">
        <v>2.17</v>
      </c>
      <c r="Z65" s="184">
        <v>1.37</v>
      </c>
      <c r="AA65" s="186" t="str">
        <f t="shared" si="1"/>
        <v>　　 15年</v>
      </c>
    </row>
    <row r="66" spans="1:27" s="196" customFormat="1" ht="18" customHeight="1">
      <c r="A66" s="191" t="s">
        <v>416</v>
      </c>
      <c r="B66" s="168">
        <f>SUM(C66:D66)</f>
        <v>33628</v>
      </c>
      <c r="C66" s="169">
        <v>17354</v>
      </c>
      <c r="D66" s="170">
        <v>16274</v>
      </c>
      <c r="E66" s="168">
        <f>SUM(F66:G66)</f>
        <v>29809</v>
      </c>
      <c r="F66" s="169">
        <v>15989</v>
      </c>
      <c r="G66" s="170">
        <v>13820</v>
      </c>
      <c r="H66" s="171">
        <f t="shared" si="13"/>
        <v>3819</v>
      </c>
      <c r="I66" s="172">
        <f t="shared" si="14"/>
        <v>1365</v>
      </c>
      <c r="J66" s="173">
        <f t="shared" si="14"/>
        <v>2454</v>
      </c>
      <c r="K66" s="192">
        <f>SUM(L66:M66)</f>
        <v>83</v>
      </c>
      <c r="L66" s="193">
        <v>45</v>
      </c>
      <c r="M66" s="194">
        <v>38</v>
      </c>
      <c r="N66" s="168">
        <f>SUM(O66:P66)</f>
        <v>960</v>
      </c>
      <c r="O66" s="193">
        <v>432</v>
      </c>
      <c r="P66" s="194">
        <v>528</v>
      </c>
      <c r="Q66" s="174">
        <v>21304</v>
      </c>
      <c r="R66" s="175">
        <v>7688</v>
      </c>
      <c r="S66" s="176">
        <v>9</v>
      </c>
      <c r="T66" s="177">
        <v>8</v>
      </c>
      <c r="U66" s="178">
        <v>1</v>
      </c>
      <c r="V66" s="177">
        <v>2.5</v>
      </c>
      <c r="W66" s="178">
        <v>27.8</v>
      </c>
      <c r="X66" s="179">
        <v>5.7</v>
      </c>
      <c r="Y66" s="180">
        <v>2.06</v>
      </c>
      <c r="Z66" s="185">
        <v>1.37</v>
      </c>
      <c r="AA66" s="201" t="str">
        <f t="shared" si="1"/>
        <v>16年</v>
      </c>
    </row>
    <row r="67" spans="1:27" s="196" customFormat="1" ht="18" customHeight="1">
      <c r="A67" s="197" t="s">
        <v>421</v>
      </c>
      <c r="B67" s="202">
        <v>31908</v>
      </c>
      <c r="C67" s="203">
        <v>16468</v>
      </c>
      <c r="D67" s="204">
        <v>15440</v>
      </c>
      <c r="E67" s="202">
        <v>31747</v>
      </c>
      <c r="F67" s="203">
        <v>17325</v>
      </c>
      <c r="G67" s="204">
        <v>14422</v>
      </c>
      <c r="H67" s="476">
        <f>B67-E67</f>
        <v>161</v>
      </c>
      <c r="I67" s="477">
        <f t="shared" si="14"/>
        <v>-857</v>
      </c>
      <c r="J67" s="478">
        <f t="shared" si="14"/>
        <v>1018</v>
      </c>
      <c r="K67" s="205">
        <v>99</v>
      </c>
      <c r="L67" s="206">
        <v>57</v>
      </c>
      <c r="M67" s="207">
        <v>42</v>
      </c>
      <c r="N67" s="202">
        <v>816</v>
      </c>
      <c r="O67" s="206">
        <v>364</v>
      </c>
      <c r="P67" s="207">
        <v>452</v>
      </c>
      <c r="Q67" s="208">
        <v>21056</v>
      </c>
      <c r="R67" s="209">
        <v>7474</v>
      </c>
      <c r="S67" s="542">
        <v>8.6</v>
      </c>
      <c r="T67" s="210">
        <v>8.5</v>
      </c>
      <c r="U67" s="211">
        <v>0</v>
      </c>
      <c r="V67" s="210">
        <v>3.1</v>
      </c>
      <c r="W67" s="211">
        <v>24.9</v>
      </c>
      <c r="X67" s="541">
        <v>5.7</v>
      </c>
      <c r="Y67" s="539">
        <v>2.01</v>
      </c>
      <c r="Z67" s="540">
        <v>1.39</v>
      </c>
      <c r="AA67" s="140" t="str">
        <f>A67</f>
        <v>17年</v>
      </c>
    </row>
    <row r="68" spans="1:27" ht="16.5" customHeight="1">
      <c r="A68" s="198" t="s">
        <v>420</v>
      </c>
      <c r="B68" s="202">
        <v>1062530</v>
      </c>
      <c r="C68" s="212">
        <v>545032</v>
      </c>
      <c r="D68" s="213">
        <v>517498</v>
      </c>
      <c r="E68" s="214">
        <v>1083796</v>
      </c>
      <c r="F68" s="212">
        <v>584970</v>
      </c>
      <c r="G68" s="213">
        <v>498826</v>
      </c>
      <c r="H68" s="479">
        <f>B68-E68</f>
        <v>-21266</v>
      </c>
      <c r="I68" s="480">
        <f t="shared" si="14"/>
        <v>-39938</v>
      </c>
      <c r="J68" s="481">
        <f t="shared" si="14"/>
        <v>18672</v>
      </c>
      <c r="K68" s="214">
        <v>2958</v>
      </c>
      <c r="L68" s="212">
        <v>1641</v>
      </c>
      <c r="M68" s="213">
        <v>1317</v>
      </c>
      <c r="N68" s="202">
        <v>31818</v>
      </c>
      <c r="O68" s="215">
        <v>13502</v>
      </c>
      <c r="P68" s="216">
        <v>18316</v>
      </c>
      <c r="Q68" s="217">
        <v>714265</v>
      </c>
      <c r="R68" s="218">
        <v>261917</v>
      </c>
      <c r="S68" s="211">
        <v>8.4</v>
      </c>
      <c r="T68" s="210">
        <v>8.6</v>
      </c>
      <c r="U68" s="211">
        <v>-0.2</v>
      </c>
      <c r="V68" s="210">
        <v>2.8</v>
      </c>
      <c r="W68" s="211">
        <v>29.1</v>
      </c>
      <c r="X68" s="210">
        <v>5.7</v>
      </c>
      <c r="Y68" s="539">
        <v>2.08</v>
      </c>
      <c r="Z68" s="540">
        <v>1.26</v>
      </c>
      <c r="AA68" s="199" t="str">
        <f>A68</f>
        <v>全国（17年）</v>
      </c>
    </row>
    <row r="69" ht="16.5" customHeight="1">
      <c r="G69" s="64"/>
    </row>
    <row r="70" spans="7:20" ht="16.5" customHeight="1">
      <c r="G70" s="64" t="s">
        <v>414</v>
      </c>
      <c r="L70" s="60"/>
      <c r="T70" s="64" t="s">
        <v>415</v>
      </c>
    </row>
  </sheetData>
  <mergeCells count="11">
    <mergeCell ref="N3:P3"/>
    <mergeCell ref="Q3:Q4"/>
    <mergeCell ref="R3:R4"/>
    <mergeCell ref="Z3:Z4"/>
    <mergeCell ref="S4:U4"/>
    <mergeCell ref="X4:Y4"/>
    <mergeCell ref="K3:M3"/>
    <mergeCell ref="A3:A4"/>
    <mergeCell ref="B3:D3"/>
    <mergeCell ref="E3:G3"/>
    <mergeCell ref="H3:J3"/>
  </mergeCells>
  <printOptions horizontalCentered="1" verticalCentered="1"/>
  <pageMargins left="0.5905511811023623" right="0.5905511811023623" top="0.1968503937007874" bottom="0.1968503937007874" header="0.5118110236220472" footer="0.4330708661417323"/>
  <pageSetup blackAndWhite="1" fitToWidth="2" horizontalDpi="600" verticalDpi="600" orientation="portrait" paperSize="9" scale="75" r:id="rId1"/>
  <colBreaks count="1" manualBreakCount="1">
    <brk id="13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11"/>
  <sheetViews>
    <sheetView view="pageBreakPreview" zoomScale="90" zoomScaleSheetLayoutView="90" workbookViewId="0" topLeftCell="A1">
      <pane xSplit="2" ySplit="6" topLeftCell="C55" activePane="bottomRight" state="frozen"/>
      <selection pane="topLeft" activeCell="E43" sqref="E43"/>
      <selection pane="topRight" activeCell="E43" sqref="E43"/>
      <selection pane="bottomLeft" activeCell="E43" sqref="E43"/>
      <selection pane="bottomRight" activeCell="O69" sqref="O69"/>
    </sheetView>
  </sheetViews>
  <sheetFormatPr defaultColWidth="9.00390625" defaultRowHeight="13.5"/>
  <cols>
    <col min="1" max="1" width="5.125" style="8" customWidth="1"/>
    <col min="2" max="2" width="12.125" style="8" customWidth="1"/>
    <col min="3" max="20" width="8.125" style="8" customWidth="1"/>
    <col min="21" max="21" width="12.125" style="8" customWidth="1"/>
    <col min="22" max="22" width="5.125" style="8" customWidth="1"/>
    <col min="23" max="16384" width="8.875" style="8" customWidth="1"/>
  </cols>
  <sheetData>
    <row r="1" spans="1:22" ht="15" customHeight="1">
      <c r="A1" s="67" t="s">
        <v>726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  <c r="T1" s="68"/>
      <c r="U1" s="68"/>
      <c r="V1" s="70"/>
    </row>
    <row r="2" spans="1:22" ht="15" customHeight="1">
      <c r="A2" s="223"/>
      <c r="B2" s="7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  <c r="T2" s="71"/>
      <c r="U2" s="71"/>
      <c r="V2" s="70" t="s">
        <v>433</v>
      </c>
    </row>
    <row r="3" spans="1:22" ht="15" customHeight="1">
      <c r="A3" s="554" t="s">
        <v>0</v>
      </c>
      <c r="B3" s="555"/>
      <c r="C3" s="582" t="s">
        <v>1</v>
      </c>
      <c r="D3" s="583"/>
      <c r="E3" s="583"/>
      <c r="F3" s="582" t="s">
        <v>2</v>
      </c>
      <c r="G3" s="583"/>
      <c r="H3" s="584"/>
      <c r="I3" s="585" t="s">
        <v>3</v>
      </c>
      <c r="J3" s="586"/>
      <c r="K3" s="586"/>
      <c r="L3" s="586"/>
      <c r="M3" s="586"/>
      <c r="N3" s="587"/>
      <c r="O3" s="579" t="s">
        <v>434</v>
      </c>
      <c r="P3" s="582" t="s">
        <v>5</v>
      </c>
      <c r="Q3" s="583"/>
      <c r="R3" s="584"/>
      <c r="S3" s="579" t="s">
        <v>435</v>
      </c>
      <c r="T3" s="579" t="s">
        <v>436</v>
      </c>
      <c r="U3" s="554" t="s">
        <v>0</v>
      </c>
      <c r="V3" s="555"/>
    </row>
    <row r="4" spans="1:22" ht="15" customHeight="1">
      <c r="A4" s="549"/>
      <c r="B4" s="550"/>
      <c r="C4" s="578"/>
      <c r="D4" s="548"/>
      <c r="E4" s="548"/>
      <c r="F4" s="578"/>
      <c r="G4" s="548"/>
      <c r="H4" s="577"/>
      <c r="I4" s="548" t="s">
        <v>8</v>
      </c>
      <c r="J4" s="548"/>
      <c r="K4" s="577"/>
      <c r="L4" s="578" t="s">
        <v>9</v>
      </c>
      <c r="M4" s="548"/>
      <c r="N4" s="577"/>
      <c r="O4" s="580"/>
      <c r="P4" s="578"/>
      <c r="Q4" s="548"/>
      <c r="R4" s="577"/>
      <c r="S4" s="580"/>
      <c r="T4" s="580"/>
      <c r="U4" s="549"/>
      <c r="V4" s="550"/>
    </row>
    <row r="5" spans="1:22" ht="15" customHeight="1">
      <c r="A5" s="551"/>
      <c r="B5" s="552"/>
      <c r="C5" s="72" t="s">
        <v>10</v>
      </c>
      <c r="D5" s="73" t="s">
        <v>11</v>
      </c>
      <c r="E5" s="74" t="s">
        <v>12</v>
      </c>
      <c r="F5" s="72" t="s">
        <v>10</v>
      </c>
      <c r="G5" s="73" t="s">
        <v>11</v>
      </c>
      <c r="H5" s="75" t="s">
        <v>12</v>
      </c>
      <c r="I5" s="76" t="s">
        <v>10</v>
      </c>
      <c r="J5" s="77" t="s">
        <v>11</v>
      </c>
      <c r="K5" s="78" t="s">
        <v>12</v>
      </c>
      <c r="L5" s="76" t="s">
        <v>10</v>
      </c>
      <c r="M5" s="77" t="s">
        <v>11</v>
      </c>
      <c r="N5" s="78" t="s">
        <v>12</v>
      </c>
      <c r="O5" s="581"/>
      <c r="P5" s="72" t="s">
        <v>10</v>
      </c>
      <c r="Q5" s="73" t="s">
        <v>13</v>
      </c>
      <c r="R5" s="74" t="s">
        <v>14</v>
      </c>
      <c r="S5" s="581"/>
      <c r="T5" s="581"/>
      <c r="U5" s="551"/>
      <c r="V5" s="552"/>
    </row>
    <row r="6" spans="1:22" ht="15" customHeight="1">
      <c r="A6" s="593" t="s">
        <v>15</v>
      </c>
      <c r="B6" s="594"/>
      <c r="C6" s="224">
        <f>SUM(C7:C14)</f>
        <v>31908</v>
      </c>
      <c r="D6" s="225">
        <f aca="true" t="shared" si="0" ref="D6:T6">SUM(D7:D14)</f>
        <v>16468</v>
      </c>
      <c r="E6" s="226">
        <f t="shared" si="0"/>
        <v>15440</v>
      </c>
      <c r="F6" s="224">
        <f t="shared" si="0"/>
        <v>31747</v>
      </c>
      <c r="G6" s="225">
        <f t="shared" si="0"/>
        <v>17325</v>
      </c>
      <c r="H6" s="227">
        <f t="shared" si="0"/>
        <v>14422</v>
      </c>
      <c r="I6" s="224">
        <f t="shared" si="0"/>
        <v>99</v>
      </c>
      <c r="J6" s="225">
        <f t="shared" si="0"/>
        <v>57</v>
      </c>
      <c r="K6" s="227">
        <f t="shared" si="0"/>
        <v>42</v>
      </c>
      <c r="L6" s="224">
        <f t="shared" si="0"/>
        <v>56</v>
      </c>
      <c r="M6" s="225">
        <f t="shared" si="0"/>
        <v>29</v>
      </c>
      <c r="N6" s="227">
        <f t="shared" si="0"/>
        <v>27</v>
      </c>
      <c r="O6" s="228">
        <f t="shared" si="0"/>
        <v>161</v>
      </c>
      <c r="P6" s="224">
        <f t="shared" si="0"/>
        <v>816</v>
      </c>
      <c r="Q6" s="225">
        <f t="shared" si="0"/>
        <v>364</v>
      </c>
      <c r="R6" s="226">
        <f t="shared" si="0"/>
        <v>452</v>
      </c>
      <c r="S6" s="229">
        <f t="shared" si="0"/>
        <v>21056</v>
      </c>
      <c r="T6" s="228">
        <f t="shared" si="0"/>
        <v>7474</v>
      </c>
      <c r="U6" s="593" t="s">
        <v>15</v>
      </c>
      <c r="V6" s="594"/>
    </row>
    <row r="7" spans="1:22" ht="15" customHeight="1">
      <c r="A7" s="561" t="s">
        <v>446</v>
      </c>
      <c r="B7" s="553"/>
      <c r="C7" s="82">
        <f>SUM(D7:E7)</f>
        <v>478</v>
      </c>
      <c r="D7" s="83">
        <f aca="true" t="shared" si="1" ref="D7:N7">D15</f>
        <v>228</v>
      </c>
      <c r="E7" s="84">
        <f t="shared" si="1"/>
        <v>250</v>
      </c>
      <c r="F7" s="82">
        <f t="shared" si="1"/>
        <v>1092</v>
      </c>
      <c r="G7" s="83">
        <f t="shared" si="1"/>
        <v>600</v>
      </c>
      <c r="H7" s="84">
        <f t="shared" si="1"/>
        <v>492</v>
      </c>
      <c r="I7" s="82">
        <f t="shared" si="1"/>
        <v>2</v>
      </c>
      <c r="J7" s="83">
        <f t="shared" si="1"/>
        <v>1</v>
      </c>
      <c r="K7" s="84">
        <f t="shared" si="1"/>
        <v>1</v>
      </c>
      <c r="L7" s="82">
        <f t="shared" si="1"/>
        <v>2</v>
      </c>
      <c r="M7" s="83">
        <f t="shared" si="1"/>
        <v>1</v>
      </c>
      <c r="N7" s="84">
        <f t="shared" si="1"/>
        <v>1</v>
      </c>
      <c r="O7" s="85">
        <f aca="true" t="shared" si="2" ref="O7:O42">IF(C7-F7=0,"-",C7-F7)</f>
        <v>-614</v>
      </c>
      <c r="P7" s="82">
        <f>P15</f>
        <v>14</v>
      </c>
      <c r="Q7" s="83">
        <f>Q15</f>
        <v>7</v>
      </c>
      <c r="R7" s="84">
        <f>R15</f>
        <v>7</v>
      </c>
      <c r="S7" s="86">
        <f>S15</f>
        <v>316</v>
      </c>
      <c r="T7" s="86">
        <f>T15</f>
        <v>165</v>
      </c>
      <c r="U7" s="561" t="str">
        <f>+A7</f>
        <v>賀茂圏域</v>
      </c>
      <c r="V7" s="553"/>
    </row>
    <row r="8" spans="1:22" ht="15" customHeight="1">
      <c r="A8" s="588" t="s">
        <v>16</v>
      </c>
      <c r="B8" s="589"/>
      <c r="C8" s="87">
        <f aca="true" t="shared" si="3" ref="C8:N8">C22</f>
        <v>685</v>
      </c>
      <c r="D8" s="1">
        <f t="shared" si="3"/>
        <v>341</v>
      </c>
      <c r="E8" s="3">
        <f t="shared" si="3"/>
        <v>344</v>
      </c>
      <c r="F8" s="87">
        <f t="shared" si="3"/>
        <v>1385</v>
      </c>
      <c r="G8" s="1">
        <f t="shared" si="3"/>
        <v>710</v>
      </c>
      <c r="H8" s="3">
        <f t="shared" si="3"/>
        <v>675</v>
      </c>
      <c r="I8" s="87">
        <f t="shared" si="3"/>
        <v>2</v>
      </c>
      <c r="J8" s="1">
        <f t="shared" si="3"/>
        <v>1</v>
      </c>
      <c r="K8" s="3">
        <f t="shared" si="3"/>
        <v>1</v>
      </c>
      <c r="L8" s="87">
        <f t="shared" si="3"/>
        <v>2</v>
      </c>
      <c r="M8" s="1">
        <f t="shared" si="3"/>
        <v>1</v>
      </c>
      <c r="N8" s="3">
        <f t="shared" si="3"/>
        <v>1</v>
      </c>
      <c r="O8" s="88">
        <f t="shared" si="2"/>
        <v>-700</v>
      </c>
      <c r="P8" s="87">
        <f>P22</f>
        <v>21</v>
      </c>
      <c r="Q8" s="1">
        <f>Q22</f>
        <v>11</v>
      </c>
      <c r="R8" s="3">
        <f>R22</f>
        <v>10</v>
      </c>
      <c r="S8" s="5">
        <f>S22</f>
        <v>532</v>
      </c>
      <c r="T8" s="5">
        <f>T22</f>
        <v>311</v>
      </c>
      <c r="U8" s="588" t="str">
        <f aca="true" t="shared" si="4" ref="U8:U14">+A8</f>
        <v>熱海伊東圏域</v>
      </c>
      <c r="V8" s="589"/>
    </row>
    <row r="9" spans="1:22" ht="15" customHeight="1">
      <c r="A9" s="588" t="s">
        <v>17</v>
      </c>
      <c r="B9" s="589"/>
      <c r="C9" s="87">
        <f aca="true" t="shared" si="5" ref="C9:N9">C25+C34</f>
        <v>6023</v>
      </c>
      <c r="D9" s="1">
        <f t="shared" si="5"/>
        <v>3079</v>
      </c>
      <c r="E9" s="3">
        <f t="shared" si="5"/>
        <v>2944</v>
      </c>
      <c r="F9" s="87">
        <f t="shared" si="5"/>
        <v>5504</v>
      </c>
      <c r="G9" s="1">
        <f t="shared" si="5"/>
        <v>3038</v>
      </c>
      <c r="H9" s="3">
        <f t="shared" si="5"/>
        <v>2466</v>
      </c>
      <c r="I9" s="87">
        <f t="shared" si="5"/>
        <v>24</v>
      </c>
      <c r="J9" s="1">
        <f t="shared" si="5"/>
        <v>11</v>
      </c>
      <c r="K9" s="3">
        <f t="shared" si="5"/>
        <v>13</v>
      </c>
      <c r="L9" s="87">
        <f t="shared" si="5"/>
        <v>14</v>
      </c>
      <c r="M9" s="1">
        <f t="shared" si="5"/>
        <v>6</v>
      </c>
      <c r="N9" s="3">
        <f t="shared" si="5"/>
        <v>8</v>
      </c>
      <c r="O9" s="88">
        <f t="shared" si="2"/>
        <v>519</v>
      </c>
      <c r="P9" s="87">
        <f>P25+P34</f>
        <v>134</v>
      </c>
      <c r="Q9" s="1">
        <f>Q25+Q34</f>
        <v>69</v>
      </c>
      <c r="R9" s="3">
        <f>R25+R34</f>
        <v>65</v>
      </c>
      <c r="S9" s="5">
        <f>S25+S34</f>
        <v>3885</v>
      </c>
      <c r="T9" s="5">
        <f>T25+T34</f>
        <v>1484</v>
      </c>
      <c r="U9" s="588" t="str">
        <f t="shared" si="4"/>
        <v>駿東田方圏域</v>
      </c>
      <c r="V9" s="589"/>
    </row>
    <row r="10" spans="1:22" ht="15" customHeight="1">
      <c r="A10" s="588" t="s">
        <v>437</v>
      </c>
      <c r="B10" s="589"/>
      <c r="C10" s="87">
        <f>C37+C61</f>
        <v>3451</v>
      </c>
      <c r="D10" s="1">
        <f aca="true" t="shared" si="6" ref="D10:N10">D37+D61</f>
        <v>1751</v>
      </c>
      <c r="E10" s="3">
        <f t="shared" si="6"/>
        <v>1700</v>
      </c>
      <c r="F10" s="87">
        <f t="shared" si="6"/>
        <v>3026</v>
      </c>
      <c r="G10" s="1">
        <f t="shared" si="6"/>
        <v>1734</v>
      </c>
      <c r="H10" s="3">
        <f t="shared" si="6"/>
        <v>1292</v>
      </c>
      <c r="I10" s="87">
        <f>I37+I61</f>
        <v>8</v>
      </c>
      <c r="J10" s="1">
        <f t="shared" si="6"/>
        <v>5</v>
      </c>
      <c r="K10" s="3">
        <f t="shared" si="6"/>
        <v>3</v>
      </c>
      <c r="L10" s="87">
        <f t="shared" si="6"/>
        <v>2</v>
      </c>
      <c r="M10" s="1">
        <f t="shared" si="6"/>
        <v>0</v>
      </c>
      <c r="N10" s="3">
        <f t="shared" si="6"/>
        <v>2</v>
      </c>
      <c r="O10" s="88">
        <f t="shared" si="2"/>
        <v>425</v>
      </c>
      <c r="P10" s="87">
        <f>P37+P61</f>
        <v>83</v>
      </c>
      <c r="Q10" s="1">
        <f>Q37+Q61</f>
        <v>33</v>
      </c>
      <c r="R10" s="3">
        <f>R37+R61</f>
        <v>50</v>
      </c>
      <c r="S10" s="5">
        <f>S37+S61</f>
        <v>2313</v>
      </c>
      <c r="T10" s="5">
        <f>T37+T61</f>
        <v>927</v>
      </c>
      <c r="U10" s="588" t="str">
        <f t="shared" si="4"/>
        <v>富士圏域</v>
      </c>
      <c r="V10" s="589"/>
    </row>
    <row r="11" spans="1:22" ht="15" customHeight="1">
      <c r="A11" s="588" t="s">
        <v>447</v>
      </c>
      <c r="B11" s="589"/>
      <c r="C11" s="4">
        <f>C41+C63+C62</f>
        <v>5596</v>
      </c>
      <c r="D11" s="1">
        <f aca="true" t="shared" si="7" ref="D11:N11">D41+D63+D62</f>
        <v>2916</v>
      </c>
      <c r="E11" s="89">
        <f t="shared" si="7"/>
        <v>2680</v>
      </c>
      <c r="F11" s="4">
        <f t="shared" si="7"/>
        <v>6220</v>
      </c>
      <c r="G11" s="1">
        <f t="shared" si="7"/>
        <v>3379</v>
      </c>
      <c r="H11" s="89">
        <f t="shared" si="7"/>
        <v>2841</v>
      </c>
      <c r="I11" s="4">
        <f>I41+I63+I62</f>
        <v>13</v>
      </c>
      <c r="J11" s="1">
        <f t="shared" si="7"/>
        <v>10</v>
      </c>
      <c r="K11" s="3">
        <f t="shared" si="7"/>
        <v>3</v>
      </c>
      <c r="L11" s="4">
        <f t="shared" si="7"/>
        <v>7</v>
      </c>
      <c r="M11" s="1">
        <f t="shared" si="7"/>
        <v>5</v>
      </c>
      <c r="N11" s="89">
        <f t="shared" si="7"/>
        <v>2</v>
      </c>
      <c r="O11" s="88">
        <f t="shared" si="2"/>
        <v>-624</v>
      </c>
      <c r="P11" s="4">
        <f>P41+P63+P62</f>
        <v>183</v>
      </c>
      <c r="Q11" s="1">
        <f>Q41+Q63+Q62</f>
        <v>81</v>
      </c>
      <c r="R11" s="89">
        <f>R41+R63+R62</f>
        <v>102</v>
      </c>
      <c r="S11" s="87">
        <f>S41+S63+S62</f>
        <v>3922</v>
      </c>
      <c r="T11" s="87">
        <f>T41+T63+T62</f>
        <v>1397</v>
      </c>
      <c r="U11" s="588" t="str">
        <f t="shared" si="4"/>
        <v>静岡圏域</v>
      </c>
      <c r="V11" s="589"/>
    </row>
    <row r="12" spans="1:22" ht="15" customHeight="1">
      <c r="A12" s="588" t="s">
        <v>19</v>
      </c>
      <c r="B12" s="589"/>
      <c r="C12" s="4">
        <f>C64+C65+C66+C67+C68+C69+C70+C71+C72</f>
        <v>3942</v>
      </c>
      <c r="D12" s="1">
        <f aca="true" t="shared" si="8" ref="D12:N12">D64+D65+D66+D67+D68+D69+D70+D71+D72</f>
        <v>2028</v>
      </c>
      <c r="E12" s="89">
        <f t="shared" si="8"/>
        <v>1914</v>
      </c>
      <c r="F12" s="4">
        <f t="shared" si="8"/>
        <v>4024</v>
      </c>
      <c r="G12" s="1">
        <f t="shared" si="8"/>
        <v>2188</v>
      </c>
      <c r="H12" s="89">
        <f t="shared" si="8"/>
        <v>1836</v>
      </c>
      <c r="I12" s="4">
        <f>I64+I65+I66+I67+I68+I69+I70+I71+I72</f>
        <v>12</v>
      </c>
      <c r="J12" s="1">
        <f t="shared" si="8"/>
        <v>9</v>
      </c>
      <c r="K12" s="3">
        <f t="shared" si="8"/>
        <v>3</v>
      </c>
      <c r="L12" s="4">
        <f t="shared" si="8"/>
        <v>8</v>
      </c>
      <c r="M12" s="1">
        <f t="shared" si="8"/>
        <v>6</v>
      </c>
      <c r="N12" s="89">
        <f t="shared" si="8"/>
        <v>2</v>
      </c>
      <c r="O12" s="88">
        <f t="shared" si="2"/>
        <v>-82</v>
      </c>
      <c r="P12" s="4">
        <f>P64+P65+P66+P67+P68+P69+P70+P71+P72</f>
        <v>95</v>
      </c>
      <c r="Q12" s="1">
        <f>Q64+Q65+Q66+Q67+Q68+Q69+Q70+Q71+Q72</f>
        <v>40</v>
      </c>
      <c r="R12" s="89">
        <f>R64+R65+R66+R67+R68+R69+R70+R71+R72</f>
        <v>55</v>
      </c>
      <c r="S12" s="87">
        <f>S64+S65+S66+S67+S68+S69+S70+S71+S72</f>
        <v>2477</v>
      </c>
      <c r="T12" s="87">
        <f>T64+T65+T66+T67+T68+T69+T70+T71+T72</f>
        <v>870</v>
      </c>
      <c r="U12" s="588" t="str">
        <f t="shared" si="4"/>
        <v>志太榛原圏域</v>
      </c>
      <c r="V12" s="589"/>
    </row>
    <row r="13" spans="1:22" ht="15" customHeight="1">
      <c r="A13" s="588" t="s">
        <v>438</v>
      </c>
      <c r="B13" s="589"/>
      <c r="C13" s="87">
        <f aca="true" t="shared" si="9" ref="C13:N13">+C74+C75+C76+C78+C79+C80</f>
        <v>4086</v>
      </c>
      <c r="D13" s="1">
        <f t="shared" si="9"/>
        <v>2148</v>
      </c>
      <c r="E13" s="3">
        <f t="shared" si="9"/>
        <v>1938</v>
      </c>
      <c r="F13" s="87">
        <f t="shared" si="9"/>
        <v>3716</v>
      </c>
      <c r="G13" s="1">
        <f t="shared" si="9"/>
        <v>2029</v>
      </c>
      <c r="H13" s="3">
        <f t="shared" si="9"/>
        <v>1687</v>
      </c>
      <c r="I13" s="87">
        <f>+I74+I75+I76+I78+I79+I80</f>
        <v>13</v>
      </c>
      <c r="J13" s="1">
        <f t="shared" si="9"/>
        <v>4</v>
      </c>
      <c r="K13" s="3">
        <f t="shared" si="9"/>
        <v>9</v>
      </c>
      <c r="L13" s="87">
        <f t="shared" si="9"/>
        <v>5</v>
      </c>
      <c r="M13" s="1">
        <f t="shared" si="9"/>
        <v>1</v>
      </c>
      <c r="N13" s="3">
        <f t="shared" si="9"/>
        <v>4</v>
      </c>
      <c r="O13" s="88">
        <f t="shared" si="2"/>
        <v>370</v>
      </c>
      <c r="P13" s="87">
        <f>+P74+P75+P76+P78+P79+P80</f>
        <v>97</v>
      </c>
      <c r="Q13" s="1">
        <f>+Q74+Q75+Q76+Q78+Q79+Q80</f>
        <v>42</v>
      </c>
      <c r="R13" s="3">
        <f>+R74+R75+R76+R78+R79+R80</f>
        <v>55</v>
      </c>
      <c r="S13" s="5">
        <f>+S74+S75+S76+S78+S79+S80</f>
        <v>2635</v>
      </c>
      <c r="T13" s="5">
        <f>+T74+T75+T76+T78+T79+T80</f>
        <v>777</v>
      </c>
      <c r="U13" s="588" t="str">
        <f t="shared" si="4"/>
        <v>中東遠圏域</v>
      </c>
      <c r="V13" s="589"/>
    </row>
    <row r="14" spans="1:22" ht="15" customHeight="1">
      <c r="A14" s="590" t="s">
        <v>509</v>
      </c>
      <c r="B14" s="591"/>
      <c r="C14" s="79">
        <f aca="true" t="shared" si="10" ref="C14:N14">C82+C77+C81</f>
        <v>7647</v>
      </c>
      <c r="D14" s="80">
        <f t="shared" si="10"/>
        <v>3977</v>
      </c>
      <c r="E14" s="81">
        <f t="shared" si="10"/>
        <v>3670</v>
      </c>
      <c r="F14" s="79">
        <f t="shared" si="10"/>
        <v>6780</v>
      </c>
      <c r="G14" s="80">
        <f t="shared" si="10"/>
        <v>3647</v>
      </c>
      <c r="H14" s="81">
        <f t="shared" si="10"/>
        <v>3133</v>
      </c>
      <c r="I14" s="79">
        <f>I82+I77+I81</f>
        <v>25</v>
      </c>
      <c r="J14" s="80">
        <f t="shared" si="10"/>
        <v>16</v>
      </c>
      <c r="K14" s="81">
        <f t="shared" si="10"/>
        <v>9</v>
      </c>
      <c r="L14" s="79">
        <f t="shared" si="10"/>
        <v>16</v>
      </c>
      <c r="M14" s="80">
        <f t="shared" si="10"/>
        <v>9</v>
      </c>
      <c r="N14" s="81">
        <f t="shared" si="10"/>
        <v>7</v>
      </c>
      <c r="O14" s="90">
        <f t="shared" si="2"/>
        <v>867</v>
      </c>
      <c r="P14" s="79">
        <f>P82+P77+P81</f>
        <v>189</v>
      </c>
      <c r="Q14" s="80">
        <f>Q82+Q77+Q81</f>
        <v>81</v>
      </c>
      <c r="R14" s="81">
        <f>R82+R77+R81</f>
        <v>108</v>
      </c>
      <c r="S14" s="91">
        <f>S82+S77+S81</f>
        <v>4976</v>
      </c>
      <c r="T14" s="91">
        <f>T82+T77+T81</f>
        <v>1543</v>
      </c>
      <c r="U14" s="590" t="str">
        <f t="shared" si="4"/>
        <v>西部圏域</v>
      </c>
      <c r="V14" s="591"/>
    </row>
    <row r="15" spans="1:22" ht="15" customHeight="1">
      <c r="A15" s="588" t="s">
        <v>448</v>
      </c>
      <c r="B15" s="592"/>
      <c r="C15" s="87">
        <f>SUM(C16:C21)</f>
        <v>478</v>
      </c>
      <c r="D15" s="1">
        <f>SUM(D16:D21)</f>
        <v>228</v>
      </c>
      <c r="E15" s="2">
        <f>SUM(E16:E21)</f>
        <v>250</v>
      </c>
      <c r="F15" s="87">
        <f aca="true" t="shared" si="11" ref="F15:F40">SUM(G15:H15)</f>
        <v>1092</v>
      </c>
      <c r="G15" s="1">
        <f>SUM(G16:G21)</f>
        <v>600</v>
      </c>
      <c r="H15" s="2">
        <f>SUM(H16:H21)</f>
        <v>492</v>
      </c>
      <c r="I15" s="87">
        <f aca="true" t="shared" si="12" ref="I15:I40">SUM(J15:K15)</f>
        <v>2</v>
      </c>
      <c r="J15" s="1">
        <f>SUM(J16:J21)</f>
        <v>1</v>
      </c>
      <c r="K15" s="3">
        <f>SUM(K16:K21)</f>
        <v>1</v>
      </c>
      <c r="L15" s="87">
        <f aca="true" t="shared" si="13" ref="L15:L40">SUM(M15:N15)</f>
        <v>2</v>
      </c>
      <c r="M15" s="1">
        <f>SUM(M16:M21)</f>
        <v>1</v>
      </c>
      <c r="N15" s="3">
        <f>SUM(N16:N21)</f>
        <v>1</v>
      </c>
      <c r="O15" s="88">
        <f t="shared" si="2"/>
        <v>-614</v>
      </c>
      <c r="P15" s="87">
        <f aca="true" t="shared" si="14" ref="P15:P42">SUM(Q15:R15)</f>
        <v>14</v>
      </c>
      <c r="Q15" s="1">
        <f>SUM(Q16:Q21)</f>
        <v>7</v>
      </c>
      <c r="R15" s="2">
        <f>SUM(R16:R21)</f>
        <v>7</v>
      </c>
      <c r="S15" s="4">
        <f>SUM(S16:S21)</f>
        <v>316</v>
      </c>
      <c r="T15" s="5">
        <f>SUM(T16:T21)</f>
        <v>165</v>
      </c>
      <c r="U15" s="588" t="s">
        <v>448</v>
      </c>
      <c r="V15" s="592"/>
    </row>
    <row r="16" spans="1:22" ht="15" customHeight="1">
      <c r="A16" s="33"/>
      <c r="B16" s="31" t="s">
        <v>21</v>
      </c>
      <c r="C16" s="87">
        <f aca="true" t="shared" si="15" ref="C16:C40">SUM(D16:E16)</f>
        <v>176</v>
      </c>
      <c r="D16" s="230">
        <v>86</v>
      </c>
      <c r="E16" s="231">
        <v>90</v>
      </c>
      <c r="F16" s="87">
        <f t="shared" si="11"/>
        <v>347</v>
      </c>
      <c r="G16" s="230">
        <v>190</v>
      </c>
      <c r="H16" s="231">
        <v>157</v>
      </c>
      <c r="I16" s="87">
        <f t="shared" si="12"/>
        <v>2</v>
      </c>
      <c r="J16" s="230">
        <v>1</v>
      </c>
      <c r="K16" s="232">
        <v>1</v>
      </c>
      <c r="L16" s="87">
        <f t="shared" si="13"/>
        <v>2</v>
      </c>
      <c r="M16" s="230">
        <v>1</v>
      </c>
      <c r="N16" s="232">
        <v>1</v>
      </c>
      <c r="O16" s="88">
        <f t="shared" si="2"/>
        <v>-171</v>
      </c>
      <c r="P16" s="87">
        <f t="shared" si="14"/>
        <v>4</v>
      </c>
      <c r="Q16" s="230">
        <v>3</v>
      </c>
      <c r="R16" s="231">
        <v>1</v>
      </c>
      <c r="S16" s="233">
        <v>133</v>
      </c>
      <c r="T16" s="234">
        <v>56</v>
      </c>
      <c r="U16" s="6" t="s">
        <v>21</v>
      </c>
      <c r="V16" s="7"/>
    </row>
    <row r="17" spans="1:22" ht="15" customHeight="1">
      <c r="A17" s="33"/>
      <c r="B17" s="31" t="s">
        <v>22</v>
      </c>
      <c r="C17" s="87">
        <f t="shared" si="15"/>
        <v>84</v>
      </c>
      <c r="D17" s="230">
        <v>43</v>
      </c>
      <c r="E17" s="231">
        <v>41</v>
      </c>
      <c r="F17" s="87">
        <f t="shared" si="11"/>
        <v>176</v>
      </c>
      <c r="G17" s="230">
        <v>97</v>
      </c>
      <c r="H17" s="231">
        <v>79</v>
      </c>
      <c r="I17" s="87">
        <f t="shared" si="12"/>
        <v>0</v>
      </c>
      <c r="J17" s="230">
        <v>0</v>
      </c>
      <c r="K17" s="232">
        <v>0</v>
      </c>
      <c r="L17" s="87">
        <f t="shared" si="13"/>
        <v>0</v>
      </c>
      <c r="M17" s="230">
        <v>0</v>
      </c>
      <c r="N17" s="232">
        <v>0</v>
      </c>
      <c r="O17" s="88">
        <f t="shared" si="2"/>
        <v>-92</v>
      </c>
      <c r="P17" s="87">
        <f t="shared" si="14"/>
        <v>6</v>
      </c>
      <c r="Q17" s="230">
        <v>2</v>
      </c>
      <c r="R17" s="231">
        <v>4</v>
      </c>
      <c r="S17" s="233">
        <v>66</v>
      </c>
      <c r="T17" s="234">
        <v>46</v>
      </c>
      <c r="U17" s="6" t="s">
        <v>22</v>
      </c>
      <c r="V17" s="7"/>
    </row>
    <row r="18" spans="1:22" ht="15" customHeight="1">
      <c r="A18" s="33"/>
      <c r="B18" s="31" t="s">
        <v>23</v>
      </c>
      <c r="C18" s="87">
        <f t="shared" si="15"/>
        <v>59</v>
      </c>
      <c r="D18" s="230">
        <v>26</v>
      </c>
      <c r="E18" s="231">
        <v>33</v>
      </c>
      <c r="F18" s="87">
        <f t="shared" si="11"/>
        <v>112</v>
      </c>
      <c r="G18" s="230">
        <v>71</v>
      </c>
      <c r="H18" s="231">
        <v>41</v>
      </c>
      <c r="I18" s="87">
        <f t="shared" si="12"/>
        <v>0</v>
      </c>
      <c r="J18" s="230">
        <v>0</v>
      </c>
      <c r="K18" s="232">
        <v>0</v>
      </c>
      <c r="L18" s="87">
        <f t="shared" si="13"/>
        <v>0</v>
      </c>
      <c r="M18" s="230">
        <v>0</v>
      </c>
      <c r="N18" s="232">
        <v>0</v>
      </c>
      <c r="O18" s="88">
        <f t="shared" si="2"/>
        <v>-53</v>
      </c>
      <c r="P18" s="87">
        <f t="shared" si="14"/>
        <v>3</v>
      </c>
      <c r="Q18" s="230">
        <v>2</v>
      </c>
      <c r="R18" s="231">
        <v>1</v>
      </c>
      <c r="S18" s="233">
        <v>32</v>
      </c>
      <c r="T18" s="234">
        <v>14</v>
      </c>
      <c r="U18" s="6" t="s">
        <v>23</v>
      </c>
      <c r="V18" s="7"/>
    </row>
    <row r="19" spans="1:22" ht="15" customHeight="1">
      <c r="A19" s="33"/>
      <c r="B19" s="31" t="s">
        <v>24</v>
      </c>
      <c r="C19" s="87">
        <f t="shared" si="15"/>
        <v>53</v>
      </c>
      <c r="D19" s="230">
        <v>21</v>
      </c>
      <c r="E19" s="231">
        <v>32</v>
      </c>
      <c r="F19" s="87">
        <f t="shared" si="11"/>
        <v>174</v>
      </c>
      <c r="G19" s="230">
        <v>91</v>
      </c>
      <c r="H19" s="231">
        <v>83</v>
      </c>
      <c r="I19" s="87">
        <f t="shared" si="12"/>
        <v>0</v>
      </c>
      <c r="J19" s="230">
        <v>0</v>
      </c>
      <c r="K19" s="232">
        <v>0</v>
      </c>
      <c r="L19" s="87">
        <f t="shared" si="13"/>
        <v>0</v>
      </c>
      <c r="M19" s="230">
        <v>0</v>
      </c>
      <c r="N19" s="232">
        <v>0</v>
      </c>
      <c r="O19" s="88">
        <f t="shared" si="2"/>
        <v>-121</v>
      </c>
      <c r="P19" s="87">
        <f t="shared" si="14"/>
        <v>1</v>
      </c>
      <c r="Q19" s="230">
        <v>0</v>
      </c>
      <c r="R19" s="231">
        <v>1</v>
      </c>
      <c r="S19" s="233">
        <v>33</v>
      </c>
      <c r="T19" s="234">
        <v>16</v>
      </c>
      <c r="U19" s="6" t="s">
        <v>24</v>
      </c>
      <c r="V19" s="7"/>
    </row>
    <row r="20" spans="1:22" ht="15" customHeight="1">
      <c r="A20" s="33"/>
      <c r="B20" s="31" t="s">
        <v>25</v>
      </c>
      <c r="C20" s="87">
        <f t="shared" si="15"/>
        <v>41</v>
      </c>
      <c r="D20" s="230">
        <v>22</v>
      </c>
      <c r="E20" s="231">
        <v>19</v>
      </c>
      <c r="F20" s="87">
        <f t="shared" si="11"/>
        <v>116</v>
      </c>
      <c r="G20" s="230">
        <v>54</v>
      </c>
      <c r="H20" s="231">
        <v>62</v>
      </c>
      <c r="I20" s="87">
        <f t="shared" si="12"/>
        <v>0</v>
      </c>
      <c r="J20" s="230">
        <v>0</v>
      </c>
      <c r="K20" s="232">
        <v>0</v>
      </c>
      <c r="L20" s="87">
        <f t="shared" si="13"/>
        <v>0</v>
      </c>
      <c r="M20" s="230">
        <v>0</v>
      </c>
      <c r="N20" s="232">
        <v>0</v>
      </c>
      <c r="O20" s="88">
        <f t="shared" si="2"/>
        <v>-75</v>
      </c>
      <c r="P20" s="87">
        <f t="shared" si="14"/>
        <v>0</v>
      </c>
      <c r="Q20" s="230">
        <v>0</v>
      </c>
      <c r="R20" s="231">
        <v>0</v>
      </c>
      <c r="S20" s="233">
        <v>33</v>
      </c>
      <c r="T20" s="234">
        <v>12</v>
      </c>
      <c r="U20" s="6" t="s">
        <v>25</v>
      </c>
      <c r="V20" s="7"/>
    </row>
    <row r="21" spans="1:22" ht="15" customHeight="1">
      <c r="A21" s="34"/>
      <c r="B21" s="29" t="s">
        <v>26</v>
      </c>
      <c r="C21" s="79">
        <f t="shared" si="15"/>
        <v>65</v>
      </c>
      <c r="D21" s="235">
        <v>30</v>
      </c>
      <c r="E21" s="235">
        <v>35</v>
      </c>
      <c r="F21" s="79">
        <f t="shared" si="11"/>
        <v>167</v>
      </c>
      <c r="G21" s="235">
        <v>97</v>
      </c>
      <c r="H21" s="235">
        <v>70</v>
      </c>
      <c r="I21" s="79">
        <f t="shared" si="12"/>
        <v>0</v>
      </c>
      <c r="J21" s="235">
        <v>0</v>
      </c>
      <c r="K21" s="235">
        <v>0</v>
      </c>
      <c r="L21" s="79">
        <f t="shared" si="13"/>
        <v>0</v>
      </c>
      <c r="M21" s="235">
        <v>0</v>
      </c>
      <c r="N21" s="235">
        <v>0</v>
      </c>
      <c r="O21" s="90">
        <f t="shared" si="2"/>
        <v>-102</v>
      </c>
      <c r="P21" s="79">
        <f t="shared" si="14"/>
        <v>0</v>
      </c>
      <c r="Q21" s="235">
        <v>0</v>
      </c>
      <c r="R21" s="236">
        <v>0</v>
      </c>
      <c r="S21" s="239">
        <v>19</v>
      </c>
      <c r="T21" s="242">
        <v>21</v>
      </c>
      <c r="U21" s="32" t="s">
        <v>26</v>
      </c>
      <c r="V21" s="30"/>
    </row>
    <row r="22" spans="1:22" ht="15" customHeight="1">
      <c r="A22" s="588" t="s">
        <v>27</v>
      </c>
      <c r="B22" s="589"/>
      <c r="C22" s="87">
        <f t="shared" si="15"/>
        <v>685</v>
      </c>
      <c r="D22" s="1">
        <f>SUM(D23:D24)</f>
        <v>341</v>
      </c>
      <c r="E22" s="2">
        <f>SUM(E23:E24)</f>
        <v>344</v>
      </c>
      <c r="F22" s="87">
        <f t="shared" si="11"/>
        <v>1385</v>
      </c>
      <c r="G22" s="1">
        <f>SUM(G23:G24)</f>
        <v>710</v>
      </c>
      <c r="H22" s="2">
        <f>SUM(H23:H24)</f>
        <v>675</v>
      </c>
      <c r="I22" s="87">
        <f t="shared" si="12"/>
        <v>2</v>
      </c>
      <c r="J22" s="1">
        <f>SUM(J23:J24)</f>
        <v>1</v>
      </c>
      <c r="K22" s="3">
        <f>SUM(K23:K24)</f>
        <v>1</v>
      </c>
      <c r="L22" s="87">
        <f t="shared" si="13"/>
        <v>2</v>
      </c>
      <c r="M22" s="1">
        <f>SUM(M23:M24)</f>
        <v>1</v>
      </c>
      <c r="N22" s="3">
        <f>SUM(N23:N24)</f>
        <v>1</v>
      </c>
      <c r="O22" s="88">
        <f t="shared" si="2"/>
        <v>-700</v>
      </c>
      <c r="P22" s="87">
        <f t="shared" si="14"/>
        <v>21</v>
      </c>
      <c r="Q22" s="1">
        <f>SUM(Q23:Q24)</f>
        <v>11</v>
      </c>
      <c r="R22" s="2">
        <f>SUM(R23:R24)</f>
        <v>10</v>
      </c>
      <c r="S22" s="4">
        <f>SUM(S23:S24)</f>
        <v>532</v>
      </c>
      <c r="T22" s="5">
        <f>SUM(T23:T24)</f>
        <v>311</v>
      </c>
      <c r="U22" s="588" t="s">
        <v>27</v>
      </c>
      <c r="V22" s="589"/>
    </row>
    <row r="23" spans="1:22" ht="15" customHeight="1">
      <c r="A23" s="26"/>
      <c r="B23" s="31" t="s">
        <v>28</v>
      </c>
      <c r="C23" s="87">
        <f t="shared" si="15"/>
        <v>206</v>
      </c>
      <c r="D23" s="230">
        <v>100</v>
      </c>
      <c r="E23" s="231">
        <v>106</v>
      </c>
      <c r="F23" s="87">
        <f t="shared" si="11"/>
        <v>612</v>
      </c>
      <c r="G23" s="230">
        <v>299</v>
      </c>
      <c r="H23" s="231">
        <v>313</v>
      </c>
      <c r="I23" s="87">
        <f t="shared" si="12"/>
        <v>1</v>
      </c>
      <c r="J23" s="230">
        <v>1</v>
      </c>
      <c r="K23" s="232">
        <v>0</v>
      </c>
      <c r="L23" s="87">
        <f t="shared" si="13"/>
        <v>1</v>
      </c>
      <c r="M23" s="230">
        <v>1</v>
      </c>
      <c r="N23" s="232">
        <v>0</v>
      </c>
      <c r="O23" s="88">
        <f t="shared" si="2"/>
        <v>-406</v>
      </c>
      <c r="P23" s="87">
        <f t="shared" si="14"/>
        <v>5</v>
      </c>
      <c r="Q23" s="230">
        <v>2</v>
      </c>
      <c r="R23" s="231">
        <v>3</v>
      </c>
      <c r="S23" s="233">
        <v>190</v>
      </c>
      <c r="T23" s="234">
        <v>88</v>
      </c>
      <c r="U23" s="6" t="s">
        <v>28</v>
      </c>
      <c r="V23" s="7"/>
    </row>
    <row r="24" spans="1:22" ht="15" customHeight="1">
      <c r="A24" s="28"/>
      <c r="B24" s="29" t="s">
        <v>29</v>
      </c>
      <c r="C24" s="79">
        <f t="shared" si="15"/>
        <v>479</v>
      </c>
      <c r="D24" s="235">
        <v>241</v>
      </c>
      <c r="E24" s="236">
        <v>238</v>
      </c>
      <c r="F24" s="79">
        <f t="shared" si="11"/>
        <v>773</v>
      </c>
      <c r="G24" s="235">
        <v>411</v>
      </c>
      <c r="H24" s="236">
        <v>362</v>
      </c>
      <c r="I24" s="79">
        <f t="shared" si="12"/>
        <v>1</v>
      </c>
      <c r="J24" s="235">
        <v>0</v>
      </c>
      <c r="K24" s="237">
        <v>1</v>
      </c>
      <c r="L24" s="79">
        <f t="shared" si="13"/>
        <v>1</v>
      </c>
      <c r="M24" s="235">
        <v>0</v>
      </c>
      <c r="N24" s="237">
        <v>1</v>
      </c>
      <c r="O24" s="90">
        <f t="shared" si="2"/>
        <v>-294</v>
      </c>
      <c r="P24" s="79">
        <f t="shared" si="14"/>
        <v>16</v>
      </c>
      <c r="Q24" s="235">
        <v>9</v>
      </c>
      <c r="R24" s="236">
        <v>7</v>
      </c>
      <c r="S24" s="238">
        <v>342</v>
      </c>
      <c r="T24" s="239">
        <v>223</v>
      </c>
      <c r="U24" s="6" t="s">
        <v>29</v>
      </c>
      <c r="V24" s="7"/>
    </row>
    <row r="25" spans="1:22" ht="15" customHeight="1">
      <c r="A25" s="561" t="s">
        <v>30</v>
      </c>
      <c r="B25" s="553"/>
      <c r="C25" s="92">
        <f t="shared" si="15"/>
        <v>4979</v>
      </c>
      <c r="D25" s="83">
        <f>SUM(D26:D33)</f>
        <v>2509</v>
      </c>
      <c r="E25" s="93">
        <f>SUM(E26:E33)</f>
        <v>2470</v>
      </c>
      <c r="F25" s="82">
        <f t="shared" si="11"/>
        <v>4710</v>
      </c>
      <c r="G25" s="83">
        <f>SUM(G26:G33)</f>
        <v>2614</v>
      </c>
      <c r="H25" s="84">
        <f>SUM(H26:H33)</f>
        <v>2096</v>
      </c>
      <c r="I25" s="82">
        <f t="shared" si="12"/>
        <v>18</v>
      </c>
      <c r="J25" s="83">
        <f>SUM(J26:J33)</f>
        <v>9</v>
      </c>
      <c r="K25" s="84">
        <f>SUM(K26:K33)</f>
        <v>9</v>
      </c>
      <c r="L25" s="82">
        <f t="shared" si="13"/>
        <v>8</v>
      </c>
      <c r="M25" s="83">
        <f>SUM(M26:M33)</f>
        <v>4</v>
      </c>
      <c r="N25" s="84">
        <f>SUM(N26:N33)</f>
        <v>4</v>
      </c>
      <c r="O25" s="85">
        <f t="shared" si="2"/>
        <v>269</v>
      </c>
      <c r="P25" s="82">
        <f t="shared" si="14"/>
        <v>104</v>
      </c>
      <c r="Q25" s="83">
        <f>SUM(Q26:Q33)</f>
        <v>57</v>
      </c>
      <c r="R25" s="84">
        <f>SUM(R26:R33)</f>
        <v>47</v>
      </c>
      <c r="S25" s="63">
        <f>SUM(S26:S33)</f>
        <v>3210</v>
      </c>
      <c r="T25" s="86">
        <f>SUM(T26:T33)</f>
        <v>1264</v>
      </c>
      <c r="U25" s="561" t="s">
        <v>30</v>
      </c>
      <c r="V25" s="553"/>
    </row>
    <row r="26" spans="1:22" ht="15" customHeight="1">
      <c r="A26" s="26"/>
      <c r="B26" s="7" t="s">
        <v>31</v>
      </c>
      <c r="C26" s="87">
        <f t="shared" si="15"/>
        <v>1740</v>
      </c>
      <c r="D26" s="230">
        <v>873</v>
      </c>
      <c r="E26" s="231">
        <v>867</v>
      </c>
      <c r="F26" s="87">
        <f t="shared" si="11"/>
        <v>1819</v>
      </c>
      <c r="G26" s="230">
        <v>1001</v>
      </c>
      <c r="H26" s="232">
        <v>818</v>
      </c>
      <c r="I26" s="87">
        <f t="shared" si="12"/>
        <v>6</v>
      </c>
      <c r="J26" s="230">
        <v>2</v>
      </c>
      <c r="K26" s="232">
        <v>4</v>
      </c>
      <c r="L26" s="87">
        <f t="shared" si="13"/>
        <v>2</v>
      </c>
      <c r="M26" s="230">
        <v>1</v>
      </c>
      <c r="N26" s="232">
        <v>1</v>
      </c>
      <c r="O26" s="88">
        <f t="shared" si="2"/>
        <v>-79</v>
      </c>
      <c r="P26" s="87">
        <f t="shared" si="14"/>
        <v>37</v>
      </c>
      <c r="Q26" s="230">
        <v>17</v>
      </c>
      <c r="R26" s="232">
        <v>20</v>
      </c>
      <c r="S26" s="240">
        <v>1169</v>
      </c>
      <c r="T26" s="234">
        <v>484</v>
      </c>
      <c r="U26" s="6" t="s">
        <v>31</v>
      </c>
      <c r="V26" s="7"/>
    </row>
    <row r="27" spans="1:22" ht="15" customHeight="1">
      <c r="A27" s="26"/>
      <c r="B27" s="7" t="s">
        <v>32</v>
      </c>
      <c r="C27" s="87">
        <f t="shared" si="15"/>
        <v>941</v>
      </c>
      <c r="D27" s="230">
        <v>502</v>
      </c>
      <c r="E27" s="231">
        <v>439</v>
      </c>
      <c r="F27" s="87">
        <f t="shared" si="11"/>
        <v>887</v>
      </c>
      <c r="G27" s="230">
        <v>498</v>
      </c>
      <c r="H27" s="232">
        <v>389</v>
      </c>
      <c r="I27" s="87">
        <f t="shared" si="12"/>
        <v>3</v>
      </c>
      <c r="J27" s="230">
        <v>3</v>
      </c>
      <c r="K27" s="232">
        <v>0</v>
      </c>
      <c r="L27" s="87">
        <f t="shared" si="13"/>
        <v>1</v>
      </c>
      <c r="M27" s="230">
        <v>1</v>
      </c>
      <c r="N27" s="232">
        <v>0</v>
      </c>
      <c r="O27" s="88">
        <f t="shared" si="2"/>
        <v>54</v>
      </c>
      <c r="P27" s="87">
        <f t="shared" si="14"/>
        <v>19</v>
      </c>
      <c r="Q27" s="230">
        <v>10</v>
      </c>
      <c r="R27" s="232">
        <v>9</v>
      </c>
      <c r="S27" s="240">
        <v>626</v>
      </c>
      <c r="T27" s="234">
        <v>252</v>
      </c>
      <c r="U27" s="6" t="s">
        <v>32</v>
      </c>
      <c r="V27" s="7"/>
    </row>
    <row r="28" spans="1:22" ht="15" customHeight="1">
      <c r="A28" s="26"/>
      <c r="B28" s="7" t="s">
        <v>33</v>
      </c>
      <c r="C28" s="87">
        <f t="shared" si="15"/>
        <v>529</v>
      </c>
      <c r="D28" s="230">
        <v>271</v>
      </c>
      <c r="E28" s="231">
        <v>258</v>
      </c>
      <c r="F28" s="87">
        <f t="shared" si="11"/>
        <v>320</v>
      </c>
      <c r="G28" s="230">
        <v>178</v>
      </c>
      <c r="H28" s="232">
        <v>142</v>
      </c>
      <c r="I28" s="87">
        <f t="shared" si="12"/>
        <v>1</v>
      </c>
      <c r="J28" s="230">
        <v>0</v>
      </c>
      <c r="K28" s="232">
        <v>1</v>
      </c>
      <c r="L28" s="87">
        <f t="shared" si="13"/>
        <v>0</v>
      </c>
      <c r="M28" s="230">
        <v>0</v>
      </c>
      <c r="N28" s="232">
        <v>0</v>
      </c>
      <c r="O28" s="88">
        <f t="shared" si="2"/>
        <v>209</v>
      </c>
      <c r="P28" s="87">
        <f t="shared" si="14"/>
        <v>12</v>
      </c>
      <c r="Q28" s="230">
        <v>7</v>
      </c>
      <c r="R28" s="232">
        <v>5</v>
      </c>
      <c r="S28" s="240">
        <v>365</v>
      </c>
      <c r="T28" s="234">
        <v>96</v>
      </c>
      <c r="U28" s="6" t="s">
        <v>33</v>
      </c>
      <c r="V28" s="7"/>
    </row>
    <row r="29" spans="1:22" ht="15" customHeight="1">
      <c r="A29" s="26"/>
      <c r="B29" s="7" t="s">
        <v>417</v>
      </c>
      <c r="C29" s="87">
        <f t="shared" si="15"/>
        <v>227</v>
      </c>
      <c r="D29" s="230">
        <v>102</v>
      </c>
      <c r="E29" s="231">
        <v>125</v>
      </c>
      <c r="F29" s="87">
        <f t="shared" si="11"/>
        <v>461</v>
      </c>
      <c r="G29" s="230">
        <v>255</v>
      </c>
      <c r="H29" s="232">
        <v>206</v>
      </c>
      <c r="I29" s="87">
        <f t="shared" si="12"/>
        <v>2</v>
      </c>
      <c r="J29" s="230">
        <v>1</v>
      </c>
      <c r="K29" s="232">
        <v>1</v>
      </c>
      <c r="L29" s="87">
        <f t="shared" si="13"/>
        <v>1</v>
      </c>
      <c r="M29" s="230">
        <v>0</v>
      </c>
      <c r="N29" s="232">
        <v>1</v>
      </c>
      <c r="O29" s="88">
        <f t="shared" si="2"/>
        <v>-234</v>
      </c>
      <c r="P29" s="87">
        <f t="shared" si="14"/>
        <v>3</v>
      </c>
      <c r="Q29" s="230">
        <v>1</v>
      </c>
      <c r="R29" s="232">
        <v>2</v>
      </c>
      <c r="S29" s="240">
        <v>146</v>
      </c>
      <c r="T29" s="234">
        <v>76</v>
      </c>
      <c r="U29" s="6" t="s">
        <v>417</v>
      </c>
      <c r="V29" s="7"/>
    </row>
    <row r="30" spans="1:22" ht="15" customHeight="1">
      <c r="A30" s="26"/>
      <c r="B30" s="7" t="s">
        <v>424</v>
      </c>
      <c r="C30" s="87">
        <f t="shared" si="15"/>
        <v>429</v>
      </c>
      <c r="D30" s="230">
        <v>230</v>
      </c>
      <c r="E30" s="231">
        <v>199</v>
      </c>
      <c r="F30" s="87">
        <f t="shared" si="11"/>
        <v>482</v>
      </c>
      <c r="G30" s="230">
        <v>252</v>
      </c>
      <c r="H30" s="232">
        <v>230</v>
      </c>
      <c r="I30" s="87">
        <f t="shared" si="12"/>
        <v>2</v>
      </c>
      <c r="J30" s="230">
        <v>2</v>
      </c>
      <c r="K30" s="232">
        <v>0</v>
      </c>
      <c r="L30" s="87">
        <f t="shared" si="13"/>
        <v>2</v>
      </c>
      <c r="M30" s="230">
        <v>2</v>
      </c>
      <c r="N30" s="232">
        <v>0</v>
      </c>
      <c r="O30" s="88">
        <f t="shared" si="2"/>
        <v>-53</v>
      </c>
      <c r="P30" s="87">
        <f t="shared" si="14"/>
        <v>11</v>
      </c>
      <c r="Q30" s="230">
        <v>8</v>
      </c>
      <c r="R30" s="232">
        <v>3</v>
      </c>
      <c r="S30" s="240">
        <v>239</v>
      </c>
      <c r="T30" s="234">
        <v>112</v>
      </c>
      <c r="U30" s="6" t="s">
        <v>424</v>
      </c>
      <c r="V30" s="7"/>
    </row>
    <row r="31" spans="1:22" ht="15" customHeight="1">
      <c r="A31" s="26"/>
      <c r="B31" s="7" t="s">
        <v>34</v>
      </c>
      <c r="C31" s="87">
        <f t="shared" si="15"/>
        <v>317</v>
      </c>
      <c r="D31" s="230">
        <v>149</v>
      </c>
      <c r="E31" s="231">
        <v>168</v>
      </c>
      <c r="F31" s="87">
        <f t="shared" si="11"/>
        <v>298</v>
      </c>
      <c r="G31" s="230">
        <v>160</v>
      </c>
      <c r="H31" s="232">
        <v>138</v>
      </c>
      <c r="I31" s="87">
        <f t="shared" si="12"/>
        <v>2</v>
      </c>
      <c r="J31" s="230">
        <v>1</v>
      </c>
      <c r="K31" s="232">
        <v>1</v>
      </c>
      <c r="L31" s="87">
        <f t="shared" si="13"/>
        <v>1</v>
      </c>
      <c r="M31" s="230">
        <v>0</v>
      </c>
      <c r="N31" s="232">
        <v>1</v>
      </c>
      <c r="O31" s="88">
        <f t="shared" si="2"/>
        <v>19</v>
      </c>
      <c r="P31" s="87">
        <f t="shared" si="14"/>
        <v>7</v>
      </c>
      <c r="Q31" s="230">
        <v>5</v>
      </c>
      <c r="R31" s="232">
        <v>2</v>
      </c>
      <c r="S31" s="240">
        <v>192</v>
      </c>
      <c r="T31" s="234">
        <v>78</v>
      </c>
      <c r="U31" s="6" t="s">
        <v>34</v>
      </c>
      <c r="V31" s="7"/>
    </row>
    <row r="32" spans="1:22" ht="15" customHeight="1">
      <c r="A32" s="26"/>
      <c r="B32" s="7" t="s">
        <v>35</v>
      </c>
      <c r="C32" s="87">
        <f t="shared" si="15"/>
        <v>346</v>
      </c>
      <c r="D32" s="230">
        <v>167</v>
      </c>
      <c r="E32" s="231">
        <v>179</v>
      </c>
      <c r="F32" s="87">
        <f t="shared" si="11"/>
        <v>227</v>
      </c>
      <c r="G32" s="230">
        <v>134</v>
      </c>
      <c r="H32" s="232">
        <v>93</v>
      </c>
      <c r="I32" s="87">
        <f t="shared" si="12"/>
        <v>2</v>
      </c>
      <c r="J32" s="230">
        <v>0</v>
      </c>
      <c r="K32" s="232">
        <v>2</v>
      </c>
      <c r="L32" s="87">
        <f t="shared" si="13"/>
        <v>1</v>
      </c>
      <c r="M32" s="230">
        <v>0</v>
      </c>
      <c r="N32" s="232">
        <v>1</v>
      </c>
      <c r="O32" s="88">
        <f t="shared" si="2"/>
        <v>119</v>
      </c>
      <c r="P32" s="87">
        <f t="shared" si="14"/>
        <v>6</v>
      </c>
      <c r="Q32" s="230">
        <v>3</v>
      </c>
      <c r="R32" s="232">
        <v>3</v>
      </c>
      <c r="S32" s="240">
        <v>207</v>
      </c>
      <c r="T32" s="234">
        <v>92</v>
      </c>
      <c r="U32" s="6" t="s">
        <v>35</v>
      </c>
      <c r="V32" s="7"/>
    </row>
    <row r="33" spans="1:22" ht="15" customHeight="1">
      <c r="A33" s="28"/>
      <c r="B33" s="30" t="s">
        <v>36</v>
      </c>
      <c r="C33" s="79">
        <f t="shared" si="15"/>
        <v>450</v>
      </c>
      <c r="D33" s="230">
        <v>215</v>
      </c>
      <c r="E33" s="231">
        <v>235</v>
      </c>
      <c r="F33" s="79">
        <f t="shared" si="11"/>
        <v>216</v>
      </c>
      <c r="G33" s="230">
        <v>136</v>
      </c>
      <c r="H33" s="232">
        <v>80</v>
      </c>
      <c r="I33" s="79">
        <f t="shared" si="12"/>
        <v>0</v>
      </c>
      <c r="J33" s="230">
        <v>0</v>
      </c>
      <c r="K33" s="232">
        <v>0</v>
      </c>
      <c r="L33" s="79">
        <f t="shared" si="13"/>
        <v>0</v>
      </c>
      <c r="M33" s="230">
        <v>0</v>
      </c>
      <c r="N33" s="232">
        <v>0</v>
      </c>
      <c r="O33" s="90">
        <f t="shared" si="2"/>
        <v>234</v>
      </c>
      <c r="P33" s="79">
        <f t="shared" si="14"/>
        <v>9</v>
      </c>
      <c r="Q33" s="230">
        <v>6</v>
      </c>
      <c r="R33" s="232">
        <v>3</v>
      </c>
      <c r="S33" s="240">
        <v>266</v>
      </c>
      <c r="T33" s="234">
        <v>74</v>
      </c>
      <c r="U33" s="32" t="s">
        <v>36</v>
      </c>
      <c r="V33" s="30"/>
    </row>
    <row r="34" spans="1:22" ht="15" customHeight="1">
      <c r="A34" s="561" t="s">
        <v>37</v>
      </c>
      <c r="B34" s="553"/>
      <c r="C34" s="92">
        <f t="shared" si="15"/>
        <v>1044</v>
      </c>
      <c r="D34" s="83">
        <f>SUM(D35:D36)</f>
        <v>570</v>
      </c>
      <c r="E34" s="93">
        <f>SUM(E35:E36)</f>
        <v>474</v>
      </c>
      <c r="F34" s="82">
        <f t="shared" si="11"/>
        <v>794</v>
      </c>
      <c r="G34" s="83">
        <f>SUM(G35:G36)</f>
        <v>424</v>
      </c>
      <c r="H34" s="84">
        <f>SUM(H35:H36)</f>
        <v>370</v>
      </c>
      <c r="I34" s="82">
        <f t="shared" si="12"/>
        <v>6</v>
      </c>
      <c r="J34" s="83">
        <f>SUM(J35:J36)</f>
        <v>2</v>
      </c>
      <c r="K34" s="84">
        <f>SUM(K35:K36)</f>
        <v>4</v>
      </c>
      <c r="L34" s="82">
        <f t="shared" si="13"/>
        <v>6</v>
      </c>
      <c r="M34" s="83">
        <f>SUM(M35:M36)</f>
        <v>2</v>
      </c>
      <c r="N34" s="84">
        <f>SUM(N35:N36)</f>
        <v>4</v>
      </c>
      <c r="O34" s="85">
        <f t="shared" si="2"/>
        <v>250</v>
      </c>
      <c r="P34" s="82">
        <f t="shared" si="14"/>
        <v>30</v>
      </c>
      <c r="Q34" s="83">
        <f>SUM(Q35:Q36)</f>
        <v>12</v>
      </c>
      <c r="R34" s="84">
        <f>SUM(R35:R36)</f>
        <v>18</v>
      </c>
      <c r="S34" s="63">
        <f>SUM(S35:S36)</f>
        <v>675</v>
      </c>
      <c r="T34" s="86">
        <f>SUM(T35:T36)</f>
        <v>220</v>
      </c>
      <c r="U34" s="588" t="s">
        <v>37</v>
      </c>
      <c r="V34" s="589"/>
    </row>
    <row r="35" spans="1:22" ht="15" customHeight="1">
      <c r="A35" s="26"/>
      <c r="B35" s="7" t="s">
        <v>38</v>
      </c>
      <c r="C35" s="87">
        <f t="shared" si="15"/>
        <v>894</v>
      </c>
      <c r="D35" s="230">
        <v>489</v>
      </c>
      <c r="E35" s="231">
        <v>405</v>
      </c>
      <c r="F35" s="87">
        <f t="shared" si="11"/>
        <v>606</v>
      </c>
      <c r="G35" s="230">
        <v>334</v>
      </c>
      <c r="H35" s="232">
        <v>272</v>
      </c>
      <c r="I35" s="87">
        <f t="shared" si="12"/>
        <v>6</v>
      </c>
      <c r="J35" s="230">
        <v>2</v>
      </c>
      <c r="K35" s="232">
        <v>4</v>
      </c>
      <c r="L35" s="87">
        <f t="shared" si="13"/>
        <v>6</v>
      </c>
      <c r="M35" s="230">
        <v>2</v>
      </c>
      <c r="N35" s="232">
        <v>4</v>
      </c>
      <c r="O35" s="88">
        <f t="shared" si="2"/>
        <v>288</v>
      </c>
      <c r="P35" s="87">
        <f t="shared" si="14"/>
        <v>26</v>
      </c>
      <c r="Q35" s="230">
        <v>10</v>
      </c>
      <c r="R35" s="232">
        <v>16</v>
      </c>
      <c r="S35" s="240">
        <v>562</v>
      </c>
      <c r="T35" s="234">
        <v>185</v>
      </c>
      <c r="U35" s="6" t="s">
        <v>38</v>
      </c>
      <c r="V35" s="7"/>
    </row>
    <row r="36" spans="1:22" ht="15" customHeight="1">
      <c r="A36" s="28"/>
      <c r="B36" s="30" t="s">
        <v>39</v>
      </c>
      <c r="C36" s="79">
        <f t="shared" si="15"/>
        <v>150</v>
      </c>
      <c r="D36" s="235">
        <v>81</v>
      </c>
      <c r="E36" s="236">
        <v>69</v>
      </c>
      <c r="F36" s="79">
        <f t="shared" si="11"/>
        <v>188</v>
      </c>
      <c r="G36" s="235">
        <v>90</v>
      </c>
      <c r="H36" s="237">
        <v>98</v>
      </c>
      <c r="I36" s="79">
        <f t="shared" si="12"/>
        <v>0</v>
      </c>
      <c r="J36" s="235">
        <v>0</v>
      </c>
      <c r="K36" s="237">
        <v>0</v>
      </c>
      <c r="L36" s="79">
        <f t="shared" si="13"/>
        <v>0</v>
      </c>
      <c r="M36" s="235">
        <v>0</v>
      </c>
      <c r="N36" s="237">
        <v>0</v>
      </c>
      <c r="O36" s="90">
        <f t="shared" si="2"/>
        <v>-38</v>
      </c>
      <c r="P36" s="79">
        <f t="shared" si="14"/>
        <v>4</v>
      </c>
      <c r="Q36" s="235">
        <v>2</v>
      </c>
      <c r="R36" s="237">
        <v>2</v>
      </c>
      <c r="S36" s="241">
        <v>113</v>
      </c>
      <c r="T36" s="239">
        <v>35</v>
      </c>
      <c r="U36" s="32" t="s">
        <v>39</v>
      </c>
      <c r="V36" s="30"/>
    </row>
    <row r="37" spans="1:22" ht="15" customHeight="1">
      <c r="A37" s="561" t="s">
        <v>40</v>
      </c>
      <c r="B37" s="553"/>
      <c r="C37" s="82">
        <f t="shared" si="15"/>
        <v>3330</v>
      </c>
      <c r="D37" s="83">
        <f>SUM(D38:D40)</f>
        <v>1687</v>
      </c>
      <c r="E37" s="93">
        <f>SUM(E38:E40)</f>
        <v>1643</v>
      </c>
      <c r="F37" s="82">
        <f t="shared" si="11"/>
        <v>2854</v>
      </c>
      <c r="G37" s="83">
        <f>SUM(G38:G40)</f>
        <v>1630</v>
      </c>
      <c r="H37" s="84">
        <f>SUM(H38:H40)</f>
        <v>1224</v>
      </c>
      <c r="I37" s="82">
        <f t="shared" si="12"/>
        <v>7</v>
      </c>
      <c r="J37" s="83">
        <f>SUM(J38:J40)</f>
        <v>4</v>
      </c>
      <c r="K37" s="84">
        <f>SUM(K38:K40)</f>
        <v>3</v>
      </c>
      <c r="L37" s="82">
        <f t="shared" si="13"/>
        <v>2</v>
      </c>
      <c r="M37" s="83">
        <f>SUM(M38:M40)</f>
        <v>0</v>
      </c>
      <c r="N37" s="84">
        <f>SUM(N38:N40)</f>
        <v>2</v>
      </c>
      <c r="O37" s="85">
        <f t="shared" si="2"/>
        <v>476</v>
      </c>
      <c r="P37" s="92">
        <f t="shared" si="14"/>
        <v>81</v>
      </c>
      <c r="Q37" s="83">
        <f>SUM(Q38:Q40)</f>
        <v>32</v>
      </c>
      <c r="R37" s="93">
        <f>SUM(R38:R40)</f>
        <v>49</v>
      </c>
      <c r="S37" s="86">
        <f>SUM(S38:S40)</f>
        <v>2254</v>
      </c>
      <c r="T37" s="86">
        <f>SUM(T38:T40)</f>
        <v>910</v>
      </c>
      <c r="U37" s="588" t="s">
        <v>40</v>
      </c>
      <c r="V37" s="589"/>
    </row>
    <row r="38" spans="1:22" ht="15" customHeight="1">
      <c r="A38" s="26"/>
      <c r="B38" s="27" t="s">
        <v>41</v>
      </c>
      <c r="C38" s="87">
        <f t="shared" si="15"/>
        <v>1095</v>
      </c>
      <c r="D38" s="230">
        <v>565</v>
      </c>
      <c r="E38" s="231">
        <v>530</v>
      </c>
      <c r="F38" s="87">
        <f t="shared" si="11"/>
        <v>1015</v>
      </c>
      <c r="G38" s="230">
        <v>576</v>
      </c>
      <c r="H38" s="232">
        <v>439</v>
      </c>
      <c r="I38" s="87">
        <f t="shared" si="12"/>
        <v>2</v>
      </c>
      <c r="J38" s="230">
        <v>1</v>
      </c>
      <c r="K38" s="232">
        <v>1</v>
      </c>
      <c r="L38" s="87">
        <f t="shared" si="13"/>
        <v>0</v>
      </c>
      <c r="M38" s="230">
        <v>0</v>
      </c>
      <c r="N38" s="232">
        <v>0</v>
      </c>
      <c r="O38" s="88">
        <f t="shared" si="2"/>
        <v>80</v>
      </c>
      <c r="P38" s="87">
        <f t="shared" si="14"/>
        <v>27</v>
      </c>
      <c r="Q38" s="230">
        <v>15</v>
      </c>
      <c r="R38" s="231">
        <v>12</v>
      </c>
      <c r="S38" s="234">
        <v>710</v>
      </c>
      <c r="T38" s="234">
        <v>269</v>
      </c>
      <c r="U38" s="6" t="s">
        <v>41</v>
      </c>
      <c r="V38" s="7"/>
    </row>
    <row r="39" spans="1:22" ht="15" customHeight="1">
      <c r="A39" s="26"/>
      <c r="B39" s="27" t="s">
        <v>42</v>
      </c>
      <c r="C39" s="87">
        <f t="shared" si="15"/>
        <v>2178</v>
      </c>
      <c r="D39" s="230">
        <v>1096</v>
      </c>
      <c r="E39" s="231">
        <v>1082</v>
      </c>
      <c r="F39" s="87">
        <f t="shared" si="11"/>
        <v>1745</v>
      </c>
      <c r="G39" s="230">
        <v>997</v>
      </c>
      <c r="H39" s="232">
        <v>748</v>
      </c>
      <c r="I39" s="87">
        <f t="shared" si="12"/>
        <v>5</v>
      </c>
      <c r="J39" s="230">
        <v>3</v>
      </c>
      <c r="K39" s="232">
        <v>2</v>
      </c>
      <c r="L39" s="87">
        <f t="shared" si="13"/>
        <v>2</v>
      </c>
      <c r="M39" s="230">
        <v>0</v>
      </c>
      <c r="N39" s="232">
        <v>2</v>
      </c>
      <c r="O39" s="88">
        <f t="shared" si="2"/>
        <v>433</v>
      </c>
      <c r="P39" s="87">
        <f t="shared" si="14"/>
        <v>53</v>
      </c>
      <c r="Q39" s="230">
        <v>17</v>
      </c>
      <c r="R39" s="231">
        <v>36</v>
      </c>
      <c r="S39" s="234">
        <v>1512</v>
      </c>
      <c r="T39" s="234">
        <v>626</v>
      </c>
      <c r="U39" s="6" t="s">
        <v>42</v>
      </c>
      <c r="V39" s="7"/>
    </row>
    <row r="40" spans="1:22" ht="15" customHeight="1">
      <c r="A40" s="28"/>
      <c r="B40" s="29" t="s">
        <v>43</v>
      </c>
      <c r="C40" s="79">
        <f t="shared" si="15"/>
        <v>57</v>
      </c>
      <c r="D40" s="235">
        <v>26</v>
      </c>
      <c r="E40" s="236">
        <v>31</v>
      </c>
      <c r="F40" s="79">
        <f t="shared" si="11"/>
        <v>94</v>
      </c>
      <c r="G40" s="235">
        <v>57</v>
      </c>
      <c r="H40" s="237">
        <v>37</v>
      </c>
      <c r="I40" s="79">
        <f t="shared" si="12"/>
        <v>0</v>
      </c>
      <c r="J40" s="235">
        <v>0</v>
      </c>
      <c r="K40" s="237">
        <v>0</v>
      </c>
      <c r="L40" s="79">
        <f t="shared" si="13"/>
        <v>0</v>
      </c>
      <c r="M40" s="235">
        <v>0</v>
      </c>
      <c r="N40" s="237">
        <v>0</v>
      </c>
      <c r="O40" s="90">
        <f t="shared" si="2"/>
        <v>-37</v>
      </c>
      <c r="P40" s="79">
        <f t="shared" si="14"/>
        <v>1</v>
      </c>
      <c r="Q40" s="235">
        <v>0</v>
      </c>
      <c r="R40" s="236">
        <v>1</v>
      </c>
      <c r="S40" s="239">
        <v>32</v>
      </c>
      <c r="T40" s="239">
        <v>15</v>
      </c>
      <c r="U40" s="32" t="s">
        <v>43</v>
      </c>
      <c r="V40" s="30"/>
    </row>
    <row r="41" spans="1:22" ht="15" customHeight="1">
      <c r="A41" s="561" t="s">
        <v>439</v>
      </c>
      <c r="B41" s="553"/>
      <c r="C41" s="87">
        <f aca="true" t="shared" si="16" ref="C41:N41">SUM(C42)</f>
        <v>5470</v>
      </c>
      <c r="D41" s="1">
        <f t="shared" si="16"/>
        <v>2858</v>
      </c>
      <c r="E41" s="2">
        <f t="shared" si="16"/>
        <v>2612</v>
      </c>
      <c r="F41" s="87">
        <f t="shared" si="16"/>
        <v>5974</v>
      </c>
      <c r="G41" s="1">
        <f t="shared" si="16"/>
        <v>3241</v>
      </c>
      <c r="H41" s="2">
        <f t="shared" si="16"/>
        <v>2733</v>
      </c>
      <c r="I41" s="87">
        <f t="shared" si="16"/>
        <v>13</v>
      </c>
      <c r="J41" s="1">
        <f t="shared" si="16"/>
        <v>10</v>
      </c>
      <c r="K41" s="3">
        <f t="shared" si="16"/>
        <v>3</v>
      </c>
      <c r="L41" s="87">
        <f t="shared" si="16"/>
        <v>7</v>
      </c>
      <c r="M41" s="1">
        <f t="shared" si="16"/>
        <v>5</v>
      </c>
      <c r="N41" s="3">
        <f t="shared" si="16"/>
        <v>2</v>
      </c>
      <c r="O41" s="85">
        <f t="shared" si="2"/>
        <v>-504</v>
      </c>
      <c r="P41" s="87">
        <f t="shared" si="14"/>
        <v>173</v>
      </c>
      <c r="Q41" s="1">
        <f>SUM(Q42)</f>
        <v>76</v>
      </c>
      <c r="R41" s="2">
        <f>SUM(R42)</f>
        <v>97</v>
      </c>
      <c r="S41" s="4">
        <f>SUM(S42)</f>
        <v>3832</v>
      </c>
      <c r="T41" s="86">
        <f>SUM(T42)</f>
        <v>1365</v>
      </c>
      <c r="U41" s="561" t="s">
        <v>439</v>
      </c>
      <c r="V41" s="553"/>
    </row>
    <row r="42" spans="1:22" ht="15" customHeight="1">
      <c r="A42" s="28"/>
      <c r="B42" s="29" t="s">
        <v>419</v>
      </c>
      <c r="C42" s="79">
        <f>SUM(D42:E42)</f>
        <v>5470</v>
      </c>
      <c r="D42" s="235">
        <v>2858</v>
      </c>
      <c r="E42" s="235">
        <v>2612</v>
      </c>
      <c r="F42" s="79">
        <f>SUM(G42:H42)</f>
        <v>5974</v>
      </c>
      <c r="G42" s="235">
        <v>3241</v>
      </c>
      <c r="H42" s="235">
        <v>2733</v>
      </c>
      <c r="I42" s="79">
        <f>SUM(J42:K42)</f>
        <v>13</v>
      </c>
      <c r="J42" s="235">
        <v>10</v>
      </c>
      <c r="K42" s="235">
        <v>3</v>
      </c>
      <c r="L42" s="79">
        <f>SUM(M42:N42)</f>
        <v>7</v>
      </c>
      <c r="M42" s="235">
        <v>5</v>
      </c>
      <c r="N42" s="235">
        <v>2</v>
      </c>
      <c r="O42" s="90">
        <f t="shared" si="2"/>
        <v>-504</v>
      </c>
      <c r="P42" s="79">
        <f t="shared" si="14"/>
        <v>173</v>
      </c>
      <c r="Q42" s="235">
        <v>76</v>
      </c>
      <c r="R42" s="236">
        <v>97</v>
      </c>
      <c r="S42" s="239">
        <v>3832</v>
      </c>
      <c r="T42" s="242">
        <v>1365</v>
      </c>
      <c r="U42" s="32" t="s">
        <v>419</v>
      </c>
      <c r="V42" s="30"/>
    </row>
    <row r="43" spans="1:22" ht="15" customHeight="1">
      <c r="A43" s="94"/>
      <c r="B43" s="27"/>
      <c r="C43" s="65"/>
      <c r="D43" s="65"/>
      <c r="E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R43" s="65"/>
      <c r="S43" s="65"/>
      <c r="T43" s="65"/>
      <c r="U43" s="27"/>
      <c r="V43" s="27"/>
    </row>
    <row r="44" spans="1:22" ht="15" customHeight="1">
      <c r="A44" s="94"/>
      <c r="B44" s="27"/>
      <c r="C44" s="65"/>
      <c r="D44" s="65"/>
      <c r="E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R44" s="65"/>
      <c r="S44" s="65"/>
      <c r="T44" s="65"/>
      <c r="U44" s="27"/>
      <c r="V44" s="27"/>
    </row>
    <row r="45" spans="1:22" ht="15" customHeight="1">
      <c r="A45" s="94"/>
      <c r="B45" s="27"/>
      <c r="C45" s="65"/>
      <c r="D45" s="65"/>
      <c r="E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R45" s="65"/>
      <c r="S45" s="65"/>
      <c r="T45" s="65"/>
      <c r="U45" s="27"/>
      <c r="V45" s="27"/>
    </row>
    <row r="46" spans="1:22" ht="15" customHeight="1">
      <c r="A46" s="94"/>
      <c r="B46" s="27"/>
      <c r="C46" s="65"/>
      <c r="D46" s="65"/>
      <c r="E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R46" s="65"/>
      <c r="S46" s="65"/>
      <c r="T46" s="65"/>
      <c r="U46" s="27"/>
      <c r="V46" s="27"/>
    </row>
    <row r="47" spans="1:22" ht="15" customHeight="1">
      <c r="A47" s="94"/>
      <c r="B47" s="27"/>
      <c r="C47" s="65"/>
      <c r="D47" s="65"/>
      <c r="E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R47" s="65"/>
      <c r="S47" s="65"/>
      <c r="T47" s="65"/>
      <c r="U47" s="27"/>
      <c r="V47" s="27"/>
    </row>
    <row r="48" spans="1:22" ht="15" customHeight="1">
      <c r="A48" s="94"/>
      <c r="B48" s="27"/>
      <c r="C48" s="65"/>
      <c r="D48" s="65"/>
      <c r="E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R48" s="65"/>
      <c r="S48" s="65"/>
      <c r="T48" s="65"/>
      <c r="U48" s="27"/>
      <c r="V48" s="27"/>
    </row>
    <row r="49" spans="1:22" ht="15" customHeight="1">
      <c r="A49" s="94"/>
      <c r="B49" s="27"/>
      <c r="C49" s="65"/>
      <c r="D49" s="65"/>
      <c r="E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R49" s="65"/>
      <c r="S49" s="65"/>
      <c r="T49" s="65"/>
      <c r="U49" s="27"/>
      <c r="V49" s="27"/>
    </row>
    <row r="50" spans="1:22" ht="15" customHeight="1">
      <c r="A50" s="94"/>
      <c r="B50" s="27"/>
      <c r="C50" s="65"/>
      <c r="D50" s="65"/>
      <c r="E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R50" s="65"/>
      <c r="S50" s="65"/>
      <c r="T50" s="65"/>
      <c r="U50" s="27"/>
      <c r="V50" s="27"/>
    </row>
    <row r="51" spans="1:22" ht="15" customHeight="1">
      <c r="A51" s="94"/>
      <c r="B51" s="27"/>
      <c r="C51" s="65"/>
      <c r="D51" s="65"/>
      <c r="E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R51" s="65"/>
      <c r="S51" s="65"/>
      <c r="T51" s="65"/>
      <c r="U51" s="27"/>
      <c r="V51" s="27"/>
    </row>
    <row r="52" spans="1:22" ht="15" customHeight="1">
      <c r="A52" s="94"/>
      <c r="B52" s="27"/>
      <c r="C52" s="65"/>
      <c r="D52" s="65"/>
      <c r="E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R52" s="65"/>
      <c r="S52" s="65"/>
      <c r="T52" s="65"/>
      <c r="U52" s="27"/>
      <c r="V52" s="27"/>
    </row>
    <row r="53" spans="1:22" ht="15" customHeight="1">
      <c r="A53" s="94"/>
      <c r="B53" s="27"/>
      <c r="C53" s="65"/>
      <c r="D53" s="65"/>
      <c r="E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R53" s="65"/>
      <c r="S53" s="65"/>
      <c r="T53" s="65"/>
      <c r="U53" s="27"/>
      <c r="V53" s="27"/>
    </row>
    <row r="54" spans="1:22" ht="15" customHeight="1">
      <c r="A54" s="94"/>
      <c r="B54" s="27"/>
      <c r="C54" s="65"/>
      <c r="D54" s="65"/>
      <c r="E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R54" s="65"/>
      <c r="S54" s="65"/>
      <c r="T54" s="65"/>
      <c r="U54" s="27"/>
      <c r="V54" s="27"/>
    </row>
    <row r="55" spans="1:22" ht="15" customHeight="1">
      <c r="A55" s="66"/>
      <c r="B55" s="68"/>
      <c r="C55" s="68"/>
      <c r="D55" s="68"/>
      <c r="E55" s="68"/>
      <c r="F55" s="95" t="s">
        <v>440</v>
      </c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96" t="s">
        <v>441</v>
      </c>
      <c r="R55" s="68"/>
      <c r="S55" s="69"/>
      <c r="T55" s="68"/>
      <c r="U55" s="68"/>
      <c r="V55" s="70"/>
    </row>
    <row r="56" spans="1:22" ht="12.75" customHeight="1">
      <c r="A56" s="66" t="s">
        <v>46</v>
      </c>
      <c r="B56" s="71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9"/>
      <c r="T56" s="71"/>
      <c r="U56" s="71"/>
      <c r="V56" s="70" t="str">
        <f>V2</f>
        <v>(平成17年)</v>
      </c>
    </row>
    <row r="57" spans="1:22" ht="15" customHeight="1">
      <c r="A57" s="554" t="s">
        <v>0</v>
      </c>
      <c r="B57" s="555"/>
      <c r="C57" s="582" t="s">
        <v>1</v>
      </c>
      <c r="D57" s="583"/>
      <c r="E57" s="583"/>
      <c r="F57" s="582" t="s">
        <v>2</v>
      </c>
      <c r="G57" s="583"/>
      <c r="H57" s="584"/>
      <c r="I57" s="585" t="s">
        <v>3</v>
      </c>
      <c r="J57" s="586"/>
      <c r="K57" s="586"/>
      <c r="L57" s="586"/>
      <c r="M57" s="586"/>
      <c r="N57" s="587"/>
      <c r="O57" s="579" t="s">
        <v>442</v>
      </c>
      <c r="P57" s="582" t="s">
        <v>5</v>
      </c>
      <c r="Q57" s="583"/>
      <c r="R57" s="584"/>
      <c r="S57" s="579" t="s">
        <v>443</v>
      </c>
      <c r="T57" s="579" t="s">
        <v>444</v>
      </c>
      <c r="U57" s="554" t="s">
        <v>0</v>
      </c>
      <c r="V57" s="555"/>
    </row>
    <row r="58" spans="1:22" ht="15" customHeight="1">
      <c r="A58" s="549"/>
      <c r="B58" s="550"/>
      <c r="C58" s="578"/>
      <c r="D58" s="548"/>
      <c r="E58" s="548"/>
      <c r="F58" s="578"/>
      <c r="G58" s="548"/>
      <c r="H58" s="577"/>
      <c r="I58" s="548" t="s">
        <v>8</v>
      </c>
      <c r="J58" s="548"/>
      <c r="K58" s="577"/>
      <c r="L58" s="578" t="s">
        <v>9</v>
      </c>
      <c r="M58" s="548"/>
      <c r="N58" s="577"/>
      <c r="O58" s="580"/>
      <c r="P58" s="578"/>
      <c r="Q58" s="548"/>
      <c r="R58" s="577"/>
      <c r="S58" s="580"/>
      <c r="T58" s="580"/>
      <c r="U58" s="549"/>
      <c r="V58" s="550"/>
    </row>
    <row r="59" spans="1:22" ht="15" customHeight="1">
      <c r="A59" s="551"/>
      <c r="B59" s="552"/>
      <c r="C59" s="72" t="s">
        <v>10</v>
      </c>
      <c r="D59" s="73" t="s">
        <v>11</v>
      </c>
      <c r="E59" s="74" t="s">
        <v>12</v>
      </c>
      <c r="F59" s="72" t="s">
        <v>10</v>
      </c>
      <c r="G59" s="73" t="s">
        <v>11</v>
      </c>
      <c r="H59" s="75" t="s">
        <v>12</v>
      </c>
      <c r="I59" s="76" t="s">
        <v>10</v>
      </c>
      <c r="J59" s="77" t="s">
        <v>11</v>
      </c>
      <c r="K59" s="78" t="s">
        <v>12</v>
      </c>
      <c r="L59" s="76" t="s">
        <v>10</v>
      </c>
      <c r="M59" s="77" t="s">
        <v>11</v>
      </c>
      <c r="N59" s="78" t="s">
        <v>12</v>
      </c>
      <c r="O59" s="581"/>
      <c r="P59" s="72" t="s">
        <v>10</v>
      </c>
      <c r="Q59" s="73" t="s">
        <v>13</v>
      </c>
      <c r="R59" s="74" t="s">
        <v>14</v>
      </c>
      <c r="S59" s="581"/>
      <c r="T59" s="581"/>
      <c r="U59" s="551"/>
      <c r="V59" s="552"/>
    </row>
    <row r="60" spans="1:22" ht="15" customHeight="1">
      <c r="A60" s="561" t="s">
        <v>425</v>
      </c>
      <c r="B60" s="553"/>
      <c r="C60" s="82">
        <f aca="true" t="shared" si="17" ref="C60:C83">SUM(D60:E60)</f>
        <v>4189</v>
      </c>
      <c r="D60" s="83">
        <f>SUM(D61:D72)</f>
        <v>2150</v>
      </c>
      <c r="E60" s="93">
        <f>SUM(E61:E72)</f>
        <v>2039</v>
      </c>
      <c r="F60" s="82">
        <f aca="true" t="shared" si="18" ref="F60:F83">SUM(G60:H60)</f>
        <v>4442</v>
      </c>
      <c r="G60" s="83">
        <f>SUM(G61:G72)</f>
        <v>2430</v>
      </c>
      <c r="H60" s="84">
        <f>SUM(H61:H72)</f>
        <v>2012</v>
      </c>
      <c r="I60" s="82">
        <f aca="true" t="shared" si="19" ref="I60:I83">SUM(J60:K60)</f>
        <v>13</v>
      </c>
      <c r="J60" s="83">
        <f>SUM(J61:J72)</f>
        <v>10</v>
      </c>
      <c r="K60" s="84">
        <f>SUM(K61:K72)</f>
        <v>3</v>
      </c>
      <c r="L60" s="82">
        <f aca="true" t="shared" si="20" ref="L60:L83">SUM(M60:N60)</f>
        <v>8</v>
      </c>
      <c r="M60" s="83">
        <f>SUM(M61:M72)</f>
        <v>6</v>
      </c>
      <c r="N60" s="84">
        <f>SUM(N61:N72)</f>
        <v>2</v>
      </c>
      <c r="O60" s="85">
        <f aca="true" t="shared" si="21" ref="O60:O70">IF(C60-F60=0,"-",C60-F60)</f>
        <v>-253</v>
      </c>
      <c r="P60" s="92">
        <f aca="true" t="shared" si="22" ref="P60:P83">SUM(Q60:R60)</f>
        <v>107</v>
      </c>
      <c r="Q60" s="83">
        <f>SUM(Q61:Q72)</f>
        <v>46</v>
      </c>
      <c r="R60" s="93">
        <f>SUM(R61:R72)</f>
        <v>61</v>
      </c>
      <c r="S60" s="86">
        <f>SUM(S61:S72)</f>
        <v>2626</v>
      </c>
      <c r="T60" s="86">
        <f>SUM(T61:T72)</f>
        <v>919</v>
      </c>
      <c r="U60" s="561" t="s">
        <v>425</v>
      </c>
      <c r="V60" s="553"/>
    </row>
    <row r="61" spans="1:22" ht="15" customHeight="1">
      <c r="A61" s="26"/>
      <c r="B61" s="31" t="s">
        <v>44</v>
      </c>
      <c r="C61" s="87">
        <f t="shared" si="17"/>
        <v>121</v>
      </c>
      <c r="D61" s="230">
        <v>64</v>
      </c>
      <c r="E61" s="231">
        <v>57</v>
      </c>
      <c r="F61" s="87">
        <f t="shared" si="18"/>
        <v>172</v>
      </c>
      <c r="G61" s="230">
        <v>104</v>
      </c>
      <c r="H61" s="231">
        <v>68</v>
      </c>
      <c r="I61" s="87">
        <f t="shared" si="19"/>
        <v>1</v>
      </c>
      <c r="J61" s="230">
        <v>1</v>
      </c>
      <c r="K61" s="232">
        <v>0</v>
      </c>
      <c r="L61" s="87">
        <f t="shared" si="20"/>
        <v>0</v>
      </c>
      <c r="M61" s="230">
        <v>0</v>
      </c>
      <c r="N61" s="232">
        <v>0</v>
      </c>
      <c r="O61" s="88">
        <f>IF(C61-F61=0,"-",C61-F61)</f>
        <v>-51</v>
      </c>
      <c r="P61" s="87">
        <f t="shared" si="22"/>
        <v>2</v>
      </c>
      <c r="Q61" s="230">
        <v>1</v>
      </c>
      <c r="R61" s="231">
        <v>1</v>
      </c>
      <c r="S61" s="233">
        <v>59</v>
      </c>
      <c r="T61" s="234">
        <v>17</v>
      </c>
      <c r="U61" s="6" t="s">
        <v>44</v>
      </c>
      <c r="V61" s="7"/>
    </row>
    <row r="62" spans="1:22" ht="15" customHeight="1">
      <c r="A62" s="26"/>
      <c r="B62" s="31" t="s">
        <v>452</v>
      </c>
      <c r="C62" s="87">
        <f t="shared" si="17"/>
        <v>81</v>
      </c>
      <c r="D62" s="230">
        <v>38</v>
      </c>
      <c r="E62" s="231">
        <v>43</v>
      </c>
      <c r="F62" s="87">
        <f t="shared" si="18"/>
        <v>139</v>
      </c>
      <c r="G62" s="230">
        <v>82</v>
      </c>
      <c r="H62" s="231">
        <v>57</v>
      </c>
      <c r="I62" s="87">
        <f t="shared" si="19"/>
        <v>0</v>
      </c>
      <c r="J62" s="230">
        <v>0</v>
      </c>
      <c r="K62" s="232">
        <v>0</v>
      </c>
      <c r="L62" s="87">
        <f t="shared" si="20"/>
        <v>0</v>
      </c>
      <c r="M62" s="230">
        <v>0</v>
      </c>
      <c r="N62" s="232">
        <v>0</v>
      </c>
      <c r="O62" s="88">
        <f>IF(C62-F62=0,"-",C62-F62)</f>
        <v>-58</v>
      </c>
      <c r="P62" s="87">
        <f t="shared" si="22"/>
        <v>3</v>
      </c>
      <c r="Q62" s="230">
        <v>2</v>
      </c>
      <c r="R62" s="231">
        <v>1</v>
      </c>
      <c r="S62" s="233">
        <v>51</v>
      </c>
      <c r="T62" s="234">
        <v>21</v>
      </c>
      <c r="U62" s="6" t="s">
        <v>452</v>
      </c>
      <c r="V62" s="7"/>
    </row>
    <row r="63" spans="1:22" ht="15" customHeight="1">
      <c r="A63" s="26"/>
      <c r="B63" s="27" t="s">
        <v>45</v>
      </c>
      <c r="C63" s="87">
        <f t="shared" si="17"/>
        <v>45</v>
      </c>
      <c r="D63" s="230">
        <v>20</v>
      </c>
      <c r="E63" s="231">
        <v>25</v>
      </c>
      <c r="F63" s="87">
        <f t="shared" si="18"/>
        <v>107</v>
      </c>
      <c r="G63" s="230">
        <v>56</v>
      </c>
      <c r="H63" s="231">
        <v>51</v>
      </c>
      <c r="I63" s="87">
        <f t="shared" si="19"/>
        <v>0</v>
      </c>
      <c r="J63" s="230">
        <v>0</v>
      </c>
      <c r="K63" s="232">
        <v>0</v>
      </c>
      <c r="L63" s="87">
        <f t="shared" si="20"/>
        <v>0</v>
      </c>
      <c r="M63" s="230">
        <v>0</v>
      </c>
      <c r="N63" s="232">
        <v>0</v>
      </c>
      <c r="O63" s="88">
        <f t="shared" si="21"/>
        <v>-62</v>
      </c>
      <c r="P63" s="87">
        <f t="shared" si="22"/>
        <v>7</v>
      </c>
      <c r="Q63" s="230">
        <v>3</v>
      </c>
      <c r="R63" s="231">
        <v>4</v>
      </c>
      <c r="S63" s="233">
        <v>39</v>
      </c>
      <c r="T63" s="234">
        <v>11</v>
      </c>
      <c r="U63" s="6" t="s">
        <v>45</v>
      </c>
      <c r="V63" s="7"/>
    </row>
    <row r="64" spans="1:22" ht="15" customHeight="1">
      <c r="A64" s="26"/>
      <c r="B64" s="27" t="s">
        <v>47</v>
      </c>
      <c r="C64" s="87">
        <f t="shared" si="17"/>
        <v>824</v>
      </c>
      <c r="D64" s="230">
        <v>403</v>
      </c>
      <c r="E64" s="231">
        <v>421</v>
      </c>
      <c r="F64" s="87">
        <f t="shared" si="18"/>
        <v>903</v>
      </c>
      <c r="G64" s="230">
        <v>506</v>
      </c>
      <c r="H64" s="232">
        <v>397</v>
      </c>
      <c r="I64" s="87">
        <f t="shared" si="19"/>
        <v>3</v>
      </c>
      <c r="J64" s="230">
        <v>2</v>
      </c>
      <c r="K64" s="232">
        <v>1</v>
      </c>
      <c r="L64" s="87">
        <f t="shared" si="20"/>
        <v>2</v>
      </c>
      <c r="M64" s="230">
        <v>1</v>
      </c>
      <c r="N64" s="232">
        <v>1</v>
      </c>
      <c r="O64" s="88">
        <f t="shared" si="21"/>
        <v>-79</v>
      </c>
      <c r="P64" s="87">
        <f t="shared" si="22"/>
        <v>17</v>
      </c>
      <c r="Q64" s="230">
        <v>8</v>
      </c>
      <c r="R64" s="231">
        <v>9</v>
      </c>
      <c r="S64" s="234">
        <v>440</v>
      </c>
      <c r="T64" s="234">
        <v>153</v>
      </c>
      <c r="U64" s="6" t="s">
        <v>47</v>
      </c>
      <c r="V64" s="9"/>
    </row>
    <row r="65" spans="1:22" ht="15" customHeight="1">
      <c r="A65" s="26"/>
      <c r="B65" s="27" t="s">
        <v>48</v>
      </c>
      <c r="C65" s="87">
        <f t="shared" si="17"/>
        <v>1071</v>
      </c>
      <c r="D65" s="230">
        <v>585</v>
      </c>
      <c r="E65" s="231">
        <v>486</v>
      </c>
      <c r="F65" s="87">
        <f t="shared" si="18"/>
        <v>918</v>
      </c>
      <c r="G65" s="230">
        <v>507</v>
      </c>
      <c r="H65" s="232">
        <v>411</v>
      </c>
      <c r="I65" s="87">
        <f t="shared" si="19"/>
        <v>4</v>
      </c>
      <c r="J65" s="230">
        <v>2</v>
      </c>
      <c r="K65" s="232">
        <v>2</v>
      </c>
      <c r="L65" s="87">
        <f t="shared" si="20"/>
        <v>3</v>
      </c>
      <c r="M65" s="230">
        <v>2</v>
      </c>
      <c r="N65" s="232">
        <v>1</v>
      </c>
      <c r="O65" s="88">
        <f t="shared" si="21"/>
        <v>153</v>
      </c>
      <c r="P65" s="87">
        <f t="shared" si="22"/>
        <v>16</v>
      </c>
      <c r="Q65" s="230">
        <v>9</v>
      </c>
      <c r="R65" s="231">
        <v>7</v>
      </c>
      <c r="S65" s="234">
        <v>662</v>
      </c>
      <c r="T65" s="234">
        <v>242</v>
      </c>
      <c r="U65" s="6" t="s">
        <v>48</v>
      </c>
      <c r="V65" s="9"/>
    </row>
    <row r="66" spans="1:22" ht="15" customHeight="1">
      <c r="A66" s="26"/>
      <c r="B66" s="27" t="s">
        <v>49</v>
      </c>
      <c r="C66" s="87">
        <f t="shared" si="17"/>
        <v>1098</v>
      </c>
      <c r="D66" s="230">
        <v>557</v>
      </c>
      <c r="E66" s="231">
        <v>541</v>
      </c>
      <c r="F66" s="87">
        <f t="shared" si="18"/>
        <v>999</v>
      </c>
      <c r="G66" s="230">
        <v>541</v>
      </c>
      <c r="H66" s="232">
        <v>458</v>
      </c>
      <c r="I66" s="87">
        <f t="shared" si="19"/>
        <v>3</v>
      </c>
      <c r="J66" s="230">
        <v>3</v>
      </c>
      <c r="K66" s="232">
        <v>0</v>
      </c>
      <c r="L66" s="87">
        <f t="shared" si="20"/>
        <v>2</v>
      </c>
      <c r="M66" s="230">
        <v>2</v>
      </c>
      <c r="N66" s="232">
        <v>0</v>
      </c>
      <c r="O66" s="88">
        <f t="shared" si="21"/>
        <v>99</v>
      </c>
      <c r="P66" s="87">
        <f t="shared" si="22"/>
        <v>25</v>
      </c>
      <c r="Q66" s="230">
        <v>9</v>
      </c>
      <c r="R66" s="231">
        <v>16</v>
      </c>
      <c r="S66" s="234">
        <v>723</v>
      </c>
      <c r="T66" s="234">
        <v>241</v>
      </c>
      <c r="U66" s="6" t="s">
        <v>49</v>
      </c>
      <c r="V66" s="9"/>
    </row>
    <row r="67" spans="1:22" ht="15" customHeight="1">
      <c r="A67" s="26"/>
      <c r="B67" s="27" t="s">
        <v>426</v>
      </c>
      <c r="C67" s="87">
        <f t="shared" si="17"/>
        <v>373</v>
      </c>
      <c r="D67" s="230">
        <v>190</v>
      </c>
      <c r="E67" s="231">
        <v>183</v>
      </c>
      <c r="F67" s="87">
        <f t="shared" si="18"/>
        <v>485</v>
      </c>
      <c r="G67" s="230">
        <v>250</v>
      </c>
      <c r="H67" s="232">
        <v>235</v>
      </c>
      <c r="I67" s="87">
        <f t="shared" si="19"/>
        <v>0</v>
      </c>
      <c r="J67" s="230">
        <v>0</v>
      </c>
      <c r="K67" s="232">
        <v>0</v>
      </c>
      <c r="L67" s="87">
        <f t="shared" si="20"/>
        <v>0</v>
      </c>
      <c r="M67" s="230">
        <v>0</v>
      </c>
      <c r="N67" s="232">
        <v>0</v>
      </c>
      <c r="O67" s="88">
        <f t="shared" si="21"/>
        <v>-112</v>
      </c>
      <c r="P67" s="87">
        <f t="shared" si="22"/>
        <v>20</v>
      </c>
      <c r="Q67" s="230">
        <v>6</v>
      </c>
      <c r="R67" s="231">
        <v>14</v>
      </c>
      <c r="S67" s="234">
        <v>256</v>
      </c>
      <c r="T67" s="234">
        <v>109</v>
      </c>
      <c r="U67" s="6" t="s">
        <v>426</v>
      </c>
      <c r="V67" s="9"/>
    </row>
    <row r="68" spans="1:22" ht="15" customHeight="1">
      <c r="A68" s="26"/>
      <c r="B68" s="27" t="s">
        <v>50</v>
      </c>
      <c r="C68" s="87">
        <f t="shared" si="17"/>
        <v>66</v>
      </c>
      <c r="D68" s="230">
        <v>33</v>
      </c>
      <c r="E68" s="231">
        <v>33</v>
      </c>
      <c r="F68" s="87">
        <f t="shared" si="18"/>
        <v>104</v>
      </c>
      <c r="G68" s="230">
        <v>52</v>
      </c>
      <c r="H68" s="232">
        <v>52</v>
      </c>
      <c r="I68" s="87">
        <f t="shared" si="19"/>
        <v>0</v>
      </c>
      <c r="J68" s="230">
        <v>0</v>
      </c>
      <c r="K68" s="232">
        <v>0</v>
      </c>
      <c r="L68" s="87">
        <f t="shared" si="20"/>
        <v>0</v>
      </c>
      <c r="M68" s="230">
        <v>0</v>
      </c>
      <c r="N68" s="232">
        <v>0</v>
      </c>
      <c r="O68" s="88">
        <f t="shared" si="21"/>
        <v>-38</v>
      </c>
      <c r="P68" s="87">
        <f t="shared" si="22"/>
        <v>4</v>
      </c>
      <c r="Q68" s="230">
        <v>2</v>
      </c>
      <c r="R68" s="231">
        <v>2</v>
      </c>
      <c r="S68" s="234">
        <v>39</v>
      </c>
      <c r="T68" s="234">
        <v>13</v>
      </c>
      <c r="U68" s="6" t="s">
        <v>50</v>
      </c>
      <c r="V68" s="9"/>
    </row>
    <row r="69" spans="1:22" ht="15" customHeight="1">
      <c r="A69" s="26"/>
      <c r="B69" s="27" t="s">
        <v>51</v>
      </c>
      <c r="C69" s="87">
        <f t="shared" si="17"/>
        <v>186</v>
      </c>
      <c r="D69" s="230">
        <v>94</v>
      </c>
      <c r="E69" s="231">
        <v>92</v>
      </c>
      <c r="F69" s="87">
        <f t="shared" si="18"/>
        <v>177</v>
      </c>
      <c r="G69" s="230">
        <v>97</v>
      </c>
      <c r="H69" s="232">
        <v>80</v>
      </c>
      <c r="I69" s="87">
        <f t="shared" si="19"/>
        <v>1</v>
      </c>
      <c r="J69" s="230">
        <v>1</v>
      </c>
      <c r="K69" s="232">
        <v>0</v>
      </c>
      <c r="L69" s="87">
        <f t="shared" si="20"/>
        <v>1</v>
      </c>
      <c r="M69" s="230">
        <v>1</v>
      </c>
      <c r="N69" s="232">
        <v>0</v>
      </c>
      <c r="O69" s="88">
        <f t="shared" si="21"/>
        <v>9</v>
      </c>
      <c r="P69" s="87">
        <f t="shared" si="22"/>
        <v>4</v>
      </c>
      <c r="Q69" s="230">
        <v>2</v>
      </c>
      <c r="R69" s="231">
        <v>2</v>
      </c>
      <c r="S69" s="234">
        <v>115</v>
      </c>
      <c r="T69" s="234">
        <v>37</v>
      </c>
      <c r="U69" s="6" t="s">
        <v>51</v>
      </c>
      <c r="V69" s="9"/>
    </row>
    <row r="70" spans="1:22" ht="15" customHeight="1">
      <c r="A70" s="26"/>
      <c r="B70" s="27" t="s">
        <v>52</v>
      </c>
      <c r="C70" s="87">
        <f t="shared" si="17"/>
        <v>257</v>
      </c>
      <c r="D70" s="230">
        <v>129</v>
      </c>
      <c r="E70" s="231">
        <v>128</v>
      </c>
      <c r="F70" s="87">
        <f t="shared" si="18"/>
        <v>244</v>
      </c>
      <c r="G70" s="230">
        <v>124</v>
      </c>
      <c r="H70" s="232">
        <v>120</v>
      </c>
      <c r="I70" s="87">
        <f t="shared" si="19"/>
        <v>1</v>
      </c>
      <c r="J70" s="230">
        <v>1</v>
      </c>
      <c r="K70" s="232">
        <v>0</v>
      </c>
      <c r="L70" s="87">
        <f t="shared" si="20"/>
        <v>0</v>
      </c>
      <c r="M70" s="230">
        <v>0</v>
      </c>
      <c r="N70" s="232">
        <v>0</v>
      </c>
      <c r="O70" s="88">
        <f t="shared" si="21"/>
        <v>13</v>
      </c>
      <c r="P70" s="87">
        <f t="shared" si="22"/>
        <v>6</v>
      </c>
      <c r="Q70" s="230">
        <v>3</v>
      </c>
      <c r="R70" s="231">
        <v>3</v>
      </c>
      <c r="S70" s="234">
        <v>193</v>
      </c>
      <c r="T70" s="234">
        <v>54</v>
      </c>
      <c r="U70" s="6" t="s">
        <v>52</v>
      </c>
      <c r="V70" s="9"/>
    </row>
    <row r="71" spans="1:22" ht="15" customHeight="1">
      <c r="A71" s="26"/>
      <c r="B71" s="27" t="s">
        <v>53</v>
      </c>
      <c r="C71" s="87">
        <f t="shared" si="17"/>
        <v>29</v>
      </c>
      <c r="D71" s="230">
        <v>13</v>
      </c>
      <c r="E71" s="231">
        <v>16</v>
      </c>
      <c r="F71" s="87">
        <f t="shared" si="18"/>
        <v>64</v>
      </c>
      <c r="G71" s="230">
        <v>39</v>
      </c>
      <c r="H71" s="232">
        <v>25</v>
      </c>
      <c r="I71" s="87">
        <f t="shared" si="19"/>
        <v>0</v>
      </c>
      <c r="J71" s="230">
        <v>0</v>
      </c>
      <c r="K71" s="232">
        <v>0</v>
      </c>
      <c r="L71" s="87">
        <f t="shared" si="20"/>
        <v>0</v>
      </c>
      <c r="M71" s="230">
        <v>0</v>
      </c>
      <c r="N71" s="232">
        <v>0</v>
      </c>
      <c r="O71" s="88">
        <f aca="true" t="shared" si="23" ref="O71:O83">IF(C71-F71=0,"-",C71-F71)</f>
        <v>-35</v>
      </c>
      <c r="P71" s="87">
        <f t="shared" si="22"/>
        <v>3</v>
      </c>
      <c r="Q71" s="230">
        <v>1</v>
      </c>
      <c r="R71" s="231">
        <v>2</v>
      </c>
      <c r="S71" s="234">
        <v>18</v>
      </c>
      <c r="T71" s="234">
        <v>7</v>
      </c>
      <c r="U71" s="6" t="s">
        <v>53</v>
      </c>
      <c r="V71" s="9"/>
    </row>
    <row r="72" spans="1:22" ht="15" customHeight="1">
      <c r="A72" s="26"/>
      <c r="B72" s="27" t="s">
        <v>427</v>
      </c>
      <c r="C72" s="87">
        <f t="shared" si="17"/>
        <v>38</v>
      </c>
      <c r="D72" s="230">
        <v>24</v>
      </c>
      <c r="E72" s="231">
        <v>14</v>
      </c>
      <c r="F72" s="87">
        <f t="shared" si="18"/>
        <v>130</v>
      </c>
      <c r="G72" s="230">
        <v>72</v>
      </c>
      <c r="H72" s="232">
        <v>58</v>
      </c>
      <c r="I72" s="87">
        <f t="shared" si="19"/>
        <v>0</v>
      </c>
      <c r="J72" s="230">
        <v>0</v>
      </c>
      <c r="K72" s="232">
        <v>0</v>
      </c>
      <c r="L72" s="87">
        <f t="shared" si="20"/>
        <v>0</v>
      </c>
      <c r="M72" s="230">
        <v>0</v>
      </c>
      <c r="N72" s="232">
        <v>0</v>
      </c>
      <c r="O72" s="88">
        <f t="shared" si="23"/>
        <v>-92</v>
      </c>
      <c r="P72" s="87">
        <f t="shared" si="22"/>
        <v>0</v>
      </c>
      <c r="Q72" s="230">
        <v>0</v>
      </c>
      <c r="R72" s="231">
        <v>0</v>
      </c>
      <c r="S72" s="234">
        <v>31</v>
      </c>
      <c r="T72" s="234">
        <v>14</v>
      </c>
      <c r="U72" s="6" t="s">
        <v>427</v>
      </c>
      <c r="V72" s="9"/>
    </row>
    <row r="73" spans="1:22" ht="15" customHeight="1">
      <c r="A73" s="561" t="s">
        <v>449</v>
      </c>
      <c r="B73" s="553"/>
      <c r="C73" s="82">
        <f t="shared" si="17"/>
        <v>4606</v>
      </c>
      <c r="D73" s="83">
        <f>SUM(D74:D81)</f>
        <v>2440</v>
      </c>
      <c r="E73" s="84">
        <f>SUM(E74:E81)</f>
        <v>2166</v>
      </c>
      <c r="F73" s="82">
        <f t="shared" si="18"/>
        <v>4198</v>
      </c>
      <c r="G73" s="83">
        <f>SUM(G74:G81)</f>
        <v>2307</v>
      </c>
      <c r="H73" s="84">
        <f>SUM(H74:H81)</f>
        <v>1891</v>
      </c>
      <c r="I73" s="82">
        <f t="shared" si="19"/>
        <v>13</v>
      </c>
      <c r="J73" s="83">
        <f>SUM(J74:J81)</f>
        <v>4</v>
      </c>
      <c r="K73" s="84">
        <f>SUM(K74:K81)</f>
        <v>9</v>
      </c>
      <c r="L73" s="82">
        <f t="shared" si="20"/>
        <v>5</v>
      </c>
      <c r="M73" s="83">
        <f>SUM(M74:M81)</f>
        <v>1</v>
      </c>
      <c r="N73" s="84">
        <f>SUM(N74:N81)</f>
        <v>4</v>
      </c>
      <c r="O73" s="85">
        <f t="shared" si="23"/>
        <v>408</v>
      </c>
      <c r="P73" s="82">
        <f t="shared" si="22"/>
        <v>109</v>
      </c>
      <c r="Q73" s="83">
        <f>SUM(Q74:Q81)</f>
        <v>48</v>
      </c>
      <c r="R73" s="84">
        <f>SUM(R74:R81)</f>
        <v>61</v>
      </c>
      <c r="S73" s="86">
        <f>SUM(S74:S81)</f>
        <v>2928</v>
      </c>
      <c r="T73" s="86">
        <f>SUM(T74:T81)</f>
        <v>879</v>
      </c>
      <c r="U73" s="561" t="s">
        <v>449</v>
      </c>
      <c r="V73" s="553"/>
    </row>
    <row r="74" spans="1:22" ht="15" customHeight="1">
      <c r="A74" s="26"/>
      <c r="B74" s="27" t="s">
        <v>54</v>
      </c>
      <c r="C74" s="87">
        <f t="shared" si="17"/>
        <v>1394</v>
      </c>
      <c r="D74" s="230">
        <v>733</v>
      </c>
      <c r="E74" s="232">
        <v>661</v>
      </c>
      <c r="F74" s="87">
        <f t="shared" si="18"/>
        <v>1265</v>
      </c>
      <c r="G74" s="230">
        <v>706</v>
      </c>
      <c r="H74" s="232">
        <v>559</v>
      </c>
      <c r="I74" s="87">
        <f t="shared" si="19"/>
        <v>3</v>
      </c>
      <c r="J74" s="230">
        <v>1</v>
      </c>
      <c r="K74" s="232">
        <v>2</v>
      </c>
      <c r="L74" s="87">
        <f t="shared" si="20"/>
        <v>0</v>
      </c>
      <c r="M74" s="230">
        <v>0</v>
      </c>
      <c r="N74" s="232">
        <v>0</v>
      </c>
      <c r="O74" s="88">
        <f t="shared" si="23"/>
        <v>129</v>
      </c>
      <c r="P74" s="87">
        <f t="shared" si="22"/>
        <v>35</v>
      </c>
      <c r="Q74" s="230">
        <v>15</v>
      </c>
      <c r="R74" s="232">
        <v>20</v>
      </c>
      <c r="S74" s="234">
        <v>916</v>
      </c>
      <c r="T74" s="234">
        <v>289</v>
      </c>
      <c r="U74" s="6" t="s">
        <v>54</v>
      </c>
      <c r="V74" s="9"/>
    </row>
    <row r="75" spans="1:22" ht="15" customHeight="1">
      <c r="A75" s="26"/>
      <c r="B75" s="27" t="s">
        <v>55</v>
      </c>
      <c r="C75" s="87">
        <f t="shared" si="17"/>
        <v>997</v>
      </c>
      <c r="D75" s="230">
        <v>527</v>
      </c>
      <c r="E75" s="232">
        <v>470</v>
      </c>
      <c r="F75" s="87">
        <f t="shared" si="18"/>
        <v>959</v>
      </c>
      <c r="G75" s="230">
        <v>518</v>
      </c>
      <c r="H75" s="232">
        <v>441</v>
      </c>
      <c r="I75" s="87">
        <f t="shared" si="19"/>
        <v>6</v>
      </c>
      <c r="J75" s="230">
        <v>2</v>
      </c>
      <c r="K75" s="232">
        <v>4</v>
      </c>
      <c r="L75" s="87">
        <f t="shared" si="20"/>
        <v>4</v>
      </c>
      <c r="M75" s="230">
        <v>1</v>
      </c>
      <c r="N75" s="232">
        <v>3</v>
      </c>
      <c r="O75" s="88">
        <f t="shared" si="23"/>
        <v>38</v>
      </c>
      <c r="P75" s="87">
        <f t="shared" si="22"/>
        <v>17</v>
      </c>
      <c r="Q75" s="230">
        <v>5</v>
      </c>
      <c r="R75" s="232">
        <v>12</v>
      </c>
      <c r="S75" s="234">
        <v>653</v>
      </c>
      <c r="T75" s="234">
        <v>159</v>
      </c>
      <c r="U75" s="6" t="s">
        <v>55</v>
      </c>
      <c r="V75" s="9"/>
    </row>
    <row r="76" spans="1:22" ht="15" customHeight="1">
      <c r="A76" s="26"/>
      <c r="B76" s="27" t="s">
        <v>56</v>
      </c>
      <c r="C76" s="87">
        <f t="shared" si="17"/>
        <v>811</v>
      </c>
      <c r="D76" s="230">
        <v>416</v>
      </c>
      <c r="E76" s="232">
        <v>395</v>
      </c>
      <c r="F76" s="87">
        <f t="shared" si="18"/>
        <v>563</v>
      </c>
      <c r="G76" s="230">
        <v>304</v>
      </c>
      <c r="H76" s="232">
        <v>259</v>
      </c>
      <c r="I76" s="87">
        <f t="shared" si="19"/>
        <v>2</v>
      </c>
      <c r="J76" s="230">
        <v>0</v>
      </c>
      <c r="K76" s="232">
        <v>2</v>
      </c>
      <c r="L76" s="87">
        <f t="shared" si="20"/>
        <v>1</v>
      </c>
      <c r="M76" s="230">
        <v>0</v>
      </c>
      <c r="N76" s="232">
        <v>1</v>
      </c>
      <c r="O76" s="88">
        <f t="shared" si="23"/>
        <v>248</v>
      </c>
      <c r="P76" s="87">
        <f t="shared" si="22"/>
        <v>22</v>
      </c>
      <c r="Q76" s="230">
        <v>9</v>
      </c>
      <c r="R76" s="232">
        <v>13</v>
      </c>
      <c r="S76" s="234">
        <v>541</v>
      </c>
      <c r="T76" s="234">
        <v>150</v>
      </c>
      <c r="U76" s="6" t="s">
        <v>445</v>
      </c>
      <c r="V76" s="9"/>
    </row>
    <row r="77" spans="1:22" ht="15" customHeight="1">
      <c r="A77" s="26"/>
      <c r="B77" s="27" t="s">
        <v>428</v>
      </c>
      <c r="C77" s="87">
        <f t="shared" si="17"/>
        <v>392</v>
      </c>
      <c r="D77" s="230">
        <v>221</v>
      </c>
      <c r="E77" s="232">
        <v>171</v>
      </c>
      <c r="F77" s="87">
        <f t="shared" si="18"/>
        <v>312</v>
      </c>
      <c r="G77" s="230">
        <v>181</v>
      </c>
      <c r="H77" s="232">
        <v>131</v>
      </c>
      <c r="I77" s="87">
        <f t="shared" si="19"/>
        <v>0</v>
      </c>
      <c r="J77" s="230">
        <v>0</v>
      </c>
      <c r="K77" s="232">
        <v>0</v>
      </c>
      <c r="L77" s="87">
        <f t="shared" si="20"/>
        <v>0</v>
      </c>
      <c r="M77" s="230">
        <v>0</v>
      </c>
      <c r="N77" s="232">
        <v>0</v>
      </c>
      <c r="O77" s="88">
        <f t="shared" si="23"/>
        <v>80</v>
      </c>
      <c r="P77" s="87">
        <f t="shared" si="22"/>
        <v>7</v>
      </c>
      <c r="Q77" s="230">
        <v>3</v>
      </c>
      <c r="R77" s="232">
        <v>4</v>
      </c>
      <c r="S77" s="234">
        <v>190</v>
      </c>
      <c r="T77" s="234">
        <v>68</v>
      </c>
      <c r="U77" s="6" t="s">
        <v>429</v>
      </c>
      <c r="V77" s="9"/>
    </row>
    <row r="78" spans="1:22" ht="15" customHeight="1">
      <c r="A78" s="26"/>
      <c r="B78" s="27" t="s">
        <v>418</v>
      </c>
      <c r="C78" s="87">
        <f t="shared" si="17"/>
        <v>314</v>
      </c>
      <c r="D78" s="230">
        <v>173</v>
      </c>
      <c r="E78" s="232">
        <v>141</v>
      </c>
      <c r="F78" s="87">
        <f t="shared" si="18"/>
        <v>318</v>
      </c>
      <c r="G78" s="230">
        <v>176</v>
      </c>
      <c r="H78" s="232">
        <v>142</v>
      </c>
      <c r="I78" s="87">
        <f t="shared" si="19"/>
        <v>1</v>
      </c>
      <c r="J78" s="230">
        <v>1</v>
      </c>
      <c r="K78" s="232">
        <v>0</v>
      </c>
      <c r="L78" s="87">
        <f t="shared" si="20"/>
        <v>0</v>
      </c>
      <c r="M78" s="230">
        <v>0</v>
      </c>
      <c r="N78" s="232">
        <v>0</v>
      </c>
      <c r="O78" s="88">
        <f t="shared" si="23"/>
        <v>-4</v>
      </c>
      <c r="P78" s="87">
        <f t="shared" si="22"/>
        <v>11</v>
      </c>
      <c r="Q78" s="230">
        <v>7</v>
      </c>
      <c r="R78" s="232">
        <v>4</v>
      </c>
      <c r="S78" s="234">
        <v>204</v>
      </c>
      <c r="T78" s="234">
        <v>67</v>
      </c>
      <c r="U78" s="6" t="s">
        <v>418</v>
      </c>
      <c r="V78" s="9"/>
    </row>
    <row r="79" spans="1:22" ht="15" customHeight="1">
      <c r="A79" s="26"/>
      <c r="B79" s="27" t="s">
        <v>430</v>
      </c>
      <c r="C79" s="87">
        <f t="shared" si="17"/>
        <v>432</v>
      </c>
      <c r="D79" s="230">
        <v>228</v>
      </c>
      <c r="E79" s="232">
        <v>204</v>
      </c>
      <c r="F79" s="87">
        <f t="shared" si="18"/>
        <v>411</v>
      </c>
      <c r="G79" s="230">
        <v>220</v>
      </c>
      <c r="H79" s="232">
        <v>191</v>
      </c>
      <c r="I79" s="87">
        <f t="shared" si="19"/>
        <v>1</v>
      </c>
      <c r="J79" s="230">
        <v>0</v>
      </c>
      <c r="K79" s="232">
        <v>1</v>
      </c>
      <c r="L79" s="87">
        <f t="shared" si="20"/>
        <v>0</v>
      </c>
      <c r="M79" s="230">
        <v>0</v>
      </c>
      <c r="N79" s="232">
        <v>0</v>
      </c>
      <c r="O79" s="88">
        <f t="shared" si="23"/>
        <v>21</v>
      </c>
      <c r="P79" s="87">
        <f t="shared" si="22"/>
        <v>10</v>
      </c>
      <c r="Q79" s="230">
        <v>5</v>
      </c>
      <c r="R79" s="232">
        <v>5</v>
      </c>
      <c r="S79" s="234">
        <v>239</v>
      </c>
      <c r="T79" s="234">
        <v>82</v>
      </c>
      <c r="U79" s="6" t="s">
        <v>430</v>
      </c>
      <c r="V79" s="9"/>
    </row>
    <row r="80" spans="1:22" ht="15" customHeight="1">
      <c r="A80" s="26"/>
      <c r="B80" s="27" t="s">
        <v>57</v>
      </c>
      <c r="C80" s="87">
        <f t="shared" si="17"/>
        <v>138</v>
      </c>
      <c r="D80" s="230">
        <v>71</v>
      </c>
      <c r="E80" s="232">
        <v>67</v>
      </c>
      <c r="F80" s="87">
        <f t="shared" si="18"/>
        <v>200</v>
      </c>
      <c r="G80" s="230">
        <v>105</v>
      </c>
      <c r="H80" s="232">
        <v>95</v>
      </c>
      <c r="I80" s="87">
        <f t="shared" si="19"/>
        <v>0</v>
      </c>
      <c r="J80" s="230">
        <v>0</v>
      </c>
      <c r="K80" s="232">
        <v>0</v>
      </c>
      <c r="L80" s="87">
        <f t="shared" si="20"/>
        <v>0</v>
      </c>
      <c r="M80" s="230">
        <v>0</v>
      </c>
      <c r="N80" s="232">
        <v>0</v>
      </c>
      <c r="O80" s="88">
        <f t="shared" si="23"/>
        <v>-62</v>
      </c>
      <c r="P80" s="87">
        <f t="shared" si="22"/>
        <v>2</v>
      </c>
      <c r="Q80" s="230">
        <v>1</v>
      </c>
      <c r="R80" s="232">
        <v>1</v>
      </c>
      <c r="S80" s="234">
        <v>82</v>
      </c>
      <c r="T80" s="234">
        <v>30</v>
      </c>
      <c r="U80" s="6" t="s">
        <v>57</v>
      </c>
      <c r="V80" s="9"/>
    </row>
    <row r="81" spans="1:22" ht="15" customHeight="1">
      <c r="A81" s="26"/>
      <c r="B81" s="27" t="s">
        <v>431</v>
      </c>
      <c r="C81" s="87">
        <f t="shared" si="17"/>
        <v>128</v>
      </c>
      <c r="D81" s="230">
        <v>71</v>
      </c>
      <c r="E81" s="232">
        <v>57</v>
      </c>
      <c r="F81" s="87">
        <f t="shared" si="18"/>
        <v>170</v>
      </c>
      <c r="G81" s="230">
        <v>97</v>
      </c>
      <c r="H81" s="232">
        <v>73</v>
      </c>
      <c r="I81" s="87">
        <f t="shared" si="19"/>
        <v>0</v>
      </c>
      <c r="J81" s="230">
        <v>0</v>
      </c>
      <c r="K81" s="232">
        <v>0</v>
      </c>
      <c r="L81" s="87">
        <f t="shared" si="20"/>
        <v>0</v>
      </c>
      <c r="M81" s="230">
        <v>0</v>
      </c>
      <c r="N81" s="232">
        <v>0</v>
      </c>
      <c r="O81" s="88">
        <f t="shared" si="23"/>
        <v>-42</v>
      </c>
      <c r="P81" s="87">
        <f t="shared" si="22"/>
        <v>5</v>
      </c>
      <c r="Q81" s="230">
        <v>3</v>
      </c>
      <c r="R81" s="232">
        <v>2</v>
      </c>
      <c r="S81" s="234">
        <v>103</v>
      </c>
      <c r="T81" s="234">
        <v>34</v>
      </c>
      <c r="U81" s="6" t="s">
        <v>432</v>
      </c>
      <c r="V81" s="9"/>
    </row>
    <row r="82" spans="1:22" ht="15" customHeight="1">
      <c r="A82" s="561" t="s">
        <v>58</v>
      </c>
      <c r="B82" s="553"/>
      <c r="C82" s="82">
        <f t="shared" si="17"/>
        <v>7127</v>
      </c>
      <c r="D82" s="83">
        <f>SUM(D83)</f>
        <v>3685</v>
      </c>
      <c r="E82" s="93">
        <f>SUM(E83)</f>
        <v>3442</v>
      </c>
      <c r="F82" s="82">
        <f t="shared" si="18"/>
        <v>6298</v>
      </c>
      <c r="G82" s="83">
        <f>SUM(G83)</f>
        <v>3369</v>
      </c>
      <c r="H82" s="93">
        <f>SUM(H83)</f>
        <v>2929</v>
      </c>
      <c r="I82" s="82">
        <f t="shared" si="19"/>
        <v>25</v>
      </c>
      <c r="J82" s="83">
        <f>SUM(J83)</f>
        <v>16</v>
      </c>
      <c r="K82" s="84">
        <f>SUM(K83)</f>
        <v>9</v>
      </c>
      <c r="L82" s="82">
        <f t="shared" si="20"/>
        <v>16</v>
      </c>
      <c r="M82" s="83">
        <f>SUM(M83)</f>
        <v>9</v>
      </c>
      <c r="N82" s="84">
        <f>SUM(N83)</f>
        <v>7</v>
      </c>
      <c r="O82" s="85">
        <f t="shared" si="23"/>
        <v>829</v>
      </c>
      <c r="P82" s="82">
        <f t="shared" si="22"/>
        <v>177</v>
      </c>
      <c r="Q82" s="83">
        <f>SUM(Q83)</f>
        <v>75</v>
      </c>
      <c r="R82" s="93">
        <f>SUM(R83)</f>
        <v>102</v>
      </c>
      <c r="S82" s="243">
        <f>SUM(S83)</f>
        <v>4683</v>
      </c>
      <c r="T82" s="86">
        <f>SUM(T83)</f>
        <v>1441</v>
      </c>
      <c r="U82" s="561" t="s">
        <v>58</v>
      </c>
      <c r="V82" s="553"/>
    </row>
    <row r="83" spans="1:22" ht="15" customHeight="1">
      <c r="A83" s="28"/>
      <c r="B83" s="29" t="s">
        <v>59</v>
      </c>
      <c r="C83" s="79">
        <f t="shared" si="17"/>
        <v>7127</v>
      </c>
      <c r="D83" s="235">
        <v>3685</v>
      </c>
      <c r="E83" s="236">
        <v>3442</v>
      </c>
      <c r="F83" s="79">
        <f t="shared" si="18"/>
        <v>6298</v>
      </c>
      <c r="G83" s="235">
        <v>3369</v>
      </c>
      <c r="H83" s="236">
        <v>2929</v>
      </c>
      <c r="I83" s="79">
        <f t="shared" si="19"/>
        <v>25</v>
      </c>
      <c r="J83" s="235">
        <v>16</v>
      </c>
      <c r="K83" s="237">
        <v>9</v>
      </c>
      <c r="L83" s="79">
        <f t="shared" si="20"/>
        <v>16</v>
      </c>
      <c r="M83" s="235">
        <v>9</v>
      </c>
      <c r="N83" s="237">
        <v>7</v>
      </c>
      <c r="O83" s="90">
        <f t="shared" si="23"/>
        <v>829</v>
      </c>
      <c r="P83" s="79">
        <f t="shared" si="22"/>
        <v>177</v>
      </c>
      <c r="Q83" s="235">
        <v>75</v>
      </c>
      <c r="R83" s="236">
        <v>102</v>
      </c>
      <c r="S83" s="238">
        <v>4683</v>
      </c>
      <c r="T83" s="239">
        <v>1441</v>
      </c>
      <c r="U83" s="32" t="s">
        <v>59</v>
      </c>
      <c r="V83" s="97"/>
    </row>
    <row r="84" spans="1:22" ht="1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</row>
    <row r="85" spans="1:22" ht="15" customHeight="1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</row>
    <row r="86" spans="1:22" ht="15" customHeight="1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</row>
    <row r="87" spans="1:22" ht="15" customHeight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</row>
    <row r="88" spans="1:22" ht="15" customHeight="1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</row>
    <row r="89" spans="1:22" ht="15" customHeight="1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</row>
    <row r="90" spans="1:22" ht="15" customHeight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</row>
    <row r="91" spans="1:22" ht="15" customHeight="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</row>
    <row r="92" spans="1:22" ht="15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</row>
    <row r="93" spans="1:22" ht="15" customHeight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</row>
    <row r="94" spans="1:22" ht="15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</row>
    <row r="95" spans="1:22" ht="15" customHeigh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</row>
    <row r="96" spans="1:22" ht="15" customHeight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</row>
    <row r="97" spans="1:22" ht="15" customHeight="1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</row>
    <row r="98" spans="1:22" ht="15" customHeight="1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</row>
    <row r="99" spans="1:22" ht="15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</row>
    <row r="100" spans="1:22" ht="15" customHeight="1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</row>
    <row r="101" spans="1:22" ht="15" customHeight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</row>
    <row r="102" spans="1:22" ht="15" customHeight="1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</row>
    <row r="103" spans="1:22" ht="15" customHeight="1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</row>
    <row r="104" spans="1:22" ht="15" customHeight="1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</row>
    <row r="105" spans="1:22" ht="15" customHeight="1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</row>
    <row r="106" spans="1:22" ht="15" customHeight="1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</row>
    <row r="107" spans="1:22" ht="15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</row>
    <row r="108" spans="1:22" ht="15" customHeight="1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</row>
    <row r="109" spans="1:22" ht="15" customHeight="1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</row>
    <row r="110" spans="1:22" ht="15" customHeight="1">
      <c r="A110" s="71"/>
      <c r="B110" s="71"/>
      <c r="C110" s="71"/>
      <c r="D110" s="71"/>
      <c r="E110" s="71"/>
      <c r="F110" s="98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98"/>
      <c r="R110" s="71"/>
      <c r="S110" s="71"/>
      <c r="T110" s="71"/>
      <c r="U110" s="71"/>
      <c r="V110" s="71"/>
    </row>
    <row r="111" spans="1:22" ht="15" customHeight="1">
      <c r="A111" s="98"/>
      <c r="B111" s="98"/>
      <c r="C111" s="98"/>
      <c r="D111" s="98"/>
      <c r="E111" s="98"/>
      <c r="F111" s="96" t="s">
        <v>331</v>
      </c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6" t="s">
        <v>330</v>
      </c>
      <c r="R111" s="98"/>
      <c r="S111" s="98"/>
      <c r="T111" s="98"/>
      <c r="U111" s="98"/>
      <c r="V111" s="98"/>
    </row>
    <row r="112" ht="15" customHeight="1"/>
    <row r="113" ht="15" customHeight="1"/>
    <row r="114" ht="10.5" customHeight="1"/>
    <row r="115" ht="15" customHeight="1"/>
  </sheetData>
  <mergeCells count="58">
    <mergeCell ref="U3:V5"/>
    <mergeCell ref="I4:K4"/>
    <mergeCell ref="L4:N4"/>
    <mergeCell ref="A6:B6"/>
    <mergeCell ref="U6:V6"/>
    <mergeCell ref="O3:O5"/>
    <mergeCell ref="P3:R4"/>
    <mergeCell ref="S3:S5"/>
    <mergeCell ref="T3:T5"/>
    <mergeCell ref="A3:B5"/>
    <mergeCell ref="C3:E4"/>
    <mergeCell ref="F3:H4"/>
    <mergeCell ref="I3:N3"/>
    <mergeCell ref="A7:B7"/>
    <mergeCell ref="U7:V7"/>
    <mergeCell ref="A8:B8"/>
    <mergeCell ref="U8:V8"/>
    <mergeCell ref="A9:B9"/>
    <mergeCell ref="U9:V9"/>
    <mergeCell ref="A10:B10"/>
    <mergeCell ref="U10:V10"/>
    <mergeCell ref="A11:B11"/>
    <mergeCell ref="U11:V11"/>
    <mergeCell ref="A12:B12"/>
    <mergeCell ref="U12:V12"/>
    <mergeCell ref="A13:B13"/>
    <mergeCell ref="U13:V13"/>
    <mergeCell ref="A14:B14"/>
    <mergeCell ref="U14:V14"/>
    <mergeCell ref="A15:B15"/>
    <mergeCell ref="U15:V15"/>
    <mergeCell ref="A22:B22"/>
    <mergeCell ref="U22:V22"/>
    <mergeCell ref="U37:V37"/>
    <mergeCell ref="A41:B41"/>
    <mergeCell ref="U41:V41"/>
    <mergeCell ref="A25:B25"/>
    <mergeCell ref="U25:V25"/>
    <mergeCell ref="A34:B34"/>
    <mergeCell ref="U34:V34"/>
    <mergeCell ref="C57:E58"/>
    <mergeCell ref="F57:H58"/>
    <mergeCell ref="I57:N57"/>
    <mergeCell ref="A37:B37"/>
    <mergeCell ref="A57:B59"/>
    <mergeCell ref="U57:V59"/>
    <mergeCell ref="I58:K58"/>
    <mergeCell ref="L58:N58"/>
    <mergeCell ref="O57:O59"/>
    <mergeCell ref="P57:R58"/>
    <mergeCell ref="S57:S59"/>
    <mergeCell ref="T57:T59"/>
    <mergeCell ref="A82:B82"/>
    <mergeCell ref="U82:V82"/>
    <mergeCell ref="A60:B60"/>
    <mergeCell ref="U60:V60"/>
    <mergeCell ref="A73:B73"/>
    <mergeCell ref="U73:V7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97" r:id="rId1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2" transitionEvaluation="1" transitionEntry="1"/>
  <dimension ref="A1:S105"/>
  <sheetViews>
    <sheetView view="pageBreakPreview" zoomScale="90" zoomScaleSheetLayoutView="90" workbookViewId="0" topLeftCell="A1">
      <pane xSplit="2" ySplit="4" topLeftCell="C5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11" sqref="C11"/>
    </sheetView>
  </sheetViews>
  <sheetFormatPr defaultColWidth="13.375" defaultRowHeight="13.5" customHeight="1"/>
  <cols>
    <col min="1" max="1" width="4.625" style="249" customWidth="1"/>
    <col min="2" max="2" width="15.875" style="249" customWidth="1"/>
    <col min="3" max="12" width="13.375" style="249" customWidth="1"/>
    <col min="13" max="13" width="15.875" style="249" customWidth="1"/>
    <col min="14" max="14" width="4.625" style="249" customWidth="1"/>
    <col min="15" max="15" width="4.00390625" style="249" customWidth="1"/>
    <col min="16" max="20" width="13.375" style="249" customWidth="1"/>
    <col min="21" max="21" width="13.375" style="250" customWidth="1"/>
    <col min="22" max="16384" width="13.375" style="249" customWidth="1"/>
  </cols>
  <sheetData>
    <row r="1" spans="1:16" ht="15" customHeight="1">
      <c r="A1" s="246" t="s">
        <v>725</v>
      </c>
      <c r="B1" s="60"/>
      <c r="C1" s="60"/>
      <c r="D1" s="60"/>
      <c r="E1" s="60"/>
      <c r="F1" s="60"/>
      <c r="G1" s="60"/>
      <c r="H1" s="60"/>
      <c r="I1" s="60"/>
      <c r="J1" s="60"/>
      <c r="K1" s="247"/>
      <c r="L1" s="60"/>
      <c r="M1" s="60"/>
      <c r="N1" s="248"/>
      <c r="O1" s="60"/>
      <c r="P1" s="248"/>
    </row>
    <row r="2" spans="1:16" ht="15" customHeight="1">
      <c r="A2" s="246"/>
      <c r="B2" s="61"/>
      <c r="C2" s="60"/>
      <c r="D2" s="60"/>
      <c r="E2" s="60"/>
      <c r="F2" s="60"/>
      <c r="G2" s="60"/>
      <c r="H2" s="251"/>
      <c r="I2" s="251"/>
      <c r="J2" s="251"/>
      <c r="K2" s="247"/>
      <c r="L2" s="61"/>
      <c r="M2" s="61"/>
      <c r="N2" s="248" t="s">
        <v>479</v>
      </c>
      <c r="O2" s="61"/>
      <c r="P2" s="248"/>
    </row>
    <row r="3" spans="1:17" ht="15" customHeight="1">
      <c r="A3" s="244" t="s">
        <v>0</v>
      </c>
      <c r="B3" s="252"/>
      <c r="C3" s="253" t="s">
        <v>60</v>
      </c>
      <c r="D3" s="254" t="s">
        <v>61</v>
      </c>
      <c r="E3" s="253" t="s">
        <v>453</v>
      </c>
      <c r="F3" s="254" t="s">
        <v>454</v>
      </c>
      <c r="G3" s="254" t="s">
        <v>455</v>
      </c>
      <c r="H3" s="605" t="s">
        <v>456</v>
      </c>
      <c r="I3" s="606"/>
      <c r="J3" s="607"/>
      <c r="K3" s="254" t="s">
        <v>62</v>
      </c>
      <c r="L3" s="253" t="s">
        <v>63</v>
      </c>
      <c r="M3" s="244" t="s">
        <v>0</v>
      </c>
      <c r="N3" s="252"/>
      <c r="O3" s="61"/>
      <c r="P3" s="622" t="s">
        <v>457</v>
      </c>
      <c r="Q3" s="255"/>
    </row>
    <row r="4" spans="1:17" ht="15" customHeight="1">
      <c r="A4" s="245"/>
      <c r="B4" s="256"/>
      <c r="C4" s="608" t="s">
        <v>64</v>
      </c>
      <c r="D4" s="609"/>
      <c r="E4" s="608" t="s">
        <v>65</v>
      </c>
      <c r="F4" s="609"/>
      <c r="G4" s="257" t="s">
        <v>64</v>
      </c>
      <c r="H4" s="62" t="s">
        <v>10</v>
      </c>
      <c r="I4" s="258" t="s">
        <v>13</v>
      </c>
      <c r="J4" s="259" t="s">
        <v>14</v>
      </c>
      <c r="K4" s="610" t="s">
        <v>64</v>
      </c>
      <c r="L4" s="610"/>
      <c r="M4" s="260"/>
      <c r="N4" s="261"/>
      <c r="O4" s="61"/>
      <c r="P4" s="623"/>
      <c r="Q4" s="255"/>
    </row>
    <row r="5" spans="1:18" ht="15" customHeight="1">
      <c r="A5" s="617" t="s">
        <v>15</v>
      </c>
      <c r="B5" s="618"/>
      <c r="C5" s="262">
        <f>IF('表2'!C6=0,"-",'表2'!C6/P5*1000)</f>
        <v>8.573821576483633</v>
      </c>
      <c r="D5" s="263">
        <f>IF('表2'!F6=0,"-",'表2'!F6/P5*1000)</f>
        <v>8.530560160104859</v>
      </c>
      <c r="E5" s="264">
        <f>IF('表2'!I6=0,"-",'表2'!I6/'表2'!$C6*1000)</f>
        <v>3.10267017675818</v>
      </c>
      <c r="F5" s="265">
        <f>IF('表2'!L6=0,"-",'表2'!L6/'表2'!$C6*1000)</f>
        <v>1.7550457565500814</v>
      </c>
      <c r="G5" s="263">
        <f>IF('表2'!O6=0,"-",'表2'!O6/'表３'!P5*1000)</f>
        <v>0.04326141637877224</v>
      </c>
      <c r="H5" s="266">
        <f>IF('表2'!P6=0,"-",'表2'!P6/('表2'!$C6+'表2'!$P6)*1000)</f>
        <v>24.935826916024933</v>
      </c>
      <c r="I5" s="267">
        <f>IF('表2'!Q6=0,"-",'表2'!Q6/('表2'!$C6+'表2'!$P6)*1000)</f>
        <v>11.12333455567779</v>
      </c>
      <c r="J5" s="268">
        <f>IF('表2'!R6=0,"-",'表2'!R6/('表2'!$C6+'表2'!$P6)*1000)</f>
        <v>13.812492360347145</v>
      </c>
      <c r="K5" s="269">
        <f>IF('表2'!S6=0,"-",'表2'!S6/P5*1000)</f>
        <v>5.657840889884648</v>
      </c>
      <c r="L5" s="270">
        <f>IF('表2'!T6=0,"-",'表2'!T6/P5*1000)</f>
        <v>2.0082970559934394</v>
      </c>
      <c r="M5" s="619" t="s">
        <v>15</v>
      </c>
      <c r="N5" s="620"/>
      <c r="O5" s="61"/>
      <c r="P5" s="271">
        <f>'人口'!C3</f>
        <v>3721561</v>
      </c>
      <c r="Q5" s="255"/>
      <c r="R5" s="250"/>
    </row>
    <row r="6" spans="1:18" ht="15" customHeight="1">
      <c r="A6" s="601" t="s">
        <v>446</v>
      </c>
      <c r="B6" s="602"/>
      <c r="C6" s="273">
        <f>IF('表2'!C7=0,"-",'表2'!C7/P6*1000)</f>
        <v>6.119574958392012</v>
      </c>
      <c r="D6" s="265">
        <f>IF('表2'!F7=0,"-",'表2'!F7/P6*1000)</f>
        <v>13.980284214569197</v>
      </c>
      <c r="E6" s="264">
        <f>IF('表2'!I7=0,"-",'表2'!I7/'表2'!$C7*1000)</f>
        <v>4.184100418410042</v>
      </c>
      <c r="F6" s="265">
        <f>IF('表2'!L7=0,"-",'表2'!L7/'表2'!$C7*1000)</f>
        <v>4.184100418410042</v>
      </c>
      <c r="G6" s="265">
        <f>IF('表2'!O7=0,"-",'表2'!O7/'表３'!P6*1000)</f>
        <v>-7.860709256177186</v>
      </c>
      <c r="H6" s="266">
        <f>IF('表2'!P7=0,"-",'表2'!P7/('表2'!$C7+'表2'!$P7)*1000)</f>
        <v>28.455284552845526</v>
      </c>
      <c r="I6" s="267">
        <f>IF('表2'!Q7=0,"-",'表2'!Q7/('表2'!$C7+'表2'!$P7)*1000)</f>
        <v>14.227642276422763</v>
      </c>
      <c r="J6" s="268">
        <f>IF('表2'!R7=0,"-",'表2'!R7/('表2'!$C7+'表2'!$P7)*1000)</f>
        <v>14.227642276422763</v>
      </c>
      <c r="K6" s="274">
        <f>IF('表2'!S7=0,"-",'表2'!S7/P6*1000)</f>
        <v>4.045576750736141</v>
      </c>
      <c r="L6" s="275">
        <f>IF('表2'!T7=0,"-",'表2'!T7/P6*1000)</f>
        <v>2.1124055818717196</v>
      </c>
      <c r="M6" s="611" t="str">
        <f>A6</f>
        <v>賀茂圏域</v>
      </c>
      <c r="N6" s="621"/>
      <c r="O6" s="61"/>
      <c r="P6" s="309">
        <f>'人口'!C6</f>
        <v>78110</v>
      </c>
      <c r="Q6" s="255"/>
      <c r="R6" s="487"/>
    </row>
    <row r="7" spans="1:18" ht="15" customHeight="1">
      <c r="A7" s="601" t="s">
        <v>16</v>
      </c>
      <c r="B7" s="602"/>
      <c r="C7" s="277">
        <f>IF('表2'!C8=0,"-",'表2'!C8/P7*1000)</f>
        <v>6.109688985613243</v>
      </c>
      <c r="D7" s="278">
        <f>IF('表2'!F8=0,"-",'表2'!F8/P7*1000)</f>
        <v>12.353166781130426</v>
      </c>
      <c r="E7" s="278">
        <f>IF('表2'!I8=0,"-",'表2'!I8/'表2'!$C8*1000)</f>
        <v>2.9197080291970803</v>
      </c>
      <c r="F7" s="279">
        <f>IF('表2'!L8=0,"-",'表2'!L8/'表2'!$C8*1000)</f>
        <v>2.9197080291970803</v>
      </c>
      <c r="G7" s="278">
        <f>IF('表2'!O8=0,"-",'表2'!O8/'表３'!P7*1000)</f>
        <v>-6.243477795517183</v>
      </c>
      <c r="H7" s="280">
        <f>IF('表2'!P8=0,"-",'表2'!P8/('表2'!$C8+'表2'!$P8)*1000)</f>
        <v>29.745042492917847</v>
      </c>
      <c r="I7" s="281">
        <f>IF('表2'!Q8=0,"-",'表2'!Q8/('表2'!$C8+'表2'!$P8)*1000)</f>
        <v>15.580736543909348</v>
      </c>
      <c r="J7" s="282">
        <f>IF('表2'!R8=0,"-",'表2'!R8/('表2'!$C8+'表2'!$P8)*1000)</f>
        <v>14.164305949008499</v>
      </c>
      <c r="K7" s="283">
        <f>IF('表2'!S8=0,"-",'表2'!S8/P7*1000)</f>
        <v>4.745043124593059</v>
      </c>
      <c r="L7" s="284">
        <f>IF('表2'!T8=0,"-",'表2'!T8/P7*1000)</f>
        <v>2.7738879920083486</v>
      </c>
      <c r="M7" s="615" t="str">
        <f aca="true" t="shared" si="0" ref="M7:M13">A7</f>
        <v>熱海伊東圏域</v>
      </c>
      <c r="N7" s="616"/>
      <c r="O7" s="61"/>
      <c r="P7" s="285">
        <f>'人口'!C7</f>
        <v>112117</v>
      </c>
      <c r="Q7" s="255"/>
      <c r="R7" s="487"/>
    </row>
    <row r="8" spans="1:18" ht="15" customHeight="1">
      <c r="A8" s="601" t="s">
        <v>17</v>
      </c>
      <c r="B8" s="602"/>
      <c r="C8" s="277">
        <f>IF('表2'!C9=0,"-",'表2'!C9/P8*1000)</f>
        <v>9.020585746486047</v>
      </c>
      <c r="D8" s="278">
        <f>IF('表2'!F9=0,"-",'表2'!F9/P8*1000)</f>
        <v>8.243284733298887</v>
      </c>
      <c r="E8" s="279">
        <f>IF('表2'!I9=0,"-",'表2'!I9/'表2'!$C9*1000)</f>
        <v>3.9847252199900383</v>
      </c>
      <c r="F8" s="278">
        <f>IF('表2'!L9=0,"-",'表2'!L9/'表2'!$C9*1000)</f>
        <v>2.3244230449941887</v>
      </c>
      <c r="G8" s="278">
        <f>IF('表2'!O9=0,"-",'表2'!O9/'表３'!P8*1000)</f>
        <v>0.7773010131871588</v>
      </c>
      <c r="H8" s="280">
        <f>IF('表2'!P9=0,"-",'表2'!P9/('表2'!$C9+'表2'!$P9)*1000)</f>
        <v>21.763846028910184</v>
      </c>
      <c r="I8" s="281">
        <f>IF('表2'!Q9=0,"-",'表2'!Q9/('表2'!$C9+'表2'!$P9)*1000)</f>
        <v>11.206756537274646</v>
      </c>
      <c r="J8" s="282">
        <f>IF('表2'!R9=0,"-",'表2'!R9/('表2'!$C9+'表2'!$P9)*1000)</f>
        <v>10.557089491635537</v>
      </c>
      <c r="K8" s="283">
        <f>IF('表2'!S9=0,"-",'表2'!S9/P8*1000)</f>
        <v>5.81852492530272</v>
      </c>
      <c r="L8" s="284">
        <f>IF('表2'!T9=0,"-",'表2'!T9/P8*1000)</f>
        <v>2.2225716831786966</v>
      </c>
      <c r="M8" s="615" t="str">
        <f t="shared" si="0"/>
        <v>駿東田方圏域</v>
      </c>
      <c r="N8" s="616"/>
      <c r="O8" s="61"/>
      <c r="P8" s="310">
        <f>'人口'!C8</f>
        <v>667695</v>
      </c>
      <c r="Q8" s="255"/>
      <c r="R8" s="487"/>
    </row>
    <row r="9" spans="1:18" ht="15" customHeight="1">
      <c r="A9" s="601" t="s">
        <v>18</v>
      </c>
      <c r="B9" s="602"/>
      <c r="C9" s="277">
        <f>IF('表2'!C10=0,"-",'表2'!C10/P9*1000)</f>
        <v>9.087940505722427</v>
      </c>
      <c r="D9" s="278">
        <f>IF('表2'!F10=0,"-",'表2'!F10/P9*1000)</f>
        <v>7.968736009943803</v>
      </c>
      <c r="E9" s="279">
        <f>IF('表2'!I10=0,"-",'表2'!I10/'表2'!$C10*1000)</f>
        <v>2.3181686467690525</v>
      </c>
      <c r="F9" s="278">
        <f>IF('表2'!L10=0,"-",'表2'!L10/'表2'!$C10*1000)</f>
        <v>0.5795421616922631</v>
      </c>
      <c r="G9" s="278">
        <f>IF('表2'!O10=0,"-",'表2'!O10/'表３'!P9*1000)</f>
        <v>1.119204495778624</v>
      </c>
      <c r="H9" s="280">
        <f>IF('表2'!P10=0,"-",'表2'!P10/('表2'!$C10+'表2'!$P10)*1000)</f>
        <v>23.486134691567628</v>
      </c>
      <c r="I9" s="281">
        <f>IF('表2'!Q10=0,"-",'表2'!Q10/('表2'!$C10+'表2'!$P10)*1000)</f>
        <v>9.33786078098472</v>
      </c>
      <c r="J9" s="282">
        <f>IF('表2'!R10=0,"-",'表2'!R10/('表2'!$C10+'表2'!$P10)*1000)</f>
        <v>14.148273910582908</v>
      </c>
      <c r="K9" s="283">
        <f>IF('表2'!S10=0,"-",'表2'!S10/P9*1000)</f>
        <v>6.0911058793787225</v>
      </c>
      <c r="L9" s="284">
        <f>IF('表2'!T10=0,"-",'表2'!T10/P9*1000)</f>
        <v>2.4411825119689046</v>
      </c>
      <c r="M9" s="615" t="str">
        <f t="shared" si="0"/>
        <v>富士圏域</v>
      </c>
      <c r="N9" s="616"/>
      <c r="O9" s="61"/>
      <c r="P9" s="310">
        <f>'人口'!C9</f>
        <v>379734</v>
      </c>
      <c r="Q9" s="255"/>
      <c r="R9" s="487"/>
    </row>
    <row r="10" spans="1:18" ht="15" customHeight="1">
      <c r="A10" s="601" t="s">
        <v>447</v>
      </c>
      <c r="B10" s="602"/>
      <c r="C10" s="277">
        <f>IF('表2'!C11=0,"-",'表2'!C11/P10*1000)</f>
        <v>7.806179101312933</v>
      </c>
      <c r="D10" s="278">
        <f>IF('表2'!F11=0,"-",'表2'!F11/P10*1000)</f>
        <v>8.6766322391291</v>
      </c>
      <c r="E10" s="279">
        <f>IF('表2'!I11=0,"-",'表2'!I11/'表2'!$C11*1000)</f>
        <v>2.3230879199428163</v>
      </c>
      <c r="F10" s="278">
        <f>IF('表2'!L11=0,"-",'表2'!L11/'表2'!$C11*1000)</f>
        <v>1.2508934953538242</v>
      </c>
      <c r="G10" s="278">
        <f>IF('表2'!O11=0,"-",'表2'!O11/'表３'!P10*1000)</f>
        <v>-0.870453137816167</v>
      </c>
      <c r="H10" s="280">
        <f>IF('表2'!P11=0,"-",'表2'!P11/('表2'!$C11+'表2'!$P11)*1000)</f>
        <v>31.66637826613601</v>
      </c>
      <c r="I10" s="281">
        <f>IF('表2'!Q11=0,"-",'表2'!Q11/('表2'!$C11+'表2'!$P11)*1000)</f>
        <v>14.016265789929053</v>
      </c>
      <c r="J10" s="282">
        <f>IF('表2'!R11=0,"-",'表2'!R11/('表2'!$C11+'表2'!$P11)*1000)</f>
        <v>17.650112476206957</v>
      </c>
      <c r="K10" s="283">
        <f>IF('表2'!S11=0,"-",'表2'!S11/P10*1000)</f>
        <v>5.47102116428687</v>
      </c>
      <c r="L10" s="284">
        <f>IF('表2'!T11=0,"-",'表2'!T11/P10*1000)</f>
        <v>1.9487548614249766</v>
      </c>
      <c r="M10" s="615" t="str">
        <f t="shared" si="0"/>
        <v>静岡圏域</v>
      </c>
      <c r="N10" s="616"/>
      <c r="O10" s="61"/>
      <c r="P10" s="310">
        <f>'人口'!C10</f>
        <v>716868</v>
      </c>
      <c r="Q10" s="255"/>
      <c r="R10" s="487"/>
    </row>
    <row r="11" spans="1:18" ht="15" customHeight="1">
      <c r="A11" s="601" t="s">
        <v>19</v>
      </c>
      <c r="B11" s="602"/>
      <c r="C11" s="277">
        <f>IF('表2'!C12=0,"-",'表2'!C12/P11*1000)</f>
        <v>8.407160802412527</v>
      </c>
      <c r="D11" s="278">
        <f>IF('表2'!F12=0,"-",'表2'!F12/P11*1000)</f>
        <v>8.582043396475902</v>
      </c>
      <c r="E11" s="279">
        <f>IF('表2'!I12=0,"-",'表2'!I12/'表2'!$C12*1000)</f>
        <v>3.0441400304414</v>
      </c>
      <c r="F11" s="278">
        <f>IF('表2'!L12=0,"-",'表2'!L12/'表2'!$C12*1000)</f>
        <v>2.0294266869609334</v>
      </c>
      <c r="G11" s="278">
        <f>IF('表2'!O12=0,"-",'表2'!O12/'表３'!P11*1000)</f>
        <v>-0.17488259406337575</v>
      </c>
      <c r="H11" s="280">
        <f>IF('表2'!P12=0,"-",'表2'!P12/('表2'!$C12+'表2'!$P12)*1000)</f>
        <v>23.53232598464206</v>
      </c>
      <c r="I11" s="281">
        <f>IF('表2'!Q12=0,"-",'表2'!Q12/('表2'!$C12+'表2'!$P12)*1000)</f>
        <v>9.908347783007184</v>
      </c>
      <c r="J11" s="282">
        <f>IF('表2'!R12=0,"-",'表2'!R12/('表2'!$C12+'表2'!$P12)*1000)</f>
        <v>13.623978201634877</v>
      </c>
      <c r="K11" s="283">
        <f>IF('表2'!S12=0,"-",'表2'!S12/P11*1000)</f>
        <v>5.282733969450996</v>
      </c>
      <c r="L11" s="284">
        <f>IF('表2'!T12=0,"-",'表2'!T12/P11*1000)</f>
        <v>1.8554616687211816</v>
      </c>
      <c r="M11" s="615" t="str">
        <f t="shared" si="0"/>
        <v>志太榛原圏域</v>
      </c>
      <c r="N11" s="616"/>
      <c r="O11" s="61"/>
      <c r="P11" s="310">
        <f>'人口'!C11</f>
        <v>468886</v>
      </c>
      <c r="Q11" s="255"/>
      <c r="R11" s="487"/>
    </row>
    <row r="12" spans="1:18" ht="15" customHeight="1">
      <c r="A12" s="601" t="s">
        <v>20</v>
      </c>
      <c r="B12" s="602"/>
      <c r="C12" s="277">
        <f>IF('表2'!C13=0,"-",'表2'!C13/P12*1000)</f>
        <v>8.946361243820093</v>
      </c>
      <c r="D12" s="278">
        <f>IF('表2'!F13=0,"-",'表2'!F13/P12*1000)</f>
        <v>8.136240426342502</v>
      </c>
      <c r="E12" s="279">
        <f>IF('表2'!I13=0,"-",'表2'!I13/'表2'!$C13*1000)</f>
        <v>3.181595692608908</v>
      </c>
      <c r="F12" s="278">
        <f>IF('表2'!L13=0,"-",'表2'!L13/'表2'!$C13*1000)</f>
        <v>1.2236906510034262</v>
      </c>
      <c r="G12" s="278">
        <f>IF('表2'!O13=0,"-",'表2'!O13/'表３'!P12*1000)</f>
        <v>0.8101208174775902</v>
      </c>
      <c r="H12" s="280">
        <f>IF('表2'!P13=0,"-",'表2'!P13/('表2'!$C13+'表2'!$P13)*1000)</f>
        <v>23.18909873296677</v>
      </c>
      <c r="I12" s="281">
        <f>IF('表2'!Q13=0,"-",'表2'!Q13/('表2'!$C13+'表2'!$P13)*1000)</f>
        <v>10.040640688501076</v>
      </c>
      <c r="J12" s="282">
        <f>IF('表2'!R13=0,"-",'表2'!R13/('表2'!$C13+'表2'!$P13)*1000)</f>
        <v>13.148458044465695</v>
      </c>
      <c r="K12" s="283">
        <f>IF('表2'!S13=0,"-",'表2'!S13/P12*1000)</f>
        <v>5.76937392987419</v>
      </c>
      <c r="L12" s="284">
        <f>IF('表2'!T13=0,"-",'表2'!T13/P12*1000)</f>
        <v>1.7012537167029396</v>
      </c>
      <c r="M12" s="615" t="str">
        <f t="shared" si="0"/>
        <v>中東遠圏域</v>
      </c>
      <c r="N12" s="616"/>
      <c r="O12" s="61"/>
      <c r="P12" s="310">
        <f>'人口'!C12</f>
        <v>456722</v>
      </c>
      <c r="Q12" s="255"/>
      <c r="R12" s="487"/>
    </row>
    <row r="13" spans="1:18" ht="15" customHeight="1">
      <c r="A13" s="601" t="s">
        <v>509</v>
      </c>
      <c r="B13" s="602"/>
      <c r="C13" s="286">
        <f>IF('表2'!C14=0,"-",'表2'!C14/P13*1000)</f>
        <v>9.141945834538792</v>
      </c>
      <c r="D13" s="287">
        <f>IF('表2'!F14=0,"-",'表2'!F14/P13*1000)</f>
        <v>8.105452171854713</v>
      </c>
      <c r="E13" s="288">
        <f>IF('表2'!I14=0,"-",'表2'!I14/'表2'!$C14*1000)</f>
        <v>3.2692559173532105</v>
      </c>
      <c r="F13" s="287">
        <f>IF('表2'!L14=0,"-",'表2'!L14/'表2'!$C14*1000)</f>
        <v>2.0923237871060545</v>
      </c>
      <c r="G13" s="287">
        <f>IF('表2'!O14=0,"-",'表2'!O14/'表３'!P13*1000)</f>
        <v>1.0364936626840764</v>
      </c>
      <c r="H13" s="289">
        <f>IF('表2'!P14=0,"-",'表2'!P14/('表2'!$C14+'表2'!$P14)*1000)</f>
        <v>24.119448698315466</v>
      </c>
      <c r="I13" s="290">
        <f>IF('表2'!Q14=0,"-",'表2'!Q14/('表2'!$C14+'表2'!$P14)*1000)</f>
        <v>10.336906584992343</v>
      </c>
      <c r="J13" s="291">
        <f>IF('表2'!R14=0,"-",'表2'!R14/('表2'!$C14+'表2'!$P14)*1000)</f>
        <v>13.782542113323123</v>
      </c>
      <c r="K13" s="292">
        <f>IF('表2'!S14=0,"-",'表2'!S14/P13*1000)</f>
        <v>5.948780237042634</v>
      </c>
      <c r="L13" s="293">
        <f>IF('表2'!T14=0,"-",'表2'!T14/P13*1000)</f>
        <v>1.8446478910282926</v>
      </c>
      <c r="M13" s="613" t="str">
        <f t="shared" si="0"/>
        <v>西部圏域</v>
      </c>
      <c r="N13" s="614"/>
      <c r="O13" s="61"/>
      <c r="P13" s="312">
        <f>'人口'!C13</f>
        <v>836474</v>
      </c>
      <c r="Q13" s="255"/>
      <c r="R13" s="487"/>
    </row>
    <row r="14" spans="1:18" ht="15" customHeight="1">
      <c r="A14" s="597" t="s">
        <v>448</v>
      </c>
      <c r="B14" s="600"/>
      <c r="C14" s="273">
        <f>IF('表2'!C15=0,"-",'表2'!C15/P14*1000)</f>
        <v>6.119574958392012</v>
      </c>
      <c r="D14" s="265">
        <f>IF('表2'!F15=0,"-",'表2'!F15/P14*1000)</f>
        <v>13.980284214569197</v>
      </c>
      <c r="E14" s="264">
        <f>IF('表2'!I15=0,"-",'表2'!I15/'表2'!$C15*1000)</f>
        <v>4.184100418410042</v>
      </c>
      <c r="F14" s="265">
        <f>IF('表2'!L15=0,"-",'表2'!L15/'表2'!$C15*1000)</f>
        <v>4.184100418410042</v>
      </c>
      <c r="G14" s="265">
        <f>IF('表2'!O15=0,"-",'表2'!O15/'表３'!P14*1000)</f>
        <v>-7.860709256177186</v>
      </c>
      <c r="H14" s="266">
        <f>IF('表2'!P15=0,"-",'表2'!P15/('表2'!$C15+'表2'!$P15)*1000)</f>
        <v>28.455284552845526</v>
      </c>
      <c r="I14" s="267">
        <f>IF('表2'!Q15=0,"-",'表2'!Q15/('表2'!$C15+'表2'!$P15)*1000)</f>
        <v>14.227642276422763</v>
      </c>
      <c r="J14" s="268">
        <f>IF('表2'!R15=0,"-",'表2'!R15/('表2'!$C15+'表2'!$P15)*1000)</f>
        <v>14.227642276422763</v>
      </c>
      <c r="K14" s="274">
        <f>IF('表2'!S15=0,"-",'表2'!S15/P14*1000)</f>
        <v>4.045576750736141</v>
      </c>
      <c r="L14" s="275">
        <f>IF('表2'!T15=0,"-",'表2'!T15/P14*1000)</f>
        <v>2.1124055818717196</v>
      </c>
      <c r="M14" s="611" t="str">
        <f>A14</f>
        <v>賀茂保健所</v>
      </c>
      <c r="N14" s="612"/>
      <c r="O14" s="61"/>
      <c r="P14" s="285">
        <f>SUM(P15:P20)</f>
        <v>78110</v>
      </c>
      <c r="Q14" s="255"/>
      <c r="R14" s="250"/>
    </row>
    <row r="15" spans="1:18" ht="15" customHeight="1">
      <c r="A15" s="294"/>
      <c r="B15" s="295" t="s">
        <v>21</v>
      </c>
      <c r="C15" s="277">
        <f>IF('表2'!C16=0,"-",'表2'!C16/P15*1000)</f>
        <v>6.66616165442012</v>
      </c>
      <c r="D15" s="278">
        <f>IF('表2'!F16=0,"-",'表2'!F16/P15*1000)</f>
        <v>13.142943716385123</v>
      </c>
      <c r="E15" s="279">
        <f>IF('表2'!I16=0,"-",'表2'!I16/'表2'!$C16*1000)</f>
        <v>11.363636363636363</v>
      </c>
      <c r="F15" s="278">
        <f>IF('表2'!L16=0,"-",'表2'!L16/'表2'!$C16*1000)</f>
        <v>11.363636363636363</v>
      </c>
      <c r="G15" s="278">
        <f>IF('表2'!O16=0,"-",'表2'!O16/'表３'!P15*1000)</f>
        <v>-6.476782061965003</v>
      </c>
      <c r="H15" s="280">
        <f>IF('表2'!P16=0,"-",'表2'!P16/('表2'!$C16+'表2'!$P16)*1000)</f>
        <v>22.22222222222222</v>
      </c>
      <c r="I15" s="281">
        <f>IF('表2'!Q16=0,"-",'表2'!Q16/('表2'!$C16+'表2'!$P16)*1000)</f>
        <v>16.666666666666668</v>
      </c>
      <c r="J15" s="282">
        <f>IF('表2'!R16=0,"-",'表2'!R16/('表2'!$C16+'表2'!$P16)*1000)</f>
        <v>5.555555555555555</v>
      </c>
      <c r="K15" s="283">
        <f>IF('表2'!S16=0,"-",'表2'!S16/P15*1000)</f>
        <v>5.037497159306113</v>
      </c>
      <c r="L15" s="284">
        <f>IF('表2'!T16=0,"-",'表2'!T16/P15*1000)</f>
        <v>2.1210514354973107</v>
      </c>
      <c r="M15" s="295" t="str">
        <f aca="true" t="shared" si="1" ref="M15:M20">B15</f>
        <v>下田市</v>
      </c>
      <c r="N15" s="272"/>
      <c r="O15" s="61"/>
      <c r="P15" s="285">
        <f>'人口'!C15</f>
        <v>26402</v>
      </c>
      <c r="Q15" s="255"/>
      <c r="R15" s="250"/>
    </row>
    <row r="16" spans="1:18" ht="15" customHeight="1">
      <c r="A16" s="294"/>
      <c r="B16" s="295" t="s">
        <v>22</v>
      </c>
      <c r="C16" s="277">
        <f>IF('表2'!C17=0,"-",'表2'!C17/P16*1000)</f>
        <v>5.575097896064246</v>
      </c>
      <c r="D16" s="278">
        <f>IF('表2'!F17=0,"-",'表2'!F17/P16*1000)</f>
        <v>11.681157496515564</v>
      </c>
      <c r="E16" s="279" t="str">
        <f>IF('表2'!I17=0,"-",'表2'!I17/'表2'!$C17*1000)</f>
        <v>-</v>
      </c>
      <c r="F16" s="278" t="str">
        <f>IF('表2'!L17=0,"-",'表2'!L17/'表2'!$C17*1000)</f>
        <v>-</v>
      </c>
      <c r="G16" s="278">
        <f>IF('表2'!O17=0,"-",'表2'!O17/'表３'!P16*1000)</f>
        <v>-6.106059600451317</v>
      </c>
      <c r="H16" s="280">
        <f>IF('表2'!P17=0,"-",'表2'!P17/('表2'!$C17+'表2'!$P17)*1000)</f>
        <v>66.66666666666667</v>
      </c>
      <c r="I16" s="281">
        <f>IF('表2'!Q17=0,"-",'表2'!Q17/('表2'!$C17+'表2'!$P17)*1000)</f>
        <v>22.22222222222222</v>
      </c>
      <c r="J16" s="282">
        <f>IF('表2'!R17=0,"-",'表2'!R17/('表2'!$C17+'表2'!$P17)*1000)</f>
        <v>44.44444444444444</v>
      </c>
      <c r="K16" s="283">
        <f>IF('表2'!S17=0,"-",'表2'!S17/P16*1000)</f>
        <v>4.380434061193337</v>
      </c>
      <c r="L16" s="284">
        <f>IF('表2'!T17=0,"-",'表2'!T17/P16*1000)</f>
        <v>3.0530298002256586</v>
      </c>
      <c r="M16" s="295" t="str">
        <f t="shared" si="1"/>
        <v>東伊豆町</v>
      </c>
      <c r="N16" s="272"/>
      <c r="O16" s="61"/>
      <c r="P16" s="285">
        <f>'人口'!C16</f>
        <v>15067</v>
      </c>
      <c r="Q16" s="255"/>
      <c r="R16" s="250"/>
    </row>
    <row r="17" spans="1:18" ht="15" customHeight="1">
      <c r="A17" s="294"/>
      <c r="B17" s="295" t="s">
        <v>23</v>
      </c>
      <c r="C17" s="277">
        <f>IF('表2'!C18=0,"-",'表2'!C18/P17*1000)</f>
        <v>7.125603864734299</v>
      </c>
      <c r="D17" s="278">
        <f>IF('表2'!F18=0,"-",'表2'!F18/P17*1000)</f>
        <v>13.52657004830918</v>
      </c>
      <c r="E17" s="279" t="str">
        <f>IF('表2'!I18=0,"-",'表2'!I18/'表2'!$C18*1000)</f>
        <v>-</v>
      </c>
      <c r="F17" s="278" t="str">
        <f>IF('表2'!L18=0,"-",'表2'!L18/'表2'!$C18*1000)</f>
        <v>-</v>
      </c>
      <c r="G17" s="278">
        <f>IF('表2'!O18=0,"-",'表2'!O18/'表３'!P17*1000)</f>
        <v>-6.400966183574879</v>
      </c>
      <c r="H17" s="280">
        <f>IF('表2'!P18=0,"-",'表2'!P18/('表2'!$C18+'表2'!$P18)*1000)</f>
        <v>48.387096774193544</v>
      </c>
      <c r="I17" s="281">
        <f>IF('表2'!Q18=0,"-",'表2'!Q18/('表2'!$C18+'表2'!$P18)*1000)</f>
        <v>32.25806451612903</v>
      </c>
      <c r="J17" s="282">
        <f>IF('表2'!R18=0,"-",'表2'!R18/('表2'!$C18+'表2'!$P18)*1000)</f>
        <v>16.129032258064516</v>
      </c>
      <c r="K17" s="283">
        <f>IF('表2'!S18=0,"-",'表2'!S18/P17*1000)</f>
        <v>3.864734299516908</v>
      </c>
      <c r="L17" s="284">
        <f>IF('表2'!T18=0,"-",'表2'!T18/P17*1000)</f>
        <v>1.6908212560386475</v>
      </c>
      <c r="M17" s="295" t="str">
        <f t="shared" si="1"/>
        <v>河津町</v>
      </c>
      <c r="N17" s="272"/>
      <c r="O17" s="61"/>
      <c r="P17" s="285">
        <f>'人口'!C17</f>
        <v>8280</v>
      </c>
      <c r="Q17" s="255"/>
      <c r="R17" s="250"/>
    </row>
    <row r="18" spans="1:18" ht="15" customHeight="1">
      <c r="A18" s="294"/>
      <c r="B18" s="295" t="s">
        <v>24</v>
      </c>
      <c r="C18" s="277">
        <f>IF('表2'!C19=0,"-",'表2'!C19/P18*1000)</f>
        <v>5.315947843530592</v>
      </c>
      <c r="D18" s="278">
        <f>IF('表2'!F19=0,"-",'表2'!F19/P18*1000)</f>
        <v>17.45235707121364</v>
      </c>
      <c r="E18" s="279" t="str">
        <f>IF('表2'!I19=0,"-",'表2'!I19/'表2'!$C19*1000)</f>
        <v>-</v>
      </c>
      <c r="F18" s="278" t="str">
        <f>IF('表2'!L19=0,"-",'表2'!L19/'表2'!$C19*1000)</f>
        <v>-</v>
      </c>
      <c r="G18" s="278">
        <f>IF('表2'!O19=0,"-",'表2'!O19/'表３'!P18*1000)</f>
        <v>-12.136409227683048</v>
      </c>
      <c r="H18" s="280">
        <f>IF('表2'!P19=0,"-",'表2'!P19/('表2'!$C19+'表2'!$P19)*1000)</f>
        <v>18.51851851851852</v>
      </c>
      <c r="I18" s="281" t="str">
        <f>IF('表2'!Q19=0,"-",'表2'!Q19/('表2'!$C19+'表2'!$P19)*1000)</f>
        <v>-</v>
      </c>
      <c r="J18" s="282">
        <f>IF('表2'!R19=0,"-",'表2'!R19/('表2'!$C19+'表2'!$P19)*1000)</f>
        <v>18.51851851851852</v>
      </c>
      <c r="K18" s="283">
        <f>IF('表2'!S19=0,"-",'表2'!S19/P18*1000)</f>
        <v>3.3099297893681046</v>
      </c>
      <c r="L18" s="284">
        <f>IF('表2'!T19=0,"-",'表2'!T19/P18*1000)</f>
        <v>1.6048144433299898</v>
      </c>
      <c r="M18" s="295" t="str">
        <f t="shared" si="1"/>
        <v>南伊豆町</v>
      </c>
      <c r="N18" s="272"/>
      <c r="O18" s="61"/>
      <c r="P18" s="285">
        <f>'人口'!C18</f>
        <v>9970</v>
      </c>
      <c r="Q18" s="255"/>
      <c r="R18" s="250"/>
    </row>
    <row r="19" spans="1:18" ht="15" customHeight="1">
      <c r="A19" s="294"/>
      <c r="B19" s="295" t="s">
        <v>25</v>
      </c>
      <c r="C19" s="277">
        <f>IF('表2'!C20=0,"-",'表2'!C20/P19*1000)</f>
        <v>5.071746660069273</v>
      </c>
      <c r="D19" s="278">
        <f>IF('表2'!F20=0,"-",'表2'!F20/P19*1000)</f>
        <v>14.349332013854529</v>
      </c>
      <c r="E19" s="279" t="str">
        <f>IF('表2'!I20=0,"-",'表2'!I20/'表2'!$C20*1000)</f>
        <v>-</v>
      </c>
      <c r="F19" s="278" t="str">
        <f>IF('表2'!L20=0,"-",'表2'!L20/'表2'!$C20*1000)</f>
        <v>-</v>
      </c>
      <c r="G19" s="278">
        <f>IF('表2'!O20=0,"-",'表2'!O20/'表３'!P19*1000)</f>
        <v>-9.277585353785254</v>
      </c>
      <c r="H19" s="280" t="str">
        <f>IF('表2'!P20=0,"-",'表2'!P20/('表2'!$C20+'表2'!$P20)*1000)</f>
        <v>-</v>
      </c>
      <c r="I19" s="281" t="str">
        <f>IF('表2'!Q20=0,"-",'表2'!Q20/('表2'!$C20+'表2'!$P20)*1000)</f>
        <v>-</v>
      </c>
      <c r="J19" s="282" t="str">
        <f>IF('表2'!R20=0,"-",'表2'!R20/('表2'!$C20+'表2'!$P20)*1000)</f>
        <v>-</v>
      </c>
      <c r="K19" s="283">
        <f>IF('表2'!S20=0,"-",'表2'!S20/P19*1000)</f>
        <v>4.082137555665512</v>
      </c>
      <c r="L19" s="284">
        <f>IF('表2'!T20=0,"-",'表2'!T20/P19*1000)</f>
        <v>1.4844136566056407</v>
      </c>
      <c r="M19" s="295" t="str">
        <f t="shared" si="1"/>
        <v>松崎町</v>
      </c>
      <c r="N19" s="272"/>
      <c r="O19" s="61"/>
      <c r="P19" s="285">
        <f>'人口'!C19</f>
        <v>8084</v>
      </c>
      <c r="Q19" s="255"/>
      <c r="R19" s="250"/>
    </row>
    <row r="20" spans="1:18" ht="15" customHeight="1">
      <c r="A20" s="296"/>
      <c r="B20" s="298" t="s">
        <v>26</v>
      </c>
      <c r="C20" s="277">
        <f>IF('表2'!C21=0,"-",'表2'!C21/P20*1000)</f>
        <v>6.306393713010576</v>
      </c>
      <c r="D20" s="278">
        <f>IF('表2'!F21=0,"-",'表2'!F21/P20*1000)</f>
        <v>16.202580770350245</v>
      </c>
      <c r="E20" s="279" t="str">
        <f>IF('表2'!I21=0,"-",'表2'!I21/'表2'!$C21*1000)</f>
        <v>-</v>
      </c>
      <c r="F20" s="278" t="str">
        <f>IF('表2'!L21=0,"-",'表2'!L21/'表2'!$C21*1000)</f>
        <v>-</v>
      </c>
      <c r="G20" s="278">
        <f>IF('表2'!O21=0,"-",'表2'!O21/'表３'!P20*1000)</f>
        <v>-9.896187057339672</v>
      </c>
      <c r="H20" s="280" t="str">
        <f>IF('表2'!P21=0,"-",'表2'!P21/('表2'!$C21+'表2'!$P21)*1000)</f>
        <v>-</v>
      </c>
      <c r="I20" s="281" t="str">
        <f>IF('表2'!Q21=0,"-",'表2'!Q21/('表2'!$C21+'表2'!$P21)*1000)</f>
        <v>-</v>
      </c>
      <c r="J20" s="282" t="str">
        <f>IF('表2'!R21=0,"-",'表2'!R21/('表2'!$C21+'表2'!$P21)*1000)</f>
        <v>-</v>
      </c>
      <c r="K20" s="283">
        <f>IF('表2'!S21=0,"-",'表2'!S21/P20*1000)</f>
        <v>1.8434073930338606</v>
      </c>
      <c r="L20" s="284">
        <f>IF('表2'!T21=0,"-",'表2'!T21/P20*1000)</f>
        <v>2.037450276511109</v>
      </c>
      <c r="M20" s="295" t="str">
        <f t="shared" si="1"/>
        <v>西伊豆町</v>
      </c>
      <c r="N20" s="272"/>
      <c r="O20" s="61"/>
      <c r="P20" s="312">
        <f>'人口'!C20</f>
        <v>10307</v>
      </c>
      <c r="Q20" s="255"/>
      <c r="R20" s="250"/>
    </row>
    <row r="21" spans="1:18" ht="15" customHeight="1">
      <c r="A21" s="601" t="s">
        <v>27</v>
      </c>
      <c r="B21" s="602"/>
      <c r="C21" s="273">
        <f>IF('表2'!C22=0,"-",'表2'!C22/P21*1000)</f>
        <v>6.109688985613243</v>
      </c>
      <c r="D21" s="265">
        <f>IF('表2'!F22=0,"-",'表2'!F22/P21*1000)</f>
        <v>12.353166781130426</v>
      </c>
      <c r="E21" s="264">
        <f>IF('表2'!I22=0,"-",'表2'!I22/'表2'!$C22*1000)</f>
        <v>2.9197080291970803</v>
      </c>
      <c r="F21" s="265">
        <f>IF('表2'!L22=0,"-",'表2'!L22/'表2'!$C22*1000)</f>
        <v>2.9197080291970803</v>
      </c>
      <c r="G21" s="265">
        <f>IF('表2'!O22=0,"-",'表2'!O22/'表３'!P21*1000)</f>
        <v>-6.243477795517183</v>
      </c>
      <c r="H21" s="266">
        <f>IF('表2'!P22=0,"-",'表2'!P22/('表2'!$C22+'表2'!$P22)*1000)</f>
        <v>29.745042492917847</v>
      </c>
      <c r="I21" s="267">
        <f>IF('表2'!Q22=0,"-",'表2'!Q22/('表2'!$C22+'表2'!$P22)*1000)</f>
        <v>15.580736543909348</v>
      </c>
      <c r="J21" s="268">
        <f>IF('表2'!R22=0,"-",'表2'!R22/('表2'!$C22+'表2'!$P22)*1000)</f>
        <v>14.164305949008499</v>
      </c>
      <c r="K21" s="274">
        <f>IF('表2'!S22=0,"-",'表2'!S22/P21*1000)</f>
        <v>4.745043124593059</v>
      </c>
      <c r="L21" s="275">
        <f>IF('表2'!T22=0,"-",'表2'!T22/P21*1000)</f>
        <v>2.7738879920083486</v>
      </c>
      <c r="M21" s="599" t="str">
        <f>A21</f>
        <v>熱海保健所</v>
      </c>
      <c r="N21" s="600"/>
      <c r="O21" s="61"/>
      <c r="P21" s="285">
        <f>SUM(P22:P23)</f>
        <v>112117</v>
      </c>
      <c r="Q21" s="255"/>
      <c r="R21" s="250"/>
    </row>
    <row r="22" spans="1:18" ht="15" customHeight="1">
      <c r="A22" s="300"/>
      <c r="B22" s="295" t="s">
        <v>28</v>
      </c>
      <c r="C22" s="277">
        <f>IF('表2'!C23=0,"-",'表2'!C23/P22*1000)</f>
        <v>5.084787599042283</v>
      </c>
      <c r="D22" s="278">
        <f>IF('表2'!F23=0,"-",'表2'!F23/P22*1000)</f>
        <v>15.106262187446005</v>
      </c>
      <c r="E22" s="279">
        <f>IF('表2'!I23=0,"-",'表2'!I23/'表2'!$C23*1000)</f>
        <v>4.854368932038835</v>
      </c>
      <c r="F22" s="278">
        <f>IF('表2'!L23=0,"-",'表2'!L23/'表2'!$C23*1000)</f>
        <v>4.854368932038835</v>
      </c>
      <c r="G22" s="278">
        <f>IF('表2'!O23=0,"-",'表2'!O23/'表３'!P22*1000)</f>
        <v>-10.021474588403722</v>
      </c>
      <c r="H22" s="280">
        <f>IF('表2'!P23=0,"-",'表2'!P23/('表2'!$C23+'表2'!$P23)*1000)</f>
        <v>23.696682464454973</v>
      </c>
      <c r="I22" s="281">
        <f>IF('表2'!Q23=0,"-",'表2'!Q23/('表2'!$C23+'表2'!$P23)*1000)</f>
        <v>9.47867298578199</v>
      </c>
      <c r="J22" s="282">
        <f>IF('表2'!R23=0,"-",'表2'!R23/('表2'!$C23+'表2'!$P23)*1000)</f>
        <v>14.218009478672984</v>
      </c>
      <c r="K22" s="283">
        <f>IF('表2'!S23=0,"-",'表2'!S23/P22*1000)</f>
        <v>4.689852639893368</v>
      </c>
      <c r="L22" s="284">
        <f>IF('表2'!T23=0,"-",'表2'!T23/P22*1000)</f>
        <v>2.1721422753190334</v>
      </c>
      <c r="M22" s="295" t="str">
        <f>B22</f>
        <v>熱海市</v>
      </c>
      <c r="N22" s="272"/>
      <c r="O22" s="61"/>
      <c r="P22" s="285">
        <f>'人口'!C22</f>
        <v>40513</v>
      </c>
      <c r="Q22" s="255"/>
      <c r="R22" s="250"/>
    </row>
    <row r="23" spans="1:18" ht="15" customHeight="1">
      <c r="A23" s="300"/>
      <c r="B23" s="295" t="s">
        <v>29</v>
      </c>
      <c r="C23" s="286">
        <f>IF('表2'!C24=0,"-",'表2'!C24/P23*1000)</f>
        <v>6.6895704150606115</v>
      </c>
      <c r="D23" s="287">
        <f>IF('表2'!F24=0,"-",'表2'!F24/P23*1000)</f>
        <v>10.795486285682365</v>
      </c>
      <c r="E23" s="288">
        <f>IF('表2'!I24=0,"-",'表2'!I24/'表2'!$C24*1000)</f>
        <v>2.08768267223382</v>
      </c>
      <c r="F23" s="287">
        <f>IF('表2'!L24=0,"-",'表2'!L24/'表2'!$C24*1000)</f>
        <v>2.08768267223382</v>
      </c>
      <c r="G23" s="287">
        <f>IF('表2'!O24=0,"-",'表2'!O24/'表３'!P23*1000)</f>
        <v>-4.105915870621753</v>
      </c>
      <c r="H23" s="289">
        <f>IF('表2'!P24=0,"-",'表2'!P24/('表2'!$C24+'表2'!$P24)*1000)</f>
        <v>32.323232323232325</v>
      </c>
      <c r="I23" s="290">
        <f>IF('表2'!Q24=0,"-",'表2'!Q24/('表2'!$C24+'表2'!$P24)*1000)</f>
        <v>18.18181818181818</v>
      </c>
      <c r="J23" s="291">
        <f>IF('表2'!R24=0,"-",'表2'!R24/('表2'!$C24+'表2'!$P24)*1000)</f>
        <v>14.141414141414142</v>
      </c>
      <c r="K23" s="292">
        <f>IF('表2'!S24=0,"-",'表2'!S24/P23*1000)</f>
        <v>4.776269482151836</v>
      </c>
      <c r="L23" s="293">
        <f>IF('表2'!T24=0,"-",'表2'!T24/P23*1000)</f>
        <v>3.11435115356684</v>
      </c>
      <c r="M23" s="295" t="str">
        <f>B23</f>
        <v>伊東市</v>
      </c>
      <c r="N23" s="272"/>
      <c r="O23" s="61"/>
      <c r="P23" s="285">
        <f>'人口'!C23</f>
        <v>71604</v>
      </c>
      <c r="Q23" s="255"/>
      <c r="R23" s="250"/>
    </row>
    <row r="24" spans="1:18" ht="15" customHeight="1">
      <c r="A24" s="597" t="s">
        <v>30</v>
      </c>
      <c r="B24" s="598"/>
      <c r="C24" s="273">
        <f>IF('表2'!C25=0,"-",'表2'!C25/P24*1000)</f>
        <v>8.853617464689554</v>
      </c>
      <c r="D24" s="265">
        <f>IF('表2'!F25=0,"-",'表2'!F25/P24*1000)</f>
        <v>8.375283843881864</v>
      </c>
      <c r="E24" s="264">
        <f>IF('表2'!I25=0,"-",'表2'!I25/'表2'!$C25*1000)</f>
        <v>3.615183771841735</v>
      </c>
      <c r="F24" s="265">
        <f>IF('表2'!L25=0,"-",'表2'!L25/'表2'!$C25*1000)</f>
        <v>1.6067483430407712</v>
      </c>
      <c r="G24" s="265">
        <f>IF('表2'!O25=0,"-",'表2'!O25/'表３'!P24*1000)</f>
        <v>0.4783336208076903</v>
      </c>
      <c r="H24" s="266">
        <f>IF('表2'!P25=0,"-",'表2'!P25/('表2'!$C25+'表2'!$P25)*1000)</f>
        <v>20.460358056265985</v>
      </c>
      <c r="I24" s="267">
        <f>IF('表2'!Q25=0,"-",'表2'!Q25/('表2'!$C25+'表2'!$P25)*1000)</f>
        <v>11.213850088530396</v>
      </c>
      <c r="J24" s="268">
        <f>IF('表2'!R25=0,"-",'表2'!R25/('表2'!$C25+'表2'!$P25)*1000)</f>
        <v>9.246507967735589</v>
      </c>
      <c r="K24" s="274">
        <f>IF('表2'!S25=0,"-",'表2'!S25/P24*1000)</f>
        <v>5.707995995511843</v>
      </c>
      <c r="L24" s="275">
        <f>IF('表2'!T25=0,"-",'表2'!T25/P24*1000)</f>
        <v>2.2476345602264702</v>
      </c>
      <c r="M24" s="599" t="str">
        <f>A24</f>
        <v>東部保健所</v>
      </c>
      <c r="N24" s="600"/>
      <c r="O24" s="61"/>
      <c r="P24" s="276">
        <f>SUM(P25:P32)</f>
        <v>562369</v>
      </c>
      <c r="Q24" s="255"/>
      <c r="R24" s="250"/>
    </row>
    <row r="25" spans="1:18" ht="15" customHeight="1">
      <c r="A25" s="300"/>
      <c r="B25" s="7" t="s">
        <v>31</v>
      </c>
      <c r="C25" s="277">
        <f>IF('表2'!C26=0,"-",'表2'!C26/P25*1000)</f>
        <v>8.480937387286392</v>
      </c>
      <c r="D25" s="278">
        <f>IF('表2'!F26=0,"-",'表2'!F26/P25*1000)</f>
        <v>8.865991441076982</v>
      </c>
      <c r="E25" s="279">
        <f>IF('表2'!I26=0,"-",'表2'!I26/'表2'!$C26*1000)</f>
        <v>3.4482758620689653</v>
      </c>
      <c r="F25" s="278">
        <f>IF('表2'!L26=0,"-",'表2'!L26/'表2'!$C26*1000)</f>
        <v>1.1494252873563218</v>
      </c>
      <c r="G25" s="278">
        <f>IF('表2'!O26=0,"-",'表2'!O26/'表３'!P25*1000)</f>
        <v>-0.3850540537905891</v>
      </c>
      <c r="H25" s="280">
        <f>IF('表2'!P26=0,"-",'表2'!P26/('表2'!$C26+'表2'!$P26)*1000)</f>
        <v>20.821609454136183</v>
      </c>
      <c r="I25" s="281">
        <f>IF('表2'!Q26=0,"-",'表2'!Q26/('表2'!$C26+'表2'!$P26)*1000)</f>
        <v>9.56668542487338</v>
      </c>
      <c r="J25" s="282">
        <f>IF('表2'!R26=0,"-",'表2'!R26/('表2'!$C26+'表2'!$P26)*1000)</f>
        <v>11.254924029262801</v>
      </c>
      <c r="K25" s="283">
        <f>IF('表2'!S26=0,"-",'表2'!S26/P25*1000)</f>
        <v>5.697825175711375</v>
      </c>
      <c r="L25" s="284">
        <f>IF('表2'!T26=0,"-",'表2'!T26/P25*1000)</f>
        <v>2.3590653422106977</v>
      </c>
      <c r="M25" s="295" t="str">
        <f aca="true" t="shared" si="2" ref="M25:M32">B25</f>
        <v>沼津市</v>
      </c>
      <c r="N25" s="272"/>
      <c r="O25" s="61"/>
      <c r="P25" s="285">
        <f>'人口'!C25</f>
        <v>205166</v>
      </c>
      <c r="Q25" s="255"/>
      <c r="R25" s="250"/>
    </row>
    <row r="26" spans="1:18" ht="15" customHeight="1">
      <c r="A26" s="300"/>
      <c r="B26" s="7" t="s">
        <v>32</v>
      </c>
      <c r="C26" s="277">
        <f>IF('表2'!C27=0,"-",'表2'!C27/P26*1000)</f>
        <v>8.480380670860296</v>
      </c>
      <c r="D26" s="278">
        <f>IF('表2'!F27=0,"-",'表2'!F27/P26*1000)</f>
        <v>7.993727582415601</v>
      </c>
      <c r="E26" s="279">
        <f>IF('表2'!I27=0,"-",'表2'!I27/'表2'!$C27*1000)</f>
        <v>3.188097768331562</v>
      </c>
      <c r="F26" s="278">
        <f>IF('表2'!L27=0,"-",'表2'!L27/'表2'!$C27*1000)</f>
        <v>1.0626992561105206</v>
      </c>
      <c r="G26" s="278">
        <f>IF('表2'!O27=0,"-",'表2'!O27/'表３'!P26*1000)</f>
        <v>0.4866530884446928</v>
      </c>
      <c r="H26" s="280">
        <f>IF('表2'!P27=0,"-",'表2'!P27/('表2'!$C27+'表2'!$P27)*1000)</f>
        <v>19.791666666666664</v>
      </c>
      <c r="I26" s="281">
        <f>IF('表2'!Q27=0,"-",'表2'!Q27/('表2'!$C27+'表2'!$P27)*1000)</f>
        <v>10.416666666666666</v>
      </c>
      <c r="J26" s="282">
        <f>IF('表2'!R27=0,"-",'表2'!R27/('表2'!$C27+'表2'!$P27)*1000)</f>
        <v>9.375</v>
      </c>
      <c r="K26" s="283">
        <f>IF('表2'!S27=0,"-",'表2'!S27/P26*1000)</f>
        <v>5.641570988266253</v>
      </c>
      <c r="L26" s="284">
        <f>IF('表2'!T27=0,"-",'表2'!T27/P26*1000)</f>
        <v>2.271047746075233</v>
      </c>
      <c r="M26" s="295" t="str">
        <f t="shared" si="2"/>
        <v>三島市</v>
      </c>
      <c r="N26" s="272"/>
      <c r="O26" s="61"/>
      <c r="P26" s="285">
        <f>'人口'!C26</f>
        <v>110962</v>
      </c>
      <c r="Q26" s="255"/>
      <c r="R26" s="250"/>
    </row>
    <row r="27" spans="1:18" ht="15" customHeight="1">
      <c r="A27" s="300"/>
      <c r="B27" s="7" t="s">
        <v>33</v>
      </c>
      <c r="C27" s="277">
        <f>IF('表2'!C28=0,"-",'表2'!C28/P27*1000)</f>
        <v>10.108537797141327</v>
      </c>
      <c r="D27" s="278">
        <f>IF('表2'!F28=0,"-",'表2'!F28/P27*1000)</f>
        <v>6.1148054727508985</v>
      </c>
      <c r="E27" s="279">
        <f>IF('表2'!I28=0,"-",'表2'!I28/'表2'!$C28*1000)</f>
        <v>1.890359168241966</v>
      </c>
      <c r="F27" s="278" t="str">
        <f>IF('表2'!L28=0,"-",'表2'!L28/'表2'!$C28*1000)</f>
        <v>-</v>
      </c>
      <c r="G27" s="278">
        <f>IF('表2'!O28=0,"-",'表2'!O28/'表３'!P27*1000)</f>
        <v>3.99373232439043</v>
      </c>
      <c r="H27" s="280">
        <f>IF('表2'!P28=0,"-",'表2'!P28/('表2'!$C28+'表2'!$P28)*1000)</f>
        <v>22.181146025878004</v>
      </c>
      <c r="I27" s="281">
        <f>IF('表2'!Q28=0,"-",'表2'!Q28/('表2'!$C28+'表2'!$P28)*1000)</f>
        <v>12.939001848428836</v>
      </c>
      <c r="J27" s="282">
        <f>IF('表2'!R28=0,"-",'表2'!R28/('表2'!$C28+'表2'!$P28)*1000)</f>
        <v>9.24214417744917</v>
      </c>
      <c r="K27" s="283">
        <f>IF('表2'!S28=0,"-",'表2'!S28/P27*1000)</f>
        <v>6.974699992356493</v>
      </c>
      <c r="L27" s="284">
        <f>IF('表2'!T28=0,"-",'表2'!T28/P27*1000)</f>
        <v>1.8344416418252694</v>
      </c>
      <c r="M27" s="295" t="str">
        <f t="shared" si="2"/>
        <v>裾野市</v>
      </c>
      <c r="N27" s="272"/>
      <c r="O27" s="61"/>
      <c r="P27" s="285">
        <f>'人口'!C27</f>
        <v>52332</v>
      </c>
      <c r="Q27" s="255"/>
      <c r="R27" s="250"/>
    </row>
    <row r="28" spans="1:18" ht="15" customHeight="1">
      <c r="A28" s="300"/>
      <c r="B28" s="7" t="s">
        <v>417</v>
      </c>
      <c r="C28" s="277">
        <f>IF('表2'!C29=0,"-",'表2'!C29/P28*1000)</f>
        <v>6.220030141115221</v>
      </c>
      <c r="D28" s="278">
        <f>IF('表2'!F29=0,"-",'表2'!F29/P28*1000)</f>
        <v>12.631867379093025</v>
      </c>
      <c r="E28" s="279">
        <f>IF('表2'!I29=0,"-",'表2'!I29/'表2'!$C29*1000)</f>
        <v>8.81057268722467</v>
      </c>
      <c r="F28" s="278">
        <f>IF('表2'!L29=0,"-",'表2'!L29/'表2'!$C29*1000)</f>
        <v>4.405286343612335</v>
      </c>
      <c r="G28" s="278">
        <f>IF('表2'!O29=0,"-",'表2'!O29/'表３'!P28*1000)</f>
        <v>-6.411837237977805</v>
      </c>
      <c r="H28" s="280">
        <f>IF('表2'!P29=0,"-",'表2'!P29/('表2'!$C29+'表2'!$P29)*1000)</f>
        <v>13.043478260869565</v>
      </c>
      <c r="I28" s="281">
        <f>IF('表2'!Q29=0,"-",'表2'!Q29/('表2'!$C29+'表2'!$P29)*1000)</f>
        <v>4.3478260869565215</v>
      </c>
      <c r="J28" s="282">
        <f>IF('表2'!R29=0,"-",'表2'!R29/('表2'!$C29+'表2'!$P29)*1000)</f>
        <v>8.695652173913043</v>
      </c>
      <c r="K28" s="283">
        <f>IF('表2'!S29=0,"-",'表2'!S29/P28*1000)</f>
        <v>4.00054802027675</v>
      </c>
      <c r="L28" s="284">
        <f>IF('表2'!T29=0,"-",'表2'!T29/P28*1000)</f>
        <v>2.082477051650911</v>
      </c>
      <c r="M28" s="295" t="str">
        <f t="shared" si="2"/>
        <v>伊豆市</v>
      </c>
      <c r="N28" s="272"/>
      <c r="O28" s="61"/>
      <c r="P28" s="285">
        <f>'人口'!C28</f>
        <v>36495</v>
      </c>
      <c r="Q28" s="255"/>
      <c r="R28" s="250"/>
    </row>
    <row r="29" spans="1:18" ht="15" customHeight="1">
      <c r="A29" s="300"/>
      <c r="B29" s="7" t="s">
        <v>424</v>
      </c>
      <c r="C29" s="277">
        <f>IF('表2'!C30=0,"-",'表2'!C30/P29*1000)</f>
        <v>8.69177624247827</v>
      </c>
      <c r="D29" s="278">
        <f>IF('表2'!F30=0,"-",'表2'!F30/P29*1000)</f>
        <v>9.76558542861195</v>
      </c>
      <c r="E29" s="279">
        <f>IF('表2'!I30=0,"-",'表2'!I30/'表2'!$C30*1000)</f>
        <v>4.662004662004662</v>
      </c>
      <c r="F29" s="278">
        <f>IF('表2'!L30=0,"-",'表2'!L30/'表2'!$C30*1000)</f>
        <v>4.662004662004662</v>
      </c>
      <c r="G29" s="278">
        <f>IF('表2'!O30=0,"-",'表2'!O30/'表３'!P29*1000)</f>
        <v>-1.0738091861336791</v>
      </c>
      <c r="H29" s="280">
        <f>IF('表2'!P30=0,"-",'表2'!P30/('表2'!$C30+'表2'!$P30)*1000)</f>
        <v>25</v>
      </c>
      <c r="I29" s="281">
        <f>IF('表2'!Q30=0,"-",'表2'!Q30/('表2'!$C30+'表2'!$P30)*1000)</f>
        <v>18.18181818181818</v>
      </c>
      <c r="J29" s="282">
        <f>IF('表2'!R30=0,"-",'表2'!R30/('表2'!$C30+'表2'!$P30)*1000)</f>
        <v>6.8181818181818175</v>
      </c>
      <c r="K29" s="283">
        <f>IF('表2'!S30=0,"-",'表2'!S30/P29*1000)</f>
        <v>4.842271612942439</v>
      </c>
      <c r="L29" s="284">
        <f>IF('表2'!T30=0,"-",'表2'!T30/P29*1000)</f>
        <v>2.2691816763579635</v>
      </c>
      <c r="M29" s="295" t="str">
        <f t="shared" si="2"/>
        <v>伊豆の国市</v>
      </c>
      <c r="N29" s="272"/>
      <c r="O29" s="61"/>
      <c r="P29" s="285">
        <f>'人口'!C29</f>
        <v>49357</v>
      </c>
      <c r="Q29" s="255"/>
      <c r="R29" s="250"/>
    </row>
    <row r="30" spans="1:18" ht="15" customHeight="1">
      <c r="A30" s="300"/>
      <c r="B30" s="7" t="s">
        <v>34</v>
      </c>
      <c r="C30" s="277">
        <f>IF('表2'!C31=0,"-",'表2'!C31/P30*1000)</f>
        <v>8.213286350917192</v>
      </c>
      <c r="D30" s="278">
        <f>IF('表2'!F31=0,"-",'表2'!F31/P30*1000)</f>
        <v>7.721007358275468</v>
      </c>
      <c r="E30" s="279">
        <f>IF('表2'!I31=0,"-",'表2'!I31/'表2'!$C31*1000)</f>
        <v>6.309148264984227</v>
      </c>
      <c r="F30" s="278">
        <f>IF('表2'!L31=0,"-",'表2'!L31/'表2'!$C31*1000)</f>
        <v>3.1545741324921135</v>
      </c>
      <c r="G30" s="278">
        <f>IF('表2'!O31=0,"-",'表2'!O31/'表３'!P30*1000)</f>
        <v>0.49227899264172453</v>
      </c>
      <c r="H30" s="280">
        <f>IF('表2'!P31=0,"-",'表2'!P31/('表2'!$C31+'表2'!$P31)*1000)</f>
        <v>21.604938271604937</v>
      </c>
      <c r="I30" s="281">
        <f>IF('表2'!Q31=0,"-",'表2'!Q31/('表2'!$C31+'表2'!$P31)*1000)</f>
        <v>15.432098765432098</v>
      </c>
      <c r="J30" s="282">
        <f>IF('表2'!R31=0,"-",'表2'!R31/('表2'!$C31+'表2'!$P31)*1000)</f>
        <v>6.172839506172839</v>
      </c>
      <c r="K30" s="283">
        <f>IF('表2'!S31=0,"-",'表2'!S31/P30*1000)</f>
        <v>4.974608767747953</v>
      </c>
      <c r="L30" s="284">
        <f>IF('表2'!T31=0,"-",'表2'!T31/P30*1000)</f>
        <v>2.020934811897606</v>
      </c>
      <c r="M30" s="295" t="str">
        <f t="shared" si="2"/>
        <v>函南町</v>
      </c>
      <c r="N30" s="272"/>
      <c r="O30" s="61"/>
      <c r="P30" s="285">
        <f>'人口'!C30</f>
        <v>38596</v>
      </c>
      <c r="Q30" s="255"/>
      <c r="R30" s="250"/>
    </row>
    <row r="31" spans="1:18" ht="15" customHeight="1">
      <c r="A31" s="300"/>
      <c r="B31" s="7" t="s">
        <v>35</v>
      </c>
      <c r="C31" s="277">
        <f>IF('表2'!C32=0,"-",'表2'!C32/P31*1000)</f>
        <v>11.104692213877657</v>
      </c>
      <c r="D31" s="278">
        <f>IF('表2'!F32=0,"-",'表2'!F32/P31*1000)</f>
        <v>7.285448359971757</v>
      </c>
      <c r="E31" s="279">
        <f>IF('表2'!I32=0,"-",'表2'!I32/'表2'!$C32*1000)</f>
        <v>5.780346820809248</v>
      </c>
      <c r="F31" s="278">
        <f>IF('表2'!L32=0,"-",'表2'!L32/'表2'!$C32*1000)</f>
        <v>2.890173410404624</v>
      </c>
      <c r="G31" s="278">
        <f>IF('表2'!O32=0,"-",'表2'!O32/'表３'!P31*1000)</f>
        <v>3.819243853905899</v>
      </c>
      <c r="H31" s="280">
        <f>IF('表2'!P32=0,"-",'表2'!P32/('表2'!$C32+'表2'!$P32)*1000)</f>
        <v>17.045454545454543</v>
      </c>
      <c r="I31" s="281">
        <f>IF('表2'!Q32=0,"-",'表2'!Q32/('表2'!$C32+'表2'!$P32)*1000)</f>
        <v>8.522727272727272</v>
      </c>
      <c r="J31" s="282">
        <f>IF('表2'!R32=0,"-",'表2'!R32/('表2'!$C32+'表2'!$P32)*1000)</f>
        <v>8.522727272727272</v>
      </c>
      <c r="K31" s="283">
        <f>IF('表2'!S32=0,"-",'表2'!S32/P31*1000)</f>
        <v>6.643558636626227</v>
      </c>
      <c r="L31" s="284">
        <f>IF('表2'!T32=0,"-",'表2'!T32/P31*1000)</f>
        <v>2.9526927273894343</v>
      </c>
      <c r="M31" s="295" t="str">
        <f t="shared" si="2"/>
        <v>清水町</v>
      </c>
      <c r="N31" s="272"/>
      <c r="O31" s="61"/>
      <c r="P31" s="285">
        <f>'人口'!C31</f>
        <v>31158</v>
      </c>
      <c r="Q31" s="255"/>
      <c r="R31" s="250"/>
    </row>
    <row r="32" spans="1:18" ht="15" customHeight="1">
      <c r="A32" s="301"/>
      <c r="B32" s="30" t="s">
        <v>36</v>
      </c>
      <c r="C32" s="277">
        <f>IF('表2'!C33=0,"-",'表2'!C33/P32*1000)</f>
        <v>11.748427016160614</v>
      </c>
      <c r="D32" s="278">
        <f>IF('表2'!F33=0,"-",'表2'!F33/P32*1000)</f>
        <v>5.639244967757095</v>
      </c>
      <c r="E32" s="279" t="str">
        <f>IF('表2'!I33=0,"-",'表2'!I33/'表2'!$C33*1000)</f>
        <v>-</v>
      </c>
      <c r="F32" s="278" t="str">
        <f>IF('表2'!L33=0,"-",'表2'!L33/'表2'!$C33*1000)</f>
        <v>-</v>
      </c>
      <c r="G32" s="278">
        <f>IF('表2'!O33=0,"-",'表2'!O33/'表３'!P32*1000)</f>
        <v>6.109182048403519</v>
      </c>
      <c r="H32" s="280">
        <f>IF('表2'!P33=0,"-",'表2'!P33/('表2'!$C33+'表2'!$P33)*1000)</f>
        <v>19.607843137254903</v>
      </c>
      <c r="I32" s="281">
        <f>IF('表2'!Q33=0,"-",'表2'!Q33/('表2'!$C33+'表2'!$P33)*1000)</f>
        <v>13.071895424836601</v>
      </c>
      <c r="J32" s="282">
        <f>IF('表2'!R33=0,"-",'表2'!R33/('表2'!$C33+'表2'!$P33)*1000)</f>
        <v>6.5359477124183005</v>
      </c>
      <c r="K32" s="283">
        <f>IF('表2'!S33=0,"-",'表2'!S33/P32*1000)</f>
        <v>6.944625747330496</v>
      </c>
      <c r="L32" s="284">
        <f>IF('表2'!T33=0,"-",'表2'!T33/P32*1000)</f>
        <v>1.9319635537686344</v>
      </c>
      <c r="M32" s="335" t="str">
        <f t="shared" si="2"/>
        <v>長泉町</v>
      </c>
      <c r="N32" s="298"/>
      <c r="O32" s="61"/>
      <c r="P32" s="285">
        <f>'人口'!C32</f>
        <v>38303</v>
      </c>
      <c r="Q32" s="255"/>
      <c r="R32" s="250"/>
    </row>
    <row r="33" spans="1:18" ht="15" customHeight="1">
      <c r="A33" s="601" t="s">
        <v>37</v>
      </c>
      <c r="B33" s="602"/>
      <c r="C33" s="273">
        <f>IF('表2'!C34=0,"-",'表2'!C34/P33*1000)</f>
        <v>9.912082486755407</v>
      </c>
      <c r="D33" s="265">
        <f>IF('表2'!F34=0,"-",'表2'!F34/P33*1000)</f>
        <v>7.5384995157890735</v>
      </c>
      <c r="E33" s="264">
        <f>IF('表2'!I34=0,"-",'表2'!I34/'表2'!$C34*1000)</f>
        <v>5.747126436781609</v>
      </c>
      <c r="F33" s="265">
        <f>IF('表2'!L34=0,"-",'表2'!L34/'表2'!$C34*1000)</f>
        <v>5.747126436781609</v>
      </c>
      <c r="G33" s="265">
        <f>IF('表2'!O34=0,"-",'表2'!O34/'表３'!P33*1000)</f>
        <v>2.373582970966333</v>
      </c>
      <c r="H33" s="266">
        <f>IF('表2'!P34=0,"-",'表2'!P34/('表2'!$C34+'表2'!$P34)*1000)</f>
        <v>27.932960893854748</v>
      </c>
      <c r="I33" s="267">
        <f>IF('表2'!Q34=0,"-",'表2'!Q34/('表2'!$C34+'表2'!$P34)*1000)</f>
        <v>11.1731843575419</v>
      </c>
      <c r="J33" s="268">
        <f>IF('表2'!R34=0,"-",'表2'!R34/('表2'!$C34+'表2'!$P34)*1000)</f>
        <v>16.75977653631285</v>
      </c>
      <c r="K33" s="274">
        <f>IF('表2'!S34=0,"-",'表2'!S34/P33*1000)</f>
        <v>6.4086740216091</v>
      </c>
      <c r="L33" s="275">
        <f>IF('表2'!T34=0,"-",'表2'!T34/P33*1000)</f>
        <v>2.0887530144503734</v>
      </c>
      <c r="M33" s="603" t="str">
        <f>A33</f>
        <v>御殿場保健所</v>
      </c>
      <c r="N33" s="604"/>
      <c r="O33" s="61"/>
      <c r="P33" s="276">
        <f>SUM(P34:P35)</f>
        <v>105326</v>
      </c>
      <c r="Q33" s="255"/>
      <c r="R33" s="250"/>
    </row>
    <row r="34" spans="1:18" ht="15" customHeight="1">
      <c r="A34" s="300"/>
      <c r="B34" s="295" t="s">
        <v>38</v>
      </c>
      <c r="C34" s="277">
        <f>IF('表2'!C35=0,"-",'表2'!C35/P34*1000)</f>
        <v>10.64007045773726</v>
      </c>
      <c r="D34" s="278">
        <f>IF('表2'!F35=0,"-",'表2'!F35/P34*1000)</f>
        <v>7.212396753231296</v>
      </c>
      <c r="E34" s="279">
        <f>IF('表2'!I35=0,"-",'表2'!I35/'表2'!$C35*1000)</f>
        <v>6.7114093959731544</v>
      </c>
      <c r="F34" s="278">
        <f>IF('表2'!L35=0,"-",'表2'!L35/'表2'!$C35*1000)</f>
        <v>6.7114093959731544</v>
      </c>
      <c r="G34" s="278">
        <f>IF('表2'!O35=0,"-",'表2'!O35/'表３'!P34*1000)</f>
        <v>3.427673704505963</v>
      </c>
      <c r="H34" s="280">
        <f>IF('表2'!P35=0,"-",'表2'!P35/('表2'!$C35+'表2'!$P35)*1000)</f>
        <v>28.26086956521739</v>
      </c>
      <c r="I34" s="281">
        <f>IF('表2'!Q35=0,"-",'表2'!Q35/('表2'!$C35+'表2'!$P35)*1000)</f>
        <v>10.869565217391305</v>
      </c>
      <c r="J34" s="282">
        <f>IF('表2'!R35=0,"-",'表2'!R35/('表2'!$C35+'表2'!$P35)*1000)</f>
        <v>17.391304347826086</v>
      </c>
      <c r="K34" s="283">
        <f>IF('表2'!S35=0,"-",'表2'!S35/P34*1000)</f>
        <v>6.688724381709552</v>
      </c>
      <c r="L34" s="284">
        <f>IF('表2'!T35=0,"-",'表2'!T35/P34*1000)</f>
        <v>2.2018042893527885</v>
      </c>
      <c r="M34" s="295" t="str">
        <f>B34</f>
        <v>御殿場市</v>
      </c>
      <c r="N34" s="272"/>
      <c r="O34" s="61"/>
      <c r="P34" s="285">
        <f>'人口'!C34</f>
        <v>84022</v>
      </c>
      <c r="Q34" s="255"/>
      <c r="R34" s="250"/>
    </row>
    <row r="35" spans="1:18" ht="15" customHeight="1">
      <c r="A35" s="300"/>
      <c r="B35" s="295" t="s">
        <v>39</v>
      </c>
      <c r="C35" s="286">
        <f>IF('表2'!C36=0,"-",'表2'!C36/P35*1000)</f>
        <v>7.040931280510702</v>
      </c>
      <c r="D35" s="287">
        <f>IF('表2'!F36=0,"-",'表2'!F36/P35*1000)</f>
        <v>8.824633871573415</v>
      </c>
      <c r="E35" s="288" t="str">
        <f>IF('表2'!I36=0,"-",'表2'!I36/'表2'!$C36*1000)</f>
        <v>-</v>
      </c>
      <c r="F35" s="287" t="str">
        <f>IF('表2'!L36=0,"-",'表2'!L36/'表2'!$C36*1000)</f>
        <v>-</v>
      </c>
      <c r="G35" s="287">
        <f>IF('表2'!O36=0,"-",'表2'!O36/'表３'!P35*1000)</f>
        <v>-1.7837025910627111</v>
      </c>
      <c r="H35" s="289">
        <f>IF('表2'!P36=0,"-",'表2'!P36/('表2'!$C36+'表2'!$P36)*1000)</f>
        <v>25.974025974025977</v>
      </c>
      <c r="I35" s="290">
        <f>IF('表2'!Q36=0,"-",'表2'!Q36/('表2'!$C36+'表2'!$P36)*1000)</f>
        <v>12.987012987012989</v>
      </c>
      <c r="J35" s="291">
        <f>IF('表2'!R36=0,"-",'表2'!R36/('表2'!$C36+'表2'!$P36)*1000)</f>
        <v>12.987012987012989</v>
      </c>
      <c r="K35" s="292">
        <f>IF('表2'!S36=0,"-",'表2'!S36/P35*1000)</f>
        <v>5.304168231318062</v>
      </c>
      <c r="L35" s="293">
        <f>IF('表2'!T36=0,"-",'表2'!T36/P35*1000)</f>
        <v>1.6428839654524972</v>
      </c>
      <c r="M35" s="295" t="str">
        <f>B35</f>
        <v>小山町</v>
      </c>
      <c r="N35" s="272"/>
      <c r="O35" s="61"/>
      <c r="P35" s="285">
        <f>'人口'!C35</f>
        <v>21304</v>
      </c>
      <c r="Q35" s="255"/>
      <c r="R35" s="250"/>
    </row>
    <row r="36" spans="1:18" ht="15" customHeight="1">
      <c r="A36" s="597" t="s">
        <v>40</v>
      </c>
      <c r="B36" s="598"/>
      <c r="C36" s="273">
        <f>IF('表2'!C37=0,"-",'表2'!C37/P36*1000)</f>
        <v>9.171759793539005</v>
      </c>
      <c r="D36" s="265">
        <f>IF('表2'!F37=0,"-",'表2'!F37/P36*1000)</f>
        <v>7.860721456684781</v>
      </c>
      <c r="E36" s="264">
        <f>IF('表2'!I37=0,"-",'表2'!I37/'表2'!$C37*1000)</f>
        <v>2.1021021021021022</v>
      </c>
      <c r="F36" s="265">
        <f>IF('表2'!L37=0,"-",'表2'!L37/'表2'!$C37*1000)</f>
        <v>0.6006006006006006</v>
      </c>
      <c r="G36" s="265">
        <f>IF('表2'!O37=0,"-",'表2'!O37/'表３'!P36*1000)</f>
        <v>1.311038336854224</v>
      </c>
      <c r="H36" s="266">
        <f>IF('表2'!P37=0,"-",'表2'!P37/('表2'!$C37+'表2'!$P37)*1000)</f>
        <v>23.7467018469657</v>
      </c>
      <c r="I36" s="267">
        <f>IF('表2'!Q37=0,"-",'表2'!Q37/('表2'!$C37+'表2'!$P37)*1000)</f>
        <v>9.381413075344474</v>
      </c>
      <c r="J36" s="268">
        <f>IF('表2'!R37=0,"-",'表2'!R37/('表2'!$C37+'表2'!$P37)*1000)</f>
        <v>14.365288771621225</v>
      </c>
      <c r="K36" s="274">
        <f>IF('表2'!S37=0,"-",'表2'!S37/P36*1000)</f>
        <v>6.20815212451559</v>
      </c>
      <c r="L36" s="275">
        <f>IF('表2'!T37=0,"-",'表2'!T37/P36*1000)</f>
        <v>2.5063968204566045</v>
      </c>
      <c r="M36" s="599" t="str">
        <f>A36</f>
        <v>富士保健所</v>
      </c>
      <c r="N36" s="600"/>
      <c r="O36" s="61"/>
      <c r="P36" s="276">
        <f>SUM(P37:P39)</f>
        <v>363071</v>
      </c>
      <c r="Q36" s="255"/>
      <c r="R36" s="250"/>
    </row>
    <row r="37" spans="1:18" ht="15" customHeight="1">
      <c r="A37" s="300"/>
      <c r="B37" s="295" t="s">
        <v>41</v>
      </c>
      <c r="C37" s="277">
        <f>IF('表2'!C38=0,"-",'表2'!C38/P37*1000)</f>
        <v>9.08660907665115</v>
      </c>
      <c r="D37" s="278">
        <f>IF('表2'!F38=0,"-",'表2'!F38/P37*1000)</f>
        <v>8.422747226302207</v>
      </c>
      <c r="E37" s="279">
        <f>IF('表2'!I38=0,"-",'表2'!I38/'表2'!$C38*1000)</f>
        <v>1.82648401826484</v>
      </c>
      <c r="F37" s="278" t="str">
        <f>IF('表2'!L38=0,"-",'表2'!L38/'表2'!$C38*1000)</f>
        <v>-</v>
      </c>
      <c r="G37" s="278">
        <f>IF('表2'!O38=0,"-",'表2'!O38/'表３'!P37*1000)</f>
        <v>0.6638618503489424</v>
      </c>
      <c r="H37" s="280">
        <f>IF('表2'!P38=0,"-",'表2'!P38/('表2'!$C38+'表2'!$P38)*1000)</f>
        <v>24.06417112299465</v>
      </c>
      <c r="I37" s="281">
        <f>IF('表2'!Q38=0,"-",'表2'!Q38/('表2'!$C38+'表2'!$P38)*1000)</f>
        <v>13.368983957219251</v>
      </c>
      <c r="J37" s="282">
        <f>IF('表2'!R38=0,"-",'表2'!R38/('表2'!$C38+'表2'!$P38)*1000)</f>
        <v>10.695187165775401</v>
      </c>
      <c r="K37" s="283">
        <f>IF('表2'!S38=0,"-",'表2'!S38/P37*1000)</f>
        <v>5.891773921846864</v>
      </c>
      <c r="L37" s="284">
        <f>IF('表2'!T38=0,"-",'表2'!T38/P37*1000)</f>
        <v>2.232235471798319</v>
      </c>
      <c r="M37" s="295" t="str">
        <f>B37</f>
        <v>富士宮市</v>
      </c>
      <c r="N37" s="272"/>
      <c r="O37" s="61"/>
      <c r="P37" s="285">
        <f>'人口'!G4</f>
        <v>120507</v>
      </c>
      <c r="Q37" s="255"/>
      <c r="R37" s="250"/>
    </row>
    <row r="38" spans="1:18" ht="15" customHeight="1">
      <c r="A38" s="300"/>
      <c r="B38" s="295" t="s">
        <v>42</v>
      </c>
      <c r="C38" s="277">
        <f>IF('表2'!C39=0,"-",'表2'!C39/P38*1000)</f>
        <v>9.351452308881305</v>
      </c>
      <c r="D38" s="278">
        <f>IF('表2'!F39=0,"-",'表2'!F39/P38*1000)</f>
        <v>7.4923251969687215</v>
      </c>
      <c r="E38" s="279">
        <f>IF('表2'!I39=0,"-",'表2'!I39/'表2'!$C39*1000)</f>
        <v>2.295684113865932</v>
      </c>
      <c r="F38" s="278">
        <f>IF('表2'!L39=0,"-",'表2'!L39/'表2'!$C39*1000)</f>
        <v>0.9182736455463728</v>
      </c>
      <c r="G38" s="278">
        <f>IF('表2'!O39=0,"-",'表2'!O39/'表３'!P38*1000)</f>
        <v>1.8591271119125825</v>
      </c>
      <c r="H38" s="280">
        <f>IF('表2'!P39=0,"-",'表2'!P39/('表2'!$C39+'表2'!$P39)*1000)</f>
        <v>23.756163155535635</v>
      </c>
      <c r="I38" s="281">
        <f>IF('表2'!Q39=0,"-",'表2'!Q39/('表2'!$C39+'表2'!$P39)*1000)</f>
        <v>7.61990138951143</v>
      </c>
      <c r="J38" s="282">
        <f>IF('表2'!R39=0,"-",'表2'!R39/('表2'!$C39+'表2'!$P39)*1000)</f>
        <v>16.136261766024205</v>
      </c>
      <c r="K38" s="283">
        <f>IF('表2'!S39=0,"-",'表2'!S39/P38*1000)</f>
        <v>6.491917305339087</v>
      </c>
      <c r="L38" s="284">
        <f>IF('表2'!T39=0,"-",'表2'!T39/P38*1000)</f>
        <v>2.687791159485627</v>
      </c>
      <c r="M38" s="295" t="str">
        <f>B38</f>
        <v>富士市</v>
      </c>
      <c r="N38" s="272"/>
      <c r="O38" s="60"/>
      <c r="P38" s="285">
        <f>'人口'!G5</f>
        <v>232905</v>
      </c>
      <c r="Q38" s="255"/>
      <c r="R38" s="250"/>
    </row>
    <row r="39" spans="1:18" ht="15" customHeight="1">
      <c r="A39" s="301"/>
      <c r="B39" s="297" t="s">
        <v>43</v>
      </c>
      <c r="C39" s="286">
        <f>IF('表2'!C40=0,"-",'表2'!C40/P39*1000)</f>
        <v>5.901232011595404</v>
      </c>
      <c r="D39" s="287">
        <f>IF('表2'!F40=0,"-",'表2'!F40/P39*1000)</f>
        <v>9.731856299823997</v>
      </c>
      <c r="E39" s="288" t="str">
        <f>IF('表2'!I40=0,"-",'表2'!I40/'表2'!$C40*1000)</f>
        <v>-</v>
      </c>
      <c r="F39" s="287" t="str">
        <f>IF('表2'!L40=0,"-",'表2'!L40/'表2'!$C40*1000)</f>
        <v>-</v>
      </c>
      <c r="G39" s="287">
        <f>IF('表2'!O40=0,"-",'表2'!O40/'表３'!P39*1000)</f>
        <v>-3.830624288228595</v>
      </c>
      <c r="H39" s="289">
        <f>IF('表2'!P40=0,"-",'表2'!P40/('表2'!$C40+'表2'!$P40)*1000)</f>
        <v>17.241379310344826</v>
      </c>
      <c r="I39" s="290" t="str">
        <f>IF('表2'!Q40=0,"-",'表2'!Q40/('表2'!$C40+'表2'!$P40)*1000)</f>
        <v>-</v>
      </c>
      <c r="J39" s="291">
        <f>IF('表2'!R40=0,"-",'表2'!R40/('表2'!$C40+'表2'!$P40)*1000)</f>
        <v>17.241379310344826</v>
      </c>
      <c r="K39" s="292">
        <f>IF('表2'!S40=0,"-",'表2'!S40/P39*1000)</f>
        <v>3.312972357386893</v>
      </c>
      <c r="L39" s="293">
        <f>IF('表2'!T40=0,"-",'表2'!T40/P39*1000)</f>
        <v>1.552955792525106</v>
      </c>
      <c r="M39" s="297" t="str">
        <f>B39</f>
        <v>芝川町</v>
      </c>
      <c r="N39" s="298"/>
      <c r="O39" s="61"/>
      <c r="P39" s="312">
        <f>'人口'!G6</f>
        <v>9659</v>
      </c>
      <c r="Q39" s="255"/>
      <c r="R39" s="250"/>
    </row>
    <row r="40" spans="1:18" ht="15" customHeight="1">
      <c r="A40" s="601" t="s">
        <v>460</v>
      </c>
      <c r="B40" s="602"/>
      <c r="C40" s="273">
        <f>IF('表2'!C41=0,"-",'表2'!C41/P40*1000)</f>
        <v>7.8743217934451675</v>
      </c>
      <c r="D40" s="265">
        <f>IF('表2'!F41=0,"-",'表2'!F41/P40*1000)</f>
        <v>8.599853454120918</v>
      </c>
      <c r="E40" s="264">
        <f>IF('表2'!I41=0,"-",'表2'!I41/'表2'!$C41*1000)</f>
        <v>2.376599634369287</v>
      </c>
      <c r="F40" s="265">
        <f>IF('表2'!L41=0,"-",'表2'!L41/'表2'!$C41*1000)</f>
        <v>1.2797074954296161</v>
      </c>
      <c r="G40" s="265">
        <f>IF('表2'!O41=0,"-",'表2'!O41/'表３'!P40*1000)</f>
        <v>-0.7255316606757521</v>
      </c>
      <c r="H40" s="266">
        <f>IF('表2'!P41=0,"-",'表2'!P41/('表2'!$C41+'表2'!$P41)*1000)</f>
        <v>30.65745171008329</v>
      </c>
      <c r="I40" s="267">
        <f>IF('表2'!Q41=0,"-",'表2'!Q41/('表2'!$C41+'表2'!$P41)*1000)</f>
        <v>13.468013468013467</v>
      </c>
      <c r="J40" s="268">
        <f>IF('表2'!R41=0,"-",'表2'!R41/('表2'!$C41+'表2'!$P41)*1000)</f>
        <v>17.18943824206982</v>
      </c>
      <c r="K40" s="274">
        <f>IF('表2'!S41=0,"-",'表2'!S41/P40*1000)</f>
        <v>5.516343896248973</v>
      </c>
      <c r="L40" s="275">
        <f>IF('表2'!T41=0,"-",'表2'!T41/P40*1000)</f>
        <v>1.9649815809968285</v>
      </c>
      <c r="M40" s="603" t="str">
        <f>A40</f>
        <v>静岡市保健所</v>
      </c>
      <c r="N40" s="604"/>
      <c r="O40" s="61"/>
      <c r="P40" s="285">
        <f>SUM(P41:P41)</f>
        <v>694663</v>
      </c>
      <c r="Q40" s="255"/>
      <c r="R40" s="250"/>
    </row>
    <row r="41" spans="1:18" ht="15" customHeight="1">
      <c r="A41" s="300"/>
      <c r="B41" s="295" t="s">
        <v>461</v>
      </c>
      <c r="C41" s="277">
        <f>IF('表2'!C42=0,"-",'表2'!C42/P41*1000)</f>
        <v>7.8743217934451675</v>
      </c>
      <c r="D41" s="278">
        <f>IF('表2'!F42=0,"-",'表2'!F42/P41*1000)</f>
        <v>8.599853454120918</v>
      </c>
      <c r="E41" s="279">
        <f>IF('表2'!I42=0,"-",'表2'!I42/'表2'!$C42*1000)</f>
        <v>2.376599634369287</v>
      </c>
      <c r="F41" s="278">
        <f>IF('表2'!L42=0,"-",'表2'!L42/'表2'!$C42*1000)</f>
        <v>1.2797074954296161</v>
      </c>
      <c r="G41" s="278">
        <f>IF('表2'!O42=0,"-",'表2'!O42/'表３'!P41*1000)</f>
        <v>-0.7255316606757521</v>
      </c>
      <c r="H41" s="280">
        <f>IF('表2'!P42=0,"-",'表2'!P42/('表2'!$C42+'表2'!$P42)*1000)</f>
        <v>30.65745171008329</v>
      </c>
      <c r="I41" s="281">
        <f>IF('表2'!Q42=0,"-",'表2'!Q42/('表2'!$C42+'表2'!$P42)*1000)</f>
        <v>13.468013468013467</v>
      </c>
      <c r="J41" s="282">
        <f>IF('表2'!R42=0,"-",'表2'!R42/('表2'!$C42+'表2'!$P42)*1000)</f>
        <v>17.18943824206982</v>
      </c>
      <c r="K41" s="283">
        <f>IF('表2'!S42=0,"-",'表2'!S42/P41*1000)</f>
        <v>5.516343896248973</v>
      </c>
      <c r="L41" s="284">
        <f>IF('表2'!T42=0,"-",'表2'!T42/P41*1000)</f>
        <v>1.9649815809968285</v>
      </c>
      <c r="M41" s="295" t="str">
        <f>B41</f>
        <v>静岡市</v>
      </c>
      <c r="N41" s="272"/>
      <c r="O41" s="61"/>
      <c r="P41" s="285">
        <f>'人口'!G8</f>
        <v>694663</v>
      </c>
      <c r="Q41" s="255"/>
      <c r="R41" s="250"/>
    </row>
    <row r="42" spans="1:18" ht="15" customHeight="1">
      <c r="A42" s="302"/>
      <c r="B42" s="299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299"/>
      <c r="N42" s="299"/>
      <c r="O42" s="60"/>
      <c r="P42" s="63"/>
      <c r="Q42" s="250"/>
      <c r="R42" s="250"/>
    </row>
    <row r="43" spans="1:18" ht="15" customHeight="1">
      <c r="A43" s="304"/>
      <c r="B43" s="29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295"/>
      <c r="N43" s="295"/>
      <c r="O43" s="60"/>
      <c r="P43" s="65"/>
      <c r="Q43" s="250"/>
      <c r="R43" s="250"/>
    </row>
    <row r="44" spans="1:18" ht="15" customHeight="1">
      <c r="A44" s="304"/>
      <c r="B44" s="29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295"/>
      <c r="N44" s="295"/>
      <c r="O44" s="60"/>
      <c r="P44" s="65"/>
      <c r="Q44" s="250"/>
      <c r="R44" s="250"/>
    </row>
    <row r="45" spans="1:18" ht="15" customHeight="1">
      <c r="A45" s="304"/>
      <c r="B45" s="29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295"/>
      <c r="N45" s="295"/>
      <c r="O45" s="60"/>
      <c r="P45" s="65"/>
      <c r="Q45" s="250"/>
      <c r="R45" s="250"/>
    </row>
    <row r="46" spans="1:18" ht="15" customHeight="1">
      <c r="A46" s="304"/>
      <c r="B46" s="29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295"/>
      <c r="N46" s="295"/>
      <c r="O46" s="60"/>
      <c r="P46" s="65"/>
      <c r="Q46" s="250"/>
      <c r="R46" s="250"/>
    </row>
    <row r="47" spans="1:18" ht="15" customHeight="1">
      <c r="A47" s="304"/>
      <c r="B47" s="29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295"/>
      <c r="N47" s="295"/>
      <c r="O47" s="60"/>
      <c r="P47" s="65"/>
      <c r="Q47" s="250"/>
      <c r="R47" s="250"/>
    </row>
    <row r="48" spans="1:18" ht="15" customHeight="1">
      <c r="A48" s="304"/>
      <c r="B48" s="29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295"/>
      <c r="N48" s="295"/>
      <c r="O48" s="60"/>
      <c r="P48" s="65"/>
      <c r="Q48" s="250"/>
      <c r="R48" s="250"/>
    </row>
    <row r="49" spans="1:18" ht="15" customHeight="1">
      <c r="A49" s="304"/>
      <c r="B49" s="29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295"/>
      <c r="N49" s="295"/>
      <c r="O49" s="60"/>
      <c r="P49" s="65"/>
      <c r="Q49" s="250"/>
      <c r="R49" s="250"/>
    </row>
    <row r="50" spans="1:18" ht="15" customHeight="1">
      <c r="A50" s="304"/>
      <c r="B50" s="29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295"/>
      <c r="N50" s="295"/>
      <c r="O50" s="60"/>
      <c r="P50" s="65"/>
      <c r="Q50" s="250"/>
      <c r="R50" s="250"/>
    </row>
    <row r="51" spans="1:18" ht="15" customHeight="1">
      <c r="A51" s="304"/>
      <c r="B51" s="29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295"/>
      <c r="N51" s="295"/>
      <c r="O51" s="60"/>
      <c r="P51" s="65"/>
      <c r="Q51" s="250"/>
      <c r="R51" s="250"/>
    </row>
    <row r="52" spans="1:18" ht="15" customHeight="1">
      <c r="A52" s="304"/>
      <c r="B52" s="29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295"/>
      <c r="N52" s="295"/>
      <c r="O52" s="60"/>
      <c r="P52" s="65"/>
      <c r="Q52" s="250"/>
      <c r="R52" s="250"/>
    </row>
    <row r="53" spans="1:18" ht="15" customHeight="1">
      <c r="A53" s="304"/>
      <c r="B53" s="295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295"/>
      <c r="N53" s="295"/>
      <c r="O53" s="60"/>
      <c r="P53" s="65"/>
      <c r="Q53" s="250"/>
      <c r="R53" s="250"/>
    </row>
    <row r="54" spans="1:18" ht="15" customHeight="1">
      <c r="A54" s="304"/>
      <c r="B54" s="295"/>
      <c r="C54" s="305"/>
      <c r="D54" s="305"/>
      <c r="E54" s="64" t="s">
        <v>462</v>
      </c>
      <c r="F54" s="305"/>
      <c r="G54" s="305"/>
      <c r="H54" s="305"/>
      <c r="I54" s="305"/>
      <c r="J54" s="306" t="s">
        <v>463</v>
      </c>
      <c r="K54" s="305"/>
      <c r="L54" s="305"/>
      <c r="M54" s="295"/>
      <c r="N54" s="295"/>
      <c r="O54" s="61"/>
      <c r="P54" s="65"/>
      <c r="Q54" s="250"/>
      <c r="R54" s="250"/>
    </row>
    <row r="55" spans="1:18" ht="15" customHeight="1">
      <c r="A55" s="307"/>
      <c r="B55" s="60"/>
      <c r="C55" s="60"/>
      <c r="D55" s="60"/>
      <c r="E55" s="60"/>
      <c r="F55" s="60"/>
      <c r="G55" s="60"/>
      <c r="H55" s="60"/>
      <c r="I55" s="60"/>
      <c r="J55" s="60"/>
      <c r="K55" s="247"/>
      <c r="L55" s="60"/>
      <c r="M55" s="60"/>
      <c r="N55" s="248"/>
      <c r="O55" s="61"/>
      <c r="P55" s="65"/>
      <c r="Q55" s="250"/>
      <c r="R55" s="250"/>
    </row>
    <row r="56" spans="1:19" ht="15" customHeight="1">
      <c r="A56" s="66" t="s">
        <v>46</v>
      </c>
      <c r="B56" s="61"/>
      <c r="C56" s="60"/>
      <c r="D56" s="60"/>
      <c r="E56" s="60"/>
      <c r="F56" s="60"/>
      <c r="G56" s="60"/>
      <c r="H56" s="251"/>
      <c r="I56" s="251"/>
      <c r="J56" s="251"/>
      <c r="K56" s="247"/>
      <c r="L56" s="61"/>
      <c r="M56" s="60"/>
      <c r="N56" s="248" t="str">
        <f>N2</f>
        <v>(平成17年)</v>
      </c>
      <c r="O56" s="61"/>
      <c r="P56" s="308"/>
      <c r="Q56" s="250"/>
      <c r="R56" s="250"/>
      <c r="S56" s="250"/>
    </row>
    <row r="57" spans="1:17" ht="15" customHeight="1">
      <c r="A57" s="244" t="s">
        <v>0</v>
      </c>
      <c r="B57" s="252"/>
      <c r="C57" s="253" t="s">
        <v>60</v>
      </c>
      <c r="D57" s="254" t="s">
        <v>61</v>
      </c>
      <c r="E57" s="253" t="s">
        <v>453</v>
      </c>
      <c r="F57" s="254" t="s">
        <v>454</v>
      </c>
      <c r="G57" s="254" t="s">
        <v>455</v>
      </c>
      <c r="H57" s="605" t="s">
        <v>456</v>
      </c>
      <c r="I57" s="606"/>
      <c r="J57" s="607"/>
      <c r="K57" s="254" t="s">
        <v>62</v>
      </c>
      <c r="L57" s="253" t="s">
        <v>63</v>
      </c>
      <c r="M57" s="244" t="s">
        <v>0</v>
      </c>
      <c r="N57" s="252"/>
      <c r="O57" s="61"/>
      <c r="P57" s="595" t="s">
        <v>457</v>
      </c>
      <c r="Q57" s="250"/>
    </row>
    <row r="58" spans="1:17" ht="15" customHeight="1">
      <c r="A58" s="245"/>
      <c r="B58" s="256"/>
      <c r="C58" s="608" t="s">
        <v>64</v>
      </c>
      <c r="D58" s="609"/>
      <c r="E58" s="608" t="s">
        <v>65</v>
      </c>
      <c r="F58" s="609"/>
      <c r="G58" s="257" t="s">
        <v>64</v>
      </c>
      <c r="H58" s="62" t="s">
        <v>10</v>
      </c>
      <c r="I58" s="258" t="s">
        <v>13</v>
      </c>
      <c r="J58" s="259" t="s">
        <v>14</v>
      </c>
      <c r="K58" s="610" t="s">
        <v>64</v>
      </c>
      <c r="L58" s="610"/>
      <c r="M58" s="245"/>
      <c r="N58" s="256"/>
      <c r="O58" s="61"/>
      <c r="P58" s="596"/>
      <c r="Q58" s="250"/>
    </row>
    <row r="59" spans="1:17" ht="15" customHeight="1">
      <c r="A59" s="601" t="s">
        <v>458</v>
      </c>
      <c r="B59" s="602"/>
      <c r="C59" s="273">
        <f>IF('表2'!C60=0,"-",'表2'!C60/P59*1000)</f>
        <v>8.250058099000698</v>
      </c>
      <c r="D59" s="265">
        <f>IF('表2'!F60=0,"-",'表2'!F60/P59*1000)</f>
        <v>8.748330884640987</v>
      </c>
      <c r="E59" s="274">
        <f>IF('表2'!I60=0,"-",'表2'!I60/'表2'!$C60*1000)</f>
        <v>3.10336595846264</v>
      </c>
      <c r="F59" s="265">
        <f>IF('表2'!L60=0,"-",'表2'!L60/'表2'!$C60*1000)</f>
        <v>1.90976366674624</v>
      </c>
      <c r="G59" s="265">
        <f>IF('表2'!O60=0,"-",'表2'!O60/'表３'!P59*1000)</f>
        <v>-0.49827278564029037</v>
      </c>
      <c r="H59" s="266">
        <f>IF('表2'!P60=0,"-",'表2'!P60/('表2'!$C60+'表2'!$P60)*1000)</f>
        <v>24.90689013035382</v>
      </c>
      <c r="I59" s="267">
        <f>IF('表2'!Q60=0,"-",'表2'!Q60/('表2'!$C60+'表2'!$P60)*1000)</f>
        <v>10.707635009310987</v>
      </c>
      <c r="J59" s="268">
        <f>IF('表2'!R60=0,"-",'表2'!R60/('表2'!$C60+'表2'!$P60)*1000)</f>
        <v>14.199255121042832</v>
      </c>
      <c r="K59" s="274">
        <f>IF('表2'!S60=0,"-",'表2'!S60/P59*1000)</f>
        <v>5.171795790875109</v>
      </c>
      <c r="L59" s="275">
        <f>IF('表2'!T60=0,"-",'表2'!T60/P59*1000)</f>
        <v>1.8099315810412129</v>
      </c>
      <c r="M59" s="603" t="str">
        <f>A59</f>
        <v>志太榛原保健所</v>
      </c>
      <c r="N59" s="604"/>
      <c r="O59" s="61"/>
      <c r="P59" s="309">
        <f>SUM(P60:P71)</f>
        <v>507754</v>
      </c>
      <c r="Q59" s="250"/>
    </row>
    <row r="60" spans="1:17" ht="15" customHeight="1">
      <c r="A60" s="300"/>
      <c r="B60" s="31" t="s">
        <v>44</v>
      </c>
      <c r="C60" s="278">
        <f>IF('表2'!C61=0,"-",'表2'!C61/P60*1000)</f>
        <v>7.261597551461322</v>
      </c>
      <c r="D60" s="278">
        <f>IF('表2'!F61=0,"-",'表2'!F61/P60*1000)</f>
        <v>10.322270899597912</v>
      </c>
      <c r="E60" s="278">
        <f>IF('表2'!I61=0,"-",'表2'!I61/'表2'!$C61*1000)</f>
        <v>8.264462809917356</v>
      </c>
      <c r="F60" s="278" t="str">
        <f>IF('表2'!L61=0,"-",'表2'!L61/'表2'!$C61*1000)</f>
        <v>-</v>
      </c>
      <c r="G60" s="278">
        <f>IF('表2'!O61=0,"-",'表2'!O61/'表３'!P60*1000)</f>
        <v>-3.06067334813659</v>
      </c>
      <c r="H60" s="277">
        <f>IF('表2'!P61=0,"-",'表2'!P61/('表2'!$C61+'表2'!$P61)*1000)</f>
        <v>16.260162601626018</v>
      </c>
      <c r="I60" s="281">
        <f>IF('表2'!Q61=0,"-",'表2'!Q61/('表2'!$C61+'表2'!$P61)*1000)</f>
        <v>8.130081300813009</v>
      </c>
      <c r="J60" s="283">
        <f>IF('表2'!R61=0,"-",'表2'!R61/('表2'!$C61+'表2'!$P61)*1000)</f>
        <v>8.130081300813009</v>
      </c>
      <c r="K60" s="278">
        <f>IF('表2'!S61=0,"-",'表2'!S61/P60*1000)</f>
        <v>3.540778971373702</v>
      </c>
      <c r="L60" s="284">
        <f>IF('表2'!T61=0,"-",'表2'!T61/P60*1000)</f>
        <v>1.0202244493788633</v>
      </c>
      <c r="M60" s="295" t="str">
        <f aca="true" t="shared" si="3" ref="M60:M71">B60</f>
        <v>富士川町</v>
      </c>
      <c r="N60" s="272"/>
      <c r="O60" s="61"/>
      <c r="P60" s="310">
        <f>'人口'!G10</f>
        <v>16663</v>
      </c>
      <c r="Q60" s="250"/>
    </row>
    <row r="61" spans="1:17" ht="15" customHeight="1">
      <c r="A61" s="300"/>
      <c r="B61" s="31" t="s">
        <v>452</v>
      </c>
      <c r="C61" s="278">
        <f>IF('表2'!C62=0,"-",'表2'!C62/P61*1000)</f>
        <v>6.390028400126223</v>
      </c>
      <c r="D61" s="278">
        <f>IF('表2'!F62=0,"-",'表2'!F62/P61*1000)</f>
        <v>10.96560429157463</v>
      </c>
      <c r="E61" s="278" t="str">
        <f>IF('表2'!I62=0,"-",'表2'!I62/'表2'!$C62*1000)</f>
        <v>-</v>
      </c>
      <c r="F61" s="278" t="str">
        <f>IF('表2'!L62=0,"-",'表2'!L62/'表2'!$C62*1000)</f>
        <v>-</v>
      </c>
      <c r="G61" s="278">
        <f>IF('表2'!O62=0,"-",'表2'!O62/'表３'!P61*1000)</f>
        <v>-4.575575891448406</v>
      </c>
      <c r="H61" s="277">
        <f>IF('表2'!P62=0,"-",'表2'!P62/('表2'!$C62+'表2'!$P62)*1000)</f>
        <v>35.714285714285715</v>
      </c>
      <c r="I61" s="281">
        <f>IF('表2'!Q62=0,"-",'表2'!Q62/('表2'!$C62+'表2'!$P62)*1000)</f>
        <v>23.809523809523807</v>
      </c>
      <c r="J61" s="283">
        <f>IF('表2'!R62=0,"-",'表2'!R62/('表2'!$C62+'表2'!$P62)*1000)</f>
        <v>11.904761904761903</v>
      </c>
      <c r="K61" s="278">
        <f>IF('表2'!S62=0,"-",'表2'!S62/P61*1000)</f>
        <v>4.023351214894289</v>
      </c>
      <c r="L61" s="284">
        <f>IF('表2'!T62=0,"-",'表2'!T62/P61*1000)</f>
        <v>1.656674029662354</v>
      </c>
      <c r="M61" s="295" t="str">
        <f t="shared" si="3"/>
        <v>蒲原町</v>
      </c>
      <c r="N61" s="272"/>
      <c r="O61" s="61"/>
      <c r="P61" s="310">
        <f>'人口'!G11</f>
        <v>12676</v>
      </c>
      <c r="Q61" s="250"/>
    </row>
    <row r="62" spans="1:18" ht="15" customHeight="1">
      <c r="A62" s="300"/>
      <c r="B62" s="27" t="s">
        <v>45</v>
      </c>
      <c r="C62" s="278">
        <f>IF('表2'!C63=0,"-",'表2'!C63/P62*1000)</f>
        <v>4.7224262776786645</v>
      </c>
      <c r="D62" s="278">
        <f>IF('表2'!F63=0,"-",'表2'!F63/P62*1000)</f>
        <v>11.228880260258158</v>
      </c>
      <c r="E62" s="278" t="str">
        <f>IF('表2'!I63=0,"-",'表2'!I63/'表2'!$C63*1000)</f>
        <v>-</v>
      </c>
      <c r="F62" s="278" t="str">
        <f>IF('表2'!L63=0,"-",'表2'!L63/'表2'!$C63*1000)</f>
        <v>-</v>
      </c>
      <c r="G62" s="278">
        <f>IF('表2'!O63=0,"-",'表2'!O63/'表３'!P62*1000)</f>
        <v>-6.506453982579494</v>
      </c>
      <c r="H62" s="277">
        <f>IF('表2'!P63=0,"-",'表2'!P63/('表2'!$C63+'表2'!$P63)*1000)</f>
        <v>134.6153846153846</v>
      </c>
      <c r="I62" s="281">
        <f>IF('表2'!Q63=0,"-",'表2'!Q63/('表2'!$C63+'表2'!$P63)*1000)</f>
        <v>57.69230769230769</v>
      </c>
      <c r="J62" s="283">
        <f>IF('表2'!R63=0,"-",'表2'!R63/('表2'!$C63+'表2'!$P63)*1000)</f>
        <v>76.92307692307693</v>
      </c>
      <c r="K62" s="278">
        <f>IF('表2'!S63=0,"-",'表2'!S63/P62*1000)</f>
        <v>4.092769440654843</v>
      </c>
      <c r="L62" s="284">
        <f>IF('表2'!T63=0,"-",'表2'!T63/P62*1000)</f>
        <v>1.154370867877007</v>
      </c>
      <c r="M62" s="295" t="str">
        <f t="shared" si="3"/>
        <v>由比町</v>
      </c>
      <c r="N62" s="272"/>
      <c r="O62" s="61"/>
      <c r="P62" s="310">
        <f>'人口'!G12</f>
        <v>9529</v>
      </c>
      <c r="Q62" s="250"/>
      <c r="R62" s="250"/>
    </row>
    <row r="63" spans="1:18" ht="15" customHeight="1">
      <c r="A63" s="300"/>
      <c r="B63" s="27" t="s">
        <v>47</v>
      </c>
      <c r="C63" s="277">
        <f>IF('表2'!C64=0,"-",'表2'!C64/P63*1000)</f>
        <v>8.660374582221008</v>
      </c>
      <c r="D63" s="278">
        <f>IF('表2'!F64=0,"-",'表2'!F64/P63*1000)</f>
        <v>9.490677485128119</v>
      </c>
      <c r="E63" s="283">
        <f>IF('表2'!I64=0,"-",'表2'!I64/'表2'!$C64*1000)</f>
        <v>3.6407766990291264</v>
      </c>
      <c r="F63" s="278">
        <f>IF('表2'!L64=0,"-",'表2'!L64/'表2'!$C64*1000)</f>
        <v>2.4271844660194173</v>
      </c>
      <c r="G63" s="278">
        <f>IF('表2'!O64=0,"-",'表2'!O64/'表３'!P63*1000)</f>
        <v>-0.8303029029071112</v>
      </c>
      <c r="H63" s="277">
        <f>IF('表2'!P64=0,"-",'表2'!P64/('表2'!$C64+'表2'!$P64)*1000)</f>
        <v>20.214030915576696</v>
      </c>
      <c r="I63" s="281">
        <f>IF('表2'!Q64=0,"-",'表2'!Q64/('表2'!$C64+'表2'!$P64)*1000)</f>
        <v>9.512485136741972</v>
      </c>
      <c r="J63" s="283">
        <f>IF('表2'!R64=0,"-",'表2'!R64/('表2'!$C64+'表2'!$P64)*1000)</f>
        <v>10.70154577883472</v>
      </c>
      <c r="K63" s="283">
        <f>IF('表2'!S64=0,"-",'表2'!S64/P63*1000)</f>
        <v>4.6244718642927705</v>
      </c>
      <c r="L63" s="284">
        <f>IF('表2'!T64=0,"-",'表2'!T64/P63*1000)</f>
        <v>1.6080549891745317</v>
      </c>
      <c r="M63" s="295" t="str">
        <f t="shared" si="3"/>
        <v>島田市</v>
      </c>
      <c r="N63" s="311"/>
      <c r="O63" s="61"/>
      <c r="P63" s="310">
        <f>'人口'!G13</f>
        <v>95146</v>
      </c>
      <c r="Q63" s="255"/>
      <c r="R63" s="250"/>
    </row>
    <row r="64" spans="1:18" ht="15" customHeight="1">
      <c r="A64" s="300"/>
      <c r="B64" s="27" t="s">
        <v>48</v>
      </c>
      <c r="C64" s="277">
        <f>IF('表2'!C65=0,"-",'表2'!C65/P64*1000)</f>
        <v>9.059687351965893</v>
      </c>
      <c r="D64" s="278">
        <f>IF('表2'!F65=0,"-",'表2'!F65/P64*1000)</f>
        <v>7.765446301685051</v>
      </c>
      <c r="E64" s="283">
        <f>IF('表2'!I65=0,"-",'表2'!I65/'表2'!$C65*1000)</f>
        <v>3.734827264239029</v>
      </c>
      <c r="F64" s="278">
        <f>IF('表2'!L65=0,"-",'表2'!L65/'表2'!$C65*1000)</f>
        <v>2.8011204481792715</v>
      </c>
      <c r="G64" s="278">
        <f>IF('表2'!O65=0,"-",'表2'!O65/'表３'!P64*1000)</f>
        <v>1.2942410502808417</v>
      </c>
      <c r="H64" s="280">
        <f>IF('表2'!P65=0,"-",'表2'!P65/('表2'!$C65+'表2'!$P65)*1000)</f>
        <v>14.719411223551058</v>
      </c>
      <c r="I64" s="281">
        <f>IF('表2'!Q65=0,"-",'表2'!Q65/('表2'!$C65+'表2'!$P65)*1000)</f>
        <v>8.27966881324747</v>
      </c>
      <c r="J64" s="282">
        <f>IF('表2'!R65=0,"-",'表2'!R65/('表2'!$C65+'表2'!$P65)*1000)</f>
        <v>6.439742410303588</v>
      </c>
      <c r="K64" s="283">
        <f>IF('表2'!S65=0,"-",'表2'!S65/P64*1000)</f>
        <v>5.599918792718414</v>
      </c>
      <c r="L64" s="284">
        <f>IF('表2'!T65=0,"-",'表2'!T65/P64*1000)</f>
        <v>2.0471002233200246</v>
      </c>
      <c r="M64" s="295" t="str">
        <f t="shared" si="3"/>
        <v>焼津市</v>
      </c>
      <c r="N64" s="311"/>
      <c r="O64" s="61"/>
      <c r="P64" s="310">
        <f>'人口'!G14</f>
        <v>118216</v>
      </c>
      <c r="Q64" s="255"/>
      <c r="R64" s="250"/>
    </row>
    <row r="65" spans="1:18" ht="15" customHeight="1">
      <c r="A65" s="300"/>
      <c r="B65" s="27" t="s">
        <v>49</v>
      </c>
      <c r="C65" s="277">
        <f>IF('表2'!C66=0,"-",'表2'!C66/P65*1000)</f>
        <v>8.565477537074162</v>
      </c>
      <c r="D65" s="278">
        <f>IF('表2'!F66=0,"-",'表2'!F66/P65*1000)</f>
        <v>7.793180382092068</v>
      </c>
      <c r="E65" s="283">
        <f>IF('表2'!I66=0,"-",'表2'!I66/'表2'!$C66*1000)</f>
        <v>2.73224043715847</v>
      </c>
      <c r="F65" s="278">
        <f>IF('表2'!L66=0,"-",'表2'!L66/'表2'!$C66*1000)</f>
        <v>1.8214936247723132</v>
      </c>
      <c r="G65" s="278">
        <f>IF('表2'!O66=0,"-",'表2'!O66/'表３'!P65*1000)</f>
        <v>0.7722971549820967</v>
      </c>
      <c r="H65" s="280">
        <f>IF('表2'!P66=0,"-",'表2'!P66/('表2'!$C66+'表2'!$P66)*1000)</f>
        <v>22.261798753339267</v>
      </c>
      <c r="I65" s="281">
        <f>IF('表2'!Q66=0,"-",'表2'!Q66/('表2'!$C66+'表2'!$P66)*1000)</f>
        <v>8.014247551202136</v>
      </c>
      <c r="J65" s="282">
        <f>IF('表2'!R66=0,"-",'表2'!R66/('表2'!$C66+'表2'!$P66)*1000)</f>
        <v>14.247551202137132</v>
      </c>
      <c r="K65" s="283">
        <f>IF('表2'!S66=0,"-",'表2'!S66/P65*1000)</f>
        <v>5.6401095257783425</v>
      </c>
      <c r="L65" s="284">
        <f>IF('表2'!T66=0,"-",'表2'!T66/P65*1000)</f>
        <v>1.880036508592781</v>
      </c>
      <c r="M65" s="295" t="str">
        <f t="shared" si="3"/>
        <v>藤枝市</v>
      </c>
      <c r="N65" s="311"/>
      <c r="O65" s="61"/>
      <c r="P65" s="310">
        <f>'人口'!G15</f>
        <v>128189</v>
      </c>
      <c r="R65" s="250"/>
    </row>
    <row r="66" spans="1:18" ht="15" customHeight="1">
      <c r="A66" s="300"/>
      <c r="B66" s="27" t="s">
        <v>426</v>
      </c>
      <c r="C66" s="277">
        <f>IF('表2'!C67=0,"-",'表2'!C67/P66*1000)</f>
        <v>7.583304531685201</v>
      </c>
      <c r="D66" s="278">
        <f>IF('表2'!F67=0,"-",'表2'!F67/P66*1000)</f>
        <v>9.860328948705959</v>
      </c>
      <c r="E66" s="283" t="str">
        <f>IF('表2'!I67=0,"-",'表2'!I67/'表2'!$C67*1000)</f>
        <v>-</v>
      </c>
      <c r="F66" s="278" t="str">
        <f>IF('表2'!L67=0,"-",'表2'!L67/'表2'!$C67*1000)</f>
        <v>-</v>
      </c>
      <c r="G66" s="278">
        <f>IF('表2'!O67=0,"-",'表2'!O67/'表３'!P66*1000)</f>
        <v>-2.277024417020758</v>
      </c>
      <c r="H66" s="280">
        <f>IF('表2'!P67=0,"-",'表2'!P67/('表2'!$C67+'表2'!$P67)*1000)</f>
        <v>50.89058524173028</v>
      </c>
      <c r="I66" s="281">
        <f>IF('表2'!Q67=0,"-",'表2'!Q67/('表2'!$C67+'表2'!$P67)*1000)</f>
        <v>15.267175572519083</v>
      </c>
      <c r="J66" s="282">
        <f>IF('表2'!R67=0,"-",'表2'!R67/('表2'!$C67+'表2'!$P67)*1000)</f>
        <v>35.62340966921119</v>
      </c>
      <c r="K66" s="283">
        <f>IF('表2'!S67=0,"-",'表2'!S67/P66*1000)</f>
        <v>5.204627238904589</v>
      </c>
      <c r="L66" s="284">
        <f>IF('表2'!T67=0,"-",'表2'!T67/P66*1000)</f>
        <v>2.2160326915648443</v>
      </c>
      <c r="M66" s="295" t="str">
        <f t="shared" si="3"/>
        <v>牧之原市</v>
      </c>
      <c r="N66" s="311"/>
      <c r="O66" s="61"/>
      <c r="P66" s="310">
        <f>'人口'!G16</f>
        <v>49187</v>
      </c>
      <c r="Q66" s="255"/>
      <c r="R66" s="250"/>
    </row>
    <row r="67" spans="1:18" ht="15" customHeight="1">
      <c r="A67" s="300"/>
      <c r="B67" s="27" t="s">
        <v>50</v>
      </c>
      <c r="C67" s="277">
        <f>IF('表2'!C68=0,"-",'表2'!C68/P67*1000)</f>
        <v>5.2360174533915105</v>
      </c>
      <c r="D67" s="278">
        <f>IF('表2'!F68=0,"-",'表2'!F68/P67*1000)</f>
        <v>8.250694168980564</v>
      </c>
      <c r="E67" s="283" t="str">
        <f>IF('表2'!I68=0,"-",'表2'!I68/'表2'!$C68*1000)</f>
        <v>-</v>
      </c>
      <c r="F67" s="278" t="str">
        <f>IF('表2'!L68=0,"-",'表2'!L68/'表2'!$C68*1000)</f>
        <v>-</v>
      </c>
      <c r="G67" s="278">
        <f>IF('表2'!O68=0,"-",'表2'!O68/'表３'!P67*1000)</f>
        <v>-3.014676715589052</v>
      </c>
      <c r="H67" s="280">
        <f>IF('表2'!P68=0,"-",'表2'!P68/('表2'!$C68+'表2'!$P68)*1000)</f>
        <v>57.14285714285714</v>
      </c>
      <c r="I67" s="281">
        <f>IF('表2'!Q68=0,"-",'表2'!Q68/('表2'!$C68+'表2'!$P68)*1000)</f>
        <v>28.57142857142857</v>
      </c>
      <c r="J67" s="282">
        <f>IF('表2'!R68=0,"-",'表2'!R68/('表2'!$C68+'表2'!$P68)*1000)</f>
        <v>28.57142857142857</v>
      </c>
      <c r="K67" s="283">
        <f>IF('表2'!S68=0,"-",'表2'!S68/P67*1000)</f>
        <v>3.094010313367711</v>
      </c>
      <c r="L67" s="284">
        <f>IF('表2'!T68=0,"-",'表2'!T68/P67*1000)</f>
        <v>1.0313367711225705</v>
      </c>
      <c r="M67" s="295" t="str">
        <f t="shared" si="3"/>
        <v>岡部町</v>
      </c>
      <c r="N67" s="311"/>
      <c r="O67" s="60"/>
      <c r="P67" s="310">
        <f>'人口'!G17</f>
        <v>12605</v>
      </c>
      <c r="Q67" s="250"/>
      <c r="R67" s="250"/>
    </row>
    <row r="68" spans="1:18" ht="15" customHeight="1">
      <c r="A68" s="300"/>
      <c r="B68" s="27" t="s">
        <v>51</v>
      </c>
      <c r="C68" s="277">
        <f>IF('表2'!C69=0,"-",'表2'!C69/P68*1000)</f>
        <v>8.20865881106845</v>
      </c>
      <c r="D68" s="278">
        <f>IF('表2'!F69=0,"-",'表2'!F69/P68*1000)</f>
        <v>7.811465642790944</v>
      </c>
      <c r="E68" s="283">
        <f>IF('表2'!I69=0,"-",'表2'!I69/'表2'!$C69*1000)</f>
        <v>5.376344086021506</v>
      </c>
      <c r="F68" s="278">
        <f>IF('表2'!L69=0,"-",'表2'!L69/'表2'!$C69*1000)</f>
        <v>5.376344086021506</v>
      </c>
      <c r="G68" s="278">
        <f>IF('表2'!O69=0,"-",'表2'!O69/'表３'!P68*1000)</f>
        <v>0.39719316827750567</v>
      </c>
      <c r="H68" s="280">
        <f>IF('表2'!P69=0,"-",'表2'!P69/('表2'!$C69+'表2'!$P69)*1000)</f>
        <v>21.052631578947366</v>
      </c>
      <c r="I68" s="281">
        <f>IF('表2'!Q69=0,"-",'表2'!Q69/('表2'!$C69+'表2'!$P69)*1000)</f>
        <v>10.526315789473683</v>
      </c>
      <c r="J68" s="282">
        <f>IF('表2'!R69=0,"-",'表2'!R69/('表2'!$C69+'表2'!$P69)*1000)</f>
        <v>10.526315789473683</v>
      </c>
      <c r="K68" s="283">
        <f>IF('表2'!S69=0,"-",'表2'!S69/P68*1000)</f>
        <v>5.075246039101461</v>
      </c>
      <c r="L68" s="284">
        <f>IF('表2'!T69=0,"-",'表2'!T69/P68*1000)</f>
        <v>1.6329052473630785</v>
      </c>
      <c r="M68" s="295" t="str">
        <f t="shared" si="3"/>
        <v>大井川町</v>
      </c>
      <c r="N68" s="311"/>
      <c r="O68" s="61"/>
      <c r="P68" s="310">
        <f>'人口'!G18</f>
        <v>22659</v>
      </c>
      <c r="Q68" s="250"/>
      <c r="R68" s="250"/>
    </row>
    <row r="69" spans="1:18" ht="15" customHeight="1">
      <c r="A69" s="300"/>
      <c r="B69" s="27" t="s">
        <v>52</v>
      </c>
      <c r="C69" s="277">
        <f>IF('表2'!C70=0,"-",'表2'!C70/P69*1000)</f>
        <v>9.199928405226418</v>
      </c>
      <c r="D69" s="278">
        <f>IF('表2'!F70=0,"-",'表2'!F70/P69*1000)</f>
        <v>8.734562376946482</v>
      </c>
      <c r="E69" s="283">
        <f>IF('表2'!I70=0,"-",'表2'!I70/'表2'!$C70*1000)</f>
        <v>3.8910505836575875</v>
      </c>
      <c r="F69" s="278" t="str">
        <f>IF('表2'!L70=0,"-",'表2'!L70/'表2'!$C70*1000)</f>
        <v>-</v>
      </c>
      <c r="G69" s="278">
        <f>IF('表2'!O70=0,"-",'表2'!O70/'表３'!P69*1000)</f>
        <v>0.46536602827993556</v>
      </c>
      <c r="H69" s="280">
        <f>IF('表2'!P70=0,"-",'表2'!P70/('表2'!$C70+'表2'!$P70)*1000)</f>
        <v>22.813688212927758</v>
      </c>
      <c r="I69" s="281">
        <f>IF('表2'!Q70=0,"-",'表2'!Q70/('表2'!$C70+'表2'!$P70)*1000)</f>
        <v>11.406844106463879</v>
      </c>
      <c r="J69" s="282">
        <f>IF('表2'!R70=0,"-",'表2'!R70/('表2'!$C70+'表2'!$P70)*1000)</f>
        <v>11.406844106463879</v>
      </c>
      <c r="K69" s="283">
        <f>IF('表2'!S70=0,"-",'表2'!S70/P69*1000)</f>
        <v>6.908895650617505</v>
      </c>
      <c r="L69" s="284">
        <f>IF('表2'!T70=0,"-",'表2'!T70/P69*1000)</f>
        <v>1.9330588867012708</v>
      </c>
      <c r="M69" s="295" t="str">
        <f t="shared" si="3"/>
        <v>吉田町</v>
      </c>
      <c r="N69" s="311"/>
      <c r="O69" s="61"/>
      <c r="P69" s="310">
        <f>'人口'!G19</f>
        <v>27935</v>
      </c>
      <c r="Q69" s="250"/>
      <c r="R69" s="250"/>
    </row>
    <row r="70" spans="1:18" ht="15" customHeight="1">
      <c r="A70" s="300"/>
      <c r="B70" s="27" t="s">
        <v>53</v>
      </c>
      <c r="C70" s="277">
        <f>IF('表2'!C71=0,"-",'表2'!C71/P70*1000)</f>
        <v>4.826897470039946</v>
      </c>
      <c r="D70" s="278">
        <f>IF('表2'!F71=0,"-",'表2'!F71/P70*1000)</f>
        <v>10.652463382157125</v>
      </c>
      <c r="E70" s="283" t="str">
        <f>IF('表2'!I71=0,"-",'表2'!I71/'表2'!$C71*1000)</f>
        <v>-</v>
      </c>
      <c r="F70" s="278" t="str">
        <f>IF('表2'!L71=0,"-",'表2'!L71/'表2'!$C71*1000)</f>
        <v>-</v>
      </c>
      <c r="G70" s="278">
        <f>IF('表2'!O71=0,"-",'表2'!O71/'表３'!P70*1000)</f>
        <v>-5.8255659121171774</v>
      </c>
      <c r="H70" s="280">
        <f>IF('表2'!P71=0,"-",'表2'!P71/('表2'!$C71+'表2'!$P71)*1000)</f>
        <v>93.75</v>
      </c>
      <c r="I70" s="281">
        <f>IF('表2'!Q71=0,"-",'表2'!Q71/('表2'!$C71+'表2'!$P71)*1000)</f>
        <v>31.25</v>
      </c>
      <c r="J70" s="282">
        <f>IF('表2'!R71=0,"-",'表2'!R71/('表2'!$C71+'表2'!$P71)*1000)</f>
        <v>62.5</v>
      </c>
      <c r="K70" s="283">
        <f>IF('表2'!S71=0,"-",'表2'!S71/P70*1000)</f>
        <v>2.996005326231691</v>
      </c>
      <c r="L70" s="284">
        <f>IF('表2'!T71=0,"-",'表2'!T71/P70*1000)</f>
        <v>1.1651131824234355</v>
      </c>
      <c r="M70" s="295" t="str">
        <f t="shared" si="3"/>
        <v>川根町</v>
      </c>
      <c r="N70" s="311"/>
      <c r="O70" s="61"/>
      <c r="P70" s="310">
        <f>'人口'!G20</f>
        <v>6008</v>
      </c>
      <c r="Q70" s="250"/>
      <c r="R70" s="250"/>
    </row>
    <row r="71" spans="1:18" ht="15" customHeight="1">
      <c r="A71" s="300"/>
      <c r="B71" s="27" t="s">
        <v>427</v>
      </c>
      <c r="C71" s="277">
        <f>IF('表2'!C72=0,"-",'表2'!C72/P71*1000)</f>
        <v>4.250083883234538</v>
      </c>
      <c r="D71" s="278">
        <f>IF('表2'!F72=0,"-",'表2'!F72/P71*1000)</f>
        <v>14.539760653170788</v>
      </c>
      <c r="E71" s="283" t="str">
        <f>IF('表2'!I72=0,"-",'表2'!I72/'表2'!$C72*1000)</f>
        <v>-</v>
      </c>
      <c r="F71" s="278" t="str">
        <f>IF('表2'!L72=0,"-",'表2'!L72/'表2'!$C72*1000)</f>
        <v>-</v>
      </c>
      <c r="G71" s="278">
        <f>IF('表2'!O72=0,"-",'表2'!O72/'表３'!P71*1000)</f>
        <v>-10.28967676993625</v>
      </c>
      <c r="H71" s="280" t="str">
        <f>IF('表2'!P72=0,"-",'表2'!P72/('表2'!$C72+'表2'!$P72)*1000)</f>
        <v>-</v>
      </c>
      <c r="I71" s="281" t="str">
        <f>IF('表2'!Q72=0,"-",'表2'!Q72/('表2'!$C72+'表2'!$P72)*1000)</f>
        <v>-</v>
      </c>
      <c r="J71" s="282" t="str">
        <f>IF('表2'!R72=0,"-",'表2'!R72/('表2'!$C72+'表2'!$P72)*1000)</f>
        <v>-</v>
      </c>
      <c r="K71" s="283">
        <f>IF('表2'!S72=0,"-",'表2'!S72/P71*1000)</f>
        <v>3.467173694217649</v>
      </c>
      <c r="L71" s="284">
        <f>IF('表2'!T72=0,"-",'表2'!T72/P71*1000)</f>
        <v>1.565820378033777</v>
      </c>
      <c r="M71" s="295" t="str">
        <f t="shared" si="3"/>
        <v>川根本町</v>
      </c>
      <c r="N71" s="311"/>
      <c r="O71" s="61"/>
      <c r="P71" s="310">
        <f>'人口'!G21</f>
        <v>8941</v>
      </c>
      <c r="Q71" s="250"/>
      <c r="R71" s="250"/>
    </row>
    <row r="72" spans="1:18" ht="15" customHeight="1">
      <c r="A72" s="597" t="s">
        <v>449</v>
      </c>
      <c r="B72" s="598"/>
      <c r="C72" s="273">
        <f>IF('表2'!C73=0,"-",'表2'!C73/P72*1000)</f>
        <v>8.94598227118407</v>
      </c>
      <c r="D72" s="265">
        <f>IF('表2'!F73=0,"-",'表2'!F73/P72*1000)</f>
        <v>8.153546151634982</v>
      </c>
      <c r="E72" s="274">
        <f>IF('表2'!I73=0,"-",'表2'!I73/'表2'!$C73*1000)</f>
        <v>2.822405557967868</v>
      </c>
      <c r="F72" s="265">
        <f>IF('表2'!L73=0,"-",'表2'!L73/'表2'!$C73*1000)</f>
        <v>1.0855405992184108</v>
      </c>
      <c r="G72" s="265">
        <f>IF('表2'!O73=0,"-",'表2'!O73/'表３'!P72*1000)</f>
        <v>0.7924361195490883</v>
      </c>
      <c r="H72" s="266">
        <f>IF('表2'!P73=0,"-",'表2'!P73/('表2'!$C73+'表2'!$P73)*1000)</f>
        <v>23.117709437963946</v>
      </c>
      <c r="I72" s="267">
        <f>IF('表2'!Q73=0,"-",'表2'!Q73/('表2'!$C73+'表2'!$P73)*1000)</f>
        <v>10.180275715800637</v>
      </c>
      <c r="J72" s="268">
        <f>IF('表2'!R73=0,"-",'表2'!R73/('表2'!$C73+'表2'!$P73)*1000)</f>
        <v>12.93743372216331</v>
      </c>
      <c r="K72" s="274">
        <f>IF('表2'!S73=0,"-",'表2'!S73/P72*1000)</f>
        <v>5.68689450499934</v>
      </c>
      <c r="L72" s="275">
        <f>IF('表2'!T73=0,"-",'表2'!T73/P72*1000)</f>
        <v>1.707233698734433</v>
      </c>
      <c r="M72" s="599" t="str">
        <f>A72</f>
        <v>西部保健所</v>
      </c>
      <c r="N72" s="600"/>
      <c r="O72" s="61"/>
      <c r="P72" s="309">
        <f>SUM(P73:P80)</f>
        <v>514868</v>
      </c>
      <c r="Q72" s="250"/>
      <c r="R72" s="250"/>
    </row>
    <row r="73" spans="1:18" ht="15" customHeight="1">
      <c r="A73" s="300"/>
      <c r="B73" s="27" t="s">
        <v>54</v>
      </c>
      <c r="C73" s="277">
        <f>IF('表2'!C74=0,"-",'表2'!C74/P73*1000)</f>
        <v>8.509547296967328</v>
      </c>
      <c r="D73" s="278">
        <f>IF('表2'!F74=0,"-",'表2'!F74/P73*1000)</f>
        <v>7.72207842945744</v>
      </c>
      <c r="E73" s="283">
        <f>IF('表2'!I74=0,"-",'表2'!I74/'表2'!$C74*1000)</f>
        <v>2.152080344332855</v>
      </c>
      <c r="F73" s="278" t="str">
        <f>IF('表2'!L74=0,"-",'表2'!L74/'表2'!$C74*1000)</f>
        <v>-</v>
      </c>
      <c r="G73" s="278">
        <f>IF('表2'!O74=0,"-",'表2'!O74/'表３'!P73*1000)</f>
        <v>0.7874688675098892</v>
      </c>
      <c r="H73" s="280">
        <f>IF('表2'!P74=0,"-",'表2'!P74/('表2'!$C74+'表2'!$P74)*1000)</f>
        <v>24.4926522043387</v>
      </c>
      <c r="I73" s="281">
        <f>IF('表2'!Q74=0,"-",'表2'!Q74/('表2'!$C74+'表2'!$P74)*1000)</f>
        <v>10.496850944716584</v>
      </c>
      <c r="J73" s="282">
        <f>IF('表2'!R74=0,"-",'表2'!R74/('表2'!$C74+'表2'!$P74)*1000)</f>
        <v>13.995801259622114</v>
      </c>
      <c r="K73" s="283">
        <f>IF('表2'!S74=0,"-",'表2'!S74/P73*1000)</f>
        <v>5.591639400302778</v>
      </c>
      <c r="L73" s="284">
        <f>IF('表2'!T74=0,"-",'表2'!T74/P73*1000)</f>
        <v>1.7641744396151782</v>
      </c>
      <c r="M73" s="295" t="str">
        <f aca="true" t="shared" si="4" ref="M73:M80">B73</f>
        <v>磐田市</v>
      </c>
      <c r="N73" s="311"/>
      <c r="O73" s="61"/>
      <c r="P73" s="310">
        <f>'人口'!G23</f>
        <v>163816</v>
      </c>
      <c r="Q73" s="250"/>
      <c r="R73" s="250"/>
    </row>
    <row r="74" spans="1:18" ht="15" customHeight="1">
      <c r="A74" s="300"/>
      <c r="B74" s="27" t="s">
        <v>55</v>
      </c>
      <c r="C74" s="277">
        <f>IF('表2'!C75=0,"-",'表2'!C75/P74*1000)</f>
        <v>8.755060284341878</v>
      </c>
      <c r="D74" s="278">
        <f>IF('表2'!F75=0,"-",'表2'!F75/P74*1000)</f>
        <v>8.421366913424134</v>
      </c>
      <c r="E74" s="283">
        <f>IF('表2'!I75=0,"-",'表2'!I75/'表2'!$C75*1000)</f>
        <v>6.018054162487462</v>
      </c>
      <c r="F74" s="278">
        <f>IF('表2'!L75=0,"-",'表2'!L75/'表2'!$C75*1000)</f>
        <v>4.012036108324975</v>
      </c>
      <c r="G74" s="278">
        <f>IF('表2'!O75=0,"-",'表2'!O75/'表３'!P74*1000)</f>
        <v>0.3336933709177446</v>
      </c>
      <c r="H74" s="280">
        <f>IF('表2'!P75=0,"-",'表2'!P75/('表2'!$C75+'表2'!$P75)*1000)</f>
        <v>16.765285996055226</v>
      </c>
      <c r="I74" s="281">
        <f>IF('表2'!Q75=0,"-",'表2'!Q75/('表2'!$C75+'表2'!$P75)*1000)</f>
        <v>4.930966469428008</v>
      </c>
      <c r="J74" s="282">
        <f>IF('表2'!R75=0,"-",'表2'!R75/('表2'!$C75+'表2'!$P75)*1000)</f>
        <v>11.834319526627219</v>
      </c>
      <c r="K74" s="283">
        <f>IF('表2'!S75=0,"-",'表2'!S75/P74*1000)</f>
        <v>5.734257137086506</v>
      </c>
      <c r="L74" s="284">
        <f>IF('表2'!T75=0,"-",'表2'!T75/P74*1000)</f>
        <v>1.396243315155826</v>
      </c>
      <c r="M74" s="295" t="str">
        <f t="shared" si="4"/>
        <v>掛川市</v>
      </c>
      <c r="N74" s="311"/>
      <c r="O74" s="61"/>
      <c r="P74" s="310">
        <f>'人口'!G24</f>
        <v>113877</v>
      </c>
      <c r="Q74" s="250"/>
      <c r="R74" s="250"/>
    </row>
    <row r="75" spans="1:18" ht="15" customHeight="1">
      <c r="A75" s="300"/>
      <c r="B75" s="27" t="s">
        <v>56</v>
      </c>
      <c r="C75" s="277">
        <f>IF('表2'!C76=0,"-",'表2'!C76/P75*1000)</f>
        <v>10.105793074229606</v>
      </c>
      <c r="D75" s="278">
        <f>IF('表2'!F76=0,"-",'表2'!F76/P75*1000)</f>
        <v>7.015488903565064</v>
      </c>
      <c r="E75" s="283">
        <f>IF('表2'!I76=0,"-",'表2'!I76/'表2'!$C76*1000)</f>
        <v>2.466091245376079</v>
      </c>
      <c r="F75" s="278">
        <f>IF('表2'!L76=0,"-",'表2'!L76/'表2'!$C76*1000)</f>
        <v>1.2330456226880395</v>
      </c>
      <c r="G75" s="278">
        <f>IF('表2'!O76=0,"-",'表2'!O76/'表３'!P75*1000)</f>
        <v>3.09030417066454</v>
      </c>
      <c r="H75" s="280">
        <f>IF('表2'!P76=0,"-",'表2'!P76/('表2'!$C76+'表2'!$P76)*1000)</f>
        <v>26.410564225690276</v>
      </c>
      <c r="I75" s="281">
        <f>IF('表2'!Q76=0,"-",'表2'!Q76/('表2'!$C76+'表2'!$P76)*1000)</f>
        <v>10.804321728691477</v>
      </c>
      <c r="J75" s="282">
        <f>IF('表2'!R76=0,"-",'表2'!R76/('表2'!$C76+'表2'!$P76)*1000)</f>
        <v>15.6062424969988</v>
      </c>
      <c r="K75" s="283">
        <f>IF('表2'!S76=0,"-",'表2'!S76/P75*1000)</f>
        <v>6.741349017457726</v>
      </c>
      <c r="L75" s="284">
        <f>IF('表2'!T76=0,"-",'表2'!T76/P75*1000)</f>
        <v>1.869135587095488</v>
      </c>
      <c r="M75" s="295" t="str">
        <f t="shared" si="4"/>
        <v>袋井市</v>
      </c>
      <c r="N75" s="311"/>
      <c r="O75" s="61"/>
      <c r="P75" s="310">
        <f>'人口'!G25</f>
        <v>80251</v>
      </c>
      <c r="Q75" s="250"/>
      <c r="R75" s="250"/>
    </row>
    <row r="76" spans="1:18" ht="15" customHeight="1">
      <c r="A76" s="300"/>
      <c r="B76" s="27" t="s">
        <v>428</v>
      </c>
      <c r="C76" s="277">
        <f>IF('表2'!C77=0,"-",'表2'!C77/P76*1000)</f>
        <v>9.391921031194595</v>
      </c>
      <c r="D76" s="278">
        <f>IF('表2'!F77=0,"-",'表2'!F77/P76*1000)</f>
        <v>7.475202453399779</v>
      </c>
      <c r="E76" s="283" t="str">
        <f>IF('表2'!I77=0,"-",'表2'!I77/'表2'!$C77*1000)</f>
        <v>-</v>
      </c>
      <c r="F76" s="278" t="str">
        <f>IF('表2'!L77=0,"-",'表2'!L77/'表2'!$C77*1000)</f>
        <v>-</v>
      </c>
      <c r="G76" s="278">
        <f>IF('表2'!O77=0,"-",'表2'!O77/'表３'!P76*1000)</f>
        <v>1.9167185777948152</v>
      </c>
      <c r="H76" s="280">
        <f>IF('表2'!P77=0,"-",'表2'!P77/('表2'!$C77+'表2'!$P77)*1000)</f>
        <v>17.543859649122805</v>
      </c>
      <c r="I76" s="281">
        <f>IF('表2'!Q77=0,"-",'表2'!Q77/('表2'!$C77+'表2'!$P77)*1000)</f>
        <v>7.518796992481203</v>
      </c>
      <c r="J76" s="282">
        <f>IF('表2'!R77=0,"-",'表2'!R77/('表2'!$C77+'表2'!$P77)*1000)</f>
        <v>10.025062656641603</v>
      </c>
      <c r="K76" s="283">
        <f>IF('表2'!S77=0,"-",'表2'!S77/P76*1000)</f>
        <v>4.552206622262687</v>
      </c>
      <c r="L76" s="284">
        <f>IF('表2'!T77=0,"-",'表2'!T77/P76*1000)</f>
        <v>1.629210791125593</v>
      </c>
      <c r="M76" s="295" t="str">
        <f t="shared" si="4"/>
        <v>湖西市</v>
      </c>
      <c r="N76" s="311"/>
      <c r="O76" s="61"/>
      <c r="P76" s="310">
        <f>'人口'!G26</f>
        <v>41738</v>
      </c>
      <c r="Q76" s="250"/>
      <c r="R76" s="250"/>
    </row>
    <row r="77" spans="1:18" ht="15" customHeight="1">
      <c r="A77" s="300"/>
      <c r="B77" s="27" t="s">
        <v>418</v>
      </c>
      <c r="C77" s="277">
        <f>IF('表2'!C78=0,"-",'表2'!C78/P77*1000)</f>
        <v>9.203083326006038</v>
      </c>
      <c r="D77" s="278">
        <f>IF('表2'!F78=0,"-",'表2'!F78/P77*1000)</f>
        <v>9.32032005627363</v>
      </c>
      <c r="E77" s="283">
        <f>IF('表2'!I78=0,"-",'表2'!I78/'表2'!$C78*1000)</f>
        <v>3.1847133757961785</v>
      </c>
      <c r="F77" s="278" t="str">
        <f>IF('表2'!L78=0,"-",'表2'!L78/'表2'!$C78*1000)</f>
        <v>-</v>
      </c>
      <c r="G77" s="278">
        <f>IF('表2'!O78=0,"-",'表2'!O78/'表３'!P77*1000)</f>
        <v>-0.11723673026759285</v>
      </c>
      <c r="H77" s="280">
        <f>IF('表2'!P78=0,"-",'表2'!P78/('表2'!$C78+'表2'!$P78)*1000)</f>
        <v>33.84615384615385</v>
      </c>
      <c r="I77" s="281">
        <f>IF('表2'!Q78=0,"-",'表2'!Q78/('表2'!$C78+'表2'!$P78)*1000)</f>
        <v>21.538461538461537</v>
      </c>
      <c r="J77" s="282">
        <f>IF('表2'!R78=0,"-",'表2'!R78/('表2'!$C78+'表2'!$P78)*1000)</f>
        <v>12.307692307692308</v>
      </c>
      <c r="K77" s="283">
        <f>IF('表2'!S78=0,"-",'表2'!S78/P77*1000)</f>
        <v>5.9790732436472345</v>
      </c>
      <c r="L77" s="284">
        <f>IF('表2'!T78=0,"-",'表2'!T78/P77*1000)</f>
        <v>1.96371523198218</v>
      </c>
      <c r="M77" s="295" t="str">
        <f t="shared" si="4"/>
        <v>御前崎市</v>
      </c>
      <c r="N77" s="311"/>
      <c r="O77" s="61"/>
      <c r="P77" s="310">
        <f>'人口'!G27</f>
        <v>34119</v>
      </c>
      <c r="Q77" s="250"/>
      <c r="R77" s="250"/>
    </row>
    <row r="78" spans="1:18" ht="15" customHeight="1">
      <c r="A78" s="300"/>
      <c r="B78" s="27" t="s">
        <v>430</v>
      </c>
      <c r="C78" s="277">
        <f>IF('表2'!C79=0,"-",'表2'!C79/P78*1000)</f>
        <v>9.697187366719792</v>
      </c>
      <c r="D78" s="278">
        <f>IF('表2'!F79=0,"-",'表2'!F79/P78*1000)</f>
        <v>9.225796314170912</v>
      </c>
      <c r="E78" s="283">
        <f>IF('表2'!I79=0,"-",'表2'!I79/'表2'!$C79*1000)</f>
        <v>2.314814814814815</v>
      </c>
      <c r="F78" s="278" t="str">
        <f>IF('表2'!L79=0,"-",'表2'!L79/'表2'!$C79*1000)</f>
        <v>-</v>
      </c>
      <c r="G78" s="278">
        <f>IF('表2'!O79=0,"-",'表2'!O79/'表３'!P78*1000)</f>
        <v>0.47139105254887875</v>
      </c>
      <c r="H78" s="280">
        <f>IF('表2'!P79=0,"-",'表2'!P79/('表2'!$C79+'表2'!$P79)*1000)</f>
        <v>22.62443438914027</v>
      </c>
      <c r="I78" s="281">
        <f>IF('表2'!Q79=0,"-",'表2'!Q79/('表2'!$C79+'表2'!$P79)*1000)</f>
        <v>11.312217194570135</v>
      </c>
      <c r="J78" s="282">
        <f>IF('表2'!R79=0,"-",'表2'!R79/('表2'!$C79+'表2'!$P79)*1000)</f>
        <v>11.312217194570135</v>
      </c>
      <c r="K78" s="283">
        <f>IF('表2'!S79=0,"-",'表2'!S79/P78*1000)</f>
        <v>5.36487912186581</v>
      </c>
      <c r="L78" s="284">
        <f>IF('表2'!T79=0,"-",'表2'!T79/P78*1000)</f>
        <v>1.840669824238479</v>
      </c>
      <c r="M78" s="295" t="str">
        <f t="shared" si="4"/>
        <v>菊川市</v>
      </c>
      <c r="N78" s="311"/>
      <c r="O78" s="61"/>
      <c r="P78" s="310">
        <f>'人口'!G28</f>
        <v>44549</v>
      </c>
      <c r="Q78" s="250"/>
      <c r="R78" s="250"/>
    </row>
    <row r="79" spans="1:18" ht="15" customHeight="1">
      <c r="A79" s="300"/>
      <c r="B79" s="27" t="s">
        <v>57</v>
      </c>
      <c r="C79" s="277">
        <f>IF('表2'!C80=0,"-",'表2'!C80/P79*1000)</f>
        <v>6.862257583291895</v>
      </c>
      <c r="D79" s="278">
        <f>IF('表2'!F80=0,"-",'表2'!F80/P79*1000)</f>
        <v>9.945300845350571</v>
      </c>
      <c r="E79" s="283" t="str">
        <f>IF('表2'!I80=0,"-",'表2'!I80/'表2'!$C80*1000)</f>
        <v>-</v>
      </c>
      <c r="F79" s="278" t="str">
        <f>IF('表2'!L80=0,"-",'表2'!L80/'表2'!$C80*1000)</f>
        <v>-</v>
      </c>
      <c r="G79" s="278">
        <f>IF('表2'!O80=0,"-",'表2'!O80/'表３'!P79*1000)</f>
        <v>-3.0830432620586774</v>
      </c>
      <c r="H79" s="280">
        <f>IF('表2'!P80=0,"-",'表2'!P80/('表2'!$C80+'表2'!$P80)*1000)</f>
        <v>14.285714285714285</v>
      </c>
      <c r="I79" s="281">
        <f>IF('表2'!Q80=0,"-",'表2'!Q80/('表2'!$C80+'表2'!$P80)*1000)</f>
        <v>7.142857142857142</v>
      </c>
      <c r="J79" s="282">
        <f>IF('表2'!R80=0,"-",'表2'!R80/('表2'!$C80+'表2'!$P80)*1000)</f>
        <v>7.142857142857142</v>
      </c>
      <c r="K79" s="283">
        <f>IF('表2'!S80=0,"-",'表2'!S80/P79*1000)</f>
        <v>4.077573346593735</v>
      </c>
      <c r="L79" s="284">
        <f>IF('表2'!T80=0,"-",'表2'!T80/P79*1000)</f>
        <v>1.4917951268025857</v>
      </c>
      <c r="M79" s="295" t="str">
        <f t="shared" si="4"/>
        <v>森町</v>
      </c>
      <c r="N79" s="311"/>
      <c r="O79" s="61"/>
      <c r="P79" s="310">
        <f>'人口'!G29</f>
        <v>20110</v>
      </c>
      <c r="Q79" s="250"/>
      <c r="R79" s="250"/>
    </row>
    <row r="80" spans="1:18" ht="15" customHeight="1">
      <c r="A80" s="300"/>
      <c r="B80" s="27" t="s">
        <v>431</v>
      </c>
      <c r="C80" s="277">
        <f>IF('表2'!C81=0,"-",'表2'!C81/P80*1000)</f>
        <v>7.801072647489029</v>
      </c>
      <c r="D80" s="278">
        <f>IF('表2'!F81=0,"-",'表2'!F81/P80*1000)</f>
        <v>10.360799609946367</v>
      </c>
      <c r="E80" s="283" t="str">
        <f>IF('表2'!I81=0,"-",'表2'!I81/'表2'!$C81*1000)</f>
        <v>-</v>
      </c>
      <c r="F80" s="278" t="str">
        <f>IF('表2'!L81=0,"-",'表2'!L81/'表2'!$C81*1000)</f>
        <v>-</v>
      </c>
      <c r="G80" s="278">
        <f>IF('表2'!O81=0,"-",'表2'!O81/'表３'!P80*1000)</f>
        <v>-2.5597269624573378</v>
      </c>
      <c r="H80" s="280">
        <f>IF('表2'!P81=0,"-",'表2'!P81/('表2'!$C81+'表2'!$P81)*1000)</f>
        <v>37.59398496240601</v>
      </c>
      <c r="I80" s="281">
        <f>IF('表2'!Q81=0,"-",'表2'!Q81/('表2'!$C81+'表2'!$P81)*1000)</f>
        <v>22.55639097744361</v>
      </c>
      <c r="J80" s="282">
        <f>IF('表2'!R81=0,"-",'表2'!R81/('表2'!$C81+'表2'!$P81)*1000)</f>
        <v>15.037593984962406</v>
      </c>
      <c r="K80" s="283">
        <f>IF('表2'!S81=0,"-",'表2'!S81/P80*1000)</f>
        <v>6.2774256460263285</v>
      </c>
      <c r="L80" s="284">
        <f>IF('表2'!T81=0,"-",'表2'!T81/P80*1000)</f>
        <v>2.0721599219892735</v>
      </c>
      <c r="M80" s="295" t="str">
        <f t="shared" si="4"/>
        <v>新居町</v>
      </c>
      <c r="N80" s="311"/>
      <c r="O80" s="60"/>
      <c r="P80" s="310">
        <f>'人口'!G30</f>
        <v>16408</v>
      </c>
      <c r="Q80" s="250"/>
      <c r="R80" s="250"/>
    </row>
    <row r="81" spans="1:18" ht="15" customHeight="1">
      <c r="A81" s="597" t="s">
        <v>58</v>
      </c>
      <c r="B81" s="598"/>
      <c r="C81" s="273">
        <f>IF('表2'!C82=0,"-",'表2'!C82/P81*1000)</f>
        <v>9.156807926735258</v>
      </c>
      <c r="D81" s="265">
        <f>IF('表2'!F82=0,"-",'表2'!F82/P81*1000)</f>
        <v>8.091704268637386</v>
      </c>
      <c r="E81" s="274">
        <f>IF('表2'!I82=0,"-",'表2'!I82/'表2'!$C82*1000)</f>
        <v>3.5077872877788687</v>
      </c>
      <c r="F81" s="265">
        <f>IF('表2'!L82=0,"-",'表2'!L82/'表2'!$C82*1000)</f>
        <v>2.244983864178476</v>
      </c>
      <c r="G81" s="265">
        <f>IF('表2'!O82=0,"-",'表2'!O82/'表３'!P81*1000)</f>
        <v>1.0651036580978712</v>
      </c>
      <c r="H81" s="266">
        <f>IF('表2'!P82=0,"-",'表2'!P82/('表2'!$C82+'表2'!$P82)*1000)</f>
        <v>24.233296823658268</v>
      </c>
      <c r="I81" s="267">
        <f>IF('表2'!Q82=0,"-",'表2'!Q82/('表2'!$C82+'表2'!$P82)*1000)</f>
        <v>10.268346111719605</v>
      </c>
      <c r="J81" s="268">
        <f>IF('表2'!R82=0,"-",'表2'!R82/('表2'!$C82+'表2'!$P82)*1000)</f>
        <v>13.964950711938664</v>
      </c>
      <c r="K81" s="274">
        <f>IF('表2'!S82=0,"-",'表2'!S82/P81*1000)</f>
        <v>6.016743583681944</v>
      </c>
      <c r="L81" s="275">
        <f>IF('表2'!T82=0,"-",'表2'!T82/P81*1000)</f>
        <v>1.8514045492388813</v>
      </c>
      <c r="M81" s="599" t="str">
        <f>A81</f>
        <v>浜松市保健所</v>
      </c>
      <c r="N81" s="600"/>
      <c r="O81" s="61"/>
      <c r="P81" s="310">
        <f>SUM(P82)</f>
        <v>778328</v>
      </c>
      <c r="Q81" s="250"/>
      <c r="R81" s="250"/>
    </row>
    <row r="82" spans="1:18" ht="15" customHeight="1">
      <c r="A82" s="301"/>
      <c r="B82" s="297" t="s">
        <v>59</v>
      </c>
      <c r="C82" s="286">
        <f>IF('表2'!C83=0,"-",'表2'!C83/P82*1000)</f>
        <v>9.156807926735258</v>
      </c>
      <c r="D82" s="287">
        <f>IF('表2'!F83=0,"-",'表2'!F83/P82*1000)</f>
        <v>8.091704268637386</v>
      </c>
      <c r="E82" s="292">
        <f>IF('表2'!I83=0,"-",'表2'!I83/'表2'!$C83*1000)</f>
        <v>3.5077872877788687</v>
      </c>
      <c r="F82" s="287">
        <f>IF('表2'!L83=0,"-",'表2'!L83/'表2'!$C83*1000)</f>
        <v>2.244983864178476</v>
      </c>
      <c r="G82" s="287">
        <f>IF('表2'!O83=0,"-",'表2'!O83/'表３'!P82*1000)</f>
        <v>1.0651036580978712</v>
      </c>
      <c r="H82" s="289">
        <f>IF('表2'!P83=0,"-",'表2'!P83/('表2'!$C83+'表2'!$P83)*1000)</f>
        <v>24.233296823658268</v>
      </c>
      <c r="I82" s="290">
        <f>IF('表2'!Q83=0,"-",'表2'!Q83/('表2'!$C83+'表2'!$P83)*1000)</f>
        <v>10.268346111719605</v>
      </c>
      <c r="J82" s="291">
        <f>IF('表2'!R83=0,"-",'表2'!R83/('表2'!$C83+'表2'!$P83)*1000)</f>
        <v>13.964950711938664</v>
      </c>
      <c r="K82" s="292">
        <f>IF('表2'!S83=0,"-",'表2'!S83/P82*1000)</f>
        <v>6.016743583681944</v>
      </c>
      <c r="L82" s="293">
        <f>IF('表2'!T83=0,"-",'表2'!T83/P82*1000)</f>
        <v>1.8514045492388813</v>
      </c>
      <c r="M82" s="297" t="str">
        <f>B82</f>
        <v>浜松市</v>
      </c>
      <c r="N82" s="313"/>
      <c r="O82" s="61"/>
      <c r="P82" s="310">
        <f>'人口'!G32</f>
        <v>778328</v>
      </c>
      <c r="Q82" s="250"/>
      <c r="R82" s="250"/>
    </row>
    <row r="83" spans="1:18" ht="15" customHeight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314"/>
      <c r="Q83" s="250"/>
      <c r="R83" s="250"/>
    </row>
    <row r="84" spans="1:18" ht="15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336"/>
      <c r="Q84" s="250"/>
      <c r="R84" s="250"/>
    </row>
    <row r="85" spans="1:18" ht="15" customHeight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336"/>
      <c r="Q85" s="250"/>
      <c r="R85" s="250"/>
    </row>
    <row r="86" spans="1:18" ht="1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336"/>
      <c r="Q86" s="250"/>
      <c r="R86" s="250"/>
    </row>
    <row r="87" spans="1:18" ht="15" customHeight="1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336"/>
      <c r="Q87" s="250"/>
      <c r="R87" s="250"/>
    </row>
    <row r="88" spans="1:18" ht="15" customHeight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336"/>
      <c r="Q88" s="250"/>
      <c r="R88" s="250"/>
    </row>
    <row r="89" spans="1:18" ht="15" customHeight="1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336"/>
      <c r="Q89" s="250"/>
      <c r="R89" s="250"/>
    </row>
    <row r="90" spans="1:18" ht="15" customHeight="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336"/>
      <c r="Q90" s="250"/>
      <c r="R90" s="250"/>
    </row>
    <row r="91" spans="1:18" ht="15" customHeight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336"/>
      <c r="Q91" s="250"/>
      <c r="R91" s="250"/>
    </row>
    <row r="92" spans="1:18" ht="15" customHeight="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336"/>
      <c r="Q92" s="250"/>
      <c r="R92" s="250"/>
    </row>
    <row r="93" spans="1:18" ht="15" customHeigh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336"/>
      <c r="Q93" s="250"/>
      <c r="R93" s="250"/>
    </row>
    <row r="94" spans="1:18" ht="15" customHeigh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336"/>
      <c r="Q94" s="250"/>
      <c r="R94" s="250"/>
    </row>
    <row r="95" spans="1:18" ht="15" customHeight="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336"/>
      <c r="Q95" s="250"/>
      <c r="R95" s="250"/>
    </row>
    <row r="96" spans="1:18" ht="15" customHeight="1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336"/>
      <c r="Q96" s="250"/>
      <c r="R96" s="250"/>
    </row>
    <row r="97" spans="1:18" ht="15" customHeigh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336"/>
      <c r="Q97" s="250"/>
      <c r="R97" s="250"/>
    </row>
    <row r="98" spans="1:18" ht="15" customHeight="1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336"/>
      <c r="Q98" s="250"/>
      <c r="R98" s="250"/>
    </row>
    <row r="99" spans="1:18" ht="15" customHeight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336"/>
      <c r="Q99" s="250"/>
      <c r="R99" s="250"/>
    </row>
    <row r="100" spans="1:18" ht="15" customHeight="1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336"/>
      <c r="Q100" s="250"/>
      <c r="R100" s="250"/>
    </row>
    <row r="101" spans="1:18" ht="15" customHeight="1">
      <c r="A101" s="60"/>
      <c r="B101" s="60"/>
      <c r="C101" s="60"/>
      <c r="D101" s="60"/>
      <c r="E101" s="250"/>
      <c r="F101" s="60"/>
      <c r="G101" s="60"/>
      <c r="H101" s="60"/>
      <c r="I101" s="60"/>
      <c r="J101" s="250"/>
      <c r="K101" s="60"/>
      <c r="L101" s="60"/>
      <c r="M101" s="60"/>
      <c r="N101" s="60"/>
      <c r="O101" s="60"/>
      <c r="P101" s="315">
        <f>SUM(P6:P13)</f>
        <v>3716606</v>
      </c>
      <c r="Q101" s="250"/>
      <c r="R101" s="250"/>
    </row>
    <row r="102" spans="5:18" ht="15" customHeight="1">
      <c r="E102" s="64" t="s">
        <v>464</v>
      </c>
      <c r="J102" s="306" t="s">
        <v>465</v>
      </c>
      <c r="M102" s="250"/>
      <c r="N102" s="250"/>
      <c r="Q102" s="250"/>
      <c r="R102" s="250"/>
    </row>
    <row r="103" spans="17:18" ht="15" customHeight="1">
      <c r="Q103" s="250"/>
      <c r="R103" s="250"/>
    </row>
    <row r="104" spans="17:18" ht="15" customHeight="1">
      <c r="Q104" s="250"/>
      <c r="R104" s="250"/>
    </row>
    <row r="105" spans="17:18" ht="15" customHeight="1">
      <c r="Q105" s="250"/>
      <c r="R105" s="250"/>
    </row>
    <row r="106" ht="15" customHeight="1"/>
  </sheetData>
  <mergeCells count="46">
    <mergeCell ref="H3:J3"/>
    <mergeCell ref="P3:P4"/>
    <mergeCell ref="E4:F4"/>
    <mergeCell ref="K4:L4"/>
    <mergeCell ref="A5:B5"/>
    <mergeCell ref="M5:N5"/>
    <mergeCell ref="C4:D4"/>
    <mergeCell ref="A6:B6"/>
    <mergeCell ref="M6:N6"/>
    <mergeCell ref="A7:B7"/>
    <mergeCell ref="M7:N7"/>
    <mergeCell ref="A8:B8"/>
    <mergeCell ref="M8:N8"/>
    <mergeCell ref="A9:B9"/>
    <mergeCell ref="M9:N9"/>
    <mergeCell ref="A10:B10"/>
    <mergeCell ref="M10:N10"/>
    <mergeCell ref="A13:B13"/>
    <mergeCell ref="M13:N13"/>
    <mergeCell ref="A11:B11"/>
    <mergeCell ref="M11:N11"/>
    <mergeCell ref="A12:B12"/>
    <mergeCell ref="M12:N12"/>
    <mergeCell ref="A14:B14"/>
    <mergeCell ref="M14:N14"/>
    <mergeCell ref="A21:B21"/>
    <mergeCell ref="M21:N21"/>
    <mergeCell ref="A24:B24"/>
    <mergeCell ref="M24:N24"/>
    <mergeCell ref="A33:B33"/>
    <mergeCell ref="M33:N33"/>
    <mergeCell ref="A36:B36"/>
    <mergeCell ref="M36:N36"/>
    <mergeCell ref="M72:N72"/>
    <mergeCell ref="A40:B40"/>
    <mergeCell ref="M40:N40"/>
    <mergeCell ref="H57:J57"/>
    <mergeCell ref="C58:D58"/>
    <mergeCell ref="E58:F58"/>
    <mergeCell ref="K58:L58"/>
    <mergeCell ref="P57:P58"/>
    <mergeCell ref="A81:B81"/>
    <mergeCell ref="M81:N81"/>
    <mergeCell ref="A59:B59"/>
    <mergeCell ref="M59:N59"/>
    <mergeCell ref="A72:B72"/>
  </mergeCells>
  <printOptions horizontalCentered="1" verticalCentered="1"/>
  <pageMargins left="0.5905511811023623" right="0.5905511811023623" top="0.5905511811023623" bottom="0.5905511811023623" header="0.5118110236220472" footer="0.35433070866141736"/>
  <pageSetup fitToHeight="2" fitToWidth="2" horizontalDpi="400" verticalDpi="400" orientation="portrait" pageOrder="overThenDown" paperSize="9" scale="98" r:id="rId1"/>
  <rowBreaks count="1" manualBreakCount="1">
    <brk id="54" max="13" man="1"/>
  </rowBreaks>
  <colBreaks count="1" manualBreakCount="1">
    <brk id="7" max="10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>
      <pane xSplit="3" ySplit="3" topLeftCell="D4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A1" sqref="A1"/>
    </sheetView>
  </sheetViews>
  <sheetFormatPr defaultColWidth="9.00390625" defaultRowHeight="13.5"/>
  <cols>
    <col min="1" max="1" width="2.625" style="339" customWidth="1"/>
    <col min="2" max="2" width="9.50390625" style="339" customWidth="1"/>
    <col min="3" max="3" width="5.125" style="340" customWidth="1"/>
    <col min="4" max="4" width="7.125" style="339" customWidth="1"/>
    <col min="5" max="6" width="8.25390625" style="339" bestFit="1" customWidth="1"/>
    <col min="7" max="16384" width="7.125" style="339" customWidth="1"/>
  </cols>
  <sheetData>
    <row r="1" ht="14.25">
      <c r="A1" s="338" t="s">
        <v>727</v>
      </c>
    </row>
    <row r="2" spans="2:14" ht="12">
      <c r="B2" s="341" t="s">
        <v>0</v>
      </c>
      <c r="M2" s="422"/>
      <c r="N2" s="488" t="s">
        <v>525</v>
      </c>
    </row>
    <row r="3" spans="1:15" ht="21" customHeight="1">
      <c r="A3" s="624"/>
      <c r="B3" s="625"/>
      <c r="C3" s="626"/>
      <c r="D3" s="342" t="s">
        <v>132</v>
      </c>
      <c r="E3" s="343" t="s">
        <v>480</v>
      </c>
      <c r="F3" s="343" t="s">
        <v>133</v>
      </c>
      <c r="G3" s="343" t="s">
        <v>134</v>
      </c>
      <c r="H3" s="343" t="s">
        <v>135</v>
      </c>
      <c r="I3" s="343" t="s">
        <v>136</v>
      </c>
      <c r="J3" s="343" t="s">
        <v>137</v>
      </c>
      <c r="K3" s="343" t="s">
        <v>138</v>
      </c>
      <c r="L3" s="343" t="s">
        <v>139</v>
      </c>
      <c r="M3" s="343" t="s">
        <v>481</v>
      </c>
      <c r="N3" s="344" t="s">
        <v>140</v>
      </c>
      <c r="O3" s="345"/>
    </row>
    <row r="4" spans="1:15" ht="12">
      <c r="A4" s="346"/>
      <c r="B4" s="347"/>
      <c r="C4" s="348"/>
      <c r="D4" s="349"/>
      <c r="E4" s="350"/>
      <c r="F4" s="350"/>
      <c r="G4" s="350"/>
      <c r="H4" s="350"/>
      <c r="I4" s="350"/>
      <c r="J4" s="350"/>
      <c r="K4" s="350"/>
      <c r="L4" s="350"/>
      <c r="M4" s="350"/>
      <c r="N4" s="351"/>
      <c r="O4" s="345"/>
    </row>
    <row r="5" spans="1:14" ht="12" customHeight="1">
      <c r="A5" s="627" t="s">
        <v>482</v>
      </c>
      <c r="B5" s="628"/>
      <c r="C5" s="352" t="s">
        <v>10</v>
      </c>
      <c r="D5" s="353">
        <f>SUM(E5:N5)</f>
        <v>31908</v>
      </c>
      <c r="E5" s="354">
        <f>SUM(E6:E7)</f>
        <v>1</v>
      </c>
      <c r="F5" s="354">
        <f>SUM(F6:F7)</f>
        <v>508</v>
      </c>
      <c r="G5" s="354">
        <f aca="true" t="shared" si="0" ref="G5:N5">SUM(G6:G7)</f>
        <v>3902</v>
      </c>
      <c r="H5" s="354">
        <f t="shared" si="0"/>
        <v>10609</v>
      </c>
      <c r="I5" s="354">
        <f t="shared" si="0"/>
        <v>12162</v>
      </c>
      <c r="J5" s="354">
        <f t="shared" si="0"/>
        <v>4204</v>
      </c>
      <c r="K5" s="354">
        <f t="shared" si="0"/>
        <v>503</v>
      </c>
      <c r="L5" s="354">
        <f t="shared" si="0"/>
        <v>19</v>
      </c>
      <c r="M5" s="354">
        <f t="shared" si="0"/>
        <v>0</v>
      </c>
      <c r="N5" s="355">
        <f t="shared" si="0"/>
        <v>0</v>
      </c>
    </row>
    <row r="6" spans="1:14" ht="12" customHeight="1">
      <c r="A6" s="356"/>
      <c r="B6" s="357"/>
      <c r="C6" s="352" t="s">
        <v>11</v>
      </c>
      <c r="D6" s="353">
        <f aca="true" t="shared" si="1" ref="D6:D69">SUM(E6:N6)</f>
        <v>16468</v>
      </c>
      <c r="E6" s="354">
        <f>SUM(E11,E15,E19,E23,E27,E31,E35,E39)</f>
        <v>1</v>
      </c>
      <c r="F6" s="354">
        <f aca="true" t="shared" si="2" ref="F6:N6">SUM(F11,F15,F19,F23,F27,F31,F35,F39)</f>
        <v>257</v>
      </c>
      <c r="G6" s="354">
        <f t="shared" si="2"/>
        <v>1996</v>
      </c>
      <c r="H6" s="354">
        <f t="shared" si="2"/>
        <v>5497</v>
      </c>
      <c r="I6" s="354">
        <f t="shared" si="2"/>
        <v>6238</v>
      </c>
      <c r="J6" s="354">
        <f t="shared" si="2"/>
        <v>2212</v>
      </c>
      <c r="K6" s="354">
        <f t="shared" si="2"/>
        <v>258</v>
      </c>
      <c r="L6" s="354">
        <f t="shared" si="2"/>
        <v>9</v>
      </c>
      <c r="M6" s="354">
        <f t="shared" si="2"/>
        <v>0</v>
      </c>
      <c r="N6" s="355">
        <f t="shared" si="2"/>
        <v>0</v>
      </c>
    </row>
    <row r="7" spans="1:14" ht="12" customHeight="1">
      <c r="A7" s="356"/>
      <c r="B7" s="357"/>
      <c r="C7" s="352" t="s">
        <v>12</v>
      </c>
      <c r="D7" s="353">
        <f t="shared" si="1"/>
        <v>15440</v>
      </c>
      <c r="E7" s="354">
        <f aca="true" t="shared" si="3" ref="E7:N7">SUM(E12,E16,E20,E24,E28,E32,E36,E40)</f>
        <v>0</v>
      </c>
      <c r="F7" s="354">
        <f t="shared" si="3"/>
        <v>251</v>
      </c>
      <c r="G7" s="354">
        <f t="shared" si="3"/>
        <v>1906</v>
      </c>
      <c r="H7" s="354">
        <f t="shared" si="3"/>
        <v>5112</v>
      </c>
      <c r="I7" s="354">
        <f t="shared" si="3"/>
        <v>5924</v>
      </c>
      <c r="J7" s="354">
        <f t="shared" si="3"/>
        <v>1992</v>
      </c>
      <c r="K7" s="354">
        <f t="shared" si="3"/>
        <v>245</v>
      </c>
      <c r="L7" s="354">
        <f t="shared" si="3"/>
        <v>10</v>
      </c>
      <c r="M7" s="354">
        <f t="shared" si="3"/>
        <v>0</v>
      </c>
      <c r="N7" s="355">
        <f t="shared" si="3"/>
        <v>0</v>
      </c>
    </row>
    <row r="8" spans="1:14" ht="12">
      <c r="A8" s="358"/>
      <c r="B8" s="359"/>
      <c r="C8" s="360"/>
      <c r="D8" s="361"/>
      <c r="E8" s="362"/>
      <c r="F8" s="362"/>
      <c r="G8" s="362"/>
      <c r="H8" s="362"/>
      <c r="I8" s="362"/>
      <c r="J8" s="362"/>
      <c r="K8" s="362"/>
      <c r="L8" s="362"/>
      <c r="M8" s="362"/>
      <c r="N8" s="363"/>
    </row>
    <row r="9" spans="1:14" ht="12" customHeight="1">
      <c r="A9" s="356"/>
      <c r="B9" s="357"/>
      <c r="C9" s="352"/>
      <c r="D9" s="353"/>
      <c r="E9" s="354"/>
      <c r="F9" s="354"/>
      <c r="G9" s="354"/>
      <c r="H9" s="354"/>
      <c r="I9" s="354"/>
      <c r="J9" s="354"/>
      <c r="K9" s="354"/>
      <c r="L9" s="354"/>
      <c r="M9" s="354"/>
      <c r="N9" s="355"/>
    </row>
    <row r="10" spans="1:14" ht="12" customHeight="1">
      <c r="A10" s="629" t="s">
        <v>446</v>
      </c>
      <c r="B10" s="628"/>
      <c r="C10" s="352" t="s">
        <v>10</v>
      </c>
      <c r="D10" s="353">
        <f>SUM(E10:N10)</f>
        <v>478</v>
      </c>
      <c r="E10" s="354">
        <f aca="true" t="shared" si="4" ref="E10:N10">SUM(E11:E12)</f>
        <v>0</v>
      </c>
      <c r="F10" s="354">
        <f t="shared" si="4"/>
        <v>12</v>
      </c>
      <c r="G10" s="354">
        <f t="shared" si="4"/>
        <v>59</v>
      </c>
      <c r="H10" s="354">
        <f t="shared" si="4"/>
        <v>150</v>
      </c>
      <c r="I10" s="354">
        <f t="shared" si="4"/>
        <v>180</v>
      </c>
      <c r="J10" s="354">
        <f t="shared" si="4"/>
        <v>64</v>
      </c>
      <c r="K10" s="354">
        <f t="shared" si="4"/>
        <v>11</v>
      </c>
      <c r="L10" s="354">
        <f t="shared" si="4"/>
        <v>2</v>
      </c>
      <c r="M10" s="354">
        <f t="shared" si="4"/>
        <v>0</v>
      </c>
      <c r="N10" s="355">
        <f t="shared" si="4"/>
        <v>0</v>
      </c>
    </row>
    <row r="11" spans="1:15" ht="12" customHeight="1">
      <c r="A11" s="356"/>
      <c r="B11" s="357"/>
      <c r="C11" s="352" t="s">
        <v>11</v>
      </c>
      <c r="D11" s="353">
        <f t="shared" si="1"/>
        <v>228</v>
      </c>
      <c r="E11" s="354">
        <f>E44</f>
        <v>0</v>
      </c>
      <c r="F11" s="354">
        <f aca="true" t="shared" si="5" ref="F11:N11">F44</f>
        <v>6</v>
      </c>
      <c r="G11" s="354">
        <f t="shared" si="5"/>
        <v>31</v>
      </c>
      <c r="H11" s="354">
        <f t="shared" si="5"/>
        <v>76</v>
      </c>
      <c r="I11" s="354">
        <f t="shared" si="5"/>
        <v>79</v>
      </c>
      <c r="J11" s="354">
        <f t="shared" si="5"/>
        <v>30</v>
      </c>
      <c r="K11" s="354">
        <f t="shared" si="5"/>
        <v>5</v>
      </c>
      <c r="L11" s="354">
        <f t="shared" si="5"/>
        <v>1</v>
      </c>
      <c r="M11" s="354">
        <f t="shared" si="5"/>
        <v>0</v>
      </c>
      <c r="N11" s="355">
        <f t="shared" si="5"/>
        <v>0</v>
      </c>
      <c r="O11" s="364"/>
    </row>
    <row r="12" spans="1:15" ht="12" customHeight="1">
      <c r="A12" s="356"/>
      <c r="B12" s="357"/>
      <c r="C12" s="352" t="s">
        <v>12</v>
      </c>
      <c r="D12" s="353">
        <f t="shared" si="1"/>
        <v>250</v>
      </c>
      <c r="E12" s="354">
        <f aca="true" t="shared" si="6" ref="E12:N12">E45</f>
        <v>0</v>
      </c>
      <c r="F12" s="354">
        <f t="shared" si="6"/>
        <v>6</v>
      </c>
      <c r="G12" s="354">
        <f t="shared" si="6"/>
        <v>28</v>
      </c>
      <c r="H12" s="354">
        <f t="shared" si="6"/>
        <v>74</v>
      </c>
      <c r="I12" s="354">
        <f t="shared" si="6"/>
        <v>101</v>
      </c>
      <c r="J12" s="354">
        <f t="shared" si="6"/>
        <v>34</v>
      </c>
      <c r="K12" s="354">
        <f t="shared" si="6"/>
        <v>6</v>
      </c>
      <c r="L12" s="354">
        <f t="shared" si="6"/>
        <v>1</v>
      </c>
      <c r="M12" s="354">
        <f t="shared" si="6"/>
        <v>0</v>
      </c>
      <c r="N12" s="355">
        <f t="shared" si="6"/>
        <v>0</v>
      </c>
      <c r="O12" s="364"/>
    </row>
    <row r="13" spans="1:15" ht="12" customHeight="1">
      <c r="A13" s="356"/>
      <c r="B13" s="357"/>
      <c r="C13" s="352"/>
      <c r="D13" s="353"/>
      <c r="E13" s="354"/>
      <c r="F13" s="354"/>
      <c r="G13" s="354"/>
      <c r="H13" s="354"/>
      <c r="I13" s="354"/>
      <c r="J13" s="354"/>
      <c r="K13" s="354"/>
      <c r="L13" s="354"/>
      <c r="M13" s="354"/>
      <c r="N13" s="355"/>
      <c r="O13" s="364"/>
    </row>
    <row r="14" spans="1:14" ht="12" customHeight="1">
      <c r="A14" s="627" t="s">
        <v>16</v>
      </c>
      <c r="B14" s="628"/>
      <c r="C14" s="352" t="s">
        <v>10</v>
      </c>
      <c r="D14" s="353">
        <f t="shared" si="1"/>
        <v>685</v>
      </c>
      <c r="E14" s="354">
        <f aca="true" t="shared" si="7" ref="E14:N14">SUM(E15:E16)</f>
        <v>0</v>
      </c>
      <c r="F14" s="354">
        <f t="shared" si="7"/>
        <v>18</v>
      </c>
      <c r="G14" s="354">
        <f t="shared" si="7"/>
        <v>96</v>
      </c>
      <c r="H14" s="354">
        <f t="shared" si="7"/>
        <v>193</v>
      </c>
      <c r="I14" s="354">
        <f t="shared" si="7"/>
        <v>270</v>
      </c>
      <c r="J14" s="354">
        <f t="shared" si="7"/>
        <v>95</v>
      </c>
      <c r="K14" s="354">
        <f t="shared" si="7"/>
        <v>11</v>
      </c>
      <c r="L14" s="354">
        <f t="shared" si="7"/>
        <v>2</v>
      </c>
      <c r="M14" s="354">
        <f t="shared" si="7"/>
        <v>0</v>
      </c>
      <c r="N14" s="355">
        <f t="shared" si="7"/>
        <v>0</v>
      </c>
    </row>
    <row r="15" spans="1:14" ht="12" customHeight="1">
      <c r="A15" s="356"/>
      <c r="B15" s="357"/>
      <c r="C15" s="352" t="s">
        <v>11</v>
      </c>
      <c r="D15" s="353">
        <f t="shared" si="1"/>
        <v>341</v>
      </c>
      <c r="E15" s="354">
        <f>+'表4(2)'!E6</f>
        <v>0</v>
      </c>
      <c r="F15" s="354">
        <f>+'表4(2)'!F6</f>
        <v>8</v>
      </c>
      <c r="G15" s="354">
        <f>+'表4(2)'!G6</f>
        <v>52</v>
      </c>
      <c r="H15" s="354">
        <f>+'表4(2)'!H6</f>
        <v>95</v>
      </c>
      <c r="I15" s="354">
        <f>+'表4(2)'!I6</f>
        <v>129</v>
      </c>
      <c r="J15" s="354">
        <f>+'表4(2)'!J6</f>
        <v>51</v>
      </c>
      <c r="K15" s="354">
        <f>+'表4(2)'!K6</f>
        <v>5</v>
      </c>
      <c r="L15" s="354">
        <f>+'表4(2)'!L6</f>
        <v>1</v>
      </c>
      <c r="M15" s="354">
        <f>+'表4(2)'!M6</f>
        <v>0</v>
      </c>
      <c r="N15" s="355">
        <f>+'表4(2)'!N6</f>
        <v>0</v>
      </c>
    </row>
    <row r="16" spans="1:14" ht="12" customHeight="1">
      <c r="A16" s="356"/>
      <c r="B16" s="357"/>
      <c r="C16" s="352" t="s">
        <v>12</v>
      </c>
      <c r="D16" s="353">
        <f t="shared" si="1"/>
        <v>344</v>
      </c>
      <c r="E16" s="354">
        <f>+'表4(2)'!E7</f>
        <v>0</v>
      </c>
      <c r="F16" s="354">
        <f>+'表4(2)'!F7</f>
        <v>10</v>
      </c>
      <c r="G16" s="354">
        <f>+'表4(2)'!G7</f>
        <v>44</v>
      </c>
      <c r="H16" s="354">
        <f>+'表4(2)'!H7</f>
        <v>98</v>
      </c>
      <c r="I16" s="354">
        <f>+'表4(2)'!I7</f>
        <v>141</v>
      </c>
      <c r="J16" s="354">
        <f>+'表4(2)'!J7</f>
        <v>44</v>
      </c>
      <c r="K16" s="354">
        <f>+'表4(2)'!K7</f>
        <v>6</v>
      </c>
      <c r="L16" s="354">
        <f>+'表4(2)'!L7</f>
        <v>1</v>
      </c>
      <c r="M16" s="354">
        <f>+'表4(2)'!M7</f>
        <v>0</v>
      </c>
      <c r="N16" s="355">
        <f>+'表4(2)'!N7</f>
        <v>0</v>
      </c>
    </row>
    <row r="17" spans="1:14" ht="12" customHeight="1">
      <c r="A17" s="356"/>
      <c r="B17" s="357"/>
      <c r="C17" s="352"/>
      <c r="D17" s="353"/>
      <c r="E17" s="354"/>
      <c r="F17" s="354"/>
      <c r="G17" s="354"/>
      <c r="H17" s="354"/>
      <c r="I17" s="354"/>
      <c r="J17" s="354"/>
      <c r="K17" s="354"/>
      <c r="L17" s="354"/>
      <c r="M17" s="354"/>
      <c r="N17" s="355"/>
    </row>
    <row r="18" spans="1:14" ht="12" customHeight="1">
      <c r="A18" s="627" t="s">
        <v>17</v>
      </c>
      <c r="B18" s="628"/>
      <c r="C18" s="352" t="s">
        <v>10</v>
      </c>
      <c r="D18" s="353">
        <f t="shared" si="1"/>
        <v>6023</v>
      </c>
      <c r="E18" s="354">
        <f aca="true" t="shared" si="8" ref="E18:N18">SUM(E19:E20)</f>
        <v>0</v>
      </c>
      <c r="F18" s="354">
        <f t="shared" si="8"/>
        <v>102</v>
      </c>
      <c r="G18" s="354">
        <f t="shared" si="8"/>
        <v>777</v>
      </c>
      <c r="H18" s="354">
        <f t="shared" si="8"/>
        <v>2010</v>
      </c>
      <c r="I18" s="354">
        <f t="shared" si="8"/>
        <v>2250</v>
      </c>
      <c r="J18" s="354">
        <f t="shared" si="8"/>
        <v>805</v>
      </c>
      <c r="K18" s="354">
        <f t="shared" si="8"/>
        <v>77</v>
      </c>
      <c r="L18" s="354">
        <f t="shared" si="8"/>
        <v>2</v>
      </c>
      <c r="M18" s="354">
        <f t="shared" si="8"/>
        <v>0</v>
      </c>
      <c r="N18" s="355">
        <f t="shared" si="8"/>
        <v>0</v>
      </c>
    </row>
    <row r="19" spans="1:14" ht="12" customHeight="1">
      <c r="A19" s="356"/>
      <c r="B19" s="357"/>
      <c r="C19" s="352" t="s">
        <v>11</v>
      </c>
      <c r="D19" s="353">
        <f>SUM(E19:N19)</f>
        <v>3079</v>
      </c>
      <c r="E19" s="354">
        <f>'表4(2)'!E19+'表4(3)'!E6</f>
        <v>0</v>
      </c>
      <c r="F19" s="354">
        <f>'表4(2)'!F19+'表4(3)'!F6</f>
        <v>53</v>
      </c>
      <c r="G19" s="354">
        <f>'表4(2)'!G19+'表4(3)'!G6</f>
        <v>412</v>
      </c>
      <c r="H19" s="354">
        <f>'表4(2)'!H19+'表4(3)'!H6</f>
        <v>1013</v>
      </c>
      <c r="I19" s="354">
        <f>'表4(2)'!I19+'表4(3)'!I6</f>
        <v>1133</v>
      </c>
      <c r="J19" s="354">
        <f>'表4(2)'!J19+'表4(3)'!J6</f>
        <v>423</v>
      </c>
      <c r="K19" s="354">
        <f>'表4(2)'!K19+'表4(3)'!K6</f>
        <v>44</v>
      </c>
      <c r="L19" s="354">
        <f>'表4(2)'!L19+'表4(3)'!L6</f>
        <v>1</v>
      </c>
      <c r="M19" s="354">
        <f>'表4(2)'!M19+'表4(3)'!M6</f>
        <v>0</v>
      </c>
      <c r="N19" s="355">
        <f>'表4(2)'!N19+'表4(3)'!N6</f>
        <v>0</v>
      </c>
    </row>
    <row r="20" spans="1:14" ht="12" customHeight="1">
      <c r="A20" s="356"/>
      <c r="B20" s="357"/>
      <c r="C20" s="352" t="s">
        <v>12</v>
      </c>
      <c r="D20" s="353">
        <f t="shared" si="1"/>
        <v>2944</v>
      </c>
      <c r="E20" s="354">
        <f>'表4(2)'!E20+'表4(3)'!E7</f>
        <v>0</v>
      </c>
      <c r="F20" s="354">
        <f>'表4(2)'!F20+'表4(3)'!F7</f>
        <v>49</v>
      </c>
      <c r="G20" s="354">
        <f>'表4(2)'!G20+'表4(3)'!G7</f>
        <v>365</v>
      </c>
      <c r="H20" s="354">
        <f>'表4(2)'!H20+'表4(3)'!H7</f>
        <v>997</v>
      </c>
      <c r="I20" s="354">
        <f>'表4(2)'!I20+'表4(3)'!I7</f>
        <v>1117</v>
      </c>
      <c r="J20" s="354">
        <f>'表4(2)'!J20+'表4(3)'!J7</f>
        <v>382</v>
      </c>
      <c r="K20" s="354">
        <f>'表4(2)'!K20+'表4(3)'!K7</f>
        <v>33</v>
      </c>
      <c r="L20" s="354">
        <f>'表4(2)'!L20+'表4(3)'!L7</f>
        <v>1</v>
      </c>
      <c r="M20" s="354">
        <f>'表4(2)'!M20+'表4(3)'!M7</f>
        <v>0</v>
      </c>
      <c r="N20" s="355">
        <f>'表4(2)'!N20+'表4(3)'!N7</f>
        <v>0</v>
      </c>
    </row>
    <row r="21" spans="1:14" ht="12" customHeight="1">
      <c r="A21" s="356"/>
      <c r="B21" s="357"/>
      <c r="C21" s="352"/>
      <c r="D21" s="353"/>
      <c r="E21" s="354"/>
      <c r="F21" s="354"/>
      <c r="G21" s="354"/>
      <c r="H21" s="354"/>
      <c r="I21" s="354"/>
      <c r="J21" s="354"/>
      <c r="K21" s="354"/>
      <c r="L21" s="354"/>
      <c r="M21" s="354"/>
      <c r="N21" s="355"/>
    </row>
    <row r="22" spans="1:14" ht="12" customHeight="1">
      <c r="A22" s="627" t="s">
        <v>18</v>
      </c>
      <c r="B22" s="628"/>
      <c r="C22" s="352" t="s">
        <v>10</v>
      </c>
      <c r="D22" s="353">
        <f t="shared" si="1"/>
        <v>3451</v>
      </c>
      <c r="E22" s="354">
        <f aca="true" t="shared" si="9" ref="E22:N22">SUM(E23:E24)</f>
        <v>0</v>
      </c>
      <c r="F22" s="354">
        <f t="shared" si="9"/>
        <v>71</v>
      </c>
      <c r="G22" s="354">
        <f t="shared" si="9"/>
        <v>451</v>
      </c>
      <c r="H22" s="354">
        <f t="shared" si="9"/>
        <v>1171</v>
      </c>
      <c r="I22" s="354">
        <f t="shared" si="9"/>
        <v>1261</v>
      </c>
      <c r="J22" s="354">
        <f t="shared" si="9"/>
        <v>429</v>
      </c>
      <c r="K22" s="354">
        <f t="shared" si="9"/>
        <v>67</v>
      </c>
      <c r="L22" s="354">
        <f t="shared" si="9"/>
        <v>1</v>
      </c>
      <c r="M22" s="354">
        <f t="shared" si="9"/>
        <v>0</v>
      </c>
      <c r="N22" s="355">
        <f t="shared" si="9"/>
        <v>0</v>
      </c>
    </row>
    <row r="23" spans="1:14" ht="12" customHeight="1">
      <c r="A23" s="356"/>
      <c r="B23" s="357"/>
      <c r="C23" s="352" t="s">
        <v>11</v>
      </c>
      <c r="D23" s="353">
        <f>SUM(E23:N23)</f>
        <v>1751</v>
      </c>
      <c r="E23" s="354">
        <f>'表4(3)'!E19+'表4(3)'!E49</f>
        <v>0</v>
      </c>
      <c r="F23" s="354">
        <f>'表4(3)'!F19+'表4(3)'!F49</f>
        <v>32</v>
      </c>
      <c r="G23" s="354">
        <f>'表4(3)'!G19+'表4(3)'!G49</f>
        <v>228</v>
      </c>
      <c r="H23" s="354">
        <f>'表4(3)'!H19+'表4(3)'!H49</f>
        <v>590</v>
      </c>
      <c r="I23" s="354">
        <f>'表4(3)'!I19+'表4(3)'!I49</f>
        <v>651</v>
      </c>
      <c r="J23" s="354">
        <f>'表4(3)'!J19+'表4(3)'!J49</f>
        <v>222</v>
      </c>
      <c r="K23" s="354">
        <f>'表4(3)'!K19+'表4(3)'!K49</f>
        <v>28</v>
      </c>
      <c r="L23" s="354">
        <f>'表4(3)'!L19+'表4(3)'!L49</f>
        <v>0</v>
      </c>
      <c r="M23" s="354">
        <f>'表4(3)'!M19+'表4(3)'!M49</f>
        <v>0</v>
      </c>
      <c r="N23" s="355">
        <f>'表4(3)'!N19+'表4(3)'!N49</f>
        <v>0</v>
      </c>
    </row>
    <row r="24" spans="1:14" ht="12" customHeight="1">
      <c r="A24" s="356"/>
      <c r="B24" s="357"/>
      <c r="C24" s="352" t="s">
        <v>12</v>
      </c>
      <c r="D24" s="353">
        <f t="shared" si="1"/>
        <v>1700</v>
      </c>
      <c r="E24" s="354">
        <f>'表4(3)'!E20+'表4(3)'!E50</f>
        <v>0</v>
      </c>
      <c r="F24" s="354">
        <f>'表4(3)'!F20+'表4(3)'!F50</f>
        <v>39</v>
      </c>
      <c r="G24" s="354">
        <f>'表4(3)'!G20+'表4(3)'!G50</f>
        <v>223</v>
      </c>
      <c r="H24" s="354">
        <f>'表4(3)'!H20+'表4(3)'!H50</f>
        <v>581</v>
      </c>
      <c r="I24" s="354">
        <f>'表4(3)'!I20+'表4(3)'!I50</f>
        <v>610</v>
      </c>
      <c r="J24" s="354">
        <f>'表4(3)'!J20+'表4(3)'!J50</f>
        <v>207</v>
      </c>
      <c r="K24" s="354">
        <f>'表4(3)'!K20+'表4(3)'!K50</f>
        <v>39</v>
      </c>
      <c r="L24" s="354">
        <f>'表4(3)'!L20+'表4(3)'!L50</f>
        <v>1</v>
      </c>
      <c r="M24" s="354">
        <f>'表4(3)'!M20+'表4(3)'!M50</f>
        <v>0</v>
      </c>
      <c r="N24" s="355">
        <f>'表4(3)'!N20+'表4(3)'!N50</f>
        <v>0</v>
      </c>
    </row>
    <row r="25" spans="1:14" ht="12" customHeight="1">
      <c r="A25" s="356"/>
      <c r="B25" s="357"/>
      <c r="C25" s="352"/>
      <c r="D25" s="353"/>
      <c r="E25" s="354"/>
      <c r="F25" s="354"/>
      <c r="G25" s="354"/>
      <c r="H25" s="354"/>
      <c r="I25" s="354"/>
      <c r="J25" s="354"/>
      <c r="K25" s="354"/>
      <c r="L25" s="354"/>
      <c r="M25" s="354"/>
      <c r="N25" s="355"/>
    </row>
    <row r="26" spans="1:14" ht="12" customHeight="1">
      <c r="A26" s="627" t="s">
        <v>498</v>
      </c>
      <c r="B26" s="628"/>
      <c r="C26" s="352" t="s">
        <v>10</v>
      </c>
      <c r="D26" s="353">
        <f t="shared" si="1"/>
        <v>5596</v>
      </c>
      <c r="E26" s="354">
        <f aca="true" t="shared" si="10" ref="E26:N26">SUM(E27:E28)</f>
        <v>1</v>
      </c>
      <c r="F26" s="354">
        <f t="shared" si="10"/>
        <v>78</v>
      </c>
      <c r="G26" s="354">
        <f t="shared" si="10"/>
        <v>553</v>
      </c>
      <c r="H26" s="354">
        <f t="shared" si="10"/>
        <v>1735</v>
      </c>
      <c r="I26" s="354">
        <f t="shared" si="10"/>
        <v>2263</v>
      </c>
      <c r="J26" s="354">
        <f t="shared" si="10"/>
        <v>830</v>
      </c>
      <c r="K26" s="354">
        <f t="shared" si="10"/>
        <v>130</v>
      </c>
      <c r="L26" s="354">
        <f t="shared" si="10"/>
        <v>6</v>
      </c>
      <c r="M26" s="354">
        <f t="shared" si="10"/>
        <v>0</v>
      </c>
      <c r="N26" s="355">
        <f t="shared" si="10"/>
        <v>0</v>
      </c>
    </row>
    <row r="27" spans="1:14" ht="12" customHeight="1">
      <c r="A27" s="356"/>
      <c r="B27" s="357"/>
      <c r="C27" s="352" t="s">
        <v>11</v>
      </c>
      <c r="D27" s="353">
        <f t="shared" si="1"/>
        <v>2916</v>
      </c>
      <c r="E27" s="354">
        <f>SUM('表4(3)'!E36,'表4(3)'!E53,'表4(3)'!E57)</f>
        <v>1</v>
      </c>
      <c r="F27" s="354">
        <f>SUM('表4(3)'!F36,'表4(3)'!F53,'表4(3)'!F57)</f>
        <v>39</v>
      </c>
      <c r="G27" s="354">
        <f>SUM('表4(3)'!G36,'表4(3)'!G53,'表4(3)'!G57)</f>
        <v>283</v>
      </c>
      <c r="H27" s="354">
        <f>SUM('表4(3)'!H36,'表4(3)'!H53,'表4(3)'!H57)</f>
        <v>884</v>
      </c>
      <c r="I27" s="354">
        <f>SUM('表4(3)'!I36,'表4(3)'!I53,'表4(3)'!I57)</f>
        <v>1190</v>
      </c>
      <c r="J27" s="354">
        <f>SUM('表4(3)'!J36,'表4(3)'!J53,'表4(3)'!J57)</f>
        <v>447</v>
      </c>
      <c r="K27" s="354">
        <f>SUM('表4(3)'!K36,'表4(3)'!K53,'表4(3)'!K57)</f>
        <v>68</v>
      </c>
      <c r="L27" s="354">
        <f>SUM('表4(3)'!L36,'表4(3)'!L53,'表4(3)'!L57)</f>
        <v>4</v>
      </c>
      <c r="M27" s="354">
        <f>SUM('表4(3)'!M36,'表4(3)'!M53,'表4(3)'!M57)</f>
        <v>0</v>
      </c>
      <c r="N27" s="355">
        <f>SUM('表4(3)'!N36,'表4(3)'!N53,'表4(3)'!N57)</f>
        <v>0</v>
      </c>
    </row>
    <row r="28" spans="1:14" ht="12" customHeight="1">
      <c r="A28" s="356"/>
      <c r="B28" s="357"/>
      <c r="C28" s="352" t="s">
        <v>12</v>
      </c>
      <c r="D28" s="353">
        <f t="shared" si="1"/>
        <v>2680</v>
      </c>
      <c r="E28" s="354">
        <f>SUM('表4(3)'!E37,'表4(3)'!E54,'表4(3)'!E58)</f>
        <v>0</v>
      </c>
      <c r="F28" s="354">
        <f>SUM('表4(3)'!F37,'表4(3)'!F54,'表4(3)'!F58)</f>
        <v>39</v>
      </c>
      <c r="G28" s="354">
        <f>SUM('表4(3)'!G37,'表4(3)'!G54,'表4(3)'!G58)</f>
        <v>270</v>
      </c>
      <c r="H28" s="354">
        <f>SUM('表4(3)'!H37,'表4(3)'!H54,'表4(3)'!H58)</f>
        <v>851</v>
      </c>
      <c r="I28" s="354">
        <f>SUM('表4(3)'!I37,'表4(3)'!I54,'表4(3)'!I58)</f>
        <v>1073</v>
      </c>
      <c r="J28" s="354">
        <f>SUM('表4(3)'!J37,'表4(3)'!J54,'表4(3)'!J58)</f>
        <v>383</v>
      </c>
      <c r="K28" s="354">
        <f>SUM('表4(3)'!K37,'表4(3)'!K54,'表4(3)'!K58)</f>
        <v>62</v>
      </c>
      <c r="L28" s="354">
        <f>SUM('表4(3)'!L37,'表4(3)'!L54,'表4(3)'!L58)</f>
        <v>2</v>
      </c>
      <c r="M28" s="354">
        <f>SUM('表4(3)'!M37,'表4(3)'!M54,'表4(3)'!M58)</f>
        <v>0</v>
      </c>
      <c r="N28" s="355">
        <f>SUM('表4(3)'!N37,'表4(3)'!N54,'表4(3)'!N58)</f>
        <v>0</v>
      </c>
    </row>
    <row r="29" spans="1:14" ht="12" customHeight="1">
      <c r="A29" s="365"/>
      <c r="B29" s="345"/>
      <c r="C29" s="352"/>
      <c r="D29" s="353"/>
      <c r="E29" s="354"/>
      <c r="F29" s="354"/>
      <c r="G29" s="354"/>
      <c r="H29" s="354"/>
      <c r="I29" s="354"/>
      <c r="J29" s="354"/>
      <c r="K29" s="354"/>
      <c r="L29" s="354"/>
      <c r="M29" s="354"/>
      <c r="N29" s="355"/>
    </row>
    <row r="30" spans="1:14" ht="12" customHeight="1">
      <c r="A30" s="627" t="s">
        <v>19</v>
      </c>
      <c r="B30" s="628"/>
      <c r="C30" s="352" t="s">
        <v>10</v>
      </c>
      <c r="D30" s="353">
        <f>SUM(E30:N30)</f>
        <v>3942</v>
      </c>
      <c r="E30" s="354">
        <f>SUM(E31:E32)</f>
        <v>0</v>
      </c>
      <c r="F30" s="354">
        <f>SUM(F31:F32)</f>
        <v>79</v>
      </c>
      <c r="G30" s="354">
        <f aca="true" t="shared" si="11" ref="G30:N30">SUM(G31:G32)</f>
        <v>476</v>
      </c>
      <c r="H30" s="354">
        <f t="shared" si="11"/>
        <v>1349</v>
      </c>
      <c r="I30" s="354">
        <f t="shared" si="11"/>
        <v>1471</v>
      </c>
      <c r="J30" s="354">
        <f t="shared" si="11"/>
        <v>505</v>
      </c>
      <c r="K30" s="354">
        <f t="shared" si="11"/>
        <v>61</v>
      </c>
      <c r="L30" s="354">
        <f t="shared" si="11"/>
        <v>1</v>
      </c>
      <c r="M30" s="354">
        <f t="shared" si="11"/>
        <v>0</v>
      </c>
      <c r="N30" s="355">
        <f t="shared" si="11"/>
        <v>0</v>
      </c>
    </row>
    <row r="31" spans="1:15" ht="12" customHeight="1">
      <c r="A31" s="356"/>
      <c r="B31" s="357"/>
      <c r="C31" s="352" t="s">
        <v>11</v>
      </c>
      <c r="D31" s="353">
        <f>SUM(E31:N31)</f>
        <v>2028</v>
      </c>
      <c r="E31" s="354">
        <f>'表4(3)'!E45-'表4(3)'!E49-'表4(3)'!E53-'表4(3)'!E57</f>
        <v>0</v>
      </c>
      <c r="F31" s="354">
        <f>'表4(3)'!F45-'表4(3)'!F49-'表4(3)'!F53-'表4(3)'!F57</f>
        <v>47</v>
      </c>
      <c r="G31" s="354">
        <f>'表4(3)'!G45-'表4(3)'!G49-'表4(3)'!G53-'表4(3)'!G57</f>
        <v>229</v>
      </c>
      <c r="H31" s="354">
        <f>'表4(3)'!H45-'表4(3)'!H49-'表4(3)'!H53-'表4(3)'!H57</f>
        <v>700</v>
      </c>
      <c r="I31" s="354">
        <f>'表4(3)'!I45-'表4(3)'!I49-'表4(3)'!I53-'表4(3)'!I57</f>
        <v>766</v>
      </c>
      <c r="J31" s="354">
        <f>'表4(3)'!J45-'表4(3)'!J49-'表4(3)'!J53-'表4(3)'!J57</f>
        <v>253</v>
      </c>
      <c r="K31" s="354">
        <f>'表4(3)'!K45-'表4(3)'!K49-'表4(3)'!K53-'表4(3)'!K57</f>
        <v>32</v>
      </c>
      <c r="L31" s="354">
        <f>'表4(3)'!L45-'表4(3)'!L49-'表4(3)'!L53-'表4(3)'!L57</f>
        <v>1</v>
      </c>
      <c r="M31" s="354">
        <f>'表4(3)'!M45-'表4(3)'!M49-'表4(3)'!M53-'表4(3)'!M57</f>
        <v>0</v>
      </c>
      <c r="N31" s="355">
        <f>'表4(3)'!N45-'表4(3)'!N49-'表4(3)'!N53-'表4(3)'!N57</f>
        <v>0</v>
      </c>
      <c r="O31" s="373"/>
    </row>
    <row r="32" spans="1:14" ht="12" customHeight="1">
      <c r="A32" s="356"/>
      <c r="B32" s="357"/>
      <c r="C32" s="352" t="s">
        <v>12</v>
      </c>
      <c r="D32" s="353">
        <f t="shared" si="1"/>
        <v>1914</v>
      </c>
      <c r="E32" s="354">
        <f>'表4(3)'!E46-'表4(3)'!E50-'表4(3)'!E54-'表4(3)'!E58</f>
        <v>0</v>
      </c>
      <c r="F32" s="354">
        <f>'表4(3)'!F46-'表4(3)'!F50-'表4(3)'!F54-'表4(3)'!F58</f>
        <v>32</v>
      </c>
      <c r="G32" s="354">
        <f>'表4(3)'!G46-'表4(3)'!G50-'表4(3)'!G54-'表4(3)'!G58</f>
        <v>247</v>
      </c>
      <c r="H32" s="354">
        <f>'表4(3)'!H46-'表4(3)'!H50-'表4(3)'!H54-'表4(3)'!H58</f>
        <v>649</v>
      </c>
      <c r="I32" s="354">
        <f>'表4(3)'!I46-'表4(3)'!I50-'表4(3)'!I54-'表4(3)'!I58</f>
        <v>705</v>
      </c>
      <c r="J32" s="354">
        <f>'表4(3)'!J46-'表4(3)'!J50-'表4(3)'!J54-'表4(3)'!J58</f>
        <v>252</v>
      </c>
      <c r="K32" s="354">
        <f>'表4(3)'!K46-'表4(3)'!K50-'表4(3)'!K54-'表4(3)'!K58</f>
        <v>29</v>
      </c>
      <c r="L32" s="354">
        <f>'表4(3)'!L46-'表4(3)'!L50-'表4(3)'!L54-'表4(3)'!L58</f>
        <v>0</v>
      </c>
      <c r="M32" s="354">
        <f>'表4(3)'!M46-'表4(3)'!M50-'表4(3)'!M54-'表4(3)'!M58</f>
        <v>0</v>
      </c>
      <c r="N32" s="355">
        <f>'表4(3)'!N46-'表4(3)'!N50-'表4(3)'!N54-'表4(3)'!N58</f>
        <v>0</v>
      </c>
    </row>
    <row r="33" spans="1:14" ht="12" customHeight="1">
      <c r="A33" s="356"/>
      <c r="B33" s="357"/>
      <c r="C33" s="352"/>
      <c r="D33" s="353"/>
      <c r="E33" s="354"/>
      <c r="F33" s="354"/>
      <c r="G33" s="354"/>
      <c r="H33" s="354"/>
      <c r="I33" s="354"/>
      <c r="J33" s="354"/>
      <c r="K33" s="354"/>
      <c r="L33" s="354"/>
      <c r="M33" s="354"/>
      <c r="N33" s="355"/>
    </row>
    <row r="34" spans="1:14" ht="12" customHeight="1">
      <c r="A34" s="627" t="s">
        <v>20</v>
      </c>
      <c r="B34" s="628"/>
      <c r="C34" s="352" t="s">
        <v>10</v>
      </c>
      <c r="D34" s="353">
        <f t="shared" si="1"/>
        <v>4086</v>
      </c>
      <c r="E34" s="354">
        <f aca="true" t="shared" si="12" ref="E34:N34">SUM(E35:E36)</f>
        <v>0</v>
      </c>
      <c r="F34" s="354">
        <f t="shared" si="12"/>
        <v>61</v>
      </c>
      <c r="G34" s="354">
        <f t="shared" si="12"/>
        <v>589</v>
      </c>
      <c r="H34" s="354">
        <f t="shared" si="12"/>
        <v>1409</v>
      </c>
      <c r="I34" s="354">
        <f t="shared" si="12"/>
        <v>1487</v>
      </c>
      <c r="J34" s="354">
        <f t="shared" si="12"/>
        <v>479</v>
      </c>
      <c r="K34" s="354">
        <f t="shared" si="12"/>
        <v>59</v>
      </c>
      <c r="L34" s="354">
        <f t="shared" si="12"/>
        <v>2</v>
      </c>
      <c r="M34" s="354">
        <f t="shared" si="12"/>
        <v>0</v>
      </c>
      <c r="N34" s="355">
        <f t="shared" si="12"/>
        <v>0</v>
      </c>
    </row>
    <row r="35" spans="1:14" ht="12" customHeight="1">
      <c r="A35" s="356"/>
      <c r="B35" s="357"/>
      <c r="C35" s="352" t="s">
        <v>11</v>
      </c>
      <c r="D35" s="353">
        <f t="shared" si="1"/>
        <v>2148</v>
      </c>
      <c r="E35" s="354">
        <f>'表4(4)'!E35-'表4(4)'!E51-'表4(4)'!E67</f>
        <v>0</v>
      </c>
      <c r="F35" s="354">
        <f>'表4(4)'!F35-'表4(4)'!F51-'表4(4)'!F67</f>
        <v>28</v>
      </c>
      <c r="G35" s="354">
        <f>'表4(4)'!G35-'表4(4)'!G51-'表4(4)'!G67</f>
        <v>300</v>
      </c>
      <c r="H35" s="354">
        <f>'表4(4)'!H35-'表4(4)'!H51-'表4(4)'!H67</f>
        <v>768</v>
      </c>
      <c r="I35" s="354">
        <f>'表4(4)'!I35-'表4(4)'!I51-'表4(4)'!I67</f>
        <v>767</v>
      </c>
      <c r="J35" s="354">
        <f>'表4(4)'!J35-'表4(4)'!J51-'表4(4)'!J67</f>
        <v>252</v>
      </c>
      <c r="K35" s="354">
        <f>'表4(4)'!K35-'表4(4)'!K51-'表4(4)'!K67</f>
        <v>32</v>
      </c>
      <c r="L35" s="354">
        <f>'表4(4)'!L35-'表4(4)'!L51-'表4(4)'!L67</f>
        <v>1</v>
      </c>
      <c r="M35" s="354">
        <f>'表4(4)'!M35-'表4(4)'!M51-'表4(4)'!M67</f>
        <v>0</v>
      </c>
      <c r="N35" s="355">
        <f>'表4(4)'!N35-'表4(4)'!N51-'表4(4)'!N67</f>
        <v>0</v>
      </c>
    </row>
    <row r="36" spans="1:14" ht="12" customHeight="1">
      <c r="A36" s="356"/>
      <c r="B36" s="357"/>
      <c r="C36" s="352" t="s">
        <v>12</v>
      </c>
      <c r="D36" s="353">
        <f t="shared" si="1"/>
        <v>1938</v>
      </c>
      <c r="E36" s="354">
        <f>'表4(4)'!E36-'表4(4)'!E52-'表4(4)'!E68</f>
        <v>0</v>
      </c>
      <c r="F36" s="354">
        <f>'表4(4)'!F36-'表4(4)'!F52-'表4(4)'!F68</f>
        <v>33</v>
      </c>
      <c r="G36" s="354">
        <f>'表4(4)'!G36-'表4(4)'!G52-'表4(4)'!G68</f>
        <v>289</v>
      </c>
      <c r="H36" s="354">
        <f>'表4(4)'!H36-'表4(4)'!H52-'表4(4)'!H68</f>
        <v>641</v>
      </c>
      <c r="I36" s="354">
        <f>'表4(4)'!I36-'表4(4)'!I52-'表4(4)'!I68</f>
        <v>720</v>
      </c>
      <c r="J36" s="354">
        <f>'表4(4)'!J36-'表4(4)'!J52-'表4(4)'!J68</f>
        <v>227</v>
      </c>
      <c r="K36" s="354">
        <f>'表4(4)'!K36-'表4(4)'!K52-'表4(4)'!K68</f>
        <v>27</v>
      </c>
      <c r="L36" s="354">
        <f>'表4(4)'!L36-'表4(4)'!L52-'表4(4)'!L68</f>
        <v>1</v>
      </c>
      <c r="M36" s="354">
        <f>'表4(4)'!M36-'表4(4)'!M52-'表4(4)'!M68</f>
        <v>0</v>
      </c>
      <c r="N36" s="355">
        <f>'表4(4)'!N36-'表4(4)'!N52-'表4(4)'!N68</f>
        <v>0</v>
      </c>
    </row>
    <row r="37" spans="1:14" ht="12" customHeight="1">
      <c r="A37" s="356"/>
      <c r="B37" s="357"/>
      <c r="C37" s="352"/>
      <c r="D37" s="353"/>
      <c r="E37" s="354"/>
      <c r="F37" s="354"/>
      <c r="G37" s="354"/>
      <c r="H37" s="354"/>
      <c r="I37" s="354"/>
      <c r="J37" s="354"/>
      <c r="K37" s="354"/>
      <c r="L37" s="354"/>
      <c r="M37" s="354"/>
      <c r="N37" s="355"/>
    </row>
    <row r="38" spans="1:14" ht="12" customHeight="1">
      <c r="A38" s="627" t="s">
        <v>509</v>
      </c>
      <c r="B38" s="628"/>
      <c r="C38" s="352" t="s">
        <v>10</v>
      </c>
      <c r="D38" s="353">
        <f t="shared" si="1"/>
        <v>7647</v>
      </c>
      <c r="E38" s="354">
        <f aca="true" t="shared" si="13" ref="E38:N38">SUM(E39:E40)</f>
        <v>0</v>
      </c>
      <c r="F38" s="354">
        <f t="shared" si="13"/>
        <v>87</v>
      </c>
      <c r="G38" s="354">
        <f t="shared" si="13"/>
        <v>901</v>
      </c>
      <c r="H38" s="354">
        <f t="shared" si="13"/>
        <v>2592</v>
      </c>
      <c r="I38" s="354">
        <f t="shared" si="13"/>
        <v>2980</v>
      </c>
      <c r="J38" s="354">
        <f t="shared" si="13"/>
        <v>997</v>
      </c>
      <c r="K38" s="354">
        <f t="shared" si="13"/>
        <v>87</v>
      </c>
      <c r="L38" s="354">
        <f t="shared" si="13"/>
        <v>3</v>
      </c>
      <c r="M38" s="354">
        <f t="shared" si="13"/>
        <v>0</v>
      </c>
      <c r="N38" s="355">
        <f t="shared" si="13"/>
        <v>0</v>
      </c>
    </row>
    <row r="39" spans="1:14" ht="12" customHeight="1">
      <c r="A39" s="367"/>
      <c r="B39" s="368"/>
      <c r="C39" s="352" t="s">
        <v>11</v>
      </c>
      <c r="D39" s="353">
        <f t="shared" si="1"/>
        <v>3977</v>
      </c>
      <c r="E39" s="354">
        <f>'表4(4)'!E72+'表4(4)'!E51+'表4(4)'!E67</f>
        <v>0</v>
      </c>
      <c r="F39" s="354">
        <f>'表4(4)'!F72+'表4(4)'!F51+'表4(4)'!F67</f>
        <v>44</v>
      </c>
      <c r="G39" s="354">
        <f>'表4(4)'!G72+'表4(4)'!G51+'表4(4)'!G67</f>
        <v>461</v>
      </c>
      <c r="H39" s="354">
        <f>'表4(4)'!H72+'表4(4)'!H51+'表4(4)'!H67</f>
        <v>1371</v>
      </c>
      <c r="I39" s="354">
        <f>'表4(4)'!I72+'表4(4)'!I51+'表4(4)'!I67</f>
        <v>1523</v>
      </c>
      <c r="J39" s="354">
        <f>'表4(4)'!J72+'表4(4)'!J51+'表4(4)'!J67</f>
        <v>534</v>
      </c>
      <c r="K39" s="354">
        <f>'表4(4)'!K72+'表4(4)'!K51+'表4(4)'!K67</f>
        <v>44</v>
      </c>
      <c r="L39" s="354">
        <f>'表4(4)'!L72+'表4(4)'!L51+'表4(4)'!L67</f>
        <v>0</v>
      </c>
      <c r="M39" s="354">
        <f>'表4(4)'!M72+'表4(4)'!M51+'表4(4)'!M67</f>
        <v>0</v>
      </c>
      <c r="N39" s="355">
        <f>'表4(4)'!N72+'表4(4)'!N51+'表4(4)'!N67</f>
        <v>0</v>
      </c>
    </row>
    <row r="40" spans="1:14" ht="12" customHeight="1">
      <c r="A40" s="356"/>
      <c r="B40" s="357"/>
      <c r="C40" s="352" t="s">
        <v>12</v>
      </c>
      <c r="D40" s="353">
        <f t="shared" si="1"/>
        <v>3670</v>
      </c>
      <c r="E40" s="354">
        <f>'表4(4)'!E73+'表4(4)'!E52+'表4(4)'!E68</f>
        <v>0</v>
      </c>
      <c r="F40" s="354">
        <f>'表4(4)'!F73+'表4(4)'!F52+'表4(4)'!F68</f>
        <v>43</v>
      </c>
      <c r="G40" s="354">
        <f>'表4(4)'!G73+'表4(4)'!G52+'表4(4)'!G68</f>
        <v>440</v>
      </c>
      <c r="H40" s="354">
        <f>'表4(4)'!H73+'表4(4)'!H52+'表4(4)'!H68</f>
        <v>1221</v>
      </c>
      <c r="I40" s="354">
        <f>'表4(4)'!I73+'表4(4)'!I52+'表4(4)'!I68</f>
        <v>1457</v>
      </c>
      <c r="J40" s="354">
        <f>'表4(4)'!J73+'表4(4)'!J52+'表4(4)'!J68</f>
        <v>463</v>
      </c>
      <c r="K40" s="354">
        <f>'表4(4)'!K73+'表4(4)'!K52+'表4(4)'!K68</f>
        <v>43</v>
      </c>
      <c r="L40" s="354">
        <f>'表4(4)'!L73+'表4(4)'!L52+'表4(4)'!L68</f>
        <v>3</v>
      </c>
      <c r="M40" s="354">
        <f>'表4(4)'!M73+'表4(4)'!M52+'表4(4)'!M68</f>
        <v>0</v>
      </c>
      <c r="N40" s="355">
        <f>'表4(4)'!N73+'表4(4)'!N52+'表4(4)'!N68</f>
        <v>0</v>
      </c>
    </row>
    <row r="41" spans="1:14" ht="12" customHeight="1">
      <c r="A41" s="358"/>
      <c r="B41" s="359"/>
      <c r="C41" s="360"/>
      <c r="D41" s="361"/>
      <c r="E41" s="362"/>
      <c r="F41" s="362"/>
      <c r="G41" s="362"/>
      <c r="H41" s="362"/>
      <c r="I41" s="362"/>
      <c r="J41" s="362"/>
      <c r="K41" s="362"/>
      <c r="L41" s="362"/>
      <c r="M41" s="362"/>
      <c r="N41" s="363"/>
    </row>
    <row r="42" spans="1:14" ht="12" customHeight="1">
      <c r="A42" s="356"/>
      <c r="B42" s="357"/>
      <c r="C42" s="352"/>
      <c r="D42" s="353"/>
      <c r="E42" s="354"/>
      <c r="F42" s="354"/>
      <c r="G42" s="354"/>
      <c r="H42" s="354"/>
      <c r="I42" s="354"/>
      <c r="J42" s="354"/>
      <c r="K42" s="354"/>
      <c r="L42" s="354"/>
      <c r="M42" s="354"/>
      <c r="N42" s="355"/>
    </row>
    <row r="43" spans="1:14" ht="12" customHeight="1">
      <c r="A43" s="627" t="s">
        <v>448</v>
      </c>
      <c r="B43" s="630"/>
      <c r="C43" s="352" t="s">
        <v>10</v>
      </c>
      <c r="D43" s="353">
        <f t="shared" si="1"/>
        <v>478</v>
      </c>
      <c r="E43" s="354">
        <f>SUM(E44:E45)</f>
        <v>0</v>
      </c>
      <c r="F43" s="354">
        <f>IF(SUM(F44:F45)=0,"-",SUM(F44:F45))</f>
        <v>12</v>
      </c>
      <c r="G43" s="354">
        <f aca="true" t="shared" si="14" ref="G43:N43">IF(SUM(G44:G45)=0,"-",SUM(G44:G45))</f>
        <v>59</v>
      </c>
      <c r="H43" s="354">
        <f t="shared" si="14"/>
        <v>150</v>
      </c>
      <c r="I43" s="354">
        <f t="shared" si="14"/>
        <v>180</v>
      </c>
      <c r="J43" s="354">
        <f t="shared" si="14"/>
        <v>64</v>
      </c>
      <c r="K43" s="354">
        <f t="shared" si="14"/>
        <v>11</v>
      </c>
      <c r="L43" s="354">
        <f t="shared" si="14"/>
        <v>2</v>
      </c>
      <c r="M43" s="354" t="str">
        <f t="shared" si="14"/>
        <v>-</v>
      </c>
      <c r="N43" s="355" t="str">
        <f t="shared" si="14"/>
        <v>-</v>
      </c>
    </row>
    <row r="44" spans="1:14" ht="12" customHeight="1">
      <c r="A44" s="365"/>
      <c r="B44" s="369"/>
      <c r="C44" s="352" t="s">
        <v>11</v>
      </c>
      <c r="D44" s="353">
        <f t="shared" si="1"/>
        <v>228</v>
      </c>
      <c r="E44" s="354">
        <f>SUM(E48,E52,E56,E60,E64,E68)</f>
        <v>0</v>
      </c>
      <c r="F44" s="354">
        <f>SUM(F48,F52,F56,F60,F64,F68)</f>
        <v>6</v>
      </c>
      <c r="G44" s="354">
        <f aca="true" t="shared" si="15" ref="G44:N44">SUM(G48,G52,G56,G60,G64,G68)</f>
        <v>31</v>
      </c>
      <c r="H44" s="354">
        <f t="shared" si="15"/>
        <v>76</v>
      </c>
      <c r="I44" s="354">
        <f t="shared" si="15"/>
        <v>79</v>
      </c>
      <c r="J44" s="354">
        <f t="shared" si="15"/>
        <v>30</v>
      </c>
      <c r="K44" s="354">
        <f t="shared" si="15"/>
        <v>5</v>
      </c>
      <c r="L44" s="354">
        <f t="shared" si="15"/>
        <v>1</v>
      </c>
      <c r="M44" s="354">
        <f t="shared" si="15"/>
        <v>0</v>
      </c>
      <c r="N44" s="355">
        <f t="shared" si="15"/>
        <v>0</v>
      </c>
    </row>
    <row r="45" spans="1:14" ht="12" customHeight="1">
      <c r="A45" s="365"/>
      <c r="B45" s="369"/>
      <c r="C45" s="352" t="s">
        <v>12</v>
      </c>
      <c r="D45" s="353">
        <f t="shared" si="1"/>
        <v>250</v>
      </c>
      <c r="E45" s="354">
        <f>SUM(E49,E53,E57,E61,E65,E69)</f>
        <v>0</v>
      </c>
      <c r="F45" s="354">
        <f>SUM(F49,F53,F57,F61,F65,F69)</f>
        <v>6</v>
      </c>
      <c r="G45" s="354">
        <f aca="true" t="shared" si="16" ref="G45:N45">SUM(G49,G53,G57,G61,G65,G69)</f>
        <v>28</v>
      </c>
      <c r="H45" s="354">
        <f t="shared" si="16"/>
        <v>74</v>
      </c>
      <c r="I45" s="354">
        <f t="shared" si="16"/>
        <v>101</v>
      </c>
      <c r="J45" s="354">
        <f t="shared" si="16"/>
        <v>34</v>
      </c>
      <c r="K45" s="354">
        <f t="shared" si="16"/>
        <v>6</v>
      </c>
      <c r="L45" s="354">
        <f t="shared" si="16"/>
        <v>1</v>
      </c>
      <c r="M45" s="354">
        <f t="shared" si="16"/>
        <v>0</v>
      </c>
      <c r="N45" s="355">
        <f t="shared" si="16"/>
        <v>0</v>
      </c>
    </row>
    <row r="46" spans="1:14" ht="12" customHeight="1">
      <c r="A46" s="365"/>
      <c r="B46" s="369"/>
      <c r="C46" s="352"/>
      <c r="D46" s="353"/>
      <c r="E46" s="354"/>
      <c r="F46" s="354"/>
      <c r="G46" s="354"/>
      <c r="H46" s="354"/>
      <c r="I46" s="354"/>
      <c r="J46" s="354"/>
      <c r="K46" s="354"/>
      <c r="L46" s="354"/>
      <c r="M46" s="354"/>
      <c r="N46" s="355"/>
    </row>
    <row r="47" spans="1:14" ht="12" customHeight="1">
      <c r="A47" s="356"/>
      <c r="B47" s="369" t="s">
        <v>21</v>
      </c>
      <c r="C47" s="352" t="s">
        <v>10</v>
      </c>
      <c r="D47" s="353">
        <f t="shared" si="1"/>
        <v>176</v>
      </c>
      <c r="E47" s="354">
        <f aca="true" t="shared" si="17" ref="E47:N47">SUM(E48:E49)</f>
        <v>0</v>
      </c>
      <c r="F47" s="354">
        <f t="shared" si="17"/>
        <v>6</v>
      </c>
      <c r="G47" s="354">
        <f t="shared" si="17"/>
        <v>14</v>
      </c>
      <c r="H47" s="354">
        <f t="shared" si="17"/>
        <v>50</v>
      </c>
      <c r="I47" s="354">
        <f t="shared" si="17"/>
        <v>73</v>
      </c>
      <c r="J47" s="354">
        <f t="shared" si="17"/>
        <v>23</v>
      </c>
      <c r="K47" s="354">
        <f t="shared" si="17"/>
        <v>9</v>
      </c>
      <c r="L47" s="354">
        <f t="shared" si="17"/>
        <v>1</v>
      </c>
      <c r="M47" s="354">
        <f t="shared" si="17"/>
        <v>0</v>
      </c>
      <c r="N47" s="355">
        <f t="shared" si="17"/>
        <v>0</v>
      </c>
    </row>
    <row r="48" spans="1:14" ht="12" customHeight="1">
      <c r="A48" s="356"/>
      <c r="B48" s="369"/>
      <c r="C48" s="352" t="s">
        <v>11</v>
      </c>
      <c r="D48" s="353">
        <f t="shared" si="1"/>
        <v>86</v>
      </c>
      <c r="E48" s="466">
        <v>0</v>
      </c>
      <c r="F48" s="471">
        <v>3</v>
      </c>
      <c r="G48" s="471">
        <v>6</v>
      </c>
      <c r="H48" s="471">
        <v>27</v>
      </c>
      <c r="I48" s="471">
        <v>32</v>
      </c>
      <c r="J48" s="471">
        <v>13</v>
      </c>
      <c r="K48" s="471">
        <v>4</v>
      </c>
      <c r="L48" s="471">
        <v>1</v>
      </c>
      <c r="M48" s="466">
        <v>0</v>
      </c>
      <c r="N48" s="467">
        <v>0</v>
      </c>
    </row>
    <row r="49" spans="1:14" ht="12" customHeight="1">
      <c r="A49" s="356"/>
      <c r="B49" s="369"/>
      <c r="C49" s="352" t="s">
        <v>12</v>
      </c>
      <c r="D49" s="353">
        <f t="shared" si="1"/>
        <v>90</v>
      </c>
      <c r="E49" s="466">
        <v>0</v>
      </c>
      <c r="F49" s="471">
        <v>3</v>
      </c>
      <c r="G49" s="471">
        <v>8</v>
      </c>
      <c r="H49" s="471">
        <v>23</v>
      </c>
      <c r="I49" s="471">
        <v>41</v>
      </c>
      <c r="J49" s="471">
        <v>10</v>
      </c>
      <c r="K49" s="471">
        <v>5</v>
      </c>
      <c r="L49" s="466">
        <v>0</v>
      </c>
      <c r="M49" s="466">
        <v>0</v>
      </c>
      <c r="N49" s="467">
        <v>0</v>
      </c>
    </row>
    <row r="50" spans="1:14" ht="12" customHeight="1">
      <c r="A50" s="356"/>
      <c r="B50" s="369"/>
      <c r="C50" s="352"/>
      <c r="D50" s="353"/>
      <c r="E50" s="354"/>
      <c r="F50" s="354"/>
      <c r="G50" s="354"/>
      <c r="H50" s="354"/>
      <c r="I50" s="354"/>
      <c r="J50" s="354"/>
      <c r="K50" s="354"/>
      <c r="L50" s="354"/>
      <c r="M50" s="354"/>
      <c r="N50" s="355"/>
    </row>
    <row r="51" spans="1:14" ht="12" customHeight="1">
      <c r="A51" s="356"/>
      <c r="B51" s="369" t="s">
        <v>22</v>
      </c>
      <c r="C51" s="352" t="s">
        <v>10</v>
      </c>
      <c r="D51" s="353">
        <f t="shared" si="1"/>
        <v>84</v>
      </c>
      <c r="E51" s="354">
        <f aca="true" t="shared" si="18" ref="E51:N51">SUM(E52:E53)</f>
        <v>0</v>
      </c>
      <c r="F51" s="354">
        <f t="shared" si="18"/>
        <v>3</v>
      </c>
      <c r="G51" s="354">
        <f t="shared" si="18"/>
        <v>11</v>
      </c>
      <c r="H51" s="354">
        <f t="shared" si="18"/>
        <v>24</v>
      </c>
      <c r="I51" s="354">
        <f t="shared" si="18"/>
        <v>38</v>
      </c>
      <c r="J51" s="354">
        <f t="shared" si="18"/>
        <v>8</v>
      </c>
      <c r="K51" s="354">
        <f t="shared" si="18"/>
        <v>0</v>
      </c>
      <c r="L51" s="354">
        <f t="shared" si="18"/>
        <v>0</v>
      </c>
      <c r="M51" s="354">
        <f t="shared" si="18"/>
        <v>0</v>
      </c>
      <c r="N51" s="355">
        <f t="shared" si="18"/>
        <v>0</v>
      </c>
    </row>
    <row r="52" spans="1:14" ht="12" customHeight="1">
      <c r="A52" s="356"/>
      <c r="B52" s="369"/>
      <c r="C52" s="352" t="s">
        <v>11</v>
      </c>
      <c r="D52" s="353">
        <f t="shared" si="1"/>
        <v>43</v>
      </c>
      <c r="E52" s="466">
        <v>0</v>
      </c>
      <c r="F52" s="471">
        <v>1</v>
      </c>
      <c r="G52" s="471">
        <v>4</v>
      </c>
      <c r="H52" s="471">
        <v>15</v>
      </c>
      <c r="I52" s="471">
        <v>19</v>
      </c>
      <c r="J52" s="471">
        <v>4</v>
      </c>
      <c r="K52" s="466">
        <v>0</v>
      </c>
      <c r="L52" s="466">
        <v>0</v>
      </c>
      <c r="M52" s="466">
        <v>0</v>
      </c>
      <c r="N52" s="467">
        <v>0</v>
      </c>
    </row>
    <row r="53" spans="1:14" ht="12" customHeight="1">
      <c r="A53" s="356"/>
      <c r="B53" s="369"/>
      <c r="C53" s="352" t="s">
        <v>12</v>
      </c>
      <c r="D53" s="353">
        <f t="shared" si="1"/>
        <v>41</v>
      </c>
      <c r="E53" s="466">
        <v>0</v>
      </c>
      <c r="F53" s="471">
        <v>2</v>
      </c>
      <c r="G53" s="471">
        <v>7</v>
      </c>
      <c r="H53" s="471">
        <v>9</v>
      </c>
      <c r="I53" s="471">
        <v>19</v>
      </c>
      <c r="J53" s="471">
        <v>4</v>
      </c>
      <c r="K53" s="466">
        <v>0</v>
      </c>
      <c r="L53" s="466">
        <v>0</v>
      </c>
      <c r="M53" s="466">
        <v>0</v>
      </c>
      <c r="N53" s="467">
        <v>0</v>
      </c>
    </row>
    <row r="54" spans="1:14" ht="12" customHeight="1">
      <c r="A54" s="356"/>
      <c r="B54" s="369"/>
      <c r="C54" s="352"/>
      <c r="D54" s="353"/>
      <c r="E54" s="354"/>
      <c r="F54" s="354"/>
      <c r="G54" s="354"/>
      <c r="H54" s="354"/>
      <c r="I54" s="354"/>
      <c r="J54" s="354"/>
      <c r="K54" s="354"/>
      <c r="L54" s="354"/>
      <c r="M54" s="354"/>
      <c r="N54" s="355"/>
    </row>
    <row r="55" spans="1:14" ht="12" customHeight="1">
      <c r="A55" s="356"/>
      <c r="B55" s="369" t="s">
        <v>23</v>
      </c>
      <c r="C55" s="352" t="s">
        <v>10</v>
      </c>
      <c r="D55" s="353">
        <f t="shared" si="1"/>
        <v>59</v>
      </c>
      <c r="E55" s="354">
        <f aca="true" t="shared" si="19" ref="E55:N55">SUM(E56:E57)</f>
        <v>0</v>
      </c>
      <c r="F55" s="354">
        <f t="shared" si="19"/>
        <v>0</v>
      </c>
      <c r="G55" s="354">
        <f t="shared" si="19"/>
        <v>9</v>
      </c>
      <c r="H55" s="354">
        <f t="shared" si="19"/>
        <v>22</v>
      </c>
      <c r="I55" s="354">
        <f t="shared" si="19"/>
        <v>20</v>
      </c>
      <c r="J55" s="354">
        <f t="shared" si="19"/>
        <v>7</v>
      </c>
      <c r="K55" s="354">
        <f t="shared" si="19"/>
        <v>0</v>
      </c>
      <c r="L55" s="354">
        <f t="shared" si="19"/>
        <v>1</v>
      </c>
      <c r="M55" s="354">
        <f t="shared" si="19"/>
        <v>0</v>
      </c>
      <c r="N55" s="355">
        <f t="shared" si="19"/>
        <v>0</v>
      </c>
    </row>
    <row r="56" spans="1:14" ht="12" customHeight="1">
      <c r="A56" s="365"/>
      <c r="B56" s="369"/>
      <c r="C56" s="352" t="s">
        <v>11</v>
      </c>
      <c r="D56" s="353">
        <f t="shared" si="1"/>
        <v>26</v>
      </c>
      <c r="E56" s="466">
        <v>0</v>
      </c>
      <c r="F56" s="466">
        <v>0</v>
      </c>
      <c r="G56" s="471">
        <v>7</v>
      </c>
      <c r="H56" s="471">
        <v>10</v>
      </c>
      <c r="I56" s="471">
        <v>4</v>
      </c>
      <c r="J56" s="471">
        <v>5</v>
      </c>
      <c r="K56" s="466">
        <v>0</v>
      </c>
      <c r="L56" s="466">
        <v>0</v>
      </c>
      <c r="M56" s="466">
        <v>0</v>
      </c>
      <c r="N56" s="467">
        <v>0</v>
      </c>
    </row>
    <row r="57" spans="1:14" ht="12" customHeight="1">
      <c r="A57" s="365"/>
      <c r="B57" s="369"/>
      <c r="C57" s="352" t="s">
        <v>12</v>
      </c>
      <c r="D57" s="353">
        <f t="shared" si="1"/>
        <v>33</v>
      </c>
      <c r="E57" s="466">
        <v>0</v>
      </c>
      <c r="F57" s="466">
        <v>0</v>
      </c>
      <c r="G57" s="471">
        <v>2</v>
      </c>
      <c r="H57" s="471">
        <v>12</v>
      </c>
      <c r="I57" s="471">
        <v>16</v>
      </c>
      <c r="J57" s="471">
        <v>2</v>
      </c>
      <c r="K57" s="466">
        <v>0</v>
      </c>
      <c r="L57" s="471">
        <v>1</v>
      </c>
      <c r="M57" s="466">
        <v>0</v>
      </c>
      <c r="N57" s="467">
        <v>0</v>
      </c>
    </row>
    <row r="58" spans="1:14" ht="12" customHeight="1">
      <c r="A58" s="365"/>
      <c r="B58" s="369"/>
      <c r="C58" s="352"/>
      <c r="D58" s="353"/>
      <c r="E58" s="354"/>
      <c r="F58" s="354"/>
      <c r="G58" s="354"/>
      <c r="H58" s="354"/>
      <c r="I58" s="354"/>
      <c r="J58" s="354"/>
      <c r="K58" s="354"/>
      <c r="L58" s="354"/>
      <c r="M58" s="354"/>
      <c r="N58" s="355"/>
    </row>
    <row r="59" spans="1:14" ht="12" customHeight="1">
      <c r="A59" s="356"/>
      <c r="B59" s="369" t="s">
        <v>24</v>
      </c>
      <c r="C59" s="352" t="s">
        <v>10</v>
      </c>
      <c r="D59" s="353">
        <f t="shared" si="1"/>
        <v>53</v>
      </c>
      <c r="E59" s="354">
        <f aca="true" t="shared" si="20" ref="E59:N59">SUM(E60:E61)</f>
        <v>0</v>
      </c>
      <c r="F59" s="354">
        <f t="shared" si="20"/>
        <v>0</v>
      </c>
      <c r="G59" s="354">
        <f t="shared" si="20"/>
        <v>8</v>
      </c>
      <c r="H59" s="354">
        <f t="shared" si="20"/>
        <v>14</v>
      </c>
      <c r="I59" s="354">
        <f t="shared" si="20"/>
        <v>21</v>
      </c>
      <c r="J59" s="354">
        <f t="shared" si="20"/>
        <v>10</v>
      </c>
      <c r="K59" s="354">
        <f t="shared" si="20"/>
        <v>0</v>
      </c>
      <c r="L59" s="354">
        <f t="shared" si="20"/>
        <v>0</v>
      </c>
      <c r="M59" s="354">
        <f t="shared" si="20"/>
        <v>0</v>
      </c>
      <c r="N59" s="355">
        <f t="shared" si="20"/>
        <v>0</v>
      </c>
    </row>
    <row r="60" spans="1:14" ht="12" customHeight="1">
      <c r="A60" s="356"/>
      <c r="B60" s="369"/>
      <c r="C60" s="352" t="s">
        <v>11</v>
      </c>
      <c r="D60" s="353">
        <f t="shared" si="1"/>
        <v>21</v>
      </c>
      <c r="E60" s="466">
        <v>0</v>
      </c>
      <c r="F60" s="466">
        <v>0</v>
      </c>
      <c r="G60" s="471">
        <v>6</v>
      </c>
      <c r="H60" s="471">
        <v>5</v>
      </c>
      <c r="I60" s="471">
        <v>8</v>
      </c>
      <c r="J60" s="471">
        <v>2</v>
      </c>
      <c r="K60" s="466">
        <v>0</v>
      </c>
      <c r="L60" s="466">
        <v>0</v>
      </c>
      <c r="M60" s="466">
        <v>0</v>
      </c>
      <c r="N60" s="467">
        <v>0</v>
      </c>
    </row>
    <row r="61" spans="1:14" ht="12" customHeight="1">
      <c r="A61" s="356"/>
      <c r="B61" s="369"/>
      <c r="C61" s="352" t="s">
        <v>12</v>
      </c>
      <c r="D61" s="353">
        <f t="shared" si="1"/>
        <v>32</v>
      </c>
      <c r="E61" s="466">
        <v>0</v>
      </c>
      <c r="F61" s="466">
        <v>0</v>
      </c>
      <c r="G61" s="471">
        <v>2</v>
      </c>
      <c r="H61" s="471">
        <v>9</v>
      </c>
      <c r="I61" s="471">
        <v>13</v>
      </c>
      <c r="J61" s="471">
        <v>8</v>
      </c>
      <c r="K61" s="466">
        <v>0</v>
      </c>
      <c r="L61" s="466">
        <v>0</v>
      </c>
      <c r="M61" s="466">
        <v>0</v>
      </c>
      <c r="N61" s="467">
        <v>0</v>
      </c>
    </row>
    <row r="62" spans="1:14" s="373" customFormat="1" ht="12" customHeight="1">
      <c r="A62" s="356"/>
      <c r="B62" s="345"/>
      <c r="C62" s="352"/>
      <c r="D62" s="353"/>
      <c r="E62" s="371"/>
      <c r="F62" s="371"/>
      <c r="G62" s="371"/>
      <c r="H62" s="371"/>
      <c r="I62" s="371"/>
      <c r="J62" s="371"/>
      <c r="K62" s="371"/>
      <c r="L62" s="371"/>
      <c r="M62" s="371"/>
      <c r="N62" s="372"/>
    </row>
    <row r="63" spans="1:14" s="373" customFormat="1" ht="12" customHeight="1">
      <c r="A63" s="356"/>
      <c r="B63" s="369" t="s">
        <v>483</v>
      </c>
      <c r="C63" s="352" t="s">
        <v>10</v>
      </c>
      <c r="D63" s="353">
        <f t="shared" si="1"/>
        <v>41</v>
      </c>
      <c r="E63" s="371">
        <v>0</v>
      </c>
      <c r="F63" s="371">
        <f aca="true" t="shared" si="21" ref="F63:N63">SUM(F64:F65)</f>
        <v>1</v>
      </c>
      <c r="G63" s="371">
        <f t="shared" si="21"/>
        <v>7</v>
      </c>
      <c r="H63" s="371">
        <f t="shared" si="21"/>
        <v>15</v>
      </c>
      <c r="I63" s="371">
        <f t="shared" si="21"/>
        <v>9</v>
      </c>
      <c r="J63" s="371">
        <f t="shared" si="21"/>
        <v>8</v>
      </c>
      <c r="K63" s="371">
        <f t="shared" si="21"/>
        <v>1</v>
      </c>
      <c r="L63" s="371">
        <f t="shared" si="21"/>
        <v>0</v>
      </c>
      <c r="M63" s="371">
        <f t="shared" si="21"/>
        <v>0</v>
      </c>
      <c r="N63" s="374">
        <f t="shared" si="21"/>
        <v>0</v>
      </c>
    </row>
    <row r="64" spans="1:14" s="373" customFormat="1" ht="12" customHeight="1">
      <c r="A64" s="356"/>
      <c r="B64" s="345"/>
      <c r="C64" s="352" t="s">
        <v>11</v>
      </c>
      <c r="D64" s="353">
        <f t="shared" si="1"/>
        <v>22</v>
      </c>
      <c r="E64" s="468">
        <v>0</v>
      </c>
      <c r="F64" s="471">
        <v>1</v>
      </c>
      <c r="G64" s="471">
        <v>4</v>
      </c>
      <c r="H64" s="471">
        <v>7</v>
      </c>
      <c r="I64" s="471">
        <v>5</v>
      </c>
      <c r="J64" s="471">
        <v>4</v>
      </c>
      <c r="K64" s="471">
        <v>1</v>
      </c>
      <c r="L64" s="468">
        <v>0</v>
      </c>
      <c r="M64" s="468">
        <v>0</v>
      </c>
      <c r="N64" s="469">
        <v>0</v>
      </c>
    </row>
    <row r="65" spans="1:14" s="373" customFormat="1" ht="12" customHeight="1">
      <c r="A65" s="356"/>
      <c r="B65" s="345"/>
      <c r="C65" s="352" t="s">
        <v>12</v>
      </c>
      <c r="D65" s="353">
        <f t="shared" si="1"/>
        <v>19</v>
      </c>
      <c r="E65" s="468">
        <v>0</v>
      </c>
      <c r="F65" s="466">
        <v>0</v>
      </c>
      <c r="G65" s="471">
        <v>3</v>
      </c>
      <c r="H65" s="471">
        <v>8</v>
      </c>
      <c r="I65" s="471">
        <v>4</v>
      </c>
      <c r="J65" s="471">
        <v>4</v>
      </c>
      <c r="K65" s="466">
        <v>0</v>
      </c>
      <c r="L65" s="468">
        <v>0</v>
      </c>
      <c r="M65" s="468">
        <v>0</v>
      </c>
      <c r="N65" s="469">
        <v>0</v>
      </c>
    </row>
    <row r="66" spans="1:14" s="373" customFormat="1" ht="12" customHeight="1">
      <c r="A66" s="356"/>
      <c r="B66" s="345"/>
      <c r="C66" s="352"/>
      <c r="D66" s="353"/>
      <c r="E66" s="371"/>
      <c r="F66" s="371"/>
      <c r="G66" s="371"/>
      <c r="H66" s="371"/>
      <c r="I66" s="371"/>
      <c r="J66" s="371"/>
      <c r="K66" s="371"/>
      <c r="L66" s="371"/>
      <c r="M66" s="371"/>
      <c r="N66" s="374"/>
    </row>
    <row r="67" spans="1:15" ht="12" customHeight="1">
      <c r="A67" s="366"/>
      <c r="B67" s="369" t="s">
        <v>26</v>
      </c>
      <c r="C67" s="352" t="s">
        <v>10</v>
      </c>
      <c r="D67" s="353">
        <f t="shared" si="1"/>
        <v>65</v>
      </c>
      <c r="E67" s="354">
        <f aca="true" t="shared" si="22" ref="E67:N67">SUM(E68:E69)</f>
        <v>0</v>
      </c>
      <c r="F67" s="354">
        <f t="shared" si="22"/>
        <v>2</v>
      </c>
      <c r="G67" s="354">
        <f t="shared" si="22"/>
        <v>10</v>
      </c>
      <c r="H67" s="354">
        <f t="shared" si="22"/>
        <v>25</v>
      </c>
      <c r="I67" s="354">
        <f t="shared" si="22"/>
        <v>19</v>
      </c>
      <c r="J67" s="354">
        <f t="shared" si="22"/>
        <v>8</v>
      </c>
      <c r="K67" s="354">
        <f t="shared" si="22"/>
        <v>1</v>
      </c>
      <c r="L67" s="354">
        <f t="shared" si="22"/>
        <v>0</v>
      </c>
      <c r="M67" s="354">
        <f t="shared" si="22"/>
        <v>0</v>
      </c>
      <c r="N67" s="355">
        <f t="shared" si="22"/>
        <v>0</v>
      </c>
      <c r="O67" s="373"/>
    </row>
    <row r="68" spans="1:15" ht="12" customHeight="1">
      <c r="A68" s="366"/>
      <c r="B68" s="369"/>
      <c r="C68" s="352" t="s">
        <v>11</v>
      </c>
      <c r="D68" s="353">
        <f t="shared" si="1"/>
        <v>30</v>
      </c>
      <c r="E68" s="466">
        <v>0</v>
      </c>
      <c r="F68" s="466">
        <v>1</v>
      </c>
      <c r="G68" s="466">
        <v>4</v>
      </c>
      <c r="H68" s="466">
        <v>12</v>
      </c>
      <c r="I68" s="466">
        <v>11</v>
      </c>
      <c r="J68" s="466">
        <v>2</v>
      </c>
      <c r="K68" s="466">
        <v>0</v>
      </c>
      <c r="L68" s="466">
        <v>0</v>
      </c>
      <c r="M68" s="466">
        <v>0</v>
      </c>
      <c r="N68" s="467">
        <v>0</v>
      </c>
      <c r="O68" s="364"/>
    </row>
    <row r="69" spans="1:15" ht="12" customHeight="1">
      <c r="A69" s="366"/>
      <c r="B69" s="369"/>
      <c r="C69" s="352" t="s">
        <v>12</v>
      </c>
      <c r="D69" s="353">
        <f t="shared" si="1"/>
        <v>35</v>
      </c>
      <c r="E69" s="466">
        <v>0</v>
      </c>
      <c r="F69" s="466">
        <v>1</v>
      </c>
      <c r="G69" s="466">
        <v>6</v>
      </c>
      <c r="H69" s="466">
        <v>13</v>
      </c>
      <c r="I69" s="466">
        <v>8</v>
      </c>
      <c r="J69" s="466">
        <v>6</v>
      </c>
      <c r="K69" s="466">
        <v>1</v>
      </c>
      <c r="L69" s="466">
        <v>0</v>
      </c>
      <c r="M69" s="466">
        <v>0</v>
      </c>
      <c r="N69" s="467">
        <v>0</v>
      </c>
      <c r="O69" s="364"/>
    </row>
    <row r="70" spans="1:14" s="373" customFormat="1" ht="12" customHeight="1">
      <c r="A70" s="375"/>
      <c r="B70" s="376"/>
      <c r="C70" s="377"/>
      <c r="D70" s="378"/>
      <c r="E70" s="379"/>
      <c r="F70" s="379"/>
      <c r="G70" s="379"/>
      <c r="H70" s="379"/>
      <c r="I70" s="379"/>
      <c r="J70" s="379"/>
      <c r="K70" s="379"/>
      <c r="L70" s="379"/>
      <c r="M70" s="379"/>
      <c r="N70" s="380"/>
    </row>
    <row r="71" ht="12" customHeight="1"/>
    <row r="72" ht="12" customHeight="1">
      <c r="H72" s="381" t="s">
        <v>487</v>
      </c>
    </row>
  </sheetData>
  <mergeCells count="11">
    <mergeCell ref="A18:B18"/>
    <mergeCell ref="A22:B22"/>
    <mergeCell ref="A26:B26"/>
    <mergeCell ref="A43:B43"/>
    <mergeCell ref="A30:B30"/>
    <mergeCell ref="A34:B34"/>
    <mergeCell ref="A38:B38"/>
    <mergeCell ref="A3:C3"/>
    <mergeCell ref="A5:B5"/>
    <mergeCell ref="A10:B10"/>
    <mergeCell ref="A14:B14"/>
  </mergeCells>
  <printOptions/>
  <pageMargins left="0.75" right="0.75" top="1" bottom="1" header="0.512" footer="0.512"/>
  <pageSetup fitToHeight="1" fitToWidth="1" horizontalDpi="600" verticalDpi="600" orientation="portrait" paperSize="9" scale="88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0"/>
  <sheetViews>
    <sheetView workbookViewId="0" topLeftCell="A1">
      <pane xSplit="3" ySplit="3" topLeftCell="D4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A1" sqref="A1"/>
    </sheetView>
  </sheetViews>
  <sheetFormatPr defaultColWidth="9.00390625" defaultRowHeight="13.5"/>
  <cols>
    <col min="1" max="1" width="2.625" style="339" customWidth="1"/>
    <col min="2" max="2" width="9.50390625" style="339" customWidth="1"/>
    <col min="3" max="3" width="5.125" style="339" customWidth="1"/>
    <col min="4" max="16384" width="7.125" style="339" customWidth="1"/>
  </cols>
  <sheetData>
    <row r="1" spans="1:15" ht="12">
      <c r="A1" s="382"/>
      <c r="B1" s="383"/>
      <c r="O1" s="373"/>
    </row>
    <row r="2" spans="1:15" ht="12">
      <c r="A2" s="339" t="s">
        <v>46</v>
      </c>
      <c r="M2" s="631" t="str">
        <f>+'表4(1)'!N2</f>
        <v>（平成17年）</v>
      </c>
      <c r="N2" s="631"/>
      <c r="O2" s="373"/>
    </row>
    <row r="3" spans="1:15" ht="21" customHeight="1">
      <c r="A3" s="624"/>
      <c r="B3" s="625"/>
      <c r="C3" s="626"/>
      <c r="D3" s="342" t="s">
        <v>132</v>
      </c>
      <c r="E3" s="343" t="s">
        <v>480</v>
      </c>
      <c r="F3" s="343" t="s">
        <v>133</v>
      </c>
      <c r="G3" s="343" t="s">
        <v>134</v>
      </c>
      <c r="H3" s="343" t="s">
        <v>135</v>
      </c>
      <c r="I3" s="343" t="s">
        <v>136</v>
      </c>
      <c r="J3" s="343" t="s">
        <v>137</v>
      </c>
      <c r="K3" s="343" t="s">
        <v>138</v>
      </c>
      <c r="L3" s="343" t="s">
        <v>139</v>
      </c>
      <c r="M3" s="343" t="s">
        <v>481</v>
      </c>
      <c r="N3" s="344" t="s">
        <v>140</v>
      </c>
      <c r="O3" s="345"/>
    </row>
    <row r="4" spans="1:15" ht="12" customHeight="1">
      <c r="A4" s="366"/>
      <c r="B4" s="369"/>
      <c r="C4" s="352"/>
      <c r="D4" s="353"/>
      <c r="E4" s="354"/>
      <c r="F4" s="354"/>
      <c r="G4" s="354"/>
      <c r="H4" s="354"/>
      <c r="I4" s="354"/>
      <c r="J4" s="354"/>
      <c r="K4" s="354"/>
      <c r="L4" s="354"/>
      <c r="M4" s="354"/>
      <c r="N4" s="355"/>
      <c r="O4" s="373"/>
    </row>
    <row r="5" spans="1:15" ht="12" customHeight="1">
      <c r="A5" s="632" t="s">
        <v>27</v>
      </c>
      <c r="B5" s="633"/>
      <c r="C5" s="352" t="s">
        <v>10</v>
      </c>
      <c r="D5" s="353">
        <f>SUM(E5:N5)</f>
        <v>685</v>
      </c>
      <c r="E5" s="354">
        <f aca="true" t="shared" si="0" ref="E5:N5">SUM(E6:E7)</f>
        <v>0</v>
      </c>
      <c r="F5" s="354">
        <f t="shared" si="0"/>
        <v>18</v>
      </c>
      <c r="G5" s="354">
        <f t="shared" si="0"/>
        <v>96</v>
      </c>
      <c r="H5" s="354">
        <f t="shared" si="0"/>
        <v>193</v>
      </c>
      <c r="I5" s="354">
        <f t="shared" si="0"/>
        <v>270</v>
      </c>
      <c r="J5" s="354">
        <f t="shared" si="0"/>
        <v>95</v>
      </c>
      <c r="K5" s="354">
        <f t="shared" si="0"/>
        <v>11</v>
      </c>
      <c r="L5" s="354">
        <f t="shared" si="0"/>
        <v>2</v>
      </c>
      <c r="M5" s="354">
        <f t="shared" si="0"/>
        <v>0</v>
      </c>
      <c r="N5" s="355">
        <f t="shared" si="0"/>
        <v>0</v>
      </c>
      <c r="O5" s="373"/>
    </row>
    <row r="6" spans="1:15" ht="12" customHeight="1">
      <c r="A6" s="366"/>
      <c r="B6" s="357"/>
      <c r="C6" s="352" t="s">
        <v>11</v>
      </c>
      <c r="D6" s="353">
        <f aca="true" t="shared" si="1" ref="D6:D52">SUM(E6:N6)</f>
        <v>341</v>
      </c>
      <c r="E6" s="354">
        <f aca="true" t="shared" si="2" ref="E6:N6">SUM(E10,E14)</f>
        <v>0</v>
      </c>
      <c r="F6" s="354">
        <f t="shared" si="2"/>
        <v>8</v>
      </c>
      <c r="G6" s="354">
        <f t="shared" si="2"/>
        <v>52</v>
      </c>
      <c r="H6" s="354">
        <f t="shared" si="2"/>
        <v>95</v>
      </c>
      <c r="I6" s="354">
        <f t="shared" si="2"/>
        <v>129</v>
      </c>
      <c r="J6" s="354">
        <f t="shared" si="2"/>
        <v>51</v>
      </c>
      <c r="K6" s="354">
        <f t="shared" si="2"/>
        <v>5</v>
      </c>
      <c r="L6" s="354">
        <f t="shared" si="2"/>
        <v>1</v>
      </c>
      <c r="M6" s="354">
        <f t="shared" si="2"/>
        <v>0</v>
      </c>
      <c r="N6" s="355">
        <f t="shared" si="2"/>
        <v>0</v>
      </c>
      <c r="O6" s="373"/>
    </row>
    <row r="7" spans="1:15" ht="12" customHeight="1">
      <c r="A7" s="366"/>
      <c r="B7" s="357"/>
      <c r="C7" s="352" t="s">
        <v>12</v>
      </c>
      <c r="D7" s="353">
        <f t="shared" si="1"/>
        <v>344</v>
      </c>
      <c r="E7" s="354">
        <f aca="true" t="shared" si="3" ref="E7:N7">SUM(E11,E15)</f>
        <v>0</v>
      </c>
      <c r="F7" s="354">
        <f t="shared" si="3"/>
        <v>10</v>
      </c>
      <c r="G7" s="354">
        <f t="shared" si="3"/>
        <v>44</v>
      </c>
      <c r="H7" s="354">
        <f t="shared" si="3"/>
        <v>98</v>
      </c>
      <c r="I7" s="354">
        <f t="shared" si="3"/>
        <v>141</v>
      </c>
      <c r="J7" s="354">
        <f t="shared" si="3"/>
        <v>44</v>
      </c>
      <c r="K7" s="354">
        <f t="shared" si="3"/>
        <v>6</v>
      </c>
      <c r="L7" s="354">
        <f t="shared" si="3"/>
        <v>1</v>
      </c>
      <c r="M7" s="354">
        <f t="shared" si="3"/>
        <v>0</v>
      </c>
      <c r="N7" s="355">
        <f t="shared" si="3"/>
        <v>0</v>
      </c>
      <c r="O7" s="373"/>
    </row>
    <row r="8" spans="1:15" ht="12" customHeight="1">
      <c r="A8" s="366"/>
      <c r="B8" s="357"/>
      <c r="C8" s="352"/>
      <c r="D8" s="353"/>
      <c r="E8" s="354"/>
      <c r="F8" s="354"/>
      <c r="G8" s="354"/>
      <c r="H8" s="354"/>
      <c r="I8" s="354"/>
      <c r="J8" s="354"/>
      <c r="K8" s="354"/>
      <c r="L8" s="354"/>
      <c r="M8" s="354"/>
      <c r="N8" s="355"/>
      <c r="O8" s="373"/>
    </row>
    <row r="9" spans="1:15" ht="12" customHeight="1">
      <c r="A9" s="366"/>
      <c r="B9" s="369" t="s">
        <v>28</v>
      </c>
      <c r="C9" s="352" t="s">
        <v>10</v>
      </c>
      <c r="D9" s="353">
        <f t="shared" si="1"/>
        <v>206</v>
      </c>
      <c r="E9" s="354">
        <f aca="true" t="shared" si="4" ref="E9:N9">SUM(E10:E11)</f>
        <v>0</v>
      </c>
      <c r="F9" s="354">
        <f t="shared" si="4"/>
        <v>6</v>
      </c>
      <c r="G9" s="354">
        <f t="shared" si="4"/>
        <v>33</v>
      </c>
      <c r="H9" s="354">
        <f t="shared" si="4"/>
        <v>48</v>
      </c>
      <c r="I9" s="354">
        <f t="shared" si="4"/>
        <v>83</v>
      </c>
      <c r="J9" s="354">
        <f t="shared" si="4"/>
        <v>34</v>
      </c>
      <c r="K9" s="354">
        <f t="shared" si="4"/>
        <v>2</v>
      </c>
      <c r="L9" s="354">
        <f t="shared" si="4"/>
        <v>0</v>
      </c>
      <c r="M9" s="354">
        <f t="shared" si="4"/>
        <v>0</v>
      </c>
      <c r="N9" s="355">
        <f t="shared" si="4"/>
        <v>0</v>
      </c>
      <c r="O9" s="373"/>
    </row>
    <row r="10" spans="1:15" ht="12" customHeight="1">
      <c r="A10" s="366"/>
      <c r="B10" s="369"/>
      <c r="C10" s="352" t="s">
        <v>11</v>
      </c>
      <c r="D10" s="353">
        <f t="shared" si="1"/>
        <v>100</v>
      </c>
      <c r="E10" s="466">
        <v>0</v>
      </c>
      <c r="F10" s="470">
        <v>2</v>
      </c>
      <c r="G10" s="470">
        <v>20</v>
      </c>
      <c r="H10" s="470">
        <v>23</v>
      </c>
      <c r="I10" s="470">
        <v>33</v>
      </c>
      <c r="J10" s="470">
        <v>21</v>
      </c>
      <c r="K10" s="470">
        <v>1</v>
      </c>
      <c r="L10" s="466">
        <v>0</v>
      </c>
      <c r="M10" s="466">
        <v>0</v>
      </c>
      <c r="N10" s="467">
        <v>0</v>
      </c>
      <c r="O10" s="373"/>
    </row>
    <row r="11" spans="1:15" ht="12" customHeight="1">
      <c r="A11" s="366"/>
      <c r="B11" s="369"/>
      <c r="C11" s="352" t="s">
        <v>12</v>
      </c>
      <c r="D11" s="353">
        <f t="shared" si="1"/>
        <v>106</v>
      </c>
      <c r="E11" s="466">
        <v>0</v>
      </c>
      <c r="F11" s="470">
        <v>4</v>
      </c>
      <c r="G11" s="470">
        <v>13</v>
      </c>
      <c r="H11" s="470">
        <v>25</v>
      </c>
      <c r="I11" s="470">
        <v>50</v>
      </c>
      <c r="J11" s="470">
        <v>13</v>
      </c>
      <c r="K11" s="470">
        <v>1</v>
      </c>
      <c r="L11" s="466">
        <v>0</v>
      </c>
      <c r="M11" s="466">
        <v>0</v>
      </c>
      <c r="N11" s="467">
        <v>0</v>
      </c>
      <c r="O11" s="373"/>
    </row>
    <row r="12" spans="1:15" ht="12" customHeight="1">
      <c r="A12" s="366"/>
      <c r="B12" s="369"/>
      <c r="C12" s="352"/>
      <c r="D12" s="353"/>
      <c r="E12" s="354"/>
      <c r="F12" s="354"/>
      <c r="G12" s="354"/>
      <c r="H12" s="354"/>
      <c r="I12" s="354"/>
      <c r="J12" s="354"/>
      <c r="K12" s="354"/>
      <c r="L12" s="354"/>
      <c r="M12" s="354"/>
      <c r="N12" s="355"/>
      <c r="O12" s="373"/>
    </row>
    <row r="13" spans="1:15" ht="12" customHeight="1">
      <c r="A13" s="366"/>
      <c r="B13" s="369" t="s">
        <v>29</v>
      </c>
      <c r="C13" s="352" t="s">
        <v>10</v>
      </c>
      <c r="D13" s="353">
        <f t="shared" si="1"/>
        <v>479</v>
      </c>
      <c r="E13" s="354">
        <f aca="true" t="shared" si="5" ref="E13:N13">SUM(E14:E15)</f>
        <v>0</v>
      </c>
      <c r="F13" s="354">
        <f t="shared" si="5"/>
        <v>12</v>
      </c>
      <c r="G13" s="354">
        <f t="shared" si="5"/>
        <v>63</v>
      </c>
      <c r="H13" s="354">
        <f t="shared" si="5"/>
        <v>145</v>
      </c>
      <c r="I13" s="354">
        <f t="shared" si="5"/>
        <v>187</v>
      </c>
      <c r="J13" s="354">
        <f t="shared" si="5"/>
        <v>61</v>
      </c>
      <c r="K13" s="354">
        <f t="shared" si="5"/>
        <v>9</v>
      </c>
      <c r="L13" s="354">
        <f t="shared" si="5"/>
        <v>2</v>
      </c>
      <c r="M13" s="354">
        <f t="shared" si="5"/>
        <v>0</v>
      </c>
      <c r="N13" s="355">
        <f t="shared" si="5"/>
        <v>0</v>
      </c>
      <c r="O13" s="373"/>
    </row>
    <row r="14" spans="1:15" ht="12" customHeight="1">
      <c r="A14" s="366"/>
      <c r="B14" s="369"/>
      <c r="C14" s="352" t="s">
        <v>11</v>
      </c>
      <c r="D14" s="353">
        <f t="shared" si="1"/>
        <v>241</v>
      </c>
      <c r="E14" s="466">
        <v>0</v>
      </c>
      <c r="F14" s="470">
        <v>6</v>
      </c>
      <c r="G14" s="470">
        <v>32</v>
      </c>
      <c r="H14" s="470">
        <v>72</v>
      </c>
      <c r="I14" s="470">
        <v>96</v>
      </c>
      <c r="J14" s="470">
        <v>30</v>
      </c>
      <c r="K14" s="470">
        <v>4</v>
      </c>
      <c r="L14" s="470">
        <v>1</v>
      </c>
      <c r="M14" s="466">
        <v>0</v>
      </c>
      <c r="N14" s="467">
        <v>0</v>
      </c>
      <c r="O14" s="373"/>
    </row>
    <row r="15" spans="1:15" ht="12" customHeight="1">
      <c r="A15" s="366"/>
      <c r="B15" s="357"/>
      <c r="C15" s="352" t="s">
        <v>12</v>
      </c>
      <c r="D15" s="353">
        <f t="shared" si="1"/>
        <v>238</v>
      </c>
      <c r="E15" s="466">
        <v>0</v>
      </c>
      <c r="F15" s="470">
        <v>6</v>
      </c>
      <c r="G15" s="470">
        <v>31</v>
      </c>
      <c r="H15" s="470">
        <v>73</v>
      </c>
      <c r="I15" s="470">
        <v>91</v>
      </c>
      <c r="J15" s="470">
        <v>31</v>
      </c>
      <c r="K15" s="470">
        <v>5</v>
      </c>
      <c r="L15" s="470">
        <v>1</v>
      </c>
      <c r="M15" s="466">
        <v>0</v>
      </c>
      <c r="N15" s="467">
        <v>0</v>
      </c>
      <c r="O15" s="373"/>
    </row>
    <row r="16" spans="1:15" ht="12" customHeight="1">
      <c r="A16" s="384"/>
      <c r="B16" s="359"/>
      <c r="C16" s="360"/>
      <c r="D16" s="361"/>
      <c r="E16" s="362"/>
      <c r="F16" s="362"/>
      <c r="G16" s="362"/>
      <c r="H16" s="362"/>
      <c r="I16" s="362"/>
      <c r="J16" s="362"/>
      <c r="K16" s="362"/>
      <c r="L16" s="362"/>
      <c r="M16" s="362"/>
      <c r="N16" s="363"/>
      <c r="O16" s="373"/>
    </row>
    <row r="17" spans="1:15" ht="12" customHeight="1">
      <c r="A17" s="366"/>
      <c r="B17" s="357"/>
      <c r="C17" s="352"/>
      <c r="D17" s="353"/>
      <c r="E17" s="354"/>
      <c r="F17" s="354"/>
      <c r="G17" s="354"/>
      <c r="H17" s="354"/>
      <c r="I17" s="354"/>
      <c r="J17" s="354"/>
      <c r="K17" s="354"/>
      <c r="L17" s="354"/>
      <c r="M17" s="354"/>
      <c r="N17" s="355"/>
      <c r="O17" s="373"/>
    </row>
    <row r="18" spans="1:15" ht="12" customHeight="1">
      <c r="A18" s="632" t="s">
        <v>30</v>
      </c>
      <c r="B18" s="633"/>
      <c r="C18" s="352" t="s">
        <v>10</v>
      </c>
      <c r="D18" s="353">
        <f t="shared" si="1"/>
        <v>4979</v>
      </c>
      <c r="E18" s="354">
        <f aca="true" t="shared" si="6" ref="E18:N18">SUM(E19:E20)</f>
        <v>0</v>
      </c>
      <c r="F18" s="354">
        <f t="shared" si="6"/>
        <v>89</v>
      </c>
      <c r="G18" s="354">
        <f t="shared" si="6"/>
        <v>636</v>
      </c>
      <c r="H18" s="354">
        <f t="shared" si="6"/>
        <v>1658</v>
      </c>
      <c r="I18" s="354">
        <f t="shared" si="6"/>
        <v>1862</v>
      </c>
      <c r="J18" s="354">
        <f t="shared" si="6"/>
        <v>669</v>
      </c>
      <c r="K18" s="354">
        <f t="shared" si="6"/>
        <v>63</v>
      </c>
      <c r="L18" s="354">
        <f t="shared" si="6"/>
        <v>2</v>
      </c>
      <c r="M18" s="354">
        <f t="shared" si="6"/>
        <v>0</v>
      </c>
      <c r="N18" s="355">
        <f t="shared" si="6"/>
        <v>0</v>
      </c>
      <c r="O18" s="373"/>
    </row>
    <row r="19" spans="1:15" ht="12" customHeight="1">
      <c r="A19" s="366"/>
      <c r="B19" s="368"/>
      <c r="C19" s="352" t="s">
        <v>11</v>
      </c>
      <c r="D19" s="353">
        <f t="shared" si="1"/>
        <v>2509</v>
      </c>
      <c r="E19" s="354">
        <f aca="true" t="shared" si="7" ref="E19:N19">SUM(E23,E27,E31,E35,E39,E43,E47,E51)</f>
        <v>0</v>
      </c>
      <c r="F19" s="354">
        <f t="shared" si="7"/>
        <v>44</v>
      </c>
      <c r="G19" s="354">
        <f t="shared" si="7"/>
        <v>335</v>
      </c>
      <c r="H19" s="354">
        <f t="shared" si="7"/>
        <v>831</v>
      </c>
      <c r="I19" s="354">
        <f t="shared" si="7"/>
        <v>927</v>
      </c>
      <c r="J19" s="354">
        <f t="shared" si="7"/>
        <v>337</v>
      </c>
      <c r="K19" s="354">
        <f t="shared" si="7"/>
        <v>34</v>
      </c>
      <c r="L19" s="354">
        <f t="shared" si="7"/>
        <v>1</v>
      </c>
      <c r="M19" s="354">
        <f t="shared" si="7"/>
        <v>0</v>
      </c>
      <c r="N19" s="355">
        <f t="shared" si="7"/>
        <v>0</v>
      </c>
      <c r="O19" s="373"/>
    </row>
    <row r="20" spans="1:15" ht="12" customHeight="1">
      <c r="A20" s="366"/>
      <c r="B20" s="345"/>
      <c r="C20" s="352" t="s">
        <v>12</v>
      </c>
      <c r="D20" s="353">
        <f t="shared" si="1"/>
        <v>2470</v>
      </c>
      <c r="E20" s="354">
        <f aca="true" t="shared" si="8" ref="E20:N20">SUM(E24,E28,E32,E36,E40,E44,E48,E52)</f>
        <v>0</v>
      </c>
      <c r="F20" s="354">
        <f t="shared" si="8"/>
        <v>45</v>
      </c>
      <c r="G20" s="354">
        <f t="shared" si="8"/>
        <v>301</v>
      </c>
      <c r="H20" s="354">
        <f t="shared" si="8"/>
        <v>827</v>
      </c>
      <c r="I20" s="354">
        <f t="shared" si="8"/>
        <v>935</v>
      </c>
      <c r="J20" s="354">
        <f t="shared" si="8"/>
        <v>332</v>
      </c>
      <c r="K20" s="354">
        <f t="shared" si="8"/>
        <v>29</v>
      </c>
      <c r="L20" s="354">
        <f t="shared" si="8"/>
        <v>1</v>
      </c>
      <c r="M20" s="354">
        <f t="shared" si="8"/>
        <v>0</v>
      </c>
      <c r="N20" s="355">
        <f t="shared" si="8"/>
        <v>0</v>
      </c>
      <c r="O20" s="373"/>
    </row>
    <row r="21" spans="1:15" ht="12" customHeight="1">
      <c r="A21" s="366"/>
      <c r="B21" s="345"/>
      <c r="C21" s="352"/>
      <c r="D21" s="353"/>
      <c r="E21" s="354"/>
      <c r="F21" s="354"/>
      <c r="G21" s="354"/>
      <c r="H21" s="354"/>
      <c r="I21" s="354"/>
      <c r="J21" s="354"/>
      <c r="K21" s="354"/>
      <c r="L21" s="354"/>
      <c r="M21" s="354"/>
      <c r="N21" s="355"/>
      <c r="O21" s="373"/>
    </row>
    <row r="22" spans="1:15" ht="12" customHeight="1">
      <c r="A22" s="366"/>
      <c r="B22" s="369" t="s">
        <v>31</v>
      </c>
      <c r="C22" s="352" t="s">
        <v>10</v>
      </c>
      <c r="D22" s="353">
        <f t="shared" si="1"/>
        <v>1740</v>
      </c>
      <c r="E22" s="354">
        <f aca="true" t="shared" si="9" ref="E22:N22">SUM(E23:E24)</f>
        <v>0</v>
      </c>
      <c r="F22" s="354">
        <f t="shared" si="9"/>
        <v>29</v>
      </c>
      <c r="G22" s="354">
        <f t="shared" si="9"/>
        <v>222</v>
      </c>
      <c r="H22" s="354">
        <f t="shared" si="9"/>
        <v>576</v>
      </c>
      <c r="I22" s="354">
        <f t="shared" si="9"/>
        <v>652</v>
      </c>
      <c r="J22" s="354">
        <f t="shared" si="9"/>
        <v>232</v>
      </c>
      <c r="K22" s="354">
        <f t="shared" si="9"/>
        <v>27</v>
      </c>
      <c r="L22" s="354">
        <f t="shared" si="9"/>
        <v>2</v>
      </c>
      <c r="M22" s="354">
        <f t="shared" si="9"/>
        <v>0</v>
      </c>
      <c r="N22" s="355">
        <f t="shared" si="9"/>
        <v>0</v>
      </c>
      <c r="O22" s="373"/>
    </row>
    <row r="23" spans="1:15" ht="12" customHeight="1">
      <c r="A23" s="366"/>
      <c r="B23" s="369"/>
      <c r="C23" s="352" t="s">
        <v>11</v>
      </c>
      <c r="D23" s="353">
        <f t="shared" si="1"/>
        <v>873</v>
      </c>
      <c r="E23" s="466">
        <v>0</v>
      </c>
      <c r="F23" s="470">
        <v>14</v>
      </c>
      <c r="G23" s="470">
        <v>117</v>
      </c>
      <c r="H23" s="470">
        <v>279</v>
      </c>
      <c r="I23" s="470">
        <v>340</v>
      </c>
      <c r="J23" s="470">
        <v>109</v>
      </c>
      <c r="K23" s="470">
        <v>13</v>
      </c>
      <c r="L23" s="470">
        <v>1</v>
      </c>
      <c r="M23" s="466">
        <v>0</v>
      </c>
      <c r="N23" s="467">
        <v>0</v>
      </c>
      <c r="O23" s="373"/>
    </row>
    <row r="24" spans="1:15" ht="12" customHeight="1">
      <c r="A24" s="366"/>
      <c r="B24" s="369"/>
      <c r="C24" s="352" t="s">
        <v>12</v>
      </c>
      <c r="D24" s="353">
        <f t="shared" si="1"/>
        <v>867</v>
      </c>
      <c r="E24" s="466">
        <v>0</v>
      </c>
      <c r="F24" s="470">
        <v>15</v>
      </c>
      <c r="G24" s="470">
        <v>105</v>
      </c>
      <c r="H24" s="470">
        <v>297</v>
      </c>
      <c r="I24" s="470">
        <v>312</v>
      </c>
      <c r="J24" s="470">
        <v>123</v>
      </c>
      <c r="K24" s="470">
        <v>14</v>
      </c>
      <c r="L24" s="470">
        <v>1</v>
      </c>
      <c r="M24" s="466">
        <v>0</v>
      </c>
      <c r="N24" s="467">
        <v>0</v>
      </c>
      <c r="O24" s="373"/>
    </row>
    <row r="25" spans="1:15" ht="12" customHeight="1">
      <c r="A25" s="366"/>
      <c r="B25" s="369"/>
      <c r="C25" s="352"/>
      <c r="D25" s="353"/>
      <c r="E25" s="354"/>
      <c r="F25" s="354"/>
      <c r="G25" s="354"/>
      <c r="H25" s="354"/>
      <c r="I25" s="354"/>
      <c r="J25" s="354"/>
      <c r="K25" s="354"/>
      <c r="L25" s="354"/>
      <c r="M25" s="354"/>
      <c r="N25" s="355"/>
      <c r="O25" s="373"/>
    </row>
    <row r="26" spans="1:15" ht="12" customHeight="1">
      <c r="A26" s="366"/>
      <c r="B26" s="369" t="s">
        <v>32</v>
      </c>
      <c r="C26" s="352" t="s">
        <v>10</v>
      </c>
      <c r="D26" s="353">
        <f t="shared" si="1"/>
        <v>941</v>
      </c>
      <c r="E26" s="354">
        <f aca="true" t="shared" si="10" ref="E26:N26">SUM(E27:E28)</f>
        <v>0</v>
      </c>
      <c r="F26" s="354">
        <f t="shared" si="10"/>
        <v>22</v>
      </c>
      <c r="G26" s="354">
        <f t="shared" si="10"/>
        <v>117</v>
      </c>
      <c r="H26" s="354">
        <f t="shared" si="10"/>
        <v>301</v>
      </c>
      <c r="I26" s="354">
        <f t="shared" si="10"/>
        <v>350</v>
      </c>
      <c r="J26" s="354">
        <f t="shared" si="10"/>
        <v>138</v>
      </c>
      <c r="K26" s="354">
        <f t="shared" si="10"/>
        <v>13</v>
      </c>
      <c r="L26" s="354">
        <f t="shared" si="10"/>
        <v>0</v>
      </c>
      <c r="M26" s="354">
        <f t="shared" si="10"/>
        <v>0</v>
      </c>
      <c r="N26" s="355">
        <f t="shared" si="10"/>
        <v>0</v>
      </c>
      <c r="O26" s="373"/>
    </row>
    <row r="27" spans="1:15" ht="12" customHeight="1">
      <c r="A27" s="366"/>
      <c r="B27" s="369"/>
      <c r="C27" s="352" t="s">
        <v>11</v>
      </c>
      <c r="D27" s="353">
        <f t="shared" si="1"/>
        <v>502</v>
      </c>
      <c r="E27" s="466">
        <v>0</v>
      </c>
      <c r="F27" s="470">
        <v>9</v>
      </c>
      <c r="G27" s="470">
        <v>68</v>
      </c>
      <c r="H27" s="470">
        <v>158</v>
      </c>
      <c r="I27" s="470">
        <v>187</v>
      </c>
      <c r="J27" s="470">
        <v>73</v>
      </c>
      <c r="K27" s="470">
        <v>7</v>
      </c>
      <c r="L27" s="466">
        <v>0</v>
      </c>
      <c r="M27" s="466">
        <v>0</v>
      </c>
      <c r="N27" s="467">
        <v>0</v>
      </c>
      <c r="O27" s="373"/>
    </row>
    <row r="28" spans="1:15" ht="12" customHeight="1">
      <c r="A28" s="366"/>
      <c r="B28" s="369"/>
      <c r="C28" s="352" t="s">
        <v>12</v>
      </c>
      <c r="D28" s="353">
        <f t="shared" si="1"/>
        <v>439</v>
      </c>
      <c r="E28" s="466">
        <v>0</v>
      </c>
      <c r="F28" s="470">
        <v>13</v>
      </c>
      <c r="G28" s="470">
        <v>49</v>
      </c>
      <c r="H28" s="470">
        <v>143</v>
      </c>
      <c r="I28" s="470">
        <v>163</v>
      </c>
      <c r="J28" s="470">
        <v>65</v>
      </c>
      <c r="K28" s="470">
        <v>6</v>
      </c>
      <c r="L28" s="466">
        <v>0</v>
      </c>
      <c r="M28" s="466">
        <v>0</v>
      </c>
      <c r="N28" s="467">
        <v>0</v>
      </c>
      <c r="O28" s="373"/>
    </row>
    <row r="29" spans="1:15" ht="12" customHeight="1">
      <c r="A29" s="366"/>
      <c r="B29" s="345"/>
      <c r="C29" s="352"/>
      <c r="D29" s="353"/>
      <c r="E29" s="354"/>
      <c r="F29" s="354"/>
      <c r="G29" s="354"/>
      <c r="H29" s="354"/>
      <c r="I29" s="354"/>
      <c r="J29" s="354"/>
      <c r="K29" s="354"/>
      <c r="L29" s="354"/>
      <c r="M29" s="354"/>
      <c r="N29" s="355"/>
      <c r="O29" s="373"/>
    </row>
    <row r="30" spans="1:15" ht="12" customHeight="1">
      <c r="A30" s="366"/>
      <c r="B30" s="369" t="s">
        <v>33</v>
      </c>
      <c r="C30" s="352" t="s">
        <v>10</v>
      </c>
      <c r="D30" s="353">
        <f t="shared" si="1"/>
        <v>529</v>
      </c>
      <c r="E30" s="354">
        <f aca="true" t="shared" si="11" ref="E30:N30">SUM(E31:E32)</f>
        <v>0</v>
      </c>
      <c r="F30" s="354">
        <f t="shared" si="11"/>
        <v>6</v>
      </c>
      <c r="G30" s="354">
        <f t="shared" si="11"/>
        <v>74</v>
      </c>
      <c r="H30" s="354">
        <f t="shared" si="11"/>
        <v>199</v>
      </c>
      <c r="I30" s="354">
        <f t="shared" si="11"/>
        <v>182</v>
      </c>
      <c r="J30" s="354">
        <f t="shared" si="11"/>
        <v>62</v>
      </c>
      <c r="K30" s="354">
        <f t="shared" si="11"/>
        <v>6</v>
      </c>
      <c r="L30" s="354">
        <f t="shared" si="11"/>
        <v>0</v>
      </c>
      <c r="M30" s="354">
        <f t="shared" si="11"/>
        <v>0</v>
      </c>
      <c r="N30" s="355">
        <f t="shared" si="11"/>
        <v>0</v>
      </c>
      <c r="O30" s="373"/>
    </row>
    <row r="31" spans="1:15" ht="12" customHeight="1">
      <c r="A31" s="366"/>
      <c r="B31" s="369"/>
      <c r="C31" s="352" t="s">
        <v>11</v>
      </c>
      <c r="D31" s="353">
        <f t="shared" si="1"/>
        <v>271</v>
      </c>
      <c r="E31" s="466">
        <v>0</v>
      </c>
      <c r="F31" s="471">
        <v>4</v>
      </c>
      <c r="G31" s="471">
        <v>44</v>
      </c>
      <c r="H31" s="471">
        <v>109</v>
      </c>
      <c r="I31" s="471">
        <v>82</v>
      </c>
      <c r="J31" s="471">
        <v>28</v>
      </c>
      <c r="K31" s="471">
        <v>4</v>
      </c>
      <c r="L31" s="466">
        <v>0</v>
      </c>
      <c r="M31" s="466">
        <v>0</v>
      </c>
      <c r="N31" s="467">
        <v>0</v>
      </c>
      <c r="O31" s="373"/>
    </row>
    <row r="32" spans="1:15" ht="12" customHeight="1">
      <c r="A32" s="366"/>
      <c r="B32" s="369"/>
      <c r="C32" s="352" t="s">
        <v>12</v>
      </c>
      <c r="D32" s="353">
        <f t="shared" si="1"/>
        <v>258</v>
      </c>
      <c r="E32" s="466">
        <v>0</v>
      </c>
      <c r="F32" s="471">
        <v>2</v>
      </c>
      <c r="G32" s="471">
        <v>30</v>
      </c>
      <c r="H32" s="471">
        <v>90</v>
      </c>
      <c r="I32" s="471">
        <v>100</v>
      </c>
      <c r="J32" s="471">
        <v>34</v>
      </c>
      <c r="K32" s="471">
        <v>2</v>
      </c>
      <c r="L32" s="466">
        <v>0</v>
      </c>
      <c r="M32" s="466">
        <v>0</v>
      </c>
      <c r="N32" s="467">
        <v>0</v>
      </c>
      <c r="O32" s="373"/>
    </row>
    <row r="33" spans="1:15" ht="12" customHeight="1">
      <c r="A33" s="366"/>
      <c r="B33" s="369"/>
      <c r="C33" s="352"/>
      <c r="D33" s="353"/>
      <c r="E33" s="354"/>
      <c r="F33" s="354"/>
      <c r="G33" s="354"/>
      <c r="H33" s="354"/>
      <c r="I33" s="354"/>
      <c r="J33" s="354"/>
      <c r="K33" s="354"/>
      <c r="L33" s="354"/>
      <c r="M33" s="354"/>
      <c r="N33" s="355"/>
      <c r="O33" s="373"/>
    </row>
    <row r="34" spans="1:15" ht="12" customHeight="1">
      <c r="A34" s="366"/>
      <c r="B34" s="385" t="s">
        <v>417</v>
      </c>
      <c r="C34" s="352" t="s">
        <v>10</v>
      </c>
      <c r="D34" s="353">
        <f t="shared" si="1"/>
        <v>227</v>
      </c>
      <c r="E34" s="354">
        <f aca="true" t="shared" si="12" ref="E34:N34">SUM(E35:E36)</f>
        <v>0</v>
      </c>
      <c r="F34" s="354">
        <f t="shared" si="12"/>
        <v>7</v>
      </c>
      <c r="G34" s="354">
        <f t="shared" si="12"/>
        <v>30</v>
      </c>
      <c r="H34" s="354">
        <f t="shared" si="12"/>
        <v>66</v>
      </c>
      <c r="I34" s="354">
        <f t="shared" si="12"/>
        <v>85</v>
      </c>
      <c r="J34" s="354">
        <f t="shared" si="12"/>
        <v>34</v>
      </c>
      <c r="K34" s="354">
        <f t="shared" si="12"/>
        <v>5</v>
      </c>
      <c r="L34" s="354">
        <f t="shared" si="12"/>
        <v>0</v>
      </c>
      <c r="M34" s="354">
        <f t="shared" si="12"/>
        <v>0</v>
      </c>
      <c r="N34" s="355">
        <f t="shared" si="12"/>
        <v>0</v>
      </c>
      <c r="O34" s="373"/>
    </row>
    <row r="35" spans="1:15" ht="12" customHeight="1">
      <c r="A35" s="366"/>
      <c r="B35" s="369"/>
      <c r="C35" s="352" t="s">
        <v>11</v>
      </c>
      <c r="D35" s="353">
        <f t="shared" si="1"/>
        <v>102</v>
      </c>
      <c r="E35" s="466">
        <v>0</v>
      </c>
      <c r="F35" s="471">
        <v>2</v>
      </c>
      <c r="G35" s="471">
        <v>19</v>
      </c>
      <c r="H35" s="471">
        <v>29</v>
      </c>
      <c r="I35" s="471">
        <v>37</v>
      </c>
      <c r="J35" s="471">
        <v>12</v>
      </c>
      <c r="K35" s="471">
        <v>3</v>
      </c>
      <c r="L35" s="466">
        <v>0</v>
      </c>
      <c r="M35" s="466">
        <v>0</v>
      </c>
      <c r="N35" s="467">
        <v>0</v>
      </c>
      <c r="O35" s="364"/>
    </row>
    <row r="36" spans="1:15" ht="12" customHeight="1">
      <c r="A36" s="366"/>
      <c r="B36" s="369"/>
      <c r="C36" s="352" t="s">
        <v>12</v>
      </c>
      <c r="D36" s="353">
        <f t="shared" si="1"/>
        <v>125</v>
      </c>
      <c r="E36" s="466">
        <v>0</v>
      </c>
      <c r="F36" s="471">
        <v>5</v>
      </c>
      <c r="G36" s="471">
        <v>11</v>
      </c>
      <c r="H36" s="471">
        <v>37</v>
      </c>
      <c r="I36" s="471">
        <v>48</v>
      </c>
      <c r="J36" s="471">
        <v>22</v>
      </c>
      <c r="K36" s="471">
        <v>2</v>
      </c>
      <c r="L36" s="466">
        <v>0</v>
      </c>
      <c r="M36" s="466">
        <v>0</v>
      </c>
      <c r="N36" s="467">
        <v>0</v>
      </c>
      <c r="O36" s="364"/>
    </row>
    <row r="37" spans="1:15" ht="12" customHeight="1">
      <c r="A37" s="366"/>
      <c r="B37" s="369"/>
      <c r="C37" s="352"/>
      <c r="D37" s="353"/>
      <c r="E37" s="354"/>
      <c r="F37" s="354"/>
      <c r="G37" s="354"/>
      <c r="H37" s="354"/>
      <c r="I37" s="354"/>
      <c r="J37" s="354"/>
      <c r="K37" s="354"/>
      <c r="L37" s="354"/>
      <c r="M37" s="354"/>
      <c r="N37" s="355"/>
      <c r="O37" s="364"/>
    </row>
    <row r="38" spans="1:15" ht="12" customHeight="1">
      <c r="A38" s="366"/>
      <c r="B38" s="369" t="s">
        <v>424</v>
      </c>
      <c r="C38" s="352" t="s">
        <v>10</v>
      </c>
      <c r="D38" s="353">
        <f t="shared" si="1"/>
        <v>429</v>
      </c>
      <c r="E38" s="354">
        <f aca="true" t="shared" si="13" ref="E38:N38">SUM(E39:E40)</f>
        <v>0</v>
      </c>
      <c r="F38" s="354">
        <f t="shared" si="13"/>
        <v>9</v>
      </c>
      <c r="G38" s="354">
        <f t="shared" si="13"/>
        <v>74</v>
      </c>
      <c r="H38" s="354">
        <f t="shared" si="13"/>
        <v>137</v>
      </c>
      <c r="I38" s="354">
        <f t="shared" si="13"/>
        <v>156</v>
      </c>
      <c r="J38" s="354">
        <f t="shared" si="13"/>
        <v>50</v>
      </c>
      <c r="K38" s="354">
        <f t="shared" si="13"/>
        <v>3</v>
      </c>
      <c r="L38" s="354">
        <f t="shared" si="13"/>
        <v>0</v>
      </c>
      <c r="M38" s="354">
        <f t="shared" si="13"/>
        <v>0</v>
      </c>
      <c r="N38" s="355">
        <f t="shared" si="13"/>
        <v>0</v>
      </c>
      <c r="O38" s="373"/>
    </row>
    <row r="39" spans="1:15" ht="12" customHeight="1">
      <c r="A39" s="366"/>
      <c r="B39" s="369"/>
      <c r="C39" s="352" t="s">
        <v>11</v>
      </c>
      <c r="D39" s="353">
        <f t="shared" si="1"/>
        <v>230</v>
      </c>
      <c r="E39" s="466">
        <v>0</v>
      </c>
      <c r="F39" s="466">
        <v>5</v>
      </c>
      <c r="G39" s="466">
        <v>39</v>
      </c>
      <c r="H39" s="466">
        <v>72</v>
      </c>
      <c r="I39" s="466">
        <v>81</v>
      </c>
      <c r="J39" s="466">
        <v>32</v>
      </c>
      <c r="K39" s="466">
        <v>1</v>
      </c>
      <c r="L39" s="466">
        <v>0</v>
      </c>
      <c r="M39" s="466">
        <v>0</v>
      </c>
      <c r="N39" s="467">
        <v>0</v>
      </c>
      <c r="O39" s="373"/>
    </row>
    <row r="40" spans="1:15" ht="12" customHeight="1">
      <c r="A40" s="366"/>
      <c r="B40" s="369"/>
      <c r="C40" s="352" t="s">
        <v>12</v>
      </c>
      <c r="D40" s="353">
        <f t="shared" si="1"/>
        <v>199</v>
      </c>
      <c r="E40" s="466">
        <v>0</v>
      </c>
      <c r="F40" s="466">
        <v>4</v>
      </c>
      <c r="G40" s="466">
        <v>35</v>
      </c>
      <c r="H40" s="466">
        <v>65</v>
      </c>
      <c r="I40" s="466">
        <v>75</v>
      </c>
      <c r="J40" s="466">
        <v>18</v>
      </c>
      <c r="K40" s="466">
        <v>2</v>
      </c>
      <c r="L40" s="466">
        <v>0</v>
      </c>
      <c r="M40" s="466">
        <v>0</v>
      </c>
      <c r="N40" s="467">
        <v>0</v>
      </c>
      <c r="O40" s="373"/>
    </row>
    <row r="41" spans="1:15" ht="12" customHeight="1">
      <c r="A41" s="366"/>
      <c r="B41" s="369"/>
      <c r="C41" s="352"/>
      <c r="D41" s="353"/>
      <c r="E41" s="354"/>
      <c r="F41" s="354"/>
      <c r="G41" s="354"/>
      <c r="H41" s="354"/>
      <c r="I41" s="354"/>
      <c r="J41" s="354"/>
      <c r="K41" s="354"/>
      <c r="L41" s="354"/>
      <c r="M41" s="354"/>
      <c r="N41" s="355"/>
      <c r="O41" s="364"/>
    </row>
    <row r="42" spans="1:15" ht="12" customHeight="1">
      <c r="A42" s="366"/>
      <c r="B42" s="369" t="s">
        <v>34</v>
      </c>
      <c r="C42" s="352" t="s">
        <v>10</v>
      </c>
      <c r="D42" s="353">
        <f t="shared" si="1"/>
        <v>317</v>
      </c>
      <c r="E42" s="354">
        <f aca="true" t="shared" si="14" ref="E42:N42">SUM(E43:E44)</f>
        <v>0</v>
      </c>
      <c r="F42" s="354">
        <f t="shared" si="14"/>
        <v>7</v>
      </c>
      <c r="G42" s="354">
        <f t="shared" si="14"/>
        <v>42</v>
      </c>
      <c r="H42" s="354">
        <f t="shared" si="14"/>
        <v>115</v>
      </c>
      <c r="I42" s="354">
        <f t="shared" si="14"/>
        <v>107</v>
      </c>
      <c r="J42" s="354">
        <f t="shared" si="14"/>
        <v>43</v>
      </c>
      <c r="K42" s="354">
        <f t="shared" si="14"/>
        <v>3</v>
      </c>
      <c r="L42" s="354">
        <f t="shared" si="14"/>
        <v>0</v>
      </c>
      <c r="M42" s="354">
        <f t="shared" si="14"/>
        <v>0</v>
      </c>
      <c r="N42" s="355">
        <f t="shared" si="14"/>
        <v>0</v>
      </c>
      <c r="O42" s="373"/>
    </row>
    <row r="43" spans="1:15" ht="12" customHeight="1">
      <c r="A43" s="366"/>
      <c r="B43" s="369"/>
      <c r="C43" s="352" t="s">
        <v>11</v>
      </c>
      <c r="D43" s="353">
        <f t="shared" si="1"/>
        <v>149</v>
      </c>
      <c r="E43" s="466">
        <v>0</v>
      </c>
      <c r="F43" s="471">
        <v>4</v>
      </c>
      <c r="G43" s="471">
        <v>14</v>
      </c>
      <c r="H43" s="471">
        <v>54</v>
      </c>
      <c r="I43" s="471">
        <v>48</v>
      </c>
      <c r="J43" s="471">
        <v>28</v>
      </c>
      <c r="K43" s="471">
        <v>1</v>
      </c>
      <c r="L43" s="466">
        <v>0</v>
      </c>
      <c r="M43" s="466">
        <v>0</v>
      </c>
      <c r="N43" s="467">
        <v>0</v>
      </c>
      <c r="O43" s="373"/>
    </row>
    <row r="44" spans="1:15" ht="12" customHeight="1">
      <c r="A44" s="366"/>
      <c r="B44" s="369"/>
      <c r="C44" s="352" t="s">
        <v>12</v>
      </c>
      <c r="D44" s="353">
        <f t="shared" si="1"/>
        <v>168</v>
      </c>
      <c r="E44" s="466">
        <v>0</v>
      </c>
      <c r="F44" s="471">
        <v>3</v>
      </c>
      <c r="G44" s="471">
        <v>28</v>
      </c>
      <c r="H44" s="471">
        <v>61</v>
      </c>
      <c r="I44" s="471">
        <v>59</v>
      </c>
      <c r="J44" s="471">
        <v>15</v>
      </c>
      <c r="K44" s="471">
        <v>2</v>
      </c>
      <c r="L44" s="466">
        <v>0</v>
      </c>
      <c r="M44" s="466">
        <v>0</v>
      </c>
      <c r="N44" s="467">
        <v>0</v>
      </c>
      <c r="O44" s="373"/>
    </row>
    <row r="45" spans="1:15" ht="12" customHeight="1">
      <c r="A45" s="366"/>
      <c r="B45" s="369"/>
      <c r="C45" s="352"/>
      <c r="D45" s="353"/>
      <c r="E45" s="354"/>
      <c r="F45" s="354"/>
      <c r="G45" s="354"/>
      <c r="H45" s="354"/>
      <c r="I45" s="354"/>
      <c r="J45" s="354"/>
      <c r="K45" s="354"/>
      <c r="L45" s="354"/>
      <c r="M45" s="354"/>
      <c r="N45" s="355"/>
      <c r="O45" s="364"/>
    </row>
    <row r="46" spans="1:15" ht="12" customHeight="1">
      <c r="A46" s="366"/>
      <c r="B46" s="369" t="s">
        <v>499</v>
      </c>
      <c r="C46" s="352" t="s">
        <v>10</v>
      </c>
      <c r="D46" s="353">
        <f t="shared" si="1"/>
        <v>346</v>
      </c>
      <c r="E46" s="354">
        <f aca="true" t="shared" si="15" ref="E46:N46">SUM(E47:E48)</f>
        <v>0</v>
      </c>
      <c r="F46" s="354">
        <f t="shared" si="15"/>
        <v>5</v>
      </c>
      <c r="G46" s="354">
        <f t="shared" si="15"/>
        <v>34</v>
      </c>
      <c r="H46" s="354">
        <f t="shared" si="15"/>
        <v>112</v>
      </c>
      <c r="I46" s="354">
        <f t="shared" si="15"/>
        <v>151</v>
      </c>
      <c r="J46" s="354">
        <f t="shared" si="15"/>
        <v>41</v>
      </c>
      <c r="K46" s="354">
        <f t="shared" si="15"/>
        <v>3</v>
      </c>
      <c r="L46" s="354">
        <f t="shared" si="15"/>
        <v>0</v>
      </c>
      <c r="M46" s="354">
        <f t="shared" si="15"/>
        <v>0</v>
      </c>
      <c r="N46" s="355">
        <f t="shared" si="15"/>
        <v>0</v>
      </c>
      <c r="O46" s="373"/>
    </row>
    <row r="47" spans="1:15" ht="12" customHeight="1">
      <c r="A47" s="366"/>
      <c r="B47" s="369"/>
      <c r="C47" s="352" t="s">
        <v>11</v>
      </c>
      <c r="D47" s="353">
        <f t="shared" si="1"/>
        <v>167</v>
      </c>
      <c r="E47" s="466">
        <v>0</v>
      </c>
      <c r="F47" s="471">
        <v>3</v>
      </c>
      <c r="G47" s="471">
        <v>15</v>
      </c>
      <c r="H47" s="471">
        <v>60</v>
      </c>
      <c r="I47" s="471">
        <v>69</v>
      </c>
      <c r="J47" s="471">
        <v>18</v>
      </c>
      <c r="K47" s="471">
        <v>2</v>
      </c>
      <c r="L47" s="466">
        <v>0</v>
      </c>
      <c r="M47" s="466">
        <v>0</v>
      </c>
      <c r="N47" s="467">
        <v>0</v>
      </c>
      <c r="O47" s="373"/>
    </row>
    <row r="48" spans="1:15" ht="12" customHeight="1">
      <c r="A48" s="366"/>
      <c r="B48" s="369"/>
      <c r="C48" s="352" t="s">
        <v>12</v>
      </c>
      <c r="D48" s="353">
        <f t="shared" si="1"/>
        <v>179</v>
      </c>
      <c r="E48" s="466">
        <v>0</v>
      </c>
      <c r="F48" s="471">
        <v>2</v>
      </c>
      <c r="G48" s="471">
        <v>19</v>
      </c>
      <c r="H48" s="471">
        <v>52</v>
      </c>
      <c r="I48" s="471">
        <v>82</v>
      </c>
      <c r="J48" s="471">
        <v>23</v>
      </c>
      <c r="K48" s="471">
        <v>1</v>
      </c>
      <c r="L48" s="466">
        <v>0</v>
      </c>
      <c r="M48" s="466">
        <v>0</v>
      </c>
      <c r="N48" s="467">
        <v>0</v>
      </c>
      <c r="O48" s="373"/>
    </row>
    <row r="49" spans="1:15" ht="12" customHeight="1">
      <c r="A49" s="366"/>
      <c r="B49" s="369"/>
      <c r="C49" s="352"/>
      <c r="D49" s="353"/>
      <c r="E49" s="354"/>
      <c r="F49" s="354"/>
      <c r="G49" s="354"/>
      <c r="H49" s="354"/>
      <c r="I49" s="354"/>
      <c r="J49" s="354"/>
      <c r="K49" s="354"/>
      <c r="L49" s="354"/>
      <c r="M49" s="354"/>
      <c r="N49" s="355"/>
      <c r="O49" s="373"/>
    </row>
    <row r="50" spans="1:15" ht="12" customHeight="1">
      <c r="A50" s="366"/>
      <c r="B50" s="369" t="s">
        <v>500</v>
      </c>
      <c r="C50" s="352" t="s">
        <v>10</v>
      </c>
      <c r="D50" s="353">
        <f t="shared" si="1"/>
        <v>450</v>
      </c>
      <c r="E50" s="354">
        <f aca="true" t="shared" si="16" ref="E50:N50">SUM(E51:E52)</f>
        <v>0</v>
      </c>
      <c r="F50" s="354">
        <f t="shared" si="16"/>
        <v>4</v>
      </c>
      <c r="G50" s="354">
        <f t="shared" si="16"/>
        <v>43</v>
      </c>
      <c r="H50" s="354">
        <f t="shared" si="16"/>
        <v>152</v>
      </c>
      <c r="I50" s="354">
        <f t="shared" si="16"/>
        <v>179</v>
      </c>
      <c r="J50" s="354">
        <f t="shared" si="16"/>
        <v>69</v>
      </c>
      <c r="K50" s="354">
        <f t="shared" si="16"/>
        <v>3</v>
      </c>
      <c r="L50" s="354">
        <f t="shared" si="16"/>
        <v>0</v>
      </c>
      <c r="M50" s="354">
        <f t="shared" si="16"/>
        <v>0</v>
      </c>
      <c r="N50" s="355">
        <f t="shared" si="16"/>
        <v>0</v>
      </c>
      <c r="O50" s="373"/>
    </row>
    <row r="51" spans="1:15" ht="12" customHeight="1">
      <c r="A51" s="366"/>
      <c r="C51" s="352" t="s">
        <v>11</v>
      </c>
      <c r="D51" s="353">
        <f t="shared" si="1"/>
        <v>215</v>
      </c>
      <c r="E51" s="466">
        <v>0</v>
      </c>
      <c r="F51" s="471">
        <v>3</v>
      </c>
      <c r="G51" s="471">
        <v>19</v>
      </c>
      <c r="H51" s="471">
        <v>70</v>
      </c>
      <c r="I51" s="471">
        <v>83</v>
      </c>
      <c r="J51" s="471">
        <v>37</v>
      </c>
      <c r="K51" s="471">
        <v>3</v>
      </c>
      <c r="L51" s="466">
        <v>0</v>
      </c>
      <c r="M51" s="466">
        <v>0</v>
      </c>
      <c r="N51" s="467">
        <v>0</v>
      </c>
      <c r="O51" s="373"/>
    </row>
    <row r="52" spans="1:15" ht="12" customHeight="1">
      <c r="A52" s="366"/>
      <c r="B52" s="369"/>
      <c r="C52" s="352" t="s">
        <v>12</v>
      </c>
      <c r="D52" s="353">
        <f t="shared" si="1"/>
        <v>235</v>
      </c>
      <c r="E52" s="466">
        <v>0</v>
      </c>
      <c r="F52" s="471">
        <v>1</v>
      </c>
      <c r="G52" s="471">
        <v>24</v>
      </c>
      <c r="H52" s="471">
        <v>82</v>
      </c>
      <c r="I52" s="471">
        <v>96</v>
      </c>
      <c r="J52" s="471">
        <v>32</v>
      </c>
      <c r="K52" s="466">
        <v>0</v>
      </c>
      <c r="L52" s="466">
        <v>0</v>
      </c>
      <c r="M52" s="466">
        <v>0</v>
      </c>
      <c r="N52" s="467">
        <v>0</v>
      </c>
      <c r="O52" s="373"/>
    </row>
    <row r="53" spans="1:15" ht="12" customHeight="1">
      <c r="A53" s="366"/>
      <c r="C53" s="352"/>
      <c r="D53" s="386"/>
      <c r="E53" s="350"/>
      <c r="F53" s="350"/>
      <c r="G53" s="350"/>
      <c r="H53" s="350"/>
      <c r="I53" s="350"/>
      <c r="J53" s="350"/>
      <c r="K53" s="350"/>
      <c r="L53" s="350"/>
      <c r="M53" s="350"/>
      <c r="N53" s="351"/>
      <c r="O53" s="373"/>
    </row>
    <row r="54" spans="1:15" ht="12" customHeight="1">
      <c r="A54" s="366"/>
      <c r="B54" s="369"/>
      <c r="C54" s="352"/>
      <c r="D54" s="353"/>
      <c r="E54" s="354"/>
      <c r="F54" s="354"/>
      <c r="G54" s="354"/>
      <c r="H54" s="354"/>
      <c r="I54" s="354"/>
      <c r="J54" s="354"/>
      <c r="K54" s="354"/>
      <c r="L54" s="354"/>
      <c r="M54" s="354"/>
      <c r="N54" s="355"/>
      <c r="O54" s="345"/>
    </row>
    <row r="55" spans="1:15" ht="12" customHeight="1">
      <c r="A55" s="366"/>
      <c r="C55" s="352"/>
      <c r="D55" s="353"/>
      <c r="E55" s="354"/>
      <c r="F55" s="354"/>
      <c r="G55" s="354"/>
      <c r="H55" s="354"/>
      <c r="I55" s="354"/>
      <c r="J55" s="354"/>
      <c r="K55" s="354"/>
      <c r="L55" s="354"/>
      <c r="M55" s="354"/>
      <c r="N55" s="355"/>
      <c r="O55" s="373"/>
    </row>
    <row r="56" spans="1:15" ht="12" customHeight="1">
      <c r="A56" s="366"/>
      <c r="B56" s="369"/>
      <c r="C56" s="352"/>
      <c r="D56" s="353"/>
      <c r="E56" s="354"/>
      <c r="F56" s="354"/>
      <c r="G56" s="354"/>
      <c r="H56" s="354"/>
      <c r="I56" s="354"/>
      <c r="J56" s="354"/>
      <c r="K56" s="354"/>
      <c r="L56" s="354"/>
      <c r="M56" s="354"/>
      <c r="N56" s="355"/>
      <c r="O56" s="373"/>
    </row>
    <row r="57" spans="1:15" ht="12" customHeight="1">
      <c r="A57" s="387"/>
      <c r="B57" s="388"/>
      <c r="C57" s="377"/>
      <c r="D57" s="389"/>
      <c r="E57" s="390"/>
      <c r="F57" s="390"/>
      <c r="G57" s="390"/>
      <c r="H57" s="390"/>
      <c r="I57" s="390"/>
      <c r="J57" s="390"/>
      <c r="K57" s="390"/>
      <c r="L57" s="390"/>
      <c r="M57" s="390"/>
      <c r="N57" s="391"/>
      <c r="O57" s="373"/>
    </row>
    <row r="58" ht="12" customHeight="1">
      <c r="O58" s="373"/>
    </row>
    <row r="59" ht="12" customHeight="1">
      <c r="O59" s="373"/>
    </row>
    <row r="60" ht="12" customHeight="1">
      <c r="O60" s="373"/>
    </row>
    <row r="61" ht="12" customHeight="1">
      <c r="O61" s="373"/>
    </row>
    <row r="62" ht="12" customHeight="1">
      <c r="O62" s="373"/>
    </row>
    <row r="63" ht="12" customHeight="1">
      <c r="O63" s="373"/>
    </row>
    <row r="64" ht="12" customHeight="1">
      <c r="O64" s="373"/>
    </row>
    <row r="65" ht="12" customHeight="1">
      <c r="O65" s="373"/>
    </row>
    <row r="66" ht="12" customHeight="1">
      <c r="O66" s="373"/>
    </row>
    <row r="67" ht="12" customHeight="1">
      <c r="O67" s="373"/>
    </row>
    <row r="68" ht="12" customHeight="1">
      <c r="O68" s="373"/>
    </row>
    <row r="69" ht="12" customHeight="1">
      <c r="O69" s="373"/>
    </row>
    <row r="70" ht="12" customHeight="1">
      <c r="O70" s="373"/>
    </row>
    <row r="71" ht="12" customHeight="1">
      <c r="O71" s="373"/>
    </row>
    <row r="72" spans="8:15" ht="12" customHeight="1">
      <c r="H72" s="381" t="s">
        <v>488</v>
      </c>
      <c r="O72" s="373"/>
    </row>
    <row r="73" ht="12" customHeight="1">
      <c r="O73" s="373"/>
    </row>
    <row r="74" ht="12" customHeight="1">
      <c r="O74" s="373"/>
    </row>
    <row r="75" ht="12" customHeight="1">
      <c r="O75" s="373"/>
    </row>
    <row r="76" ht="12" customHeight="1">
      <c r="O76" s="373"/>
    </row>
    <row r="77" ht="12" customHeight="1">
      <c r="O77" s="373"/>
    </row>
    <row r="78" ht="12" customHeight="1">
      <c r="O78" s="373"/>
    </row>
    <row r="79" ht="12" customHeight="1">
      <c r="O79" s="373"/>
    </row>
    <row r="80" ht="12" customHeight="1">
      <c r="O80" s="373"/>
    </row>
    <row r="81" ht="12" customHeight="1">
      <c r="O81" s="373"/>
    </row>
    <row r="82" ht="12" customHeight="1">
      <c r="O82" s="373"/>
    </row>
    <row r="83" ht="12" customHeight="1">
      <c r="O83" s="373"/>
    </row>
    <row r="84" ht="12" customHeight="1">
      <c r="O84" s="373"/>
    </row>
    <row r="85" ht="12" customHeight="1">
      <c r="O85" s="373"/>
    </row>
    <row r="86" ht="12" customHeight="1">
      <c r="O86" s="373"/>
    </row>
    <row r="87" ht="12" customHeight="1">
      <c r="O87" s="373"/>
    </row>
    <row r="88" ht="12" customHeight="1">
      <c r="O88" s="373"/>
    </row>
    <row r="89" ht="12" customHeight="1">
      <c r="O89" s="373"/>
    </row>
    <row r="90" spans="1:15" ht="12" customHeight="1">
      <c r="A90" s="373"/>
      <c r="B90" s="373"/>
      <c r="C90" s="373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3"/>
      <c r="O90" s="373"/>
    </row>
    <row r="91" s="373" customFormat="1" ht="12" customHeight="1"/>
    <row r="92" s="373" customFormat="1" ht="12" customHeight="1"/>
    <row r="93" spans="2:14" s="373" customFormat="1" ht="12" customHeight="1">
      <c r="B93" s="345"/>
      <c r="C93" s="345"/>
      <c r="D93" s="364"/>
      <c r="E93" s="364"/>
      <c r="F93" s="364"/>
      <c r="G93" s="364"/>
      <c r="H93" s="364"/>
      <c r="I93" s="364"/>
      <c r="J93" s="364"/>
      <c r="K93" s="364"/>
      <c r="L93" s="364"/>
      <c r="M93" s="364"/>
      <c r="N93" s="364"/>
    </row>
    <row r="94" spans="2:14" s="373" customFormat="1" ht="12" customHeight="1">
      <c r="B94" s="345"/>
      <c r="C94" s="345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</row>
    <row r="95" spans="2:14" s="373" customFormat="1" ht="12" customHeight="1">
      <c r="B95" s="345"/>
      <c r="C95" s="345"/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</row>
    <row r="96" spans="1:14" s="373" customFormat="1" ht="12" customHeight="1">
      <c r="A96" s="339"/>
      <c r="B96" s="345"/>
      <c r="C96" s="345"/>
      <c r="D96" s="364"/>
      <c r="E96" s="364"/>
      <c r="F96" s="364"/>
      <c r="G96" s="364"/>
      <c r="H96" s="364"/>
      <c r="I96" s="364"/>
      <c r="J96" s="364"/>
      <c r="K96" s="364"/>
      <c r="L96" s="364"/>
      <c r="M96" s="364"/>
      <c r="N96" s="364"/>
    </row>
    <row r="97" spans="2:15" ht="12" customHeight="1">
      <c r="B97" s="345"/>
      <c r="C97" s="345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73"/>
    </row>
    <row r="98" spans="2:15" ht="12" customHeight="1">
      <c r="B98" s="345"/>
      <c r="C98" s="345"/>
      <c r="D98" s="364"/>
      <c r="E98" s="364"/>
      <c r="F98" s="364"/>
      <c r="G98" s="364"/>
      <c r="H98" s="364"/>
      <c r="I98" s="364"/>
      <c r="J98" s="364"/>
      <c r="K98" s="364"/>
      <c r="L98" s="364"/>
      <c r="M98" s="364"/>
      <c r="N98" s="364"/>
      <c r="O98" s="373"/>
    </row>
    <row r="99" spans="2:15" ht="12" customHeight="1">
      <c r="B99" s="345"/>
      <c r="C99" s="345"/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73"/>
    </row>
    <row r="100" spans="2:15" ht="12" customHeight="1">
      <c r="B100" s="345"/>
      <c r="C100" s="345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73"/>
    </row>
    <row r="101" spans="2:15" ht="12" customHeight="1">
      <c r="B101" s="345"/>
      <c r="C101" s="345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73"/>
    </row>
    <row r="102" spans="2:15" ht="12" customHeight="1">
      <c r="B102" s="373"/>
      <c r="C102" s="345"/>
      <c r="D102" s="364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73"/>
    </row>
    <row r="103" spans="2:15" ht="12" customHeight="1">
      <c r="B103" s="357"/>
      <c r="C103" s="345"/>
      <c r="D103" s="364"/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373"/>
    </row>
    <row r="104" spans="2:15" ht="12" customHeight="1">
      <c r="B104" s="357"/>
      <c r="C104" s="345"/>
      <c r="D104" s="364"/>
      <c r="E104" s="364"/>
      <c r="F104" s="364"/>
      <c r="G104" s="364"/>
      <c r="H104" s="364"/>
      <c r="I104" s="364"/>
      <c r="J104" s="364"/>
      <c r="K104" s="364"/>
      <c r="L104" s="364"/>
      <c r="M104" s="364"/>
      <c r="N104" s="364"/>
      <c r="O104" s="373"/>
    </row>
    <row r="105" spans="2:15" ht="12" customHeight="1">
      <c r="B105" s="345"/>
      <c r="C105" s="345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  <c r="O105" s="373"/>
    </row>
    <row r="106" spans="2:15" ht="12" customHeight="1">
      <c r="B106" s="345"/>
      <c r="C106" s="345"/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73"/>
    </row>
    <row r="107" spans="2:15" ht="12" customHeight="1">
      <c r="B107" s="345"/>
      <c r="C107" s="345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73"/>
    </row>
    <row r="108" spans="2:15" ht="12" customHeight="1">
      <c r="B108" s="345"/>
      <c r="C108" s="345"/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  <c r="O108" s="373"/>
    </row>
    <row r="109" spans="2:15" ht="12" customHeight="1">
      <c r="B109" s="345"/>
      <c r="C109" s="345"/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73"/>
    </row>
    <row r="110" spans="2:15" ht="12" customHeight="1">
      <c r="B110" s="345"/>
      <c r="C110" s="345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  <c r="N110" s="364"/>
      <c r="O110" s="373"/>
    </row>
    <row r="111" spans="2:15" ht="12" customHeight="1">
      <c r="B111" s="373"/>
      <c r="C111" s="345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  <c r="O111" s="373"/>
    </row>
    <row r="112" spans="2:15" ht="12" customHeight="1">
      <c r="B112" s="373"/>
      <c r="C112" s="345"/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N112" s="364"/>
      <c r="O112" s="373"/>
    </row>
    <row r="113" spans="2:15" ht="12" customHeight="1">
      <c r="B113" s="373"/>
      <c r="C113" s="345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N113" s="364"/>
      <c r="O113" s="373"/>
    </row>
    <row r="114" spans="2:15" ht="12" customHeight="1">
      <c r="B114" s="345"/>
      <c r="C114" s="345"/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  <c r="O114" s="373"/>
    </row>
    <row r="115" spans="2:15" ht="12" customHeight="1">
      <c r="B115" s="357"/>
      <c r="C115" s="345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73"/>
    </row>
    <row r="116" spans="2:15" ht="12" customHeight="1">
      <c r="B116" s="357"/>
      <c r="C116" s="345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73"/>
    </row>
    <row r="117" spans="2:14" ht="12" customHeight="1">
      <c r="B117" s="345"/>
      <c r="C117" s="345"/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</row>
    <row r="118" spans="2:14" ht="12" customHeight="1">
      <c r="B118" s="357"/>
      <c r="C118" s="345"/>
      <c r="D118" s="364"/>
      <c r="E118" s="364"/>
      <c r="F118" s="364"/>
      <c r="G118" s="364"/>
      <c r="H118" s="364"/>
      <c r="I118" s="364"/>
      <c r="J118" s="364"/>
      <c r="K118" s="364"/>
      <c r="L118" s="364"/>
      <c r="M118" s="364"/>
      <c r="N118" s="364"/>
    </row>
    <row r="119" spans="2:14" ht="12" customHeight="1">
      <c r="B119" s="357"/>
      <c r="C119" s="345"/>
      <c r="D119" s="364"/>
      <c r="E119" s="364"/>
      <c r="F119" s="364"/>
      <c r="G119" s="364"/>
      <c r="H119" s="364"/>
      <c r="I119" s="364"/>
      <c r="J119" s="364"/>
      <c r="K119" s="364"/>
      <c r="L119" s="364"/>
      <c r="M119" s="364"/>
      <c r="N119" s="364"/>
    </row>
    <row r="120" spans="2:14" ht="12" customHeight="1">
      <c r="B120" s="345"/>
      <c r="C120" s="345"/>
      <c r="D120" s="364"/>
      <c r="E120" s="364"/>
      <c r="F120" s="364"/>
      <c r="G120" s="364"/>
      <c r="H120" s="364"/>
      <c r="I120" s="364"/>
      <c r="J120" s="364"/>
      <c r="K120" s="364"/>
      <c r="L120" s="364"/>
      <c r="M120" s="364"/>
      <c r="N120" s="364"/>
    </row>
    <row r="121" spans="2:14" ht="12" customHeight="1">
      <c r="B121" s="357"/>
      <c r="C121" s="345"/>
      <c r="D121" s="364"/>
      <c r="E121" s="364"/>
      <c r="F121" s="364"/>
      <c r="G121" s="364"/>
      <c r="H121" s="364"/>
      <c r="I121" s="364"/>
      <c r="J121" s="364"/>
      <c r="K121" s="364"/>
      <c r="L121" s="364"/>
      <c r="M121" s="364"/>
      <c r="N121" s="364"/>
    </row>
    <row r="122" spans="2:14" ht="12" customHeight="1">
      <c r="B122" s="357"/>
      <c r="C122" s="345"/>
      <c r="D122" s="364"/>
      <c r="E122" s="364"/>
      <c r="F122" s="364"/>
      <c r="G122" s="364"/>
      <c r="H122" s="364"/>
      <c r="I122" s="364"/>
      <c r="J122" s="364"/>
      <c r="K122" s="364"/>
      <c r="L122" s="364"/>
      <c r="M122" s="364"/>
      <c r="N122" s="364"/>
    </row>
    <row r="123" spans="2:14" ht="12" customHeight="1">
      <c r="B123" s="345"/>
      <c r="C123" s="345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</row>
    <row r="124" spans="2:14" ht="12" customHeight="1">
      <c r="B124" s="357"/>
      <c r="C124" s="345"/>
      <c r="D124" s="364"/>
      <c r="E124" s="364"/>
      <c r="F124" s="364"/>
      <c r="G124" s="364"/>
      <c r="H124" s="364"/>
      <c r="I124" s="364"/>
      <c r="J124" s="364"/>
      <c r="K124" s="364"/>
      <c r="L124" s="364"/>
      <c r="M124" s="364"/>
      <c r="N124" s="364"/>
    </row>
    <row r="125" spans="2:14" ht="12" customHeight="1">
      <c r="B125" s="357"/>
      <c r="C125" s="345"/>
      <c r="D125" s="364"/>
      <c r="E125" s="364"/>
      <c r="F125" s="364"/>
      <c r="G125" s="364"/>
      <c r="H125" s="364"/>
      <c r="I125" s="364"/>
      <c r="J125" s="364"/>
      <c r="K125" s="364"/>
      <c r="L125" s="364"/>
      <c r="M125" s="364"/>
      <c r="N125" s="364"/>
    </row>
    <row r="126" spans="2:14" ht="12" customHeight="1">
      <c r="B126" s="345"/>
      <c r="C126" s="345"/>
      <c r="D126" s="364"/>
      <c r="E126" s="364"/>
      <c r="F126" s="364"/>
      <c r="G126" s="364"/>
      <c r="H126" s="364"/>
      <c r="I126" s="364"/>
      <c r="J126" s="364"/>
      <c r="K126" s="364"/>
      <c r="L126" s="364"/>
      <c r="M126" s="364"/>
      <c r="N126" s="364"/>
    </row>
    <row r="127" spans="2:14" ht="12" customHeight="1">
      <c r="B127" s="357"/>
      <c r="C127" s="345"/>
      <c r="D127" s="364"/>
      <c r="E127" s="364"/>
      <c r="F127" s="364"/>
      <c r="G127" s="364"/>
      <c r="H127" s="364"/>
      <c r="I127" s="364"/>
      <c r="J127" s="364"/>
      <c r="K127" s="364"/>
      <c r="L127" s="364"/>
      <c r="M127" s="364"/>
      <c r="N127" s="364"/>
    </row>
    <row r="128" spans="2:14" ht="12" customHeight="1">
      <c r="B128" s="357"/>
      <c r="C128" s="345"/>
      <c r="D128" s="364"/>
      <c r="E128" s="364"/>
      <c r="F128" s="364"/>
      <c r="G128" s="364"/>
      <c r="H128" s="364"/>
      <c r="I128" s="364"/>
      <c r="J128" s="364"/>
      <c r="K128" s="364"/>
      <c r="L128" s="364"/>
      <c r="M128" s="364"/>
      <c r="N128" s="364"/>
    </row>
    <row r="129" spans="2:14" ht="12" customHeight="1">
      <c r="B129" s="345"/>
      <c r="C129" s="345"/>
      <c r="D129" s="364"/>
      <c r="E129" s="364"/>
      <c r="F129" s="364"/>
      <c r="G129" s="364"/>
      <c r="H129" s="364"/>
      <c r="I129" s="364"/>
      <c r="J129" s="364"/>
      <c r="K129" s="364"/>
      <c r="L129" s="364"/>
      <c r="M129" s="364"/>
      <c r="N129" s="364"/>
    </row>
    <row r="130" spans="2:14" ht="12" customHeight="1">
      <c r="B130" s="357"/>
      <c r="C130" s="345"/>
      <c r="D130" s="364"/>
      <c r="E130" s="364"/>
      <c r="F130" s="364"/>
      <c r="G130" s="364"/>
      <c r="H130" s="364"/>
      <c r="I130" s="364"/>
      <c r="J130" s="364"/>
      <c r="K130" s="364"/>
      <c r="L130" s="364"/>
      <c r="M130" s="364"/>
      <c r="N130" s="364"/>
    </row>
    <row r="131" spans="2:14" ht="12" customHeight="1">
      <c r="B131" s="357"/>
      <c r="C131" s="345"/>
      <c r="D131" s="364"/>
      <c r="E131" s="364"/>
      <c r="F131" s="364"/>
      <c r="G131" s="364"/>
      <c r="H131" s="364"/>
      <c r="I131" s="364"/>
      <c r="J131" s="364"/>
      <c r="K131" s="364"/>
      <c r="L131" s="364"/>
      <c r="M131" s="364"/>
      <c r="N131" s="364"/>
    </row>
    <row r="132" spans="2:14" ht="12" customHeight="1">
      <c r="B132" s="345"/>
      <c r="C132" s="345"/>
      <c r="D132" s="364"/>
      <c r="E132" s="364"/>
      <c r="F132" s="364"/>
      <c r="G132" s="364"/>
      <c r="H132" s="364"/>
      <c r="I132" s="364"/>
      <c r="J132" s="364"/>
      <c r="K132" s="364"/>
      <c r="L132" s="364"/>
      <c r="M132" s="364"/>
      <c r="N132" s="364"/>
    </row>
    <row r="133" spans="2:14" ht="12" customHeight="1">
      <c r="B133" s="345"/>
      <c r="C133" s="345"/>
      <c r="D133" s="364"/>
      <c r="E133" s="364"/>
      <c r="F133" s="364"/>
      <c r="G133" s="364"/>
      <c r="H133" s="364"/>
      <c r="I133" s="364"/>
      <c r="J133" s="364"/>
      <c r="K133" s="364"/>
      <c r="L133" s="364"/>
      <c r="M133" s="364"/>
      <c r="N133" s="364"/>
    </row>
    <row r="134" spans="2:14" ht="12" customHeight="1">
      <c r="B134" s="345"/>
      <c r="C134" s="345"/>
      <c r="D134" s="364"/>
      <c r="E134" s="364"/>
      <c r="F134" s="364"/>
      <c r="G134" s="364"/>
      <c r="H134" s="364"/>
      <c r="I134" s="364"/>
      <c r="J134" s="364"/>
      <c r="K134" s="364"/>
      <c r="L134" s="364"/>
      <c r="M134" s="364"/>
      <c r="N134" s="364"/>
    </row>
    <row r="135" spans="2:14" ht="12" customHeight="1">
      <c r="B135" s="345"/>
      <c r="C135" s="345"/>
      <c r="D135" s="364"/>
      <c r="E135" s="364"/>
      <c r="F135" s="364"/>
      <c r="G135" s="364"/>
      <c r="H135" s="364"/>
      <c r="I135" s="364"/>
      <c r="J135" s="364"/>
      <c r="K135" s="364"/>
      <c r="L135" s="364"/>
      <c r="M135" s="364"/>
      <c r="N135" s="364"/>
    </row>
    <row r="136" spans="2:14" ht="12" customHeight="1">
      <c r="B136" s="357"/>
      <c r="C136" s="345"/>
      <c r="D136" s="364"/>
      <c r="E136" s="364"/>
      <c r="F136" s="364"/>
      <c r="G136" s="364"/>
      <c r="H136" s="364"/>
      <c r="I136" s="364"/>
      <c r="J136" s="364"/>
      <c r="K136" s="364"/>
      <c r="L136" s="364"/>
      <c r="M136" s="364"/>
      <c r="N136" s="364"/>
    </row>
    <row r="137" spans="2:14" ht="12" customHeight="1">
      <c r="B137" s="357"/>
      <c r="C137" s="345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</row>
    <row r="138" spans="2:14" ht="12" customHeight="1">
      <c r="B138" s="345"/>
      <c r="C138" s="345"/>
      <c r="D138" s="364"/>
      <c r="E138" s="364"/>
      <c r="F138" s="364"/>
      <c r="G138" s="364"/>
      <c r="H138" s="364"/>
      <c r="I138" s="364"/>
      <c r="J138" s="364"/>
      <c r="K138" s="364"/>
      <c r="L138" s="364"/>
      <c r="M138" s="364"/>
      <c r="N138" s="364"/>
    </row>
    <row r="139" spans="2:14" ht="12" customHeight="1">
      <c r="B139" s="357"/>
      <c r="C139" s="345"/>
      <c r="D139" s="364"/>
      <c r="E139" s="364"/>
      <c r="F139" s="364"/>
      <c r="G139" s="364"/>
      <c r="H139" s="364"/>
      <c r="I139" s="364"/>
      <c r="J139" s="364"/>
      <c r="K139" s="364"/>
      <c r="L139" s="364"/>
      <c r="M139" s="364"/>
      <c r="N139" s="364"/>
    </row>
    <row r="140" spans="2:14" ht="12" customHeight="1">
      <c r="B140" s="357"/>
      <c r="C140" s="345"/>
      <c r="D140" s="364"/>
      <c r="E140" s="364"/>
      <c r="F140" s="364"/>
      <c r="G140" s="364"/>
      <c r="H140" s="364"/>
      <c r="I140" s="364"/>
      <c r="J140" s="364"/>
      <c r="K140" s="364"/>
      <c r="L140" s="364"/>
      <c r="M140" s="364"/>
      <c r="N140" s="364"/>
    </row>
    <row r="141" spans="2:14" ht="12" customHeight="1">
      <c r="B141" s="345"/>
      <c r="C141" s="345"/>
      <c r="D141" s="364"/>
      <c r="E141" s="364"/>
      <c r="F141" s="364"/>
      <c r="G141" s="364"/>
      <c r="H141" s="364"/>
      <c r="I141" s="364"/>
      <c r="J141" s="364"/>
      <c r="K141" s="364"/>
      <c r="L141" s="364"/>
      <c r="M141" s="364"/>
      <c r="N141" s="364"/>
    </row>
    <row r="142" spans="2:14" ht="12" customHeight="1">
      <c r="B142" s="357"/>
      <c r="C142" s="345"/>
      <c r="D142" s="364"/>
      <c r="E142" s="364"/>
      <c r="F142" s="364"/>
      <c r="G142" s="364"/>
      <c r="H142" s="364"/>
      <c r="I142" s="364"/>
      <c r="J142" s="364"/>
      <c r="K142" s="364"/>
      <c r="L142" s="364"/>
      <c r="M142" s="364"/>
      <c r="N142" s="364"/>
    </row>
    <row r="143" spans="2:14" ht="12" customHeight="1">
      <c r="B143" s="357"/>
      <c r="C143" s="345"/>
      <c r="D143" s="364"/>
      <c r="E143" s="364"/>
      <c r="F143" s="364"/>
      <c r="G143" s="364"/>
      <c r="H143" s="364"/>
      <c r="I143" s="364"/>
      <c r="J143" s="364"/>
      <c r="K143" s="364"/>
      <c r="L143" s="364"/>
      <c r="M143" s="364"/>
      <c r="N143" s="364"/>
    </row>
    <row r="144" spans="2:14" ht="12" customHeight="1">
      <c r="B144" s="345"/>
      <c r="C144" s="345"/>
      <c r="D144" s="364"/>
      <c r="E144" s="364"/>
      <c r="F144" s="364"/>
      <c r="G144" s="364"/>
      <c r="H144" s="364"/>
      <c r="I144" s="364"/>
      <c r="J144" s="364"/>
      <c r="K144" s="364"/>
      <c r="L144" s="364"/>
      <c r="M144" s="364"/>
      <c r="N144" s="364"/>
    </row>
    <row r="145" spans="2:14" ht="12" customHeight="1">
      <c r="B145" s="357"/>
      <c r="C145" s="345"/>
      <c r="D145" s="364"/>
      <c r="E145" s="364"/>
      <c r="F145" s="364"/>
      <c r="G145" s="364"/>
      <c r="H145" s="364"/>
      <c r="I145" s="364"/>
      <c r="J145" s="364"/>
      <c r="K145" s="364"/>
      <c r="L145" s="364"/>
      <c r="M145" s="364"/>
      <c r="N145" s="364"/>
    </row>
    <row r="146" spans="2:14" ht="12" customHeight="1">
      <c r="B146" s="357"/>
      <c r="C146" s="345"/>
      <c r="D146" s="364"/>
      <c r="E146" s="364"/>
      <c r="F146" s="364"/>
      <c r="G146" s="364"/>
      <c r="H146" s="364"/>
      <c r="I146" s="364"/>
      <c r="J146" s="364"/>
      <c r="K146" s="364"/>
      <c r="L146" s="364"/>
      <c r="M146" s="364"/>
      <c r="N146" s="364"/>
    </row>
    <row r="147" spans="2:14" ht="12" customHeight="1">
      <c r="B147" s="345"/>
      <c r="C147" s="345"/>
      <c r="D147" s="364"/>
      <c r="E147" s="364"/>
      <c r="F147" s="364"/>
      <c r="G147" s="364"/>
      <c r="H147" s="364"/>
      <c r="I147" s="364"/>
      <c r="J147" s="364"/>
      <c r="K147" s="364"/>
      <c r="L147" s="364"/>
      <c r="M147" s="364"/>
      <c r="N147" s="364"/>
    </row>
    <row r="148" spans="2:14" ht="12" customHeight="1">
      <c r="B148" s="357"/>
      <c r="C148" s="345"/>
      <c r="D148" s="364"/>
      <c r="E148" s="364"/>
      <c r="F148" s="364"/>
      <c r="G148" s="364"/>
      <c r="H148" s="364"/>
      <c r="I148" s="364"/>
      <c r="J148" s="364"/>
      <c r="K148" s="364"/>
      <c r="L148" s="364"/>
      <c r="M148" s="364"/>
      <c r="N148" s="364"/>
    </row>
    <row r="149" spans="2:14" ht="12" customHeight="1">
      <c r="B149" s="357"/>
      <c r="C149" s="345"/>
      <c r="D149" s="364"/>
      <c r="E149" s="364"/>
      <c r="F149" s="364"/>
      <c r="G149" s="364"/>
      <c r="H149" s="364"/>
      <c r="I149" s="364"/>
      <c r="J149" s="364"/>
      <c r="K149" s="364"/>
      <c r="L149" s="364"/>
      <c r="M149" s="364"/>
      <c r="N149" s="364"/>
    </row>
    <row r="150" spans="2:14" ht="12" customHeight="1">
      <c r="B150" s="345"/>
      <c r="C150" s="345"/>
      <c r="D150" s="364"/>
      <c r="E150" s="364"/>
      <c r="F150" s="364"/>
      <c r="G150" s="364"/>
      <c r="H150" s="364"/>
      <c r="I150" s="364"/>
      <c r="J150" s="364"/>
      <c r="K150" s="364"/>
      <c r="L150" s="364"/>
      <c r="M150" s="364"/>
      <c r="N150" s="364"/>
    </row>
    <row r="151" spans="2:14" ht="12" customHeight="1">
      <c r="B151" s="357"/>
      <c r="C151" s="345"/>
      <c r="D151" s="364"/>
      <c r="E151" s="364"/>
      <c r="F151" s="364"/>
      <c r="G151" s="364"/>
      <c r="H151" s="364"/>
      <c r="I151" s="364"/>
      <c r="J151" s="364"/>
      <c r="K151" s="364"/>
      <c r="L151" s="364"/>
      <c r="M151" s="364"/>
      <c r="N151" s="364"/>
    </row>
    <row r="152" spans="2:14" ht="12" customHeight="1">
      <c r="B152" s="357"/>
      <c r="C152" s="345"/>
      <c r="D152" s="364"/>
      <c r="E152" s="364"/>
      <c r="F152" s="364"/>
      <c r="G152" s="364"/>
      <c r="H152" s="364"/>
      <c r="I152" s="364"/>
      <c r="J152" s="364"/>
      <c r="K152" s="364"/>
      <c r="L152" s="364"/>
      <c r="M152" s="364"/>
      <c r="N152" s="364"/>
    </row>
    <row r="153" spans="2:14" ht="12" customHeight="1">
      <c r="B153" s="345"/>
      <c r="C153" s="345"/>
      <c r="D153" s="364"/>
      <c r="E153" s="364"/>
      <c r="F153" s="364"/>
      <c r="G153" s="364"/>
      <c r="H153" s="364"/>
      <c r="I153" s="364"/>
      <c r="J153" s="364"/>
      <c r="K153" s="364"/>
      <c r="L153" s="364"/>
      <c r="M153" s="364"/>
      <c r="N153" s="364"/>
    </row>
    <row r="154" spans="2:14" ht="12" customHeight="1">
      <c r="B154" s="357"/>
      <c r="C154" s="345"/>
      <c r="D154" s="364"/>
      <c r="E154" s="364"/>
      <c r="F154" s="364"/>
      <c r="G154" s="364"/>
      <c r="H154" s="364"/>
      <c r="I154" s="364"/>
      <c r="J154" s="364"/>
      <c r="K154" s="364"/>
      <c r="L154" s="364"/>
      <c r="M154" s="364"/>
      <c r="N154" s="364"/>
    </row>
    <row r="155" spans="2:14" ht="12" customHeight="1">
      <c r="B155" s="357"/>
      <c r="C155" s="345"/>
      <c r="D155" s="364"/>
      <c r="E155" s="364"/>
      <c r="F155" s="364"/>
      <c r="G155" s="364"/>
      <c r="H155" s="364"/>
      <c r="I155" s="364"/>
      <c r="J155" s="364"/>
      <c r="K155" s="364"/>
      <c r="L155" s="364"/>
      <c r="M155" s="364"/>
      <c r="N155" s="364"/>
    </row>
    <row r="156" spans="2:14" ht="12" customHeight="1">
      <c r="B156" s="345"/>
      <c r="C156" s="345"/>
      <c r="D156" s="364"/>
      <c r="E156" s="364"/>
      <c r="F156" s="364"/>
      <c r="G156" s="364"/>
      <c r="H156" s="364"/>
      <c r="I156" s="364"/>
      <c r="J156" s="364"/>
      <c r="K156" s="364"/>
      <c r="L156" s="364"/>
      <c r="M156" s="364"/>
      <c r="N156" s="364"/>
    </row>
    <row r="157" spans="2:14" ht="12" customHeight="1">
      <c r="B157" s="357"/>
      <c r="C157" s="345"/>
      <c r="D157" s="364"/>
      <c r="E157" s="364"/>
      <c r="F157" s="364"/>
      <c r="G157" s="364"/>
      <c r="H157" s="364"/>
      <c r="I157" s="364"/>
      <c r="J157" s="364"/>
      <c r="K157" s="364"/>
      <c r="L157" s="364"/>
      <c r="M157" s="364"/>
      <c r="N157" s="364"/>
    </row>
    <row r="158" spans="2:14" ht="12" customHeight="1">
      <c r="B158" s="357"/>
      <c r="C158" s="345"/>
      <c r="D158" s="364"/>
      <c r="E158" s="364"/>
      <c r="F158" s="364"/>
      <c r="G158" s="364"/>
      <c r="H158" s="364"/>
      <c r="I158" s="364"/>
      <c r="J158" s="364"/>
      <c r="K158" s="364"/>
      <c r="L158" s="364"/>
      <c r="M158" s="364"/>
      <c r="N158" s="364"/>
    </row>
    <row r="159" spans="2:14" ht="12" customHeight="1">
      <c r="B159" s="345"/>
      <c r="C159" s="345"/>
      <c r="D159" s="364"/>
      <c r="E159" s="364"/>
      <c r="F159" s="364"/>
      <c r="G159" s="364"/>
      <c r="H159" s="364"/>
      <c r="I159" s="364"/>
      <c r="J159" s="364"/>
      <c r="K159" s="364"/>
      <c r="L159" s="364"/>
      <c r="M159" s="364"/>
      <c r="N159" s="364"/>
    </row>
    <row r="160" spans="2:14" ht="12" customHeight="1">
      <c r="B160" s="345"/>
      <c r="C160" s="345"/>
      <c r="D160" s="364"/>
      <c r="E160" s="364"/>
      <c r="F160" s="364"/>
      <c r="G160" s="364"/>
      <c r="H160" s="364"/>
      <c r="I160" s="364"/>
      <c r="J160" s="364"/>
      <c r="K160" s="364"/>
      <c r="L160" s="364"/>
      <c r="M160" s="364"/>
      <c r="N160" s="364"/>
    </row>
    <row r="161" spans="2:14" ht="12" customHeight="1">
      <c r="B161" s="345"/>
      <c r="C161" s="345"/>
      <c r="D161" s="364"/>
      <c r="E161" s="364"/>
      <c r="F161" s="364"/>
      <c r="G161" s="364"/>
      <c r="H161" s="364"/>
      <c r="I161" s="364"/>
      <c r="J161" s="364"/>
      <c r="K161" s="364"/>
      <c r="L161" s="364"/>
      <c r="M161" s="364"/>
      <c r="N161" s="364"/>
    </row>
    <row r="162" spans="2:14" ht="12" customHeight="1">
      <c r="B162" s="345"/>
      <c r="C162" s="345"/>
      <c r="D162" s="364"/>
      <c r="E162" s="364"/>
      <c r="F162" s="364"/>
      <c r="G162" s="364"/>
      <c r="H162" s="364"/>
      <c r="I162" s="364"/>
      <c r="J162" s="364"/>
      <c r="K162" s="364"/>
      <c r="L162" s="364"/>
      <c r="M162" s="364"/>
      <c r="N162" s="364"/>
    </row>
    <row r="163" spans="2:14" ht="12" customHeight="1">
      <c r="B163" s="357"/>
      <c r="C163" s="345"/>
      <c r="D163" s="364"/>
      <c r="E163" s="364"/>
      <c r="F163" s="364"/>
      <c r="G163" s="364"/>
      <c r="H163" s="364"/>
      <c r="I163" s="364"/>
      <c r="J163" s="364"/>
      <c r="K163" s="364"/>
      <c r="L163" s="364"/>
      <c r="M163" s="364"/>
      <c r="N163" s="364"/>
    </row>
    <row r="164" spans="2:14" ht="12" customHeight="1">
      <c r="B164" s="357"/>
      <c r="C164" s="345"/>
      <c r="D164" s="364"/>
      <c r="E164" s="364"/>
      <c r="F164" s="364"/>
      <c r="G164" s="364"/>
      <c r="H164" s="364"/>
      <c r="I164" s="364"/>
      <c r="J164" s="364"/>
      <c r="K164" s="364"/>
      <c r="L164" s="364"/>
      <c r="M164" s="364"/>
      <c r="N164" s="364"/>
    </row>
    <row r="165" spans="2:14" ht="12" customHeight="1">
      <c r="B165" s="345"/>
      <c r="C165" s="345"/>
      <c r="D165" s="364"/>
      <c r="E165" s="364"/>
      <c r="F165" s="364"/>
      <c r="G165" s="364"/>
      <c r="H165" s="364"/>
      <c r="I165" s="364"/>
      <c r="J165" s="364"/>
      <c r="K165" s="364"/>
      <c r="L165" s="364"/>
      <c r="M165" s="364"/>
      <c r="N165" s="364"/>
    </row>
    <row r="166" spans="2:14" ht="12" customHeight="1">
      <c r="B166" s="357"/>
      <c r="C166" s="345"/>
      <c r="D166" s="364"/>
      <c r="E166" s="364"/>
      <c r="F166" s="364"/>
      <c r="G166" s="364"/>
      <c r="H166" s="364"/>
      <c r="I166" s="364"/>
      <c r="J166" s="364"/>
      <c r="K166" s="364"/>
      <c r="L166" s="364"/>
      <c r="M166" s="364"/>
      <c r="N166" s="364"/>
    </row>
    <row r="167" spans="2:14" ht="12" customHeight="1">
      <c r="B167" s="357"/>
      <c r="C167" s="345"/>
      <c r="D167" s="364"/>
      <c r="E167" s="364"/>
      <c r="F167" s="364"/>
      <c r="G167" s="364"/>
      <c r="H167" s="364"/>
      <c r="I167" s="364"/>
      <c r="J167" s="364"/>
      <c r="K167" s="364"/>
      <c r="L167" s="364"/>
      <c r="M167" s="364"/>
      <c r="N167" s="364"/>
    </row>
    <row r="168" spans="2:14" ht="12" customHeight="1">
      <c r="B168" s="345"/>
      <c r="C168" s="345"/>
      <c r="D168" s="364"/>
      <c r="E168" s="364"/>
      <c r="F168" s="364"/>
      <c r="G168" s="364"/>
      <c r="H168" s="364"/>
      <c r="I168" s="364"/>
      <c r="J168" s="364"/>
      <c r="K168" s="364"/>
      <c r="L168" s="364"/>
      <c r="M168" s="364"/>
      <c r="N168" s="364"/>
    </row>
    <row r="169" spans="2:14" ht="12" customHeight="1">
      <c r="B169" s="345"/>
      <c r="C169" s="345"/>
      <c r="D169" s="364"/>
      <c r="E169" s="364"/>
      <c r="F169" s="364"/>
      <c r="G169" s="364"/>
      <c r="H169" s="364"/>
      <c r="I169" s="364"/>
      <c r="J169" s="364"/>
      <c r="K169" s="364"/>
      <c r="L169" s="364"/>
      <c r="M169" s="364"/>
      <c r="N169" s="364"/>
    </row>
    <row r="170" spans="2:14" ht="12" customHeight="1">
      <c r="B170" s="345"/>
      <c r="C170" s="345"/>
      <c r="D170" s="364"/>
      <c r="E170" s="364"/>
      <c r="F170" s="364"/>
      <c r="G170" s="364"/>
      <c r="H170" s="364"/>
      <c r="I170" s="364"/>
      <c r="J170" s="364"/>
      <c r="K170" s="364"/>
      <c r="L170" s="364"/>
      <c r="M170" s="364"/>
      <c r="N170" s="364"/>
    </row>
    <row r="171" spans="2:14" ht="12" customHeight="1">
      <c r="B171" s="345"/>
      <c r="C171" s="345"/>
      <c r="D171" s="364"/>
      <c r="E171" s="364"/>
      <c r="F171" s="364"/>
      <c r="G171" s="364"/>
      <c r="H171" s="364"/>
      <c r="I171" s="364"/>
      <c r="J171" s="364"/>
      <c r="K171" s="364"/>
      <c r="L171" s="364"/>
      <c r="M171" s="364"/>
      <c r="N171" s="364"/>
    </row>
    <row r="172" spans="2:14" ht="12" customHeight="1">
      <c r="B172" s="357"/>
      <c r="C172" s="345"/>
      <c r="D172" s="364"/>
      <c r="E172" s="364"/>
      <c r="F172" s="364"/>
      <c r="G172" s="364"/>
      <c r="H172" s="364"/>
      <c r="I172" s="364"/>
      <c r="J172" s="364"/>
      <c r="K172" s="364"/>
      <c r="L172" s="364"/>
      <c r="M172" s="364"/>
      <c r="N172" s="364"/>
    </row>
    <row r="173" spans="2:14" ht="12" customHeight="1">
      <c r="B173" s="357"/>
      <c r="C173" s="345"/>
      <c r="D173" s="364"/>
      <c r="E173" s="364"/>
      <c r="F173" s="364"/>
      <c r="G173" s="364"/>
      <c r="H173" s="364"/>
      <c r="I173" s="364"/>
      <c r="J173" s="364"/>
      <c r="K173" s="364"/>
      <c r="L173" s="364"/>
      <c r="M173" s="364"/>
      <c r="N173" s="364"/>
    </row>
    <row r="174" spans="2:14" ht="12" customHeight="1">
      <c r="B174" s="345"/>
      <c r="C174" s="345"/>
      <c r="D174" s="364"/>
      <c r="E174" s="364"/>
      <c r="F174" s="364"/>
      <c r="G174" s="364"/>
      <c r="H174" s="364"/>
      <c r="I174" s="364"/>
      <c r="J174" s="364"/>
      <c r="K174" s="364"/>
      <c r="L174" s="364"/>
      <c r="M174" s="364"/>
      <c r="N174" s="364"/>
    </row>
    <row r="175" spans="2:14" ht="12" customHeight="1">
      <c r="B175" s="345"/>
      <c r="C175" s="345"/>
      <c r="D175" s="364"/>
      <c r="E175" s="364"/>
      <c r="F175" s="364"/>
      <c r="G175" s="364"/>
      <c r="H175" s="364"/>
      <c r="I175" s="364"/>
      <c r="J175" s="364"/>
      <c r="K175" s="364"/>
      <c r="L175" s="364"/>
      <c r="M175" s="364"/>
      <c r="N175" s="364"/>
    </row>
    <row r="176" spans="2:14" ht="12" customHeight="1">
      <c r="B176" s="345"/>
      <c r="C176" s="345"/>
      <c r="D176" s="364"/>
      <c r="E176" s="364"/>
      <c r="F176" s="364"/>
      <c r="G176" s="364"/>
      <c r="H176" s="364"/>
      <c r="I176" s="364"/>
      <c r="J176" s="364"/>
      <c r="K176" s="364"/>
      <c r="L176" s="364"/>
      <c r="M176" s="364"/>
      <c r="N176" s="364"/>
    </row>
    <row r="177" spans="2:14" ht="12" customHeight="1">
      <c r="B177" s="345"/>
      <c r="C177" s="345"/>
      <c r="D177" s="364"/>
      <c r="E177" s="364"/>
      <c r="F177" s="364"/>
      <c r="G177" s="364"/>
      <c r="H177" s="364"/>
      <c r="I177" s="364"/>
      <c r="J177" s="364"/>
      <c r="K177" s="364"/>
      <c r="L177" s="364"/>
      <c r="M177" s="364"/>
      <c r="N177" s="364"/>
    </row>
    <row r="178" spans="2:14" ht="12" customHeight="1">
      <c r="B178" s="357"/>
      <c r="C178" s="345"/>
      <c r="D178" s="364"/>
      <c r="E178" s="364"/>
      <c r="F178" s="364"/>
      <c r="G178" s="364"/>
      <c r="H178" s="364"/>
      <c r="I178" s="364"/>
      <c r="J178" s="364"/>
      <c r="K178" s="364"/>
      <c r="L178" s="364"/>
      <c r="M178" s="364"/>
      <c r="N178" s="364"/>
    </row>
    <row r="179" spans="2:14" ht="12" customHeight="1">
      <c r="B179" s="357"/>
      <c r="C179" s="345"/>
      <c r="D179" s="364"/>
      <c r="E179" s="364"/>
      <c r="F179" s="364"/>
      <c r="G179" s="364"/>
      <c r="H179" s="364"/>
      <c r="I179" s="364"/>
      <c r="J179" s="364"/>
      <c r="K179" s="364"/>
      <c r="L179" s="364"/>
      <c r="M179" s="364"/>
      <c r="N179" s="364"/>
    </row>
    <row r="180" spans="2:14" ht="12" customHeight="1">
      <c r="B180" s="345"/>
      <c r="C180" s="345"/>
      <c r="D180" s="364"/>
      <c r="E180" s="364"/>
      <c r="F180" s="364"/>
      <c r="G180" s="364"/>
      <c r="H180" s="364"/>
      <c r="I180" s="364"/>
      <c r="J180" s="364"/>
      <c r="K180" s="364"/>
      <c r="L180" s="364"/>
      <c r="M180" s="364"/>
      <c r="N180" s="364"/>
    </row>
    <row r="181" spans="2:14" ht="12" customHeight="1">
      <c r="B181" s="357"/>
      <c r="C181" s="345"/>
      <c r="D181" s="364"/>
      <c r="E181" s="364"/>
      <c r="F181" s="364"/>
      <c r="G181" s="364"/>
      <c r="H181" s="364"/>
      <c r="I181" s="364"/>
      <c r="J181" s="364"/>
      <c r="K181" s="364"/>
      <c r="L181" s="364"/>
      <c r="M181" s="364"/>
      <c r="N181" s="364"/>
    </row>
    <row r="182" spans="2:14" ht="12" customHeight="1">
      <c r="B182" s="357"/>
      <c r="C182" s="345"/>
      <c r="D182" s="364"/>
      <c r="E182" s="364"/>
      <c r="F182" s="364"/>
      <c r="G182" s="364"/>
      <c r="H182" s="364"/>
      <c r="I182" s="364"/>
      <c r="J182" s="364"/>
      <c r="K182" s="364"/>
      <c r="L182" s="364"/>
      <c r="M182" s="364"/>
      <c r="N182" s="364"/>
    </row>
    <row r="183" spans="2:14" ht="12" customHeight="1">
      <c r="B183" s="345"/>
      <c r="C183" s="345"/>
      <c r="D183" s="364"/>
      <c r="E183" s="364"/>
      <c r="F183" s="364"/>
      <c r="G183" s="364"/>
      <c r="H183" s="364"/>
      <c r="I183" s="364"/>
      <c r="J183" s="364"/>
      <c r="K183" s="364"/>
      <c r="L183" s="364"/>
      <c r="M183" s="364"/>
      <c r="N183" s="364"/>
    </row>
    <row r="184" spans="2:14" ht="12" customHeight="1">
      <c r="B184" s="345"/>
      <c r="C184" s="345"/>
      <c r="D184" s="364"/>
      <c r="E184" s="364"/>
      <c r="F184" s="364"/>
      <c r="G184" s="364"/>
      <c r="H184" s="364"/>
      <c r="I184" s="364"/>
      <c r="J184" s="364"/>
      <c r="K184" s="364"/>
      <c r="L184" s="364"/>
      <c r="M184" s="364"/>
      <c r="N184" s="364"/>
    </row>
    <row r="185" spans="2:14" ht="12" customHeight="1">
      <c r="B185" s="345"/>
      <c r="C185" s="345"/>
      <c r="D185" s="364"/>
      <c r="E185" s="364"/>
      <c r="F185" s="364"/>
      <c r="G185" s="364"/>
      <c r="H185" s="364"/>
      <c r="I185" s="364"/>
      <c r="J185" s="364"/>
      <c r="K185" s="364"/>
      <c r="L185" s="364"/>
      <c r="M185" s="364"/>
      <c r="N185" s="364"/>
    </row>
    <row r="186" spans="2:14" ht="12" customHeight="1">
      <c r="B186" s="345"/>
      <c r="C186" s="345"/>
      <c r="D186" s="364"/>
      <c r="E186" s="364"/>
      <c r="F186" s="364"/>
      <c r="G186" s="364"/>
      <c r="H186" s="364"/>
      <c r="I186" s="364"/>
      <c r="J186" s="364"/>
      <c r="K186" s="364"/>
      <c r="L186" s="364"/>
      <c r="M186" s="364"/>
      <c r="N186" s="364"/>
    </row>
    <row r="187" spans="2:14" ht="12" customHeight="1">
      <c r="B187" s="357"/>
      <c r="C187" s="345"/>
      <c r="D187" s="364"/>
      <c r="E187" s="364"/>
      <c r="F187" s="364"/>
      <c r="G187" s="364"/>
      <c r="H187" s="364"/>
      <c r="I187" s="364"/>
      <c r="J187" s="364"/>
      <c r="K187" s="364"/>
      <c r="L187" s="364"/>
      <c r="M187" s="364"/>
      <c r="N187" s="364"/>
    </row>
    <row r="188" spans="2:14" ht="12" customHeight="1">
      <c r="B188" s="357"/>
      <c r="C188" s="345"/>
      <c r="D188" s="364"/>
      <c r="E188" s="364"/>
      <c r="F188" s="364"/>
      <c r="G188" s="364"/>
      <c r="H188" s="364"/>
      <c r="I188" s="364"/>
      <c r="J188" s="364"/>
      <c r="K188" s="364"/>
      <c r="L188" s="364"/>
      <c r="M188" s="364"/>
      <c r="N188" s="364"/>
    </row>
    <row r="189" spans="2:14" ht="12" customHeight="1">
      <c r="B189" s="345"/>
      <c r="C189" s="345"/>
      <c r="D189" s="364"/>
      <c r="E189" s="364"/>
      <c r="F189" s="364"/>
      <c r="G189" s="364"/>
      <c r="H189" s="364"/>
      <c r="I189" s="364"/>
      <c r="J189" s="364"/>
      <c r="K189" s="364"/>
      <c r="L189" s="364"/>
      <c r="M189" s="364"/>
      <c r="N189" s="364"/>
    </row>
    <row r="190" spans="2:14" ht="12" customHeight="1">
      <c r="B190" s="357"/>
      <c r="C190" s="345"/>
      <c r="D190" s="364"/>
      <c r="E190" s="364"/>
      <c r="F190" s="364"/>
      <c r="G190" s="364"/>
      <c r="H190" s="364"/>
      <c r="I190" s="364"/>
      <c r="J190" s="364"/>
      <c r="K190" s="364"/>
      <c r="L190" s="364"/>
      <c r="M190" s="364"/>
      <c r="N190" s="364"/>
    </row>
    <row r="191" spans="2:14" ht="12" customHeight="1">
      <c r="B191" s="357"/>
      <c r="C191" s="345"/>
      <c r="D191" s="364"/>
      <c r="E191" s="364"/>
      <c r="F191" s="364"/>
      <c r="G191" s="364"/>
      <c r="H191" s="364"/>
      <c r="I191" s="364"/>
      <c r="J191" s="364"/>
      <c r="K191" s="364"/>
      <c r="L191" s="364"/>
      <c r="M191" s="364"/>
      <c r="N191" s="364"/>
    </row>
    <row r="192" spans="2:14" ht="12" customHeight="1">
      <c r="B192" s="345"/>
      <c r="C192" s="345"/>
      <c r="D192" s="364"/>
      <c r="E192" s="364"/>
      <c r="F192" s="364"/>
      <c r="G192" s="364"/>
      <c r="H192" s="364"/>
      <c r="I192" s="364"/>
      <c r="J192" s="364"/>
      <c r="K192" s="364"/>
      <c r="L192" s="364"/>
      <c r="M192" s="364"/>
      <c r="N192" s="364"/>
    </row>
    <row r="193" spans="2:14" ht="12" customHeight="1">
      <c r="B193" s="357"/>
      <c r="C193" s="345"/>
      <c r="D193" s="364"/>
      <c r="E193" s="364"/>
      <c r="F193" s="364"/>
      <c r="G193" s="364"/>
      <c r="H193" s="364"/>
      <c r="I193" s="364"/>
      <c r="J193" s="364"/>
      <c r="K193" s="364"/>
      <c r="L193" s="364"/>
      <c r="M193" s="364"/>
      <c r="N193" s="364"/>
    </row>
    <row r="194" spans="2:14" ht="12" customHeight="1">
      <c r="B194" s="357"/>
      <c r="C194" s="345"/>
      <c r="D194" s="364"/>
      <c r="E194" s="364"/>
      <c r="F194" s="364"/>
      <c r="G194" s="364"/>
      <c r="H194" s="364"/>
      <c r="I194" s="364"/>
      <c r="J194" s="364"/>
      <c r="K194" s="364"/>
      <c r="L194" s="364"/>
      <c r="M194" s="364"/>
      <c r="N194" s="364"/>
    </row>
    <row r="195" spans="2:14" ht="12" customHeight="1">
      <c r="B195" s="345"/>
      <c r="C195" s="345"/>
      <c r="D195" s="364"/>
      <c r="E195" s="364"/>
      <c r="F195" s="364"/>
      <c r="G195" s="364"/>
      <c r="H195" s="364"/>
      <c r="I195" s="364"/>
      <c r="J195" s="364"/>
      <c r="K195" s="364"/>
      <c r="L195" s="364"/>
      <c r="M195" s="364"/>
      <c r="N195" s="364"/>
    </row>
    <row r="196" spans="2:14" ht="12" customHeight="1">
      <c r="B196" s="357"/>
      <c r="C196" s="345"/>
      <c r="D196" s="364"/>
      <c r="E196" s="364"/>
      <c r="F196" s="364"/>
      <c r="G196" s="364"/>
      <c r="H196" s="364"/>
      <c r="I196" s="364"/>
      <c r="J196" s="364"/>
      <c r="K196" s="364"/>
      <c r="L196" s="364"/>
      <c r="M196" s="364"/>
      <c r="N196" s="364"/>
    </row>
    <row r="197" spans="2:14" ht="12" customHeight="1">
      <c r="B197" s="357"/>
      <c r="C197" s="345"/>
      <c r="D197" s="364"/>
      <c r="E197" s="364"/>
      <c r="F197" s="364"/>
      <c r="G197" s="364"/>
      <c r="H197" s="364"/>
      <c r="I197" s="364"/>
      <c r="J197" s="364"/>
      <c r="K197" s="364"/>
      <c r="L197" s="364"/>
      <c r="M197" s="364"/>
      <c r="N197" s="364"/>
    </row>
    <row r="198" spans="2:14" ht="12" customHeight="1">
      <c r="B198" s="345"/>
      <c r="C198" s="345"/>
      <c r="D198" s="364"/>
      <c r="E198" s="364"/>
      <c r="F198" s="364"/>
      <c r="G198" s="364"/>
      <c r="H198" s="364"/>
      <c r="I198" s="364"/>
      <c r="J198" s="364"/>
      <c r="K198" s="364"/>
      <c r="L198" s="364"/>
      <c r="M198" s="364"/>
      <c r="N198" s="364"/>
    </row>
    <row r="199" spans="2:14" ht="12" customHeight="1">
      <c r="B199" s="345"/>
      <c r="C199" s="345"/>
      <c r="D199" s="364"/>
      <c r="E199" s="364"/>
      <c r="F199" s="364"/>
      <c r="G199" s="364"/>
      <c r="H199" s="364"/>
      <c r="I199" s="364"/>
      <c r="J199" s="364"/>
      <c r="K199" s="364"/>
      <c r="L199" s="364"/>
      <c r="M199" s="364"/>
      <c r="N199" s="364"/>
    </row>
    <row r="200" spans="2:14" ht="12" customHeight="1">
      <c r="B200" s="345"/>
      <c r="C200" s="345"/>
      <c r="D200" s="364"/>
      <c r="E200" s="364"/>
      <c r="F200" s="364"/>
      <c r="G200" s="364"/>
      <c r="H200" s="364"/>
      <c r="I200" s="364"/>
      <c r="J200" s="364"/>
      <c r="K200" s="364"/>
      <c r="L200" s="364"/>
      <c r="M200" s="364"/>
      <c r="N200" s="364"/>
    </row>
    <row r="201" spans="2:14" ht="12" customHeight="1">
      <c r="B201" s="345"/>
      <c r="C201" s="345"/>
      <c r="D201" s="364"/>
      <c r="E201" s="364"/>
      <c r="F201" s="364"/>
      <c r="G201" s="364"/>
      <c r="H201" s="364"/>
      <c r="I201" s="364"/>
      <c r="J201" s="364"/>
      <c r="K201" s="364"/>
      <c r="L201" s="364"/>
      <c r="M201" s="364"/>
      <c r="N201" s="364"/>
    </row>
    <row r="202" spans="2:14" ht="12" customHeight="1">
      <c r="B202" s="357"/>
      <c r="C202" s="345"/>
      <c r="D202" s="364"/>
      <c r="E202" s="364"/>
      <c r="F202" s="364"/>
      <c r="G202" s="364"/>
      <c r="H202" s="364"/>
      <c r="I202" s="364"/>
      <c r="J202" s="364"/>
      <c r="K202" s="364"/>
      <c r="L202" s="364"/>
      <c r="M202" s="364"/>
      <c r="N202" s="364"/>
    </row>
    <row r="203" spans="2:14" ht="12" customHeight="1">
      <c r="B203" s="357"/>
      <c r="C203" s="345"/>
      <c r="D203" s="364"/>
      <c r="E203" s="364"/>
      <c r="F203" s="364"/>
      <c r="G203" s="364"/>
      <c r="H203" s="364"/>
      <c r="I203" s="364"/>
      <c r="J203" s="364"/>
      <c r="K203" s="364"/>
      <c r="L203" s="364"/>
      <c r="M203" s="364"/>
      <c r="N203" s="364"/>
    </row>
    <row r="204" spans="2:14" ht="12" customHeight="1">
      <c r="B204" s="345"/>
      <c r="C204" s="345"/>
      <c r="D204" s="364"/>
      <c r="E204" s="364"/>
      <c r="F204" s="364"/>
      <c r="G204" s="364"/>
      <c r="H204" s="364"/>
      <c r="I204" s="364"/>
      <c r="J204" s="364"/>
      <c r="K204" s="364"/>
      <c r="L204" s="364"/>
      <c r="M204" s="364"/>
      <c r="N204" s="364"/>
    </row>
    <row r="205" spans="2:14" ht="12" customHeight="1">
      <c r="B205" s="345"/>
      <c r="C205" s="345"/>
      <c r="D205" s="364"/>
      <c r="E205" s="364"/>
      <c r="F205" s="364"/>
      <c r="G205" s="364"/>
      <c r="H205" s="364"/>
      <c r="I205" s="364"/>
      <c r="J205" s="364"/>
      <c r="K205" s="364"/>
      <c r="L205" s="364"/>
      <c r="M205" s="364"/>
      <c r="N205" s="364"/>
    </row>
    <row r="206" spans="2:14" ht="12" customHeight="1">
      <c r="B206" s="345"/>
      <c r="C206" s="345"/>
      <c r="D206" s="364"/>
      <c r="E206" s="364"/>
      <c r="F206" s="364"/>
      <c r="G206" s="364"/>
      <c r="H206" s="364"/>
      <c r="I206" s="364"/>
      <c r="J206" s="364"/>
      <c r="K206" s="364"/>
      <c r="L206" s="364"/>
      <c r="M206" s="364"/>
      <c r="N206" s="364"/>
    </row>
    <row r="207" spans="2:14" ht="12" customHeight="1">
      <c r="B207" s="345"/>
      <c r="C207" s="345"/>
      <c r="D207" s="364"/>
      <c r="E207" s="364"/>
      <c r="F207" s="364"/>
      <c r="G207" s="364"/>
      <c r="H207" s="364"/>
      <c r="I207" s="364"/>
      <c r="J207" s="364"/>
      <c r="K207" s="364"/>
      <c r="L207" s="364"/>
      <c r="M207" s="364"/>
      <c r="N207" s="364"/>
    </row>
    <row r="208" spans="2:14" ht="12" customHeight="1">
      <c r="B208" s="357"/>
      <c r="C208" s="345"/>
      <c r="D208" s="364"/>
      <c r="E208" s="364"/>
      <c r="F208" s="364"/>
      <c r="G208" s="364"/>
      <c r="H208" s="364"/>
      <c r="I208" s="364"/>
      <c r="J208" s="364"/>
      <c r="K208" s="364"/>
      <c r="L208" s="364"/>
      <c r="M208" s="364"/>
      <c r="N208" s="364"/>
    </row>
    <row r="209" spans="2:14" ht="12" customHeight="1">
      <c r="B209" s="357"/>
      <c r="C209" s="345"/>
      <c r="D209" s="364"/>
      <c r="E209" s="364"/>
      <c r="F209" s="364"/>
      <c r="G209" s="364"/>
      <c r="H209" s="364"/>
      <c r="I209" s="364"/>
      <c r="J209" s="364"/>
      <c r="K209" s="364"/>
      <c r="L209" s="364"/>
      <c r="M209" s="364"/>
      <c r="N209" s="364"/>
    </row>
    <row r="210" spans="2:14" ht="12" customHeight="1">
      <c r="B210" s="345"/>
      <c r="C210" s="345"/>
      <c r="D210" s="364"/>
      <c r="E210" s="364"/>
      <c r="F210" s="364"/>
      <c r="G210" s="364"/>
      <c r="H210" s="364"/>
      <c r="I210" s="364"/>
      <c r="J210" s="364"/>
      <c r="K210" s="364"/>
      <c r="L210" s="364"/>
      <c r="M210" s="364"/>
      <c r="N210" s="364"/>
    </row>
    <row r="211" spans="2:14" ht="12" customHeight="1">
      <c r="B211" s="357"/>
      <c r="C211" s="345"/>
      <c r="D211" s="364"/>
      <c r="E211" s="364"/>
      <c r="F211" s="364"/>
      <c r="G211" s="364"/>
      <c r="H211" s="364"/>
      <c r="I211" s="364"/>
      <c r="J211" s="364"/>
      <c r="K211" s="364"/>
      <c r="L211" s="364"/>
      <c r="M211" s="364"/>
      <c r="N211" s="364"/>
    </row>
    <row r="212" spans="2:14" ht="12" customHeight="1">
      <c r="B212" s="357"/>
      <c r="C212" s="345"/>
      <c r="D212" s="364"/>
      <c r="E212" s="364"/>
      <c r="F212" s="364"/>
      <c r="G212" s="364"/>
      <c r="H212" s="364"/>
      <c r="I212" s="364"/>
      <c r="J212" s="364"/>
      <c r="K212" s="364"/>
      <c r="L212" s="364"/>
      <c r="M212" s="364"/>
      <c r="N212" s="364"/>
    </row>
    <row r="213" spans="2:14" ht="12" customHeight="1">
      <c r="B213" s="345"/>
      <c r="C213" s="345"/>
      <c r="D213" s="364"/>
      <c r="E213" s="364"/>
      <c r="F213" s="364"/>
      <c r="G213" s="364"/>
      <c r="H213" s="364"/>
      <c r="I213" s="364"/>
      <c r="J213" s="364"/>
      <c r="K213" s="364"/>
      <c r="L213" s="364"/>
      <c r="M213" s="364"/>
      <c r="N213" s="364"/>
    </row>
    <row r="214" spans="2:14" ht="12" customHeight="1">
      <c r="B214" s="357"/>
      <c r="C214" s="345"/>
      <c r="D214" s="364"/>
      <c r="E214" s="364"/>
      <c r="F214" s="364"/>
      <c r="G214" s="364"/>
      <c r="H214" s="364"/>
      <c r="I214" s="364"/>
      <c r="J214" s="364"/>
      <c r="K214" s="364"/>
      <c r="L214" s="364"/>
      <c r="M214" s="364"/>
      <c r="N214" s="364"/>
    </row>
    <row r="215" spans="2:14" ht="12" customHeight="1">
      <c r="B215" s="357"/>
      <c r="C215" s="345"/>
      <c r="D215" s="364"/>
      <c r="E215" s="364"/>
      <c r="F215" s="364"/>
      <c r="G215" s="364"/>
      <c r="H215" s="364"/>
      <c r="I215" s="364"/>
      <c r="J215" s="364"/>
      <c r="K215" s="364"/>
      <c r="L215" s="364"/>
      <c r="M215" s="364"/>
      <c r="N215" s="364"/>
    </row>
    <row r="216" spans="2:14" ht="12" customHeight="1">
      <c r="B216" s="345"/>
      <c r="C216" s="345"/>
      <c r="D216" s="364"/>
      <c r="E216" s="364"/>
      <c r="F216" s="364"/>
      <c r="G216" s="364"/>
      <c r="H216" s="364"/>
      <c r="I216" s="364"/>
      <c r="J216" s="364"/>
      <c r="K216" s="364"/>
      <c r="L216" s="364"/>
      <c r="M216" s="364"/>
      <c r="N216" s="364"/>
    </row>
    <row r="217" spans="2:14" ht="12" customHeight="1">
      <c r="B217" s="357"/>
      <c r="C217" s="345"/>
      <c r="D217" s="364"/>
      <c r="E217" s="364"/>
      <c r="F217" s="364"/>
      <c r="G217" s="364"/>
      <c r="H217" s="364"/>
      <c r="I217" s="364"/>
      <c r="J217" s="364"/>
      <c r="K217" s="364"/>
      <c r="L217" s="364"/>
      <c r="M217" s="364"/>
      <c r="N217" s="364"/>
    </row>
    <row r="218" spans="2:14" ht="12" customHeight="1">
      <c r="B218" s="357"/>
      <c r="C218" s="345"/>
      <c r="D218" s="364"/>
      <c r="E218" s="364"/>
      <c r="F218" s="364"/>
      <c r="G218" s="364"/>
      <c r="H218" s="364"/>
      <c r="I218" s="364"/>
      <c r="J218" s="364"/>
      <c r="K218" s="364"/>
      <c r="L218" s="364"/>
      <c r="M218" s="364"/>
      <c r="N218" s="364"/>
    </row>
    <row r="219" spans="2:14" ht="12" customHeight="1">
      <c r="B219" s="345"/>
      <c r="C219" s="345"/>
      <c r="D219" s="364"/>
      <c r="E219" s="364"/>
      <c r="F219" s="364"/>
      <c r="G219" s="364"/>
      <c r="H219" s="364"/>
      <c r="I219" s="364"/>
      <c r="J219" s="364"/>
      <c r="K219" s="364"/>
      <c r="L219" s="364"/>
      <c r="M219" s="364"/>
      <c r="N219" s="364"/>
    </row>
    <row r="220" spans="2:14" ht="12" customHeight="1">
      <c r="B220" s="345"/>
      <c r="C220" s="345"/>
      <c r="D220" s="364"/>
      <c r="E220" s="364"/>
      <c r="F220" s="364"/>
      <c r="G220" s="364"/>
      <c r="H220" s="364"/>
      <c r="I220" s="364"/>
      <c r="J220" s="364"/>
      <c r="K220" s="364"/>
      <c r="L220" s="364"/>
      <c r="M220" s="364"/>
      <c r="N220" s="364"/>
    </row>
    <row r="221" spans="2:14" ht="12" customHeight="1">
      <c r="B221" s="345"/>
      <c r="C221" s="345"/>
      <c r="D221" s="364"/>
      <c r="E221" s="364"/>
      <c r="F221" s="364"/>
      <c r="G221" s="364"/>
      <c r="H221" s="364"/>
      <c r="I221" s="364"/>
      <c r="J221" s="364"/>
      <c r="K221" s="364"/>
      <c r="L221" s="364"/>
      <c r="M221" s="364"/>
      <c r="N221" s="364"/>
    </row>
    <row r="222" spans="2:14" ht="12" customHeight="1">
      <c r="B222" s="345"/>
      <c r="C222" s="345"/>
      <c r="D222" s="364"/>
      <c r="E222" s="364"/>
      <c r="F222" s="364"/>
      <c r="G222" s="364"/>
      <c r="H222" s="364"/>
      <c r="I222" s="364"/>
      <c r="J222" s="364"/>
      <c r="K222" s="364"/>
      <c r="L222" s="364"/>
      <c r="M222" s="364"/>
      <c r="N222" s="364"/>
    </row>
    <row r="223" spans="2:14" ht="12" customHeight="1">
      <c r="B223" s="357"/>
      <c r="C223" s="345"/>
      <c r="D223" s="364"/>
      <c r="E223" s="364"/>
      <c r="F223" s="364"/>
      <c r="G223" s="364"/>
      <c r="H223" s="364"/>
      <c r="I223" s="364"/>
      <c r="J223" s="364"/>
      <c r="K223" s="364"/>
      <c r="L223" s="364"/>
      <c r="M223" s="364"/>
      <c r="N223" s="364"/>
    </row>
    <row r="224" spans="2:14" ht="12" customHeight="1">
      <c r="B224" s="357"/>
      <c r="C224" s="345"/>
      <c r="D224" s="364"/>
      <c r="E224" s="364"/>
      <c r="F224" s="364"/>
      <c r="G224" s="364"/>
      <c r="H224" s="364"/>
      <c r="I224" s="364"/>
      <c r="J224" s="364"/>
      <c r="K224" s="364"/>
      <c r="L224" s="364"/>
      <c r="M224" s="364"/>
      <c r="N224" s="364"/>
    </row>
    <row r="225" spans="2:14" ht="12" customHeight="1">
      <c r="B225" s="345"/>
      <c r="C225" s="345"/>
      <c r="D225" s="364"/>
      <c r="E225" s="364"/>
      <c r="F225" s="364"/>
      <c r="G225" s="364"/>
      <c r="H225" s="364"/>
      <c r="I225" s="364"/>
      <c r="J225" s="364"/>
      <c r="K225" s="364"/>
      <c r="L225" s="364"/>
      <c r="M225" s="364"/>
      <c r="N225" s="364"/>
    </row>
    <row r="226" spans="2:14" ht="12" customHeight="1">
      <c r="B226" s="357"/>
      <c r="C226" s="345"/>
      <c r="D226" s="364"/>
      <c r="E226" s="364"/>
      <c r="F226" s="364"/>
      <c r="G226" s="364"/>
      <c r="H226" s="364"/>
      <c r="I226" s="364"/>
      <c r="J226" s="364"/>
      <c r="K226" s="364"/>
      <c r="L226" s="364"/>
      <c r="M226" s="364"/>
      <c r="N226" s="364"/>
    </row>
    <row r="227" spans="2:14" ht="12" customHeight="1">
      <c r="B227" s="357"/>
      <c r="C227" s="345"/>
      <c r="D227" s="364"/>
      <c r="E227" s="364"/>
      <c r="F227" s="364"/>
      <c r="G227" s="364"/>
      <c r="H227" s="364"/>
      <c r="I227" s="364"/>
      <c r="J227" s="364"/>
      <c r="K227" s="364"/>
      <c r="L227" s="364"/>
      <c r="M227" s="364"/>
      <c r="N227" s="364"/>
    </row>
    <row r="228" spans="2:14" ht="12" customHeight="1">
      <c r="B228" s="345"/>
      <c r="C228" s="345"/>
      <c r="D228" s="364"/>
      <c r="E228" s="364"/>
      <c r="F228" s="364"/>
      <c r="G228" s="364"/>
      <c r="H228" s="364"/>
      <c r="I228" s="364"/>
      <c r="J228" s="364"/>
      <c r="K228" s="364"/>
      <c r="L228" s="364"/>
      <c r="M228" s="364"/>
      <c r="N228" s="364"/>
    </row>
    <row r="229" spans="2:14" ht="12" customHeight="1">
      <c r="B229" s="357"/>
      <c r="C229" s="345"/>
      <c r="D229" s="364"/>
      <c r="E229" s="364"/>
      <c r="F229" s="364"/>
      <c r="G229" s="364"/>
      <c r="H229" s="364"/>
      <c r="I229" s="364"/>
      <c r="J229" s="364"/>
      <c r="K229" s="364"/>
      <c r="L229" s="364"/>
      <c r="M229" s="364"/>
      <c r="N229" s="364"/>
    </row>
    <row r="230" spans="2:14" ht="12" customHeight="1">
      <c r="B230" s="357"/>
      <c r="C230" s="345"/>
      <c r="D230" s="364"/>
      <c r="E230" s="364"/>
      <c r="F230" s="364"/>
      <c r="G230" s="364"/>
      <c r="H230" s="364"/>
      <c r="I230" s="364"/>
      <c r="J230" s="364"/>
      <c r="K230" s="364"/>
      <c r="L230" s="364"/>
      <c r="M230" s="364"/>
      <c r="N230" s="364"/>
    </row>
    <row r="231" spans="2:14" ht="12" customHeight="1">
      <c r="B231" s="345"/>
      <c r="C231" s="345"/>
      <c r="D231" s="364"/>
      <c r="E231" s="364"/>
      <c r="F231" s="364"/>
      <c r="G231" s="364"/>
      <c r="H231" s="364"/>
      <c r="I231" s="364"/>
      <c r="J231" s="364"/>
      <c r="K231" s="364"/>
      <c r="L231" s="364"/>
      <c r="M231" s="364"/>
      <c r="N231" s="364"/>
    </row>
    <row r="232" spans="2:14" ht="12" customHeight="1">
      <c r="B232" s="357"/>
      <c r="C232" s="345"/>
      <c r="D232" s="364"/>
      <c r="E232" s="364"/>
      <c r="F232" s="364"/>
      <c r="G232" s="364"/>
      <c r="H232" s="364"/>
      <c r="I232" s="364"/>
      <c r="J232" s="364"/>
      <c r="K232" s="364"/>
      <c r="L232" s="364"/>
      <c r="M232" s="364"/>
      <c r="N232" s="364"/>
    </row>
    <row r="233" spans="2:14" ht="12" customHeight="1">
      <c r="B233" s="357"/>
      <c r="C233" s="345"/>
      <c r="D233" s="364"/>
      <c r="E233" s="364"/>
      <c r="F233" s="364"/>
      <c r="G233" s="364"/>
      <c r="H233" s="364"/>
      <c r="I233" s="364"/>
      <c r="J233" s="364"/>
      <c r="K233" s="364"/>
      <c r="L233" s="364"/>
      <c r="M233" s="364"/>
      <c r="N233" s="364"/>
    </row>
    <row r="234" spans="2:14" ht="12" customHeight="1">
      <c r="B234" s="345"/>
      <c r="C234" s="345"/>
      <c r="D234" s="364"/>
      <c r="E234" s="364"/>
      <c r="F234" s="364"/>
      <c r="G234" s="364"/>
      <c r="H234" s="364"/>
      <c r="I234" s="364"/>
      <c r="J234" s="364"/>
      <c r="K234" s="364"/>
      <c r="L234" s="364"/>
      <c r="M234" s="364"/>
      <c r="N234" s="364"/>
    </row>
    <row r="235" spans="2:14" ht="12" customHeight="1">
      <c r="B235" s="357"/>
      <c r="C235" s="345"/>
      <c r="D235" s="364"/>
      <c r="E235" s="364"/>
      <c r="F235" s="364"/>
      <c r="G235" s="364"/>
      <c r="H235" s="364"/>
      <c r="I235" s="364"/>
      <c r="J235" s="364"/>
      <c r="K235" s="364"/>
      <c r="L235" s="364"/>
      <c r="M235" s="364"/>
      <c r="N235" s="364"/>
    </row>
    <row r="236" spans="2:14" ht="12" customHeight="1">
      <c r="B236" s="357"/>
      <c r="C236" s="345"/>
      <c r="D236" s="364"/>
      <c r="E236" s="364"/>
      <c r="F236" s="364"/>
      <c r="G236" s="364"/>
      <c r="H236" s="364"/>
      <c r="I236" s="364"/>
      <c r="J236" s="364"/>
      <c r="K236" s="364"/>
      <c r="L236" s="364"/>
      <c r="M236" s="364"/>
      <c r="N236" s="364"/>
    </row>
    <row r="237" spans="2:14" ht="12" customHeight="1">
      <c r="B237" s="345"/>
      <c r="C237" s="345"/>
      <c r="D237" s="364"/>
      <c r="E237" s="364"/>
      <c r="F237" s="364"/>
      <c r="G237" s="364"/>
      <c r="H237" s="364"/>
      <c r="I237" s="364"/>
      <c r="J237" s="364"/>
      <c r="K237" s="364"/>
      <c r="L237" s="364"/>
      <c r="M237" s="364"/>
      <c r="N237" s="364"/>
    </row>
    <row r="238" spans="2:14" ht="12" customHeight="1">
      <c r="B238" s="357"/>
      <c r="C238" s="345"/>
      <c r="D238" s="364"/>
      <c r="E238" s="364"/>
      <c r="F238" s="364"/>
      <c r="G238" s="364"/>
      <c r="H238" s="364"/>
      <c r="I238" s="364"/>
      <c r="J238" s="364"/>
      <c r="K238" s="364"/>
      <c r="L238" s="364"/>
      <c r="M238" s="364"/>
      <c r="N238" s="364"/>
    </row>
    <row r="239" spans="2:14" ht="12" customHeight="1">
      <c r="B239" s="357"/>
      <c r="C239" s="345"/>
      <c r="D239" s="364"/>
      <c r="E239" s="364"/>
      <c r="F239" s="364"/>
      <c r="G239" s="364"/>
      <c r="H239" s="364"/>
      <c r="I239" s="364"/>
      <c r="J239" s="364"/>
      <c r="K239" s="364"/>
      <c r="L239" s="364"/>
      <c r="M239" s="364"/>
      <c r="N239" s="364"/>
    </row>
    <row r="240" spans="2:14" ht="12" customHeight="1">
      <c r="B240" s="345"/>
      <c r="C240" s="345"/>
      <c r="D240" s="364"/>
      <c r="E240" s="364"/>
      <c r="F240" s="364"/>
      <c r="G240" s="364"/>
      <c r="H240" s="364"/>
      <c r="I240" s="364"/>
      <c r="J240" s="364"/>
      <c r="K240" s="364"/>
      <c r="L240" s="364"/>
      <c r="M240" s="364"/>
      <c r="N240" s="364"/>
    </row>
    <row r="241" spans="2:14" ht="12" customHeight="1">
      <c r="B241" s="357"/>
      <c r="C241" s="345"/>
      <c r="D241" s="364"/>
      <c r="E241" s="364"/>
      <c r="F241" s="364"/>
      <c r="G241" s="364"/>
      <c r="H241" s="364"/>
      <c r="I241" s="364"/>
      <c r="J241" s="364"/>
      <c r="K241" s="364"/>
      <c r="L241" s="364"/>
      <c r="M241" s="364"/>
      <c r="N241" s="364"/>
    </row>
    <row r="242" spans="2:14" ht="12" customHeight="1">
      <c r="B242" s="357"/>
      <c r="C242" s="345"/>
      <c r="D242" s="364"/>
      <c r="E242" s="364"/>
      <c r="F242" s="364"/>
      <c r="G242" s="364"/>
      <c r="H242" s="364"/>
      <c r="I242" s="364"/>
      <c r="J242" s="364"/>
      <c r="K242" s="364"/>
      <c r="L242" s="364"/>
      <c r="M242" s="364"/>
      <c r="N242" s="364"/>
    </row>
    <row r="243" spans="2:14" ht="12" customHeight="1">
      <c r="B243" s="345"/>
      <c r="C243" s="345"/>
      <c r="D243" s="364"/>
      <c r="E243" s="364"/>
      <c r="F243" s="364"/>
      <c r="G243" s="364"/>
      <c r="H243" s="364"/>
      <c r="I243" s="364"/>
      <c r="J243" s="364"/>
      <c r="K243" s="364"/>
      <c r="L243" s="364"/>
      <c r="M243" s="364"/>
      <c r="N243" s="364"/>
    </row>
    <row r="244" spans="2:14" ht="12" customHeight="1">
      <c r="B244" s="357"/>
      <c r="C244" s="345"/>
      <c r="D244" s="364"/>
      <c r="E244" s="364"/>
      <c r="F244" s="364"/>
      <c r="G244" s="364"/>
      <c r="H244" s="364"/>
      <c r="I244" s="364"/>
      <c r="J244" s="364"/>
      <c r="K244" s="364"/>
      <c r="L244" s="364"/>
      <c r="M244" s="364"/>
      <c r="N244" s="364"/>
    </row>
    <row r="245" spans="2:14" ht="12" customHeight="1">
      <c r="B245" s="357"/>
      <c r="C245" s="345"/>
      <c r="D245" s="364"/>
      <c r="E245" s="364"/>
      <c r="F245" s="364"/>
      <c r="G245" s="364"/>
      <c r="H245" s="364"/>
      <c r="I245" s="364"/>
      <c r="J245" s="364"/>
      <c r="K245" s="364"/>
      <c r="L245" s="364"/>
      <c r="M245" s="364"/>
      <c r="N245" s="364"/>
    </row>
    <row r="246" spans="2:14" ht="12" customHeight="1">
      <c r="B246" s="345"/>
      <c r="C246" s="345"/>
      <c r="D246" s="364"/>
      <c r="E246" s="364"/>
      <c r="F246" s="364"/>
      <c r="G246" s="364"/>
      <c r="H246" s="364"/>
      <c r="I246" s="364"/>
      <c r="J246" s="364"/>
      <c r="K246" s="364"/>
      <c r="L246" s="364"/>
      <c r="M246" s="364"/>
      <c r="N246" s="364"/>
    </row>
    <row r="247" spans="2:14" ht="12" customHeight="1">
      <c r="B247" s="357"/>
      <c r="C247" s="345"/>
      <c r="D247" s="364"/>
      <c r="E247" s="364"/>
      <c r="F247" s="364"/>
      <c r="G247" s="364"/>
      <c r="H247" s="364"/>
      <c r="I247" s="364"/>
      <c r="J247" s="364"/>
      <c r="K247" s="364"/>
      <c r="L247" s="364"/>
      <c r="M247" s="364"/>
      <c r="N247" s="364"/>
    </row>
    <row r="248" spans="2:14" ht="12" customHeight="1">
      <c r="B248" s="357"/>
      <c r="C248" s="345"/>
      <c r="D248" s="364"/>
      <c r="E248" s="364"/>
      <c r="F248" s="364"/>
      <c r="G248" s="364"/>
      <c r="H248" s="364"/>
      <c r="I248" s="364"/>
      <c r="J248" s="364"/>
      <c r="K248" s="364"/>
      <c r="L248" s="364"/>
      <c r="M248" s="364"/>
      <c r="N248" s="364"/>
    </row>
    <row r="249" spans="2:14" ht="12" customHeight="1">
      <c r="B249" s="345"/>
      <c r="C249" s="345"/>
      <c r="D249" s="364"/>
      <c r="E249" s="364"/>
      <c r="F249" s="364"/>
      <c r="G249" s="364"/>
      <c r="H249" s="364"/>
      <c r="I249" s="364"/>
      <c r="J249" s="364"/>
      <c r="K249" s="364"/>
      <c r="L249" s="364"/>
      <c r="M249" s="364"/>
      <c r="N249" s="364"/>
    </row>
    <row r="250" spans="2:14" ht="12" customHeight="1">
      <c r="B250" s="345"/>
      <c r="C250" s="345"/>
      <c r="D250" s="364"/>
      <c r="E250" s="364"/>
      <c r="F250" s="364"/>
      <c r="G250" s="364"/>
      <c r="H250" s="364"/>
      <c r="I250" s="364"/>
      <c r="J250" s="364"/>
      <c r="K250" s="364"/>
      <c r="L250" s="364"/>
      <c r="M250" s="364"/>
      <c r="N250" s="364"/>
    </row>
    <row r="251" spans="2:14" ht="12" customHeight="1">
      <c r="B251" s="345"/>
      <c r="C251" s="345"/>
      <c r="D251" s="364"/>
      <c r="E251" s="364"/>
      <c r="F251" s="364"/>
      <c r="G251" s="364"/>
      <c r="H251" s="364"/>
      <c r="I251" s="364"/>
      <c r="J251" s="364"/>
      <c r="K251" s="364"/>
      <c r="L251" s="364"/>
      <c r="M251" s="364"/>
      <c r="N251" s="364"/>
    </row>
    <row r="252" spans="2:14" ht="12" customHeight="1">
      <c r="B252" s="345"/>
      <c r="C252" s="345"/>
      <c r="D252" s="364"/>
      <c r="E252" s="364"/>
      <c r="F252" s="364"/>
      <c r="G252" s="364"/>
      <c r="H252" s="364"/>
      <c r="I252" s="364"/>
      <c r="J252" s="364"/>
      <c r="K252" s="364"/>
      <c r="L252" s="364"/>
      <c r="M252" s="364"/>
      <c r="N252" s="364"/>
    </row>
    <row r="253" spans="2:14" ht="12" customHeight="1">
      <c r="B253" s="357"/>
      <c r="C253" s="345"/>
      <c r="D253" s="364"/>
      <c r="E253" s="364"/>
      <c r="F253" s="364"/>
      <c r="G253" s="364"/>
      <c r="H253" s="364"/>
      <c r="I253" s="364"/>
      <c r="J253" s="364"/>
      <c r="K253" s="364"/>
      <c r="L253" s="364"/>
      <c r="M253" s="364"/>
      <c r="N253" s="364"/>
    </row>
    <row r="254" spans="2:14" ht="12" customHeight="1">
      <c r="B254" s="357"/>
      <c r="C254" s="345"/>
      <c r="D254" s="364"/>
      <c r="E254" s="364"/>
      <c r="F254" s="364"/>
      <c r="G254" s="364"/>
      <c r="H254" s="364"/>
      <c r="I254" s="364"/>
      <c r="J254" s="364"/>
      <c r="K254" s="364"/>
      <c r="L254" s="364"/>
      <c r="M254" s="364"/>
      <c r="N254" s="364"/>
    </row>
    <row r="255" spans="2:14" ht="12" customHeight="1">
      <c r="B255" s="345"/>
      <c r="C255" s="345"/>
      <c r="D255" s="364"/>
      <c r="E255" s="364"/>
      <c r="F255" s="364"/>
      <c r="G255" s="364"/>
      <c r="H255" s="364"/>
      <c r="I255" s="364"/>
      <c r="J255" s="364"/>
      <c r="K255" s="364"/>
      <c r="L255" s="364"/>
      <c r="M255" s="364"/>
      <c r="N255" s="364"/>
    </row>
    <row r="256" spans="2:14" ht="12" customHeight="1">
      <c r="B256" s="357"/>
      <c r="C256" s="345"/>
      <c r="D256" s="364"/>
      <c r="E256" s="364"/>
      <c r="F256" s="364"/>
      <c r="G256" s="364"/>
      <c r="H256" s="364"/>
      <c r="I256" s="364"/>
      <c r="J256" s="364"/>
      <c r="K256" s="364"/>
      <c r="L256" s="364"/>
      <c r="M256" s="364"/>
      <c r="N256" s="364"/>
    </row>
    <row r="257" spans="2:14" ht="12" customHeight="1">
      <c r="B257" s="357"/>
      <c r="C257" s="345"/>
      <c r="D257" s="364"/>
      <c r="E257" s="364"/>
      <c r="F257" s="364"/>
      <c r="G257" s="364"/>
      <c r="H257" s="364"/>
      <c r="I257" s="364"/>
      <c r="J257" s="364"/>
      <c r="K257" s="364"/>
      <c r="L257" s="364"/>
      <c r="M257" s="364"/>
      <c r="N257" s="364"/>
    </row>
    <row r="258" spans="2:14" ht="12" customHeight="1">
      <c r="B258" s="345"/>
      <c r="C258" s="345"/>
      <c r="D258" s="364"/>
      <c r="E258" s="364"/>
      <c r="F258" s="364"/>
      <c r="G258" s="364"/>
      <c r="H258" s="364"/>
      <c r="I258" s="364"/>
      <c r="J258" s="364"/>
      <c r="K258" s="364"/>
      <c r="L258" s="364"/>
      <c r="M258" s="364"/>
      <c r="N258" s="364"/>
    </row>
    <row r="259" spans="2:14" ht="12" customHeight="1">
      <c r="B259" s="357"/>
      <c r="C259" s="345"/>
      <c r="D259" s="364"/>
      <c r="E259" s="364"/>
      <c r="F259" s="364"/>
      <c r="G259" s="364"/>
      <c r="H259" s="364"/>
      <c r="I259" s="364"/>
      <c r="J259" s="364"/>
      <c r="K259" s="364"/>
      <c r="L259" s="364"/>
      <c r="M259" s="364"/>
      <c r="N259" s="364"/>
    </row>
    <row r="260" spans="2:14" ht="12" customHeight="1">
      <c r="B260" s="357"/>
      <c r="C260" s="345"/>
      <c r="D260" s="364"/>
      <c r="E260" s="364"/>
      <c r="F260" s="364"/>
      <c r="G260" s="364"/>
      <c r="H260" s="364"/>
      <c r="I260" s="364"/>
      <c r="J260" s="364"/>
      <c r="K260" s="364"/>
      <c r="L260" s="364"/>
      <c r="M260" s="364"/>
      <c r="N260" s="364"/>
    </row>
    <row r="261" spans="2:14" ht="12" customHeight="1">
      <c r="B261" s="345"/>
      <c r="C261" s="345"/>
      <c r="D261" s="364"/>
      <c r="E261" s="364"/>
      <c r="F261" s="364"/>
      <c r="G261" s="364"/>
      <c r="H261" s="364"/>
      <c r="I261" s="364"/>
      <c r="J261" s="364"/>
      <c r="K261" s="364"/>
      <c r="L261" s="364"/>
      <c r="M261" s="364"/>
      <c r="N261" s="364"/>
    </row>
    <row r="262" spans="2:14" ht="12" customHeight="1">
      <c r="B262" s="357"/>
      <c r="C262" s="345"/>
      <c r="D262" s="364"/>
      <c r="E262" s="364"/>
      <c r="F262" s="364"/>
      <c r="G262" s="364"/>
      <c r="H262" s="364"/>
      <c r="I262" s="364"/>
      <c r="J262" s="364"/>
      <c r="K262" s="364"/>
      <c r="L262" s="364"/>
      <c r="M262" s="364"/>
      <c r="N262" s="364"/>
    </row>
    <row r="263" spans="2:14" ht="12" customHeight="1">
      <c r="B263" s="357"/>
      <c r="C263" s="345"/>
      <c r="D263" s="364"/>
      <c r="E263" s="364"/>
      <c r="F263" s="364"/>
      <c r="G263" s="364"/>
      <c r="H263" s="364"/>
      <c r="I263" s="364"/>
      <c r="J263" s="364"/>
      <c r="K263" s="364"/>
      <c r="L263" s="364"/>
      <c r="M263" s="364"/>
      <c r="N263" s="364"/>
    </row>
    <row r="264" spans="2:14" ht="12" customHeight="1">
      <c r="B264" s="345"/>
      <c r="C264" s="345"/>
      <c r="D264" s="364"/>
      <c r="E264" s="364"/>
      <c r="F264" s="364"/>
      <c r="G264" s="364"/>
      <c r="H264" s="364"/>
      <c r="I264" s="364"/>
      <c r="J264" s="364"/>
      <c r="K264" s="364"/>
      <c r="L264" s="364"/>
      <c r="M264" s="364"/>
      <c r="N264" s="364"/>
    </row>
    <row r="265" spans="2:14" ht="12" customHeight="1">
      <c r="B265" s="357"/>
      <c r="C265" s="345"/>
      <c r="D265" s="364"/>
      <c r="E265" s="364"/>
      <c r="F265" s="364"/>
      <c r="G265" s="364"/>
      <c r="H265" s="364"/>
      <c r="I265" s="364"/>
      <c r="J265" s="364"/>
      <c r="K265" s="364"/>
      <c r="L265" s="364"/>
      <c r="M265" s="364"/>
      <c r="N265" s="364"/>
    </row>
    <row r="266" spans="2:14" ht="12" customHeight="1">
      <c r="B266" s="357"/>
      <c r="C266" s="345"/>
      <c r="D266" s="364"/>
      <c r="E266" s="364"/>
      <c r="F266" s="364"/>
      <c r="G266" s="364"/>
      <c r="H266" s="364"/>
      <c r="I266" s="364"/>
      <c r="J266" s="364"/>
      <c r="K266" s="364"/>
      <c r="L266" s="364"/>
      <c r="M266" s="364"/>
      <c r="N266" s="364"/>
    </row>
    <row r="267" spans="2:14" ht="12" customHeight="1">
      <c r="B267" s="345"/>
      <c r="C267" s="345"/>
      <c r="D267" s="364"/>
      <c r="E267" s="364"/>
      <c r="F267" s="364"/>
      <c r="G267" s="364"/>
      <c r="H267" s="364"/>
      <c r="I267" s="364"/>
      <c r="J267" s="364"/>
      <c r="K267" s="364"/>
      <c r="L267" s="364"/>
      <c r="M267" s="364"/>
      <c r="N267" s="364"/>
    </row>
    <row r="268" spans="2:14" ht="12" customHeight="1">
      <c r="B268" s="357"/>
      <c r="C268" s="345"/>
      <c r="D268" s="364"/>
      <c r="E268" s="364"/>
      <c r="F268" s="364"/>
      <c r="G268" s="364"/>
      <c r="H268" s="364"/>
      <c r="I268" s="364"/>
      <c r="J268" s="364"/>
      <c r="K268" s="364"/>
      <c r="L268" s="364"/>
      <c r="M268" s="364"/>
      <c r="N268" s="364"/>
    </row>
    <row r="269" spans="2:14" ht="12" customHeight="1">
      <c r="B269" s="357"/>
      <c r="C269" s="345"/>
      <c r="D269" s="364"/>
      <c r="E269" s="364"/>
      <c r="F269" s="364"/>
      <c r="G269" s="364"/>
      <c r="H269" s="364"/>
      <c r="I269" s="364"/>
      <c r="J269" s="364"/>
      <c r="K269" s="364"/>
      <c r="L269" s="364"/>
      <c r="M269" s="364"/>
      <c r="N269" s="364"/>
    </row>
    <row r="270" spans="2:14" ht="12" customHeight="1">
      <c r="B270" s="345"/>
      <c r="C270" s="345"/>
      <c r="D270" s="364"/>
      <c r="E270" s="364"/>
      <c r="F270" s="364"/>
      <c r="G270" s="364"/>
      <c r="H270" s="364"/>
      <c r="I270" s="364"/>
      <c r="J270" s="364"/>
      <c r="K270" s="364"/>
      <c r="L270" s="364"/>
      <c r="M270" s="364"/>
      <c r="N270" s="364"/>
    </row>
    <row r="271" spans="2:14" ht="12" customHeight="1">
      <c r="B271" s="345"/>
      <c r="C271" s="345"/>
      <c r="D271" s="364"/>
      <c r="E271" s="364"/>
      <c r="F271" s="364"/>
      <c r="G271" s="364"/>
      <c r="H271" s="364"/>
      <c r="I271" s="364"/>
      <c r="J271" s="364"/>
      <c r="K271" s="364"/>
      <c r="L271" s="364"/>
      <c r="M271" s="364"/>
      <c r="N271" s="364"/>
    </row>
    <row r="272" spans="2:14" ht="12" customHeight="1">
      <c r="B272" s="345"/>
      <c r="C272" s="345"/>
      <c r="D272" s="364"/>
      <c r="E272" s="364"/>
      <c r="F272" s="364"/>
      <c r="G272" s="364"/>
      <c r="H272" s="364"/>
      <c r="I272" s="364"/>
      <c r="J272" s="364"/>
      <c r="K272" s="364"/>
      <c r="L272" s="364"/>
      <c r="M272" s="364"/>
      <c r="N272" s="364"/>
    </row>
    <row r="273" spans="2:14" ht="12" customHeight="1">
      <c r="B273" s="345"/>
      <c r="C273" s="345"/>
      <c r="D273" s="364"/>
      <c r="E273" s="364"/>
      <c r="F273" s="364"/>
      <c r="G273" s="364"/>
      <c r="H273" s="364"/>
      <c r="I273" s="364"/>
      <c r="J273" s="364"/>
      <c r="K273" s="364"/>
      <c r="L273" s="364"/>
      <c r="M273" s="364"/>
      <c r="N273" s="364"/>
    </row>
    <row r="274" spans="2:14" ht="12" customHeight="1">
      <c r="B274" s="357"/>
      <c r="C274" s="345"/>
      <c r="D274" s="364"/>
      <c r="E274" s="364"/>
      <c r="F274" s="364"/>
      <c r="G274" s="364"/>
      <c r="H274" s="364"/>
      <c r="I274" s="364"/>
      <c r="J274" s="364"/>
      <c r="K274" s="364"/>
      <c r="L274" s="364"/>
      <c r="M274" s="364"/>
      <c r="N274" s="364"/>
    </row>
    <row r="275" spans="2:14" ht="12" customHeight="1">
      <c r="B275" s="357"/>
      <c r="C275" s="345"/>
      <c r="D275" s="364"/>
      <c r="E275" s="364"/>
      <c r="F275" s="364"/>
      <c r="G275" s="364"/>
      <c r="H275" s="364"/>
      <c r="I275" s="364"/>
      <c r="J275" s="364"/>
      <c r="K275" s="364"/>
      <c r="L275" s="364"/>
      <c r="M275" s="364"/>
      <c r="N275" s="364"/>
    </row>
    <row r="276" spans="2:14" ht="12" customHeight="1">
      <c r="B276" s="345"/>
      <c r="C276" s="345"/>
      <c r="D276" s="364"/>
      <c r="E276" s="364"/>
      <c r="F276" s="364"/>
      <c r="G276" s="364"/>
      <c r="H276" s="364"/>
      <c r="I276" s="364"/>
      <c r="J276" s="364"/>
      <c r="K276" s="364"/>
      <c r="L276" s="364"/>
      <c r="M276" s="364"/>
      <c r="N276" s="364"/>
    </row>
    <row r="277" spans="2:14" ht="12" customHeight="1">
      <c r="B277" s="357"/>
      <c r="C277" s="345"/>
      <c r="D277" s="364"/>
      <c r="E277" s="364"/>
      <c r="F277" s="364"/>
      <c r="G277" s="364"/>
      <c r="H277" s="364"/>
      <c r="I277" s="364"/>
      <c r="J277" s="364"/>
      <c r="K277" s="364"/>
      <c r="L277" s="364"/>
      <c r="M277" s="364"/>
      <c r="N277" s="364"/>
    </row>
    <row r="278" spans="2:14" ht="12" customHeight="1">
      <c r="B278" s="357"/>
      <c r="C278" s="345"/>
      <c r="D278" s="364"/>
      <c r="E278" s="364"/>
      <c r="F278" s="364"/>
      <c r="G278" s="364"/>
      <c r="H278" s="364"/>
      <c r="I278" s="364"/>
      <c r="J278" s="364"/>
      <c r="K278" s="364"/>
      <c r="L278" s="364"/>
      <c r="M278" s="364"/>
      <c r="N278" s="364"/>
    </row>
    <row r="279" spans="2:14" ht="12" customHeight="1">
      <c r="B279" s="345"/>
      <c r="C279" s="345"/>
      <c r="D279" s="364"/>
      <c r="E279" s="364"/>
      <c r="F279" s="364"/>
      <c r="G279" s="364"/>
      <c r="H279" s="364"/>
      <c r="I279" s="364"/>
      <c r="J279" s="364"/>
      <c r="K279" s="364"/>
      <c r="L279" s="364"/>
      <c r="M279" s="364"/>
      <c r="N279" s="364"/>
    </row>
    <row r="280" spans="2:14" ht="12" customHeight="1">
      <c r="B280" s="357"/>
      <c r="C280" s="345"/>
      <c r="D280" s="364"/>
      <c r="E280" s="364"/>
      <c r="F280" s="364"/>
      <c r="G280" s="364"/>
      <c r="H280" s="364"/>
      <c r="I280" s="364"/>
      <c r="J280" s="364"/>
      <c r="K280" s="364"/>
      <c r="L280" s="364"/>
      <c r="M280" s="364"/>
      <c r="N280" s="364"/>
    </row>
    <row r="281" spans="2:14" ht="12" customHeight="1">
      <c r="B281" s="357"/>
      <c r="C281" s="345"/>
      <c r="D281" s="364"/>
      <c r="E281" s="364"/>
      <c r="F281" s="364"/>
      <c r="G281" s="364"/>
      <c r="H281" s="364"/>
      <c r="I281" s="364"/>
      <c r="J281" s="364"/>
      <c r="K281" s="364"/>
      <c r="L281" s="364"/>
      <c r="M281" s="364"/>
      <c r="N281" s="364"/>
    </row>
    <row r="282" spans="2:14" ht="12" customHeight="1">
      <c r="B282" s="345"/>
      <c r="C282" s="345"/>
      <c r="D282" s="364"/>
      <c r="E282" s="364"/>
      <c r="F282" s="364"/>
      <c r="G282" s="364"/>
      <c r="H282" s="364"/>
      <c r="I282" s="364"/>
      <c r="J282" s="364"/>
      <c r="K282" s="364"/>
      <c r="L282" s="364"/>
      <c r="M282" s="364"/>
      <c r="N282" s="364"/>
    </row>
    <row r="283" spans="2:14" ht="12" customHeight="1">
      <c r="B283" s="357"/>
      <c r="C283" s="345"/>
      <c r="D283" s="364"/>
      <c r="E283" s="364"/>
      <c r="F283" s="364"/>
      <c r="G283" s="364"/>
      <c r="H283" s="364"/>
      <c r="I283" s="364"/>
      <c r="J283" s="364"/>
      <c r="K283" s="364"/>
      <c r="L283" s="364"/>
      <c r="M283" s="364"/>
      <c r="N283" s="364"/>
    </row>
    <row r="284" spans="2:14" ht="12" customHeight="1">
      <c r="B284" s="357"/>
      <c r="C284" s="345"/>
      <c r="D284" s="364"/>
      <c r="E284" s="364"/>
      <c r="F284" s="364"/>
      <c r="G284" s="364"/>
      <c r="H284" s="364"/>
      <c r="I284" s="364"/>
      <c r="J284" s="364"/>
      <c r="K284" s="364"/>
      <c r="L284" s="364"/>
      <c r="M284" s="364"/>
      <c r="N284" s="364"/>
    </row>
    <row r="285" spans="2:14" ht="12" customHeight="1">
      <c r="B285" s="345"/>
      <c r="C285" s="345"/>
      <c r="D285" s="364"/>
      <c r="E285" s="364"/>
      <c r="F285" s="364"/>
      <c r="G285" s="364"/>
      <c r="H285" s="364"/>
      <c r="I285" s="364"/>
      <c r="J285" s="364"/>
      <c r="K285" s="364"/>
      <c r="L285" s="364"/>
      <c r="M285" s="364"/>
      <c r="N285" s="364"/>
    </row>
    <row r="286" spans="2:14" ht="12" customHeight="1">
      <c r="B286" s="357"/>
      <c r="C286" s="345"/>
      <c r="D286" s="364"/>
      <c r="E286" s="364"/>
      <c r="F286" s="364"/>
      <c r="G286" s="364"/>
      <c r="H286" s="364"/>
      <c r="I286" s="364"/>
      <c r="J286" s="364"/>
      <c r="K286" s="364"/>
      <c r="L286" s="364"/>
      <c r="M286" s="364"/>
      <c r="N286" s="364"/>
    </row>
    <row r="287" spans="2:14" ht="12" customHeight="1">
      <c r="B287" s="357"/>
      <c r="C287" s="345"/>
      <c r="D287" s="364"/>
      <c r="E287" s="364"/>
      <c r="F287" s="364"/>
      <c r="G287" s="364"/>
      <c r="H287" s="364"/>
      <c r="I287" s="364"/>
      <c r="J287" s="364"/>
      <c r="K287" s="364"/>
      <c r="L287" s="364"/>
      <c r="M287" s="364"/>
      <c r="N287" s="364"/>
    </row>
    <row r="288" spans="2:14" ht="12" customHeight="1">
      <c r="B288" s="345"/>
      <c r="C288" s="345"/>
      <c r="D288" s="364"/>
      <c r="E288" s="364"/>
      <c r="F288" s="364"/>
      <c r="G288" s="364"/>
      <c r="H288" s="364"/>
      <c r="I288" s="364"/>
      <c r="J288" s="364"/>
      <c r="K288" s="364"/>
      <c r="L288" s="364"/>
      <c r="M288" s="364"/>
      <c r="N288" s="364"/>
    </row>
    <row r="289" spans="2:14" ht="12" customHeight="1">
      <c r="B289" s="357"/>
      <c r="C289" s="345"/>
      <c r="D289" s="364"/>
      <c r="E289" s="364"/>
      <c r="F289" s="364"/>
      <c r="G289" s="364"/>
      <c r="H289" s="364"/>
      <c r="I289" s="364"/>
      <c r="J289" s="364"/>
      <c r="K289" s="364"/>
      <c r="L289" s="364"/>
      <c r="M289" s="364"/>
      <c r="N289" s="364"/>
    </row>
    <row r="290" spans="2:14" ht="12" customHeight="1">
      <c r="B290" s="357"/>
      <c r="C290" s="345"/>
      <c r="D290" s="364"/>
      <c r="E290" s="364"/>
      <c r="F290" s="364"/>
      <c r="G290" s="364"/>
      <c r="H290" s="364"/>
      <c r="I290" s="364"/>
      <c r="J290" s="364"/>
      <c r="K290" s="364"/>
      <c r="L290" s="364"/>
      <c r="M290" s="364"/>
      <c r="N290" s="364"/>
    </row>
    <row r="291" spans="2:14" ht="12" customHeight="1">
      <c r="B291" s="345"/>
      <c r="C291" s="345"/>
      <c r="D291" s="364"/>
      <c r="E291" s="364"/>
      <c r="F291" s="364"/>
      <c r="G291" s="364"/>
      <c r="H291" s="364"/>
      <c r="I291" s="364"/>
      <c r="J291" s="364"/>
      <c r="K291" s="364"/>
      <c r="L291" s="364"/>
      <c r="M291" s="364"/>
      <c r="N291" s="364"/>
    </row>
    <row r="292" spans="2:14" ht="12" customHeight="1">
      <c r="B292" s="357"/>
      <c r="C292" s="345"/>
      <c r="D292" s="364"/>
      <c r="E292" s="364"/>
      <c r="F292" s="364"/>
      <c r="G292" s="364"/>
      <c r="H292" s="364"/>
      <c r="I292" s="364"/>
      <c r="J292" s="364"/>
      <c r="K292" s="364"/>
      <c r="L292" s="364"/>
      <c r="M292" s="364"/>
      <c r="N292" s="364"/>
    </row>
    <row r="293" spans="2:14" ht="12" customHeight="1">
      <c r="B293" s="357"/>
      <c r="C293" s="345"/>
      <c r="D293" s="364"/>
      <c r="E293" s="364"/>
      <c r="F293" s="364"/>
      <c r="G293" s="364"/>
      <c r="H293" s="364"/>
      <c r="I293" s="364"/>
      <c r="J293" s="364"/>
      <c r="K293" s="364"/>
      <c r="L293" s="364"/>
      <c r="M293" s="364"/>
      <c r="N293" s="364"/>
    </row>
    <row r="294" spans="2:14" ht="12" customHeight="1">
      <c r="B294" s="345"/>
      <c r="C294" s="345"/>
      <c r="D294" s="364"/>
      <c r="E294" s="364"/>
      <c r="F294" s="364"/>
      <c r="G294" s="364"/>
      <c r="H294" s="364"/>
      <c r="I294" s="364"/>
      <c r="J294" s="364"/>
      <c r="K294" s="364"/>
      <c r="L294" s="364"/>
      <c r="M294" s="364"/>
      <c r="N294" s="364"/>
    </row>
    <row r="295" spans="2:14" ht="12" customHeight="1">
      <c r="B295" s="345"/>
      <c r="C295" s="345"/>
      <c r="D295" s="364"/>
      <c r="E295" s="364"/>
      <c r="F295" s="364"/>
      <c r="G295" s="364"/>
      <c r="H295" s="364"/>
      <c r="I295" s="364"/>
      <c r="J295" s="364"/>
      <c r="K295" s="364"/>
      <c r="L295" s="364"/>
      <c r="M295" s="364"/>
      <c r="N295" s="364"/>
    </row>
    <row r="296" spans="2:14" ht="12" customHeight="1">
      <c r="B296" s="345"/>
      <c r="C296" s="345"/>
      <c r="D296" s="364"/>
      <c r="E296" s="364"/>
      <c r="F296" s="364"/>
      <c r="G296" s="364"/>
      <c r="H296" s="364"/>
      <c r="I296" s="364"/>
      <c r="J296" s="364"/>
      <c r="K296" s="364"/>
      <c r="L296" s="364"/>
      <c r="M296" s="364"/>
      <c r="N296" s="364"/>
    </row>
    <row r="297" spans="2:14" ht="12" customHeight="1">
      <c r="B297" s="345"/>
      <c r="C297" s="345"/>
      <c r="D297" s="364"/>
      <c r="E297" s="364"/>
      <c r="F297" s="364"/>
      <c r="G297" s="364"/>
      <c r="H297" s="364"/>
      <c r="I297" s="364"/>
      <c r="J297" s="364"/>
      <c r="K297" s="364"/>
      <c r="L297" s="364"/>
      <c r="M297" s="364"/>
      <c r="N297" s="364"/>
    </row>
    <row r="298" spans="2:14" ht="12" customHeight="1">
      <c r="B298" s="357"/>
      <c r="C298" s="345"/>
      <c r="D298" s="364"/>
      <c r="E298" s="364"/>
      <c r="F298" s="364"/>
      <c r="G298" s="364"/>
      <c r="H298" s="364"/>
      <c r="I298" s="364"/>
      <c r="J298" s="364"/>
      <c r="K298" s="364"/>
      <c r="L298" s="364"/>
      <c r="M298" s="364"/>
      <c r="N298" s="364"/>
    </row>
    <row r="299" spans="2:14" ht="12" customHeight="1">
      <c r="B299" s="357"/>
      <c r="C299" s="345"/>
      <c r="D299" s="364"/>
      <c r="E299" s="364"/>
      <c r="F299" s="364"/>
      <c r="G299" s="364"/>
      <c r="H299" s="364"/>
      <c r="I299" s="364"/>
      <c r="J299" s="364"/>
      <c r="K299" s="364"/>
      <c r="L299" s="364"/>
      <c r="M299" s="364"/>
      <c r="N299" s="364"/>
    </row>
    <row r="300" spans="2:14" ht="12" customHeight="1">
      <c r="B300" s="345"/>
      <c r="C300" s="345"/>
      <c r="D300" s="364"/>
      <c r="E300" s="364"/>
      <c r="F300" s="364"/>
      <c r="G300" s="364"/>
      <c r="H300" s="364"/>
      <c r="I300" s="364"/>
      <c r="J300" s="364"/>
      <c r="K300" s="364"/>
      <c r="L300" s="364"/>
      <c r="M300" s="364"/>
      <c r="N300" s="364"/>
    </row>
    <row r="301" spans="2:14" ht="12" customHeight="1">
      <c r="B301" s="357"/>
      <c r="C301" s="345"/>
      <c r="D301" s="364"/>
      <c r="E301" s="364"/>
      <c r="F301" s="364"/>
      <c r="G301" s="364"/>
      <c r="H301" s="364"/>
      <c r="I301" s="364"/>
      <c r="J301" s="364"/>
      <c r="K301" s="364"/>
      <c r="L301" s="364"/>
      <c r="M301" s="364"/>
      <c r="N301" s="364"/>
    </row>
    <row r="302" spans="2:14" ht="12" customHeight="1">
      <c r="B302" s="357"/>
      <c r="C302" s="345"/>
      <c r="D302" s="364"/>
      <c r="E302" s="364"/>
      <c r="F302" s="364"/>
      <c r="G302" s="364"/>
      <c r="H302" s="364"/>
      <c r="I302" s="364"/>
      <c r="J302" s="364"/>
      <c r="K302" s="364"/>
      <c r="L302" s="364"/>
      <c r="M302" s="364"/>
      <c r="N302" s="364"/>
    </row>
    <row r="303" spans="2:14" ht="12" customHeight="1">
      <c r="B303" s="345"/>
      <c r="C303" s="345"/>
      <c r="D303" s="364"/>
      <c r="E303" s="364"/>
      <c r="F303" s="364"/>
      <c r="G303" s="364"/>
      <c r="H303" s="364"/>
      <c r="I303" s="364"/>
      <c r="J303" s="364"/>
      <c r="K303" s="364"/>
      <c r="L303" s="364"/>
      <c r="M303" s="364"/>
      <c r="N303" s="364"/>
    </row>
    <row r="304" spans="2:14" ht="12" customHeight="1">
      <c r="B304" s="357"/>
      <c r="C304" s="345"/>
      <c r="D304" s="364"/>
      <c r="E304" s="364"/>
      <c r="F304" s="364"/>
      <c r="G304" s="364"/>
      <c r="H304" s="364"/>
      <c r="I304" s="364"/>
      <c r="J304" s="364"/>
      <c r="K304" s="364"/>
      <c r="L304" s="364"/>
      <c r="M304" s="364"/>
      <c r="N304" s="364"/>
    </row>
    <row r="305" spans="2:14" ht="12" customHeight="1">
      <c r="B305" s="357"/>
      <c r="C305" s="345"/>
      <c r="D305" s="364"/>
      <c r="E305" s="364"/>
      <c r="F305" s="364"/>
      <c r="G305" s="364"/>
      <c r="H305" s="364"/>
      <c r="I305" s="364"/>
      <c r="J305" s="364"/>
      <c r="K305" s="364"/>
      <c r="L305" s="364"/>
      <c r="M305" s="364"/>
      <c r="N305" s="364"/>
    </row>
    <row r="306" spans="2:14" ht="12" customHeight="1">
      <c r="B306" s="345"/>
      <c r="C306" s="345"/>
      <c r="D306" s="364"/>
      <c r="E306" s="364"/>
      <c r="F306" s="364"/>
      <c r="G306" s="364"/>
      <c r="H306" s="364"/>
      <c r="I306" s="364"/>
      <c r="J306" s="364"/>
      <c r="K306" s="364"/>
      <c r="L306" s="364"/>
      <c r="M306" s="364"/>
      <c r="N306" s="364"/>
    </row>
    <row r="307" spans="2:14" ht="12" customHeight="1">
      <c r="B307" s="357"/>
      <c r="C307" s="345"/>
      <c r="D307" s="364"/>
      <c r="E307" s="364"/>
      <c r="F307" s="364"/>
      <c r="G307" s="364"/>
      <c r="H307" s="364"/>
      <c r="I307" s="364"/>
      <c r="J307" s="364"/>
      <c r="K307" s="364"/>
      <c r="L307" s="364"/>
      <c r="M307" s="364"/>
      <c r="N307" s="364"/>
    </row>
    <row r="308" spans="2:14" ht="12" customHeight="1">
      <c r="B308" s="357"/>
      <c r="C308" s="345"/>
      <c r="D308" s="364"/>
      <c r="E308" s="364"/>
      <c r="F308" s="364"/>
      <c r="G308" s="364"/>
      <c r="H308" s="364"/>
      <c r="I308" s="364"/>
      <c r="J308" s="364"/>
      <c r="K308" s="364"/>
      <c r="L308" s="364"/>
      <c r="M308" s="364"/>
      <c r="N308" s="364"/>
    </row>
    <row r="309" spans="2:14" ht="12" customHeight="1">
      <c r="B309" s="345"/>
      <c r="C309" s="345"/>
      <c r="D309" s="364"/>
      <c r="E309" s="364"/>
      <c r="F309" s="364"/>
      <c r="G309" s="364"/>
      <c r="H309" s="364"/>
      <c r="I309" s="364"/>
      <c r="J309" s="364"/>
      <c r="K309" s="364"/>
      <c r="L309" s="364"/>
      <c r="M309" s="364"/>
      <c r="N309" s="364"/>
    </row>
    <row r="310" spans="2:14" ht="12" customHeight="1">
      <c r="B310" s="357"/>
      <c r="C310" s="345"/>
      <c r="D310" s="364"/>
      <c r="E310" s="364"/>
      <c r="F310" s="364"/>
      <c r="G310" s="364"/>
      <c r="H310" s="364"/>
      <c r="I310" s="364"/>
      <c r="J310" s="364"/>
      <c r="K310" s="364"/>
      <c r="L310" s="364"/>
      <c r="M310" s="364"/>
      <c r="N310" s="364"/>
    </row>
    <row r="311" spans="2:14" ht="12" customHeight="1">
      <c r="B311" s="357"/>
      <c r="C311" s="345"/>
      <c r="D311" s="364"/>
      <c r="E311" s="364"/>
      <c r="F311" s="364"/>
      <c r="G311" s="364"/>
      <c r="H311" s="364"/>
      <c r="I311" s="364"/>
      <c r="J311" s="364"/>
      <c r="K311" s="364"/>
      <c r="L311" s="364"/>
      <c r="M311" s="364"/>
      <c r="N311" s="364"/>
    </row>
    <row r="312" spans="2:14" ht="12" customHeight="1">
      <c r="B312" s="345"/>
      <c r="C312" s="345"/>
      <c r="D312" s="364"/>
      <c r="E312" s="364"/>
      <c r="F312" s="364"/>
      <c r="G312" s="364"/>
      <c r="H312" s="364"/>
      <c r="I312" s="364"/>
      <c r="J312" s="364"/>
      <c r="K312" s="364"/>
      <c r="L312" s="364"/>
      <c r="M312" s="364"/>
      <c r="N312" s="364"/>
    </row>
    <row r="313" spans="2:14" ht="12" customHeight="1">
      <c r="B313" s="357"/>
      <c r="C313" s="345"/>
      <c r="D313" s="364"/>
      <c r="E313" s="364"/>
      <c r="F313" s="364"/>
      <c r="G313" s="364"/>
      <c r="H313" s="364"/>
      <c r="I313" s="364"/>
      <c r="J313" s="364"/>
      <c r="K313" s="364"/>
      <c r="L313" s="364"/>
      <c r="M313" s="364"/>
      <c r="N313" s="364"/>
    </row>
    <row r="314" spans="2:14" ht="12" customHeight="1">
      <c r="B314" s="357"/>
      <c r="C314" s="345"/>
      <c r="D314" s="364"/>
      <c r="E314" s="364"/>
      <c r="F314" s="364"/>
      <c r="G314" s="364"/>
      <c r="H314" s="364"/>
      <c r="I314" s="364"/>
      <c r="J314" s="364"/>
      <c r="K314" s="364"/>
      <c r="L314" s="364"/>
      <c r="M314" s="364"/>
      <c r="N314" s="364"/>
    </row>
    <row r="315" spans="2:14" ht="12" customHeight="1">
      <c r="B315" s="345"/>
      <c r="C315" s="345"/>
      <c r="D315" s="364"/>
      <c r="E315" s="364"/>
      <c r="F315" s="364"/>
      <c r="G315" s="364"/>
      <c r="H315" s="364"/>
      <c r="I315" s="364"/>
      <c r="J315" s="364"/>
      <c r="K315" s="364"/>
      <c r="L315" s="364"/>
      <c r="M315" s="364"/>
      <c r="N315" s="364"/>
    </row>
    <row r="316" spans="2:14" ht="12" customHeight="1">
      <c r="B316" s="357"/>
      <c r="C316" s="345"/>
      <c r="D316" s="364"/>
      <c r="E316" s="364"/>
      <c r="F316" s="364"/>
      <c r="G316" s="364"/>
      <c r="H316" s="364"/>
      <c r="I316" s="364"/>
      <c r="J316" s="364"/>
      <c r="K316" s="364"/>
      <c r="L316" s="364"/>
      <c r="M316" s="364"/>
      <c r="N316" s="364"/>
    </row>
    <row r="317" spans="2:14" ht="12" customHeight="1">
      <c r="B317" s="357"/>
      <c r="C317" s="345"/>
      <c r="D317" s="364"/>
      <c r="E317" s="364"/>
      <c r="F317" s="364"/>
      <c r="G317" s="364"/>
      <c r="H317" s="364"/>
      <c r="I317" s="364"/>
      <c r="J317" s="364"/>
      <c r="K317" s="364"/>
      <c r="L317" s="364"/>
      <c r="M317" s="364"/>
      <c r="N317" s="364"/>
    </row>
    <row r="318" spans="2:14" ht="12" customHeight="1">
      <c r="B318" s="345"/>
      <c r="C318" s="345"/>
      <c r="D318" s="364"/>
      <c r="E318" s="364"/>
      <c r="F318" s="364"/>
      <c r="G318" s="364"/>
      <c r="H318" s="364"/>
      <c r="I318" s="364"/>
      <c r="J318" s="364"/>
      <c r="K318" s="364"/>
      <c r="L318" s="364"/>
      <c r="M318" s="364"/>
      <c r="N318" s="364"/>
    </row>
    <row r="319" spans="2:14" ht="12" customHeight="1">
      <c r="B319" s="345"/>
      <c r="C319" s="345"/>
      <c r="D319" s="364"/>
      <c r="E319" s="364"/>
      <c r="F319" s="364"/>
      <c r="G319" s="364"/>
      <c r="H319" s="364"/>
      <c r="I319" s="364"/>
      <c r="J319" s="364"/>
      <c r="K319" s="364"/>
      <c r="L319" s="364"/>
      <c r="M319" s="364"/>
      <c r="N319" s="364"/>
    </row>
    <row r="320" spans="2:14" ht="12" customHeight="1">
      <c r="B320" s="345"/>
      <c r="C320" s="345"/>
      <c r="D320" s="364"/>
      <c r="E320" s="364"/>
      <c r="F320" s="364"/>
      <c r="G320" s="364"/>
      <c r="H320" s="364"/>
      <c r="I320" s="364"/>
      <c r="J320" s="364"/>
      <c r="K320" s="364"/>
      <c r="L320" s="364"/>
      <c r="M320" s="364"/>
      <c r="N320" s="364"/>
    </row>
    <row r="321" spans="2:14" ht="12" customHeight="1">
      <c r="B321" s="345"/>
      <c r="C321" s="345"/>
      <c r="D321" s="364"/>
      <c r="E321" s="364"/>
      <c r="F321" s="364"/>
      <c r="G321" s="364"/>
      <c r="H321" s="364"/>
      <c r="I321" s="364"/>
      <c r="J321" s="364"/>
      <c r="K321" s="364"/>
      <c r="L321" s="364"/>
      <c r="M321" s="364"/>
      <c r="N321" s="364"/>
    </row>
    <row r="322" spans="2:14" ht="12" customHeight="1">
      <c r="B322" s="357"/>
      <c r="C322" s="345"/>
      <c r="D322" s="364"/>
      <c r="E322" s="364"/>
      <c r="F322" s="364"/>
      <c r="G322" s="364"/>
      <c r="H322" s="364"/>
      <c r="I322" s="364"/>
      <c r="J322" s="364"/>
      <c r="K322" s="364"/>
      <c r="L322" s="364"/>
      <c r="M322" s="364"/>
      <c r="N322" s="364"/>
    </row>
    <row r="323" spans="2:14" ht="12" customHeight="1">
      <c r="B323" s="357"/>
      <c r="C323" s="345"/>
      <c r="D323" s="364"/>
      <c r="E323" s="364"/>
      <c r="F323" s="364"/>
      <c r="G323" s="364"/>
      <c r="H323" s="364"/>
      <c r="I323" s="364"/>
      <c r="J323" s="364"/>
      <c r="K323" s="364"/>
      <c r="L323" s="364"/>
      <c r="M323" s="364"/>
      <c r="N323" s="364"/>
    </row>
    <row r="324" spans="2:14" ht="12" customHeight="1">
      <c r="B324" s="345"/>
      <c r="C324" s="345"/>
      <c r="D324" s="364"/>
      <c r="E324" s="364"/>
      <c r="F324" s="364"/>
      <c r="G324" s="364"/>
      <c r="H324" s="364"/>
      <c r="I324" s="364"/>
      <c r="J324" s="364"/>
      <c r="K324" s="364"/>
      <c r="L324" s="364"/>
      <c r="M324" s="364"/>
      <c r="N324" s="364"/>
    </row>
    <row r="325" spans="2:14" ht="12" customHeight="1">
      <c r="B325" s="345"/>
      <c r="C325" s="345"/>
      <c r="D325" s="364"/>
      <c r="E325" s="364"/>
      <c r="F325" s="364"/>
      <c r="G325" s="364"/>
      <c r="H325" s="364"/>
      <c r="I325" s="364"/>
      <c r="J325" s="364"/>
      <c r="K325" s="364"/>
      <c r="L325" s="364"/>
      <c r="M325" s="364"/>
      <c r="N325" s="364"/>
    </row>
    <row r="326" spans="2:14" ht="12" customHeight="1">
      <c r="B326" s="345"/>
      <c r="C326" s="345"/>
      <c r="D326" s="364"/>
      <c r="E326" s="364"/>
      <c r="F326" s="364"/>
      <c r="G326" s="364"/>
      <c r="H326" s="364"/>
      <c r="I326" s="364"/>
      <c r="J326" s="364"/>
      <c r="K326" s="364"/>
      <c r="L326" s="364"/>
      <c r="M326" s="364"/>
      <c r="N326" s="364"/>
    </row>
    <row r="327" spans="2:14" ht="12" customHeight="1">
      <c r="B327" s="345"/>
      <c r="C327" s="345"/>
      <c r="D327" s="364"/>
      <c r="E327" s="364"/>
      <c r="F327" s="364"/>
      <c r="G327" s="364"/>
      <c r="H327" s="364"/>
      <c r="I327" s="364"/>
      <c r="J327" s="364"/>
      <c r="K327" s="364"/>
      <c r="L327" s="364"/>
      <c r="M327" s="364"/>
      <c r="N327" s="364"/>
    </row>
    <row r="328" spans="2:14" ht="12" customHeight="1">
      <c r="B328" s="357"/>
      <c r="C328" s="345"/>
      <c r="D328" s="364"/>
      <c r="E328" s="364"/>
      <c r="F328" s="364"/>
      <c r="G328" s="364"/>
      <c r="H328" s="364"/>
      <c r="I328" s="364"/>
      <c r="J328" s="364"/>
      <c r="K328" s="364"/>
      <c r="L328" s="364"/>
      <c r="M328" s="364"/>
      <c r="N328" s="364"/>
    </row>
    <row r="329" spans="2:14" ht="12" customHeight="1">
      <c r="B329" s="357"/>
      <c r="C329" s="345"/>
      <c r="D329" s="364"/>
      <c r="E329" s="364"/>
      <c r="F329" s="364"/>
      <c r="G329" s="364"/>
      <c r="H329" s="364"/>
      <c r="I329" s="364"/>
      <c r="J329" s="364"/>
      <c r="K329" s="364"/>
      <c r="L329" s="364"/>
      <c r="M329" s="364"/>
      <c r="N329" s="364"/>
    </row>
    <row r="330" spans="2:14" ht="12" customHeight="1">
      <c r="B330" s="345"/>
      <c r="C330" s="345"/>
      <c r="D330" s="364"/>
      <c r="E330" s="364"/>
      <c r="F330" s="364"/>
      <c r="G330" s="364"/>
      <c r="H330" s="364"/>
      <c r="I330" s="364"/>
      <c r="J330" s="364"/>
      <c r="K330" s="364"/>
      <c r="L330" s="364"/>
      <c r="M330" s="364"/>
      <c r="N330" s="364"/>
    </row>
    <row r="331" spans="2:14" ht="12" customHeight="1">
      <c r="B331" s="357"/>
      <c r="C331" s="345"/>
      <c r="D331" s="364"/>
      <c r="E331" s="364"/>
      <c r="F331" s="364"/>
      <c r="G331" s="364"/>
      <c r="H331" s="364"/>
      <c r="I331" s="364"/>
      <c r="J331" s="364"/>
      <c r="K331" s="364"/>
      <c r="L331" s="364"/>
      <c r="M331" s="364"/>
      <c r="N331" s="364"/>
    </row>
    <row r="332" spans="2:14" ht="12" customHeight="1">
      <c r="B332" s="357"/>
      <c r="C332" s="345"/>
      <c r="D332" s="364"/>
      <c r="E332" s="364"/>
      <c r="F332" s="364"/>
      <c r="G332" s="364"/>
      <c r="H332" s="364"/>
      <c r="I332" s="364"/>
      <c r="J332" s="364"/>
      <c r="K332" s="364"/>
      <c r="L332" s="364"/>
      <c r="M332" s="364"/>
      <c r="N332" s="364"/>
    </row>
    <row r="333" spans="2:14" ht="12" customHeight="1">
      <c r="B333" s="345"/>
      <c r="C333" s="345"/>
      <c r="D333" s="364"/>
      <c r="E333" s="364"/>
      <c r="F333" s="364"/>
      <c r="G333" s="364"/>
      <c r="H333" s="364"/>
      <c r="I333" s="364"/>
      <c r="J333" s="364"/>
      <c r="K333" s="364"/>
      <c r="L333" s="364"/>
      <c r="M333" s="364"/>
      <c r="N333" s="364"/>
    </row>
    <row r="334" spans="2:14" ht="12" customHeight="1">
      <c r="B334" s="357"/>
      <c r="C334" s="345"/>
      <c r="D334" s="364"/>
      <c r="E334" s="364"/>
      <c r="F334" s="364"/>
      <c r="G334" s="364"/>
      <c r="H334" s="364"/>
      <c r="I334" s="364"/>
      <c r="J334" s="364"/>
      <c r="K334" s="364"/>
      <c r="L334" s="364"/>
      <c r="M334" s="364"/>
      <c r="N334" s="364"/>
    </row>
    <row r="335" spans="2:14" ht="12" customHeight="1">
      <c r="B335" s="357"/>
      <c r="C335" s="345"/>
      <c r="D335" s="364"/>
      <c r="E335" s="364"/>
      <c r="F335" s="364"/>
      <c r="G335" s="364"/>
      <c r="H335" s="364"/>
      <c r="I335" s="364"/>
      <c r="J335" s="364"/>
      <c r="K335" s="364"/>
      <c r="L335" s="364"/>
      <c r="M335" s="364"/>
      <c r="N335" s="364"/>
    </row>
    <row r="336" spans="2:14" ht="12" customHeight="1">
      <c r="B336" s="345"/>
      <c r="C336" s="345"/>
      <c r="D336" s="364"/>
      <c r="E336" s="364"/>
      <c r="F336" s="364"/>
      <c r="G336" s="364"/>
      <c r="H336" s="364"/>
      <c r="I336" s="364"/>
      <c r="J336" s="364"/>
      <c r="K336" s="364"/>
      <c r="L336" s="364"/>
      <c r="M336" s="364"/>
      <c r="N336" s="364"/>
    </row>
    <row r="337" spans="2:14" ht="12" customHeight="1">
      <c r="B337" s="357"/>
      <c r="C337" s="345"/>
      <c r="D337" s="364"/>
      <c r="E337" s="364"/>
      <c r="F337" s="364"/>
      <c r="G337" s="364"/>
      <c r="H337" s="364"/>
      <c r="I337" s="364"/>
      <c r="J337" s="364"/>
      <c r="K337" s="364"/>
      <c r="L337" s="364"/>
      <c r="M337" s="364"/>
      <c r="N337" s="364"/>
    </row>
    <row r="338" spans="2:14" ht="12" customHeight="1">
      <c r="B338" s="357"/>
      <c r="C338" s="345"/>
      <c r="D338" s="364"/>
      <c r="E338" s="364"/>
      <c r="F338" s="364"/>
      <c r="G338" s="364"/>
      <c r="H338" s="364"/>
      <c r="I338" s="364"/>
      <c r="J338" s="364"/>
      <c r="K338" s="364"/>
      <c r="L338" s="364"/>
      <c r="M338" s="364"/>
      <c r="N338" s="364"/>
    </row>
    <row r="339" spans="2:14" ht="12" customHeight="1">
      <c r="B339" s="345"/>
      <c r="C339" s="345"/>
      <c r="D339" s="364"/>
      <c r="E339" s="364"/>
      <c r="F339" s="364"/>
      <c r="G339" s="364"/>
      <c r="H339" s="364"/>
      <c r="I339" s="364"/>
      <c r="J339" s="364"/>
      <c r="K339" s="364"/>
      <c r="L339" s="364"/>
      <c r="M339" s="364"/>
      <c r="N339" s="364"/>
    </row>
    <row r="340" spans="2:14" ht="12" customHeight="1">
      <c r="B340" s="345"/>
      <c r="C340" s="345"/>
      <c r="D340" s="364"/>
      <c r="E340" s="364"/>
      <c r="F340" s="364"/>
      <c r="G340" s="364"/>
      <c r="H340" s="364"/>
      <c r="I340" s="364"/>
      <c r="J340" s="364"/>
      <c r="K340" s="364"/>
      <c r="L340" s="364"/>
      <c r="M340" s="364"/>
      <c r="N340" s="364"/>
    </row>
    <row r="341" spans="2:14" ht="12" customHeight="1">
      <c r="B341" s="345"/>
      <c r="C341" s="345"/>
      <c r="D341" s="364"/>
      <c r="E341" s="364"/>
      <c r="F341" s="364"/>
      <c r="G341" s="364"/>
      <c r="H341" s="364"/>
      <c r="I341" s="364"/>
      <c r="J341" s="364"/>
      <c r="K341" s="364"/>
      <c r="L341" s="364"/>
      <c r="M341" s="364"/>
      <c r="N341" s="364"/>
    </row>
    <row r="342" spans="2:14" ht="12" customHeight="1">
      <c r="B342" s="345"/>
      <c r="C342" s="345"/>
      <c r="D342" s="364"/>
      <c r="E342" s="364"/>
      <c r="F342" s="364"/>
      <c r="G342" s="364"/>
      <c r="H342" s="364"/>
      <c r="I342" s="364"/>
      <c r="J342" s="364"/>
      <c r="K342" s="364"/>
      <c r="L342" s="364"/>
      <c r="M342" s="364"/>
      <c r="N342" s="364"/>
    </row>
    <row r="343" spans="2:14" ht="12" customHeight="1">
      <c r="B343" s="357"/>
      <c r="C343" s="345"/>
      <c r="D343" s="364"/>
      <c r="E343" s="364"/>
      <c r="F343" s="364"/>
      <c r="G343" s="364"/>
      <c r="H343" s="364"/>
      <c r="I343" s="364"/>
      <c r="J343" s="364"/>
      <c r="K343" s="364"/>
      <c r="L343" s="364"/>
      <c r="M343" s="364"/>
      <c r="N343" s="364"/>
    </row>
    <row r="344" spans="2:14" ht="12" customHeight="1">
      <c r="B344" s="357"/>
      <c r="C344" s="345"/>
      <c r="D344" s="364"/>
      <c r="E344" s="364"/>
      <c r="F344" s="364"/>
      <c r="G344" s="364"/>
      <c r="H344" s="364"/>
      <c r="I344" s="364"/>
      <c r="J344" s="364"/>
      <c r="K344" s="364"/>
      <c r="L344" s="364"/>
      <c r="M344" s="364"/>
      <c r="N344" s="364"/>
    </row>
    <row r="345" spans="2:14" ht="12" customHeight="1">
      <c r="B345" s="345"/>
      <c r="C345" s="345"/>
      <c r="D345" s="364"/>
      <c r="E345" s="364"/>
      <c r="F345" s="364"/>
      <c r="G345" s="364"/>
      <c r="H345" s="364"/>
      <c r="I345" s="364"/>
      <c r="J345" s="364"/>
      <c r="K345" s="364"/>
      <c r="L345" s="364"/>
      <c r="M345" s="364"/>
      <c r="N345" s="364"/>
    </row>
    <row r="346" spans="2:14" ht="12" customHeight="1">
      <c r="B346" s="357"/>
      <c r="C346" s="345"/>
      <c r="D346" s="364"/>
      <c r="E346" s="364"/>
      <c r="F346" s="364"/>
      <c r="G346" s="364"/>
      <c r="H346" s="364"/>
      <c r="I346" s="364"/>
      <c r="J346" s="364"/>
      <c r="K346" s="364"/>
      <c r="L346" s="364"/>
      <c r="M346" s="364"/>
      <c r="N346" s="364"/>
    </row>
    <row r="347" spans="2:14" ht="12" customHeight="1">
      <c r="B347" s="357"/>
      <c r="C347" s="345"/>
      <c r="D347" s="364"/>
      <c r="E347" s="364"/>
      <c r="F347" s="364"/>
      <c r="G347" s="364"/>
      <c r="H347" s="364"/>
      <c r="I347" s="364"/>
      <c r="J347" s="364"/>
      <c r="K347" s="364"/>
      <c r="L347" s="364"/>
      <c r="M347" s="364"/>
      <c r="N347" s="364"/>
    </row>
    <row r="348" spans="2:14" ht="12" customHeight="1">
      <c r="B348" s="345"/>
      <c r="C348" s="345"/>
      <c r="D348" s="364"/>
      <c r="E348" s="364"/>
      <c r="F348" s="364"/>
      <c r="G348" s="364"/>
      <c r="H348" s="364"/>
      <c r="I348" s="364"/>
      <c r="J348" s="364"/>
      <c r="K348" s="364"/>
      <c r="L348" s="364"/>
      <c r="M348" s="364"/>
      <c r="N348" s="364"/>
    </row>
    <row r="349" spans="3:14" ht="12" customHeight="1">
      <c r="C349" s="345"/>
      <c r="D349" s="364"/>
      <c r="E349" s="364"/>
      <c r="F349" s="364"/>
      <c r="G349" s="364"/>
      <c r="H349" s="364"/>
      <c r="I349" s="364"/>
      <c r="J349" s="364"/>
      <c r="K349" s="364"/>
      <c r="L349" s="364"/>
      <c r="M349" s="364"/>
      <c r="N349" s="364"/>
    </row>
    <row r="350" spans="3:14" ht="12" customHeight="1">
      <c r="C350" s="345"/>
      <c r="D350" s="364"/>
      <c r="E350" s="364"/>
      <c r="F350" s="364"/>
      <c r="G350" s="364"/>
      <c r="H350" s="364"/>
      <c r="I350" s="364"/>
      <c r="J350" s="364"/>
      <c r="K350" s="364"/>
      <c r="L350" s="364"/>
      <c r="M350" s="364"/>
      <c r="N350" s="364"/>
    </row>
  </sheetData>
  <mergeCells count="4">
    <mergeCell ref="M2:N2"/>
    <mergeCell ref="A3:C3"/>
    <mergeCell ref="A5:B5"/>
    <mergeCell ref="A18:B18"/>
  </mergeCells>
  <printOptions/>
  <pageMargins left="0.75" right="0.75" top="1" bottom="1" header="0.512" footer="0.51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5"/>
  <sheetViews>
    <sheetView workbookViewId="0" topLeftCell="A1">
      <pane xSplit="3" ySplit="3" topLeftCell="D4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A1" sqref="A1"/>
    </sheetView>
  </sheetViews>
  <sheetFormatPr defaultColWidth="9.00390625" defaultRowHeight="13.5"/>
  <cols>
    <col min="1" max="1" width="2.625" style="339" customWidth="1"/>
    <col min="2" max="2" width="9.50390625" style="339" customWidth="1"/>
    <col min="3" max="3" width="5.125" style="340" customWidth="1"/>
    <col min="4" max="14" width="7.125" style="339" customWidth="1"/>
    <col min="15" max="15" width="7.125" style="373" customWidth="1"/>
    <col min="16" max="16384" width="7.125" style="339" customWidth="1"/>
  </cols>
  <sheetData>
    <row r="1" spans="1:2" ht="12">
      <c r="A1" s="382"/>
      <c r="B1" s="383"/>
    </row>
    <row r="2" spans="1:14" ht="12">
      <c r="A2" s="339" t="s">
        <v>46</v>
      </c>
      <c r="M2" s="631" t="str">
        <f>+'表4(1)'!N2</f>
        <v>（平成17年）</v>
      </c>
      <c r="N2" s="631"/>
    </row>
    <row r="3" spans="1:15" ht="21" customHeight="1">
      <c r="A3" s="624"/>
      <c r="B3" s="625"/>
      <c r="C3" s="626"/>
      <c r="D3" s="342" t="s">
        <v>132</v>
      </c>
      <c r="E3" s="343" t="s">
        <v>480</v>
      </c>
      <c r="F3" s="343" t="s">
        <v>133</v>
      </c>
      <c r="G3" s="343" t="s">
        <v>134</v>
      </c>
      <c r="H3" s="343" t="s">
        <v>135</v>
      </c>
      <c r="I3" s="343" t="s">
        <v>136</v>
      </c>
      <c r="J3" s="343" t="s">
        <v>137</v>
      </c>
      <c r="K3" s="343" t="s">
        <v>138</v>
      </c>
      <c r="L3" s="343" t="s">
        <v>139</v>
      </c>
      <c r="M3" s="343" t="s">
        <v>481</v>
      </c>
      <c r="N3" s="344" t="s">
        <v>140</v>
      </c>
      <c r="O3" s="345"/>
    </row>
    <row r="4" spans="1:14" ht="12" customHeight="1">
      <c r="A4" s="366"/>
      <c r="B4" s="369"/>
      <c r="C4" s="352"/>
      <c r="D4" s="353"/>
      <c r="E4" s="354"/>
      <c r="F4" s="354"/>
      <c r="G4" s="354"/>
      <c r="H4" s="354"/>
      <c r="I4" s="354"/>
      <c r="J4" s="354"/>
      <c r="K4" s="354"/>
      <c r="L4" s="354"/>
      <c r="M4" s="354"/>
      <c r="N4" s="355"/>
    </row>
    <row r="5" spans="1:14" ht="12" customHeight="1">
      <c r="A5" s="632" t="s">
        <v>37</v>
      </c>
      <c r="B5" s="637"/>
      <c r="C5" s="352" t="s">
        <v>10</v>
      </c>
      <c r="D5" s="353">
        <f>SUM(E5:N5)</f>
        <v>1044</v>
      </c>
      <c r="E5" s="354">
        <f aca="true" t="shared" si="0" ref="E5:N5">SUM(E6:E7)</f>
        <v>0</v>
      </c>
      <c r="F5" s="354">
        <f t="shared" si="0"/>
        <v>13</v>
      </c>
      <c r="G5" s="354">
        <f t="shared" si="0"/>
        <v>141</v>
      </c>
      <c r="H5" s="354">
        <f t="shared" si="0"/>
        <v>352</v>
      </c>
      <c r="I5" s="354">
        <f t="shared" si="0"/>
        <v>388</v>
      </c>
      <c r="J5" s="354">
        <f t="shared" si="0"/>
        <v>136</v>
      </c>
      <c r="K5" s="354">
        <f t="shared" si="0"/>
        <v>14</v>
      </c>
      <c r="L5" s="354">
        <f t="shared" si="0"/>
        <v>0</v>
      </c>
      <c r="M5" s="354">
        <f t="shared" si="0"/>
        <v>0</v>
      </c>
      <c r="N5" s="355">
        <f t="shared" si="0"/>
        <v>0</v>
      </c>
    </row>
    <row r="6" spans="1:14" ht="12" customHeight="1">
      <c r="A6" s="366"/>
      <c r="B6" s="345"/>
      <c r="C6" s="352" t="s">
        <v>11</v>
      </c>
      <c r="D6" s="353">
        <f aca="true" t="shared" si="1" ref="D6:D66">SUM(E6:N6)</f>
        <v>570</v>
      </c>
      <c r="E6" s="354">
        <f>SUM(E10,E14)</f>
        <v>0</v>
      </c>
      <c r="F6" s="354">
        <f aca="true" t="shared" si="2" ref="F6:N6">SUM(F10,F14)</f>
        <v>9</v>
      </c>
      <c r="G6" s="354">
        <f t="shared" si="2"/>
        <v>77</v>
      </c>
      <c r="H6" s="354">
        <f t="shared" si="2"/>
        <v>182</v>
      </c>
      <c r="I6" s="354">
        <f t="shared" si="2"/>
        <v>206</v>
      </c>
      <c r="J6" s="354">
        <f t="shared" si="2"/>
        <v>86</v>
      </c>
      <c r="K6" s="354">
        <f t="shared" si="2"/>
        <v>10</v>
      </c>
      <c r="L6" s="354">
        <f t="shared" si="2"/>
        <v>0</v>
      </c>
      <c r="M6" s="354">
        <f t="shared" si="2"/>
        <v>0</v>
      </c>
      <c r="N6" s="355">
        <f t="shared" si="2"/>
        <v>0</v>
      </c>
    </row>
    <row r="7" spans="1:14" ht="12" customHeight="1">
      <c r="A7" s="366"/>
      <c r="B7" s="345"/>
      <c r="C7" s="352" t="s">
        <v>12</v>
      </c>
      <c r="D7" s="353">
        <f t="shared" si="1"/>
        <v>474</v>
      </c>
      <c r="E7" s="354">
        <f aca="true" t="shared" si="3" ref="E7:N7">SUM(E11,E15)</f>
        <v>0</v>
      </c>
      <c r="F7" s="354">
        <f t="shared" si="3"/>
        <v>4</v>
      </c>
      <c r="G7" s="354">
        <f t="shared" si="3"/>
        <v>64</v>
      </c>
      <c r="H7" s="354">
        <f t="shared" si="3"/>
        <v>170</v>
      </c>
      <c r="I7" s="354">
        <f t="shared" si="3"/>
        <v>182</v>
      </c>
      <c r="J7" s="354">
        <f t="shared" si="3"/>
        <v>50</v>
      </c>
      <c r="K7" s="354">
        <f t="shared" si="3"/>
        <v>4</v>
      </c>
      <c r="L7" s="354">
        <f t="shared" si="3"/>
        <v>0</v>
      </c>
      <c r="M7" s="354">
        <f t="shared" si="3"/>
        <v>0</v>
      </c>
      <c r="N7" s="355">
        <f t="shared" si="3"/>
        <v>0</v>
      </c>
    </row>
    <row r="8" spans="1:14" ht="12" customHeight="1">
      <c r="A8" s="366"/>
      <c r="B8" s="345"/>
      <c r="C8" s="396"/>
      <c r="D8" s="353"/>
      <c r="E8" s="397"/>
      <c r="F8" s="397"/>
      <c r="G8" s="397"/>
      <c r="H8" s="397"/>
      <c r="I8" s="397"/>
      <c r="J8" s="397"/>
      <c r="K8" s="397"/>
      <c r="L8" s="397"/>
      <c r="M8" s="397"/>
      <c r="N8" s="398"/>
    </row>
    <row r="9" spans="1:14" ht="12" customHeight="1">
      <c r="A9" s="366"/>
      <c r="B9" s="369" t="s">
        <v>38</v>
      </c>
      <c r="C9" s="352" t="s">
        <v>10</v>
      </c>
      <c r="D9" s="353">
        <f t="shared" si="1"/>
        <v>894</v>
      </c>
      <c r="E9" s="354">
        <f aca="true" t="shared" si="4" ref="E9:N9">SUM(E10:E11)</f>
        <v>0</v>
      </c>
      <c r="F9" s="354">
        <f t="shared" si="4"/>
        <v>12</v>
      </c>
      <c r="G9" s="354">
        <f t="shared" si="4"/>
        <v>123</v>
      </c>
      <c r="H9" s="354">
        <f t="shared" si="4"/>
        <v>305</v>
      </c>
      <c r="I9" s="354">
        <f t="shared" si="4"/>
        <v>329</v>
      </c>
      <c r="J9" s="354">
        <f t="shared" si="4"/>
        <v>115</v>
      </c>
      <c r="K9" s="354">
        <f t="shared" si="4"/>
        <v>10</v>
      </c>
      <c r="L9" s="354">
        <f t="shared" si="4"/>
        <v>0</v>
      </c>
      <c r="M9" s="354">
        <f t="shared" si="4"/>
        <v>0</v>
      </c>
      <c r="N9" s="355">
        <f t="shared" si="4"/>
        <v>0</v>
      </c>
    </row>
    <row r="10" spans="1:14" ht="12" customHeight="1">
      <c r="A10" s="366"/>
      <c r="B10" s="369"/>
      <c r="C10" s="352" t="s">
        <v>11</v>
      </c>
      <c r="D10" s="353">
        <f t="shared" si="1"/>
        <v>489</v>
      </c>
      <c r="E10" s="466">
        <v>0</v>
      </c>
      <c r="F10" s="470">
        <v>8</v>
      </c>
      <c r="G10" s="470">
        <v>70</v>
      </c>
      <c r="H10" s="470">
        <v>157</v>
      </c>
      <c r="I10" s="470">
        <v>175</v>
      </c>
      <c r="J10" s="470">
        <v>73</v>
      </c>
      <c r="K10" s="470">
        <v>6</v>
      </c>
      <c r="L10" s="466">
        <v>0</v>
      </c>
      <c r="M10" s="466">
        <v>0</v>
      </c>
      <c r="N10" s="467">
        <v>0</v>
      </c>
    </row>
    <row r="11" spans="1:14" ht="12" customHeight="1">
      <c r="A11" s="366"/>
      <c r="B11" s="369"/>
      <c r="C11" s="352" t="s">
        <v>12</v>
      </c>
      <c r="D11" s="353">
        <f t="shared" si="1"/>
        <v>405</v>
      </c>
      <c r="E11" s="466">
        <v>0</v>
      </c>
      <c r="F11" s="470">
        <v>4</v>
      </c>
      <c r="G11" s="470">
        <v>53</v>
      </c>
      <c r="H11" s="470">
        <v>148</v>
      </c>
      <c r="I11" s="470">
        <v>154</v>
      </c>
      <c r="J11" s="470">
        <v>42</v>
      </c>
      <c r="K11" s="470">
        <v>4</v>
      </c>
      <c r="L11" s="466">
        <v>0</v>
      </c>
      <c r="M11" s="466">
        <v>0</v>
      </c>
      <c r="N11" s="467">
        <v>0</v>
      </c>
    </row>
    <row r="12" spans="1:14" ht="12" customHeight="1">
      <c r="A12" s="366"/>
      <c r="B12" s="369"/>
      <c r="C12" s="396"/>
      <c r="D12" s="353"/>
      <c r="E12" s="397"/>
      <c r="F12" s="397"/>
      <c r="G12" s="397"/>
      <c r="H12" s="397"/>
      <c r="I12" s="397"/>
      <c r="J12" s="397"/>
      <c r="K12" s="397"/>
      <c r="L12" s="397"/>
      <c r="M12" s="397"/>
      <c r="N12" s="398"/>
    </row>
    <row r="13" spans="1:14" ht="12" customHeight="1">
      <c r="A13" s="366"/>
      <c r="B13" s="369" t="s">
        <v>39</v>
      </c>
      <c r="C13" s="352" t="s">
        <v>10</v>
      </c>
      <c r="D13" s="353">
        <f t="shared" si="1"/>
        <v>150</v>
      </c>
      <c r="E13" s="354">
        <f aca="true" t="shared" si="5" ref="E13:N13">SUM(E14:E15)</f>
        <v>0</v>
      </c>
      <c r="F13" s="354">
        <f t="shared" si="5"/>
        <v>1</v>
      </c>
      <c r="G13" s="354">
        <f t="shared" si="5"/>
        <v>18</v>
      </c>
      <c r="H13" s="354">
        <f t="shared" si="5"/>
        <v>47</v>
      </c>
      <c r="I13" s="354">
        <f t="shared" si="5"/>
        <v>59</v>
      </c>
      <c r="J13" s="354">
        <f t="shared" si="5"/>
        <v>21</v>
      </c>
      <c r="K13" s="354">
        <f t="shared" si="5"/>
        <v>4</v>
      </c>
      <c r="L13" s="354">
        <f t="shared" si="5"/>
        <v>0</v>
      </c>
      <c r="M13" s="354">
        <f t="shared" si="5"/>
        <v>0</v>
      </c>
      <c r="N13" s="355">
        <f t="shared" si="5"/>
        <v>0</v>
      </c>
    </row>
    <row r="14" spans="1:14" ht="12" customHeight="1">
      <c r="A14" s="366"/>
      <c r="B14" s="357"/>
      <c r="C14" s="352" t="s">
        <v>11</v>
      </c>
      <c r="D14" s="353">
        <f t="shared" si="1"/>
        <v>81</v>
      </c>
      <c r="E14" s="466">
        <v>0</v>
      </c>
      <c r="F14" s="471">
        <v>1</v>
      </c>
      <c r="G14" s="471">
        <v>7</v>
      </c>
      <c r="H14" s="471">
        <v>25</v>
      </c>
      <c r="I14" s="471">
        <v>31</v>
      </c>
      <c r="J14" s="471">
        <v>13</v>
      </c>
      <c r="K14" s="471">
        <v>4</v>
      </c>
      <c r="L14" s="466">
        <v>0</v>
      </c>
      <c r="M14" s="466">
        <v>0</v>
      </c>
      <c r="N14" s="467">
        <v>0</v>
      </c>
    </row>
    <row r="15" spans="1:14" ht="12" customHeight="1">
      <c r="A15" s="366"/>
      <c r="B15" s="357"/>
      <c r="C15" s="352" t="s">
        <v>12</v>
      </c>
      <c r="D15" s="353">
        <f t="shared" si="1"/>
        <v>69</v>
      </c>
      <c r="E15" s="466">
        <v>0</v>
      </c>
      <c r="F15" s="471">
        <v>0</v>
      </c>
      <c r="G15" s="471">
        <v>11</v>
      </c>
      <c r="H15" s="471">
        <v>22</v>
      </c>
      <c r="I15" s="471">
        <v>28</v>
      </c>
      <c r="J15" s="471">
        <v>8</v>
      </c>
      <c r="K15" s="471">
        <v>0</v>
      </c>
      <c r="L15" s="466">
        <v>0</v>
      </c>
      <c r="M15" s="466">
        <v>0</v>
      </c>
      <c r="N15" s="467">
        <v>0</v>
      </c>
    </row>
    <row r="16" spans="1:14" ht="12" customHeight="1">
      <c r="A16" s="384"/>
      <c r="B16" s="392"/>
      <c r="C16" s="393"/>
      <c r="D16" s="361"/>
      <c r="E16" s="394"/>
      <c r="F16" s="394"/>
      <c r="G16" s="394"/>
      <c r="H16" s="394"/>
      <c r="I16" s="394"/>
      <c r="J16" s="394"/>
      <c r="K16" s="394"/>
      <c r="L16" s="394"/>
      <c r="M16" s="394"/>
      <c r="N16" s="395"/>
    </row>
    <row r="17" spans="1:14" ht="12" customHeight="1">
      <c r="A17" s="366"/>
      <c r="B17" s="373"/>
      <c r="C17" s="399"/>
      <c r="D17" s="353"/>
      <c r="E17" s="400"/>
      <c r="F17" s="400"/>
      <c r="G17" s="400"/>
      <c r="H17" s="400"/>
      <c r="I17" s="400"/>
      <c r="J17" s="400"/>
      <c r="K17" s="400"/>
      <c r="L17" s="400"/>
      <c r="M17" s="400"/>
      <c r="N17" s="401"/>
    </row>
    <row r="18" spans="1:14" ht="12" customHeight="1">
      <c r="A18" s="632" t="s">
        <v>40</v>
      </c>
      <c r="B18" s="633"/>
      <c r="C18" s="352" t="s">
        <v>10</v>
      </c>
      <c r="D18" s="353">
        <f t="shared" si="1"/>
        <v>3330</v>
      </c>
      <c r="E18" s="354">
        <f aca="true" t="shared" si="6" ref="E18:N18">SUM(E19:E20)</f>
        <v>0</v>
      </c>
      <c r="F18" s="354">
        <f t="shared" si="6"/>
        <v>68</v>
      </c>
      <c r="G18" s="354">
        <f t="shared" si="6"/>
        <v>438</v>
      </c>
      <c r="H18" s="354">
        <f t="shared" si="6"/>
        <v>1123</v>
      </c>
      <c r="I18" s="354">
        <f t="shared" si="6"/>
        <v>1220</v>
      </c>
      <c r="J18" s="354">
        <f t="shared" si="6"/>
        <v>418</v>
      </c>
      <c r="K18" s="354">
        <f t="shared" si="6"/>
        <v>62</v>
      </c>
      <c r="L18" s="354">
        <f t="shared" si="6"/>
        <v>1</v>
      </c>
      <c r="M18" s="354">
        <f t="shared" si="6"/>
        <v>0</v>
      </c>
      <c r="N18" s="355">
        <f t="shared" si="6"/>
        <v>0</v>
      </c>
    </row>
    <row r="19" spans="1:14" ht="12" customHeight="1">
      <c r="A19" s="366"/>
      <c r="B19" s="345"/>
      <c r="C19" s="352" t="s">
        <v>11</v>
      </c>
      <c r="D19" s="353">
        <f t="shared" si="1"/>
        <v>1687</v>
      </c>
      <c r="E19" s="354">
        <f>SUM(E27,E23,E31)</f>
        <v>0</v>
      </c>
      <c r="F19" s="354">
        <f aca="true" t="shared" si="7" ref="F19:N19">SUM(F27,F23,F31)</f>
        <v>32</v>
      </c>
      <c r="G19" s="354">
        <f t="shared" si="7"/>
        <v>220</v>
      </c>
      <c r="H19" s="354">
        <f t="shared" si="7"/>
        <v>565</v>
      </c>
      <c r="I19" s="354">
        <f t="shared" si="7"/>
        <v>627</v>
      </c>
      <c r="J19" s="354">
        <f t="shared" si="7"/>
        <v>217</v>
      </c>
      <c r="K19" s="354">
        <f t="shared" si="7"/>
        <v>26</v>
      </c>
      <c r="L19" s="354">
        <f t="shared" si="7"/>
        <v>0</v>
      </c>
      <c r="M19" s="354">
        <f t="shared" si="7"/>
        <v>0</v>
      </c>
      <c r="N19" s="355">
        <f t="shared" si="7"/>
        <v>0</v>
      </c>
    </row>
    <row r="20" spans="1:14" ht="12" customHeight="1">
      <c r="A20" s="366"/>
      <c r="B20" s="345"/>
      <c r="C20" s="352" t="s">
        <v>12</v>
      </c>
      <c r="D20" s="353">
        <f t="shared" si="1"/>
        <v>1643</v>
      </c>
      <c r="E20" s="354">
        <f aca="true" t="shared" si="8" ref="E20:N20">SUM(E28,E24,E32)</f>
        <v>0</v>
      </c>
      <c r="F20" s="354">
        <f t="shared" si="8"/>
        <v>36</v>
      </c>
      <c r="G20" s="354">
        <f t="shared" si="8"/>
        <v>218</v>
      </c>
      <c r="H20" s="354">
        <f t="shared" si="8"/>
        <v>558</v>
      </c>
      <c r="I20" s="354">
        <f t="shared" si="8"/>
        <v>593</v>
      </c>
      <c r="J20" s="354">
        <f t="shared" si="8"/>
        <v>201</v>
      </c>
      <c r="K20" s="354">
        <f t="shared" si="8"/>
        <v>36</v>
      </c>
      <c r="L20" s="354">
        <f t="shared" si="8"/>
        <v>1</v>
      </c>
      <c r="M20" s="354">
        <f t="shared" si="8"/>
        <v>0</v>
      </c>
      <c r="N20" s="355">
        <f t="shared" si="8"/>
        <v>0</v>
      </c>
    </row>
    <row r="21" spans="1:14" ht="12" customHeight="1">
      <c r="A21" s="366"/>
      <c r="B21" s="345"/>
      <c r="C21" s="352"/>
      <c r="D21" s="353"/>
      <c r="E21" s="354"/>
      <c r="F21" s="354"/>
      <c r="G21" s="354"/>
      <c r="H21" s="354"/>
      <c r="I21" s="354"/>
      <c r="J21" s="354"/>
      <c r="K21" s="354"/>
      <c r="L21" s="354"/>
      <c r="M21" s="354"/>
      <c r="N21" s="355"/>
    </row>
    <row r="22" spans="1:14" ht="12" customHeight="1">
      <c r="A22" s="366"/>
      <c r="B22" s="369" t="s">
        <v>41</v>
      </c>
      <c r="C22" s="352" t="s">
        <v>10</v>
      </c>
      <c r="D22" s="353">
        <f t="shared" si="1"/>
        <v>1095</v>
      </c>
      <c r="E22" s="354">
        <f aca="true" t="shared" si="9" ref="E22:N22">SUM(E23:E24)</f>
        <v>0</v>
      </c>
      <c r="F22" s="354">
        <f t="shared" si="9"/>
        <v>26</v>
      </c>
      <c r="G22" s="354">
        <f t="shared" si="9"/>
        <v>149</v>
      </c>
      <c r="H22" s="354">
        <f t="shared" si="9"/>
        <v>364</v>
      </c>
      <c r="I22" s="354">
        <f t="shared" si="9"/>
        <v>387</v>
      </c>
      <c r="J22" s="354">
        <f t="shared" si="9"/>
        <v>150</v>
      </c>
      <c r="K22" s="354">
        <f t="shared" si="9"/>
        <v>19</v>
      </c>
      <c r="L22" s="354">
        <f t="shared" si="9"/>
        <v>0</v>
      </c>
      <c r="M22" s="354">
        <f t="shared" si="9"/>
        <v>0</v>
      </c>
      <c r="N22" s="355">
        <f t="shared" si="9"/>
        <v>0</v>
      </c>
    </row>
    <row r="23" spans="1:14" ht="12" customHeight="1">
      <c r="A23" s="366"/>
      <c r="B23" s="369"/>
      <c r="C23" s="352" t="s">
        <v>11</v>
      </c>
      <c r="D23" s="353">
        <f t="shared" si="1"/>
        <v>565</v>
      </c>
      <c r="E23" s="466">
        <v>0</v>
      </c>
      <c r="F23" s="470">
        <v>13</v>
      </c>
      <c r="G23" s="470">
        <v>81</v>
      </c>
      <c r="H23" s="470">
        <v>180</v>
      </c>
      <c r="I23" s="470">
        <v>199</v>
      </c>
      <c r="J23" s="470">
        <v>87</v>
      </c>
      <c r="K23" s="470">
        <v>5</v>
      </c>
      <c r="L23" s="466">
        <v>0</v>
      </c>
      <c r="M23" s="466">
        <v>0</v>
      </c>
      <c r="N23" s="467">
        <v>0</v>
      </c>
    </row>
    <row r="24" spans="1:14" ht="12" customHeight="1">
      <c r="A24" s="366"/>
      <c r="B24" s="369"/>
      <c r="C24" s="352" t="s">
        <v>12</v>
      </c>
      <c r="D24" s="353">
        <f t="shared" si="1"/>
        <v>530</v>
      </c>
      <c r="E24" s="466">
        <v>0</v>
      </c>
      <c r="F24" s="470">
        <v>13</v>
      </c>
      <c r="G24" s="470">
        <v>68</v>
      </c>
      <c r="H24" s="470">
        <v>184</v>
      </c>
      <c r="I24" s="470">
        <v>188</v>
      </c>
      <c r="J24" s="470">
        <v>63</v>
      </c>
      <c r="K24" s="470">
        <v>14</v>
      </c>
      <c r="L24" s="466">
        <v>0</v>
      </c>
      <c r="M24" s="466">
        <v>0</v>
      </c>
      <c r="N24" s="467">
        <v>0</v>
      </c>
    </row>
    <row r="25" spans="1:14" ht="12" customHeight="1">
      <c r="A25" s="366"/>
      <c r="B25" s="369"/>
      <c r="C25" s="352"/>
      <c r="D25" s="353"/>
      <c r="E25" s="354"/>
      <c r="F25" s="354"/>
      <c r="G25" s="354"/>
      <c r="H25" s="354"/>
      <c r="I25" s="354"/>
      <c r="J25" s="354"/>
      <c r="K25" s="354"/>
      <c r="L25" s="354"/>
      <c r="M25" s="354"/>
      <c r="N25" s="355"/>
    </row>
    <row r="26" spans="1:14" ht="12" customHeight="1">
      <c r="A26" s="366"/>
      <c r="B26" s="369" t="s">
        <v>42</v>
      </c>
      <c r="C26" s="352" t="s">
        <v>10</v>
      </c>
      <c r="D26" s="353">
        <f t="shared" si="1"/>
        <v>2178</v>
      </c>
      <c r="E26" s="354">
        <f aca="true" t="shared" si="10" ref="E26:N26">SUM(E27:E28)</f>
        <v>0</v>
      </c>
      <c r="F26" s="354">
        <f t="shared" si="10"/>
        <v>39</v>
      </c>
      <c r="G26" s="354">
        <f t="shared" si="10"/>
        <v>281</v>
      </c>
      <c r="H26" s="354">
        <f t="shared" si="10"/>
        <v>735</v>
      </c>
      <c r="I26" s="354">
        <f t="shared" si="10"/>
        <v>815</v>
      </c>
      <c r="J26" s="354">
        <f t="shared" si="10"/>
        <v>265</v>
      </c>
      <c r="K26" s="354">
        <f t="shared" si="10"/>
        <v>42</v>
      </c>
      <c r="L26" s="354">
        <f t="shared" si="10"/>
        <v>1</v>
      </c>
      <c r="M26" s="354">
        <f t="shared" si="10"/>
        <v>0</v>
      </c>
      <c r="N26" s="355">
        <f t="shared" si="10"/>
        <v>0</v>
      </c>
    </row>
    <row r="27" spans="1:14" ht="12" customHeight="1">
      <c r="A27" s="366"/>
      <c r="B27" s="357"/>
      <c r="C27" s="352" t="s">
        <v>11</v>
      </c>
      <c r="D27" s="353">
        <f t="shared" si="1"/>
        <v>1096</v>
      </c>
      <c r="E27" s="466">
        <v>0</v>
      </c>
      <c r="F27" s="470">
        <v>19</v>
      </c>
      <c r="G27" s="470">
        <v>135</v>
      </c>
      <c r="H27" s="470">
        <v>374</v>
      </c>
      <c r="I27" s="470">
        <v>420</v>
      </c>
      <c r="J27" s="470">
        <v>127</v>
      </c>
      <c r="K27" s="470">
        <v>21</v>
      </c>
      <c r="L27" s="466">
        <v>0</v>
      </c>
      <c r="M27" s="466">
        <v>0</v>
      </c>
      <c r="N27" s="467">
        <v>0</v>
      </c>
    </row>
    <row r="28" spans="1:14" ht="12" customHeight="1">
      <c r="A28" s="366"/>
      <c r="B28" s="357"/>
      <c r="C28" s="352" t="s">
        <v>12</v>
      </c>
      <c r="D28" s="353">
        <f t="shared" si="1"/>
        <v>1082</v>
      </c>
      <c r="E28" s="466">
        <v>0</v>
      </c>
      <c r="F28" s="470">
        <v>20</v>
      </c>
      <c r="G28" s="470">
        <v>146</v>
      </c>
      <c r="H28" s="470">
        <v>361</v>
      </c>
      <c r="I28" s="470">
        <v>395</v>
      </c>
      <c r="J28" s="470">
        <v>138</v>
      </c>
      <c r="K28" s="470">
        <v>21</v>
      </c>
      <c r="L28" s="470">
        <v>1</v>
      </c>
      <c r="M28" s="466">
        <v>0</v>
      </c>
      <c r="N28" s="467">
        <v>0</v>
      </c>
    </row>
    <row r="29" spans="1:14" ht="12" customHeight="1">
      <c r="A29" s="366"/>
      <c r="B29" s="345"/>
      <c r="C29" s="352"/>
      <c r="D29" s="353"/>
      <c r="E29" s="354"/>
      <c r="F29" s="354"/>
      <c r="G29" s="354"/>
      <c r="H29" s="354"/>
      <c r="I29" s="354"/>
      <c r="J29" s="354"/>
      <c r="K29" s="354"/>
      <c r="L29" s="354"/>
      <c r="M29" s="354"/>
      <c r="N29" s="355"/>
    </row>
    <row r="30" spans="1:14" ht="12" customHeight="1">
      <c r="A30" s="366"/>
      <c r="B30" s="369" t="s">
        <v>43</v>
      </c>
      <c r="C30" s="352" t="s">
        <v>10</v>
      </c>
      <c r="D30" s="353">
        <f t="shared" si="1"/>
        <v>57</v>
      </c>
      <c r="E30" s="354">
        <f aca="true" t="shared" si="11" ref="E30:N30">SUM(E31:E32)</f>
        <v>0</v>
      </c>
      <c r="F30" s="354">
        <f t="shared" si="11"/>
        <v>3</v>
      </c>
      <c r="G30" s="354">
        <f t="shared" si="11"/>
        <v>8</v>
      </c>
      <c r="H30" s="354">
        <f t="shared" si="11"/>
        <v>24</v>
      </c>
      <c r="I30" s="354">
        <f t="shared" si="11"/>
        <v>18</v>
      </c>
      <c r="J30" s="354">
        <f t="shared" si="11"/>
        <v>3</v>
      </c>
      <c r="K30" s="354">
        <f t="shared" si="11"/>
        <v>1</v>
      </c>
      <c r="L30" s="354">
        <f t="shared" si="11"/>
        <v>0</v>
      </c>
      <c r="M30" s="354">
        <f t="shared" si="11"/>
        <v>0</v>
      </c>
      <c r="N30" s="355">
        <f t="shared" si="11"/>
        <v>0</v>
      </c>
    </row>
    <row r="31" spans="1:14" ht="12" customHeight="1">
      <c r="A31" s="366"/>
      <c r="B31" s="357"/>
      <c r="C31" s="352" t="s">
        <v>11</v>
      </c>
      <c r="D31" s="353">
        <f t="shared" si="1"/>
        <v>26</v>
      </c>
      <c r="E31" s="466">
        <v>0</v>
      </c>
      <c r="F31" s="466">
        <v>0</v>
      </c>
      <c r="G31" s="471">
        <v>4</v>
      </c>
      <c r="H31" s="471">
        <v>11</v>
      </c>
      <c r="I31" s="471">
        <v>8</v>
      </c>
      <c r="J31" s="471">
        <v>3</v>
      </c>
      <c r="K31" s="466">
        <v>0</v>
      </c>
      <c r="L31" s="466">
        <v>0</v>
      </c>
      <c r="M31" s="466">
        <v>0</v>
      </c>
      <c r="N31" s="467">
        <v>0</v>
      </c>
    </row>
    <row r="32" spans="1:14" ht="12" customHeight="1">
      <c r="A32" s="366"/>
      <c r="B32" s="357"/>
      <c r="C32" s="352" t="s">
        <v>12</v>
      </c>
      <c r="D32" s="353">
        <f t="shared" si="1"/>
        <v>31</v>
      </c>
      <c r="E32" s="466">
        <v>0</v>
      </c>
      <c r="F32" s="471">
        <v>3</v>
      </c>
      <c r="G32" s="471">
        <v>4</v>
      </c>
      <c r="H32" s="471">
        <v>13</v>
      </c>
      <c r="I32" s="471">
        <v>10</v>
      </c>
      <c r="J32" s="466">
        <v>0</v>
      </c>
      <c r="K32" s="471">
        <v>1</v>
      </c>
      <c r="L32" s="466">
        <v>0</v>
      </c>
      <c r="M32" s="466">
        <v>0</v>
      </c>
      <c r="N32" s="467">
        <v>0</v>
      </c>
    </row>
    <row r="33" spans="1:14" ht="12" customHeight="1">
      <c r="A33" s="384"/>
      <c r="B33" s="402"/>
      <c r="C33" s="360"/>
      <c r="D33" s="361"/>
      <c r="E33" s="362"/>
      <c r="F33" s="362"/>
      <c r="G33" s="362"/>
      <c r="H33" s="362"/>
      <c r="I33" s="362"/>
      <c r="J33" s="362"/>
      <c r="K33" s="362"/>
      <c r="L33" s="362"/>
      <c r="M33" s="362"/>
      <c r="N33" s="363"/>
    </row>
    <row r="34" spans="1:14" ht="12" customHeight="1">
      <c r="A34" s="366"/>
      <c r="B34" s="345"/>
      <c r="C34" s="352"/>
      <c r="D34" s="353"/>
      <c r="E34" s="354"/>
      <c r="F34" s="354"/>
      <c r="G34" s="354"/>
      <c r="H34" s="354"/>
      <c r="I34" s="354"/>
      <c r="J34" s="354"/>
      <c r="K34" s="354"/>
      <c r="L34" s="354"/>
      <c r="M34" s="354"/>
      <c r="N34" s="355"/>
    </row>
    <row r="35" spans="1:14" ht="12" customHeight="1">
      <c r="A35" s="632" t="s">
        <v>484</v>
      </c>
      <c r="B35" s="634"/>
      <c r="C35" s="352" t="s">
        <v>10</v>
      </c>
      <c r="D35" s="353">
        <f t="shared" si="1"/>
        <v>5470</v>
      </c>
      <c r="E35" s="354">
        <f aca="true" t="shared" si="12" ref="E35:N35">SUM(E36:E37)</f>
        <v>1</v>
      </c>
      <c r="F35" s="354">
        <f t="shared" si="12"/>
        <v>78</v>
      </c>
      <c r="G35" s="354">
        <f t="shared" si="12"/>
        <v>540</v>
      </c>
      <c r="H35" s="354">
        <f t="shared" si="12"/>
        <v>1696</v>
      </c>
      <c r="I35" s="354">
        <f t="shared" si="12"/>
        <v>2208</v>
      </c>
      <c r="J35" s="354">
        <f t="shared" si="12"/>
        <v>814</v>
      </c>
      <c r="K35" s="354">
        <f t="shared" si="12"/>
        <v>127</v>
      </c>
      <c r="L35" s="354">
        <f t="shared" si="12"/>
        <v>6</v>
      </c>
      <c r="M35" s="354">
        <f t="shared" si="12"/>
        <v>0</v>
      </c>
      <c r="N35" s="355">
        <f t="shared" si="12"/>
        <v>0</v>
      </c>
    </row>
    <row r="36" spans="1:14" ht="12" customHeight="1">
      <c r="A36" s="366"/>
      <c r="B36" s="345"/>
      <c r="C36" s="352" t="s">
        <v>11</v>
      </c>
      <c r="D36" s="353">
        <f t="shared" si="1"/>
        <v>2858</v>
      </c>
      <c r="E36" s="354">
        <f>SUM(E40)</f>
        <v>1</v>
      </c>
      <c r="F36" s="354">
        <f aca="true" t="shared" si="13" ref="F36:L36">SUM(F40)</f>
        <v>39</v>
      </c>
      <c r="G36" s="354">
        <f t="shared" si="13"/>
        <v>281</v>
      </c>
      <c r="H36" s="354">
        <f t="shared" si="13"/>
        <v>867</v>
      </c>
      <c r="I36" s="354">
        <f t="shared" si="13"/>
        <v>1161</v>
      </c>
      <c r="J36" s="354">
        <f t="shared" si="13"/>
        <v>439</v>
      </c>
      <c r="K36" s="354">
        <f t="shared" si="13"/>
        <v>66</v>
      </c>
      <c r="L36" s="354">
        <f t="shared" si="13"/>
        <v>4</v>
      </c>
      <c r="M36" s="354">
        <f>SUM(M40)</f>
        <v>0</v>
      </c>
      <c r="N36" s="355">
        <f>SUM(N40)</f>
        <v>0</v>
      </c>
    </row>
    <row r="37" spans="1:14" ht="12" customHeight="1">
      <c r="A37" s="366"/>
      <c r="B37" s="345"/>
      <c r="C37" s="352" t="s">
        <v>12</v>
      </c>
      <c r="D37" s="353">
        <f t="shared" si="1"/>
        <v>2612</v>
      </c>
      <c r="E37" s="354">
        <f>SUM(E41)</f>
        <v>0</v>
      </c>
      <c r="F37" s="354">
        <f aca="true" t="shared" si="14" ref="F37:L37">SUM(F41)</f>
        <v>39</v>
      </c>
      <c r="G37" s="354">
        <f t="shared" si="14"/>
        <v>259</v>
      </c>
      <c r="H37" s="354">
        <f t="shared" si="14"/>
        <v>829</v>
      </c>
      <c r="I37" s="354">
        <f t="shared" si="14"/>
        <v>1047</v>
      </c>
      <c r="J37" s="354">
        <f t="shared" si="14"/>
        <v>375</v>
      </c>
      <c r="K37" s="354">
        <f t="shared" si="14"/>
        <v>61</v>
      </c>
      <c r="L37" s="354">
        <f t="shared" si="14"/>
        <v>2</v>
      </c>
      <c r="M37" s="354">
        <f>SUM(M41)</f>
        <v>0</v>
      </c>
      <c r="N37" s="355">
        <f>SUM(N41)</f>
        <v>0</v>
      </c>
    </row>
    <row r="38" spans="1:14" ht="12" customHeight="1">
      <c r="A38" s="366"/>
      <c r="B38" s="345"/>
      <c r="C38" s="352"/>
      <c r="D38" s="353"/>
      <c r="E38" s="354"/>
      <c r="F38" s="354"/>
      <c r="G38" s="354"/>
      <c r="H38" s="354"/>
      <c r="I38" s="354"/>
      <c r="J38" s="354"/>
      <c r="K38" s="354"/>
      <c r="L38" s="354"/>
      <c r="M38" s="354"/>
      <c r="N38" s="355"/>
    </row>
    <row r="39" spans="1:14" ht="12" customHeight="1">
      <c r="A39" s="366"/>
      <c r="B39" s="369" t="s">
        <v>419</v>
      </c>
      <c r="C39" s="352" t="s">
        <v>10</v>
      </c>
      <c r="D39" s="353">
        <f t="shared" si="1"/>
        <v>5470</v>
      </c>
      <c r="E39" s="354">
        <f aca="true" t="shared" si="15" ref="E39:N39">SUM(E40:E41)</f>
        <v>1</v>
      </c>
      <c r="F39" s="354">
        <f t="shared" si="15"/>
        <v>78</v>
      </c>
      <c r="G39" s="354">
        <f t="shared" si="15"/>
        <v>540</v>
      </c>
      <c r="H39" s="354">
        <f t="shared" si="15"/>
        <v>1696</v>
      </c>
      <c r="I39" s="354">
        <f t="shared" si="15"/>
        <v>2208</v>
      </c>
      <c r="J39" s="354">
        <f t="shared" si="15"/>
        <v>814</v>
      </c>
      <c r="K39" s="354">
        <f t="shared" si="15"/>
        <v>127</v>
      </c>
      <c r="L39" s="354">
        <f t="shared" si="15"/>
        <v>6</v>
      </c>
      <c r="M39" s="354">
        <f t="shared" si="15"/>
        <v>0</v>
      </c>
      <c r="N39" s="355">
        <f t="shared" si="15"/>
        <v>0</v>
      </c>
    </row>
    <row r="40" spans="1:14" ht="12" customHeight="1">
      <c r="A40" s="366"/>
      <c r="B40" s="357"/>
      <c r="C40" s="352" t="s">
        <v>11</v>
      </c>
      <c r="D40" s="353">
        <f t="shared" si="1"/>
        <v>2858</v>
      </c>
      <c r="E40" s="466">
        <v>1</v>
      </c>
      <c r="F40" s="470">
        <v>39</v>
      </c>
      <c r="G40" s="470">
        <v>281</v>
      </c>
      <c r="H40" s="470">
        <v>867</v>
      </c>
      <c r="I40" s="470">
        <v>1161</v>
      </c>
      <c r="J40" s="470">
        <v>439</v>
      </c>
      <c r="K40" s="470">
        <v>66</v>
      </c>
      <c r="L40" s="466">
        <v>4</v>
      </c>
      <c r="M40" s="466">
        <v>0</v>
      </c>
      <c r="N40" s="467">
        <v>0</v>
      </c>
    </row>
    <row r="41" spans="1:14" ht="12" customHeight="1">
      <c r="A41" s="366"/>
      <c r="B41" s="357"/>
      <c r="C41" s="352" t="s">
        <v>12</v>
      </c>
      <c r="D41" s="353">
        <f t="shared" si="1"/>
        <v>2612</v>
      </c>
      <c r="E41" s="466">
        <v>0</v>
      </c>
      <c r="F41" s="470">
        <v>39</v>
      </c>
      <c r="G41" s="470">
        <v>259</v>
      </c>
      <c r="H41" s="470">
        <v>829</v>
      </c>
      <c r="I41" s="470">
        <v>1047</v>
      </c>
      <c r="J41" s="470">
        <v>375</v>
      </c>
      <c r="K41" s="470">
        <v>61</v>
      </c>
      <c r="L41" s="470">
        <v>2</v>
      </c>
      <c r="M41" s="466">
        <v>0</v>
      </c>
      <c r="N41" s="467">
        <v>0</v>
      </c>
    </row>
    <row r="42" spans="1:14" ht="12" customHeight="1">
      <c r="A42" s="366"/>
      <c r="B42" s="357"/>
      <c r="C42" s="352"/>
      <c r="D42" s="361"/>
      <c r="E42" s="354"/>
      <c r="F42" s="354"/>
      <c r="G42" s="354"/>
      <c r="H42" s="354"/>
      <c r="I42" s="354"/>
      <c r="J42" s="354"/>
      <c r="K42" s="354"/>
      <c r="L42" s="354"/>
      <c r="M42" s="354"/>
      <c r="N42" s="355"/>
    </row>
    <row r="43" spans="1:14" ht="12" customHeight="1">
      <c r="A43" s="403"/>
      <c r="B43" s="404"/>
      <c r="C43" s="405"/>
      <c r="D43" s="353"/>
      <c r="E43" s="406"/>
      <c r="F43" s="406"/>
      <c r="G43" s="406"/>
      <c r="H43" s="406"/>
      <c r="I43" s="406"/>
      <c r="J43" s="406"/>
      <c r="K43" s="406"/>
      <c r="L43" s="406"/>
      <c r="M43" s="406"/>
      <c r="N43" s="407"/>
    </row>
    <row r="44" spans="1:14" ht="12" customHeight="1">
      <c r="A44" s="635" t="s">
        <v>501</v>
      </c>
      <c r="B44" s="636"/>
      <c r="C44" s="352" t="s">
        <v>10</v>
      </c>
      <c r="D44" s="353">
        <f t="shared" si="1"/>
        <v>4189</v>
      </c>
      <c r="E44" s="354">
        <f aca="true" t="shared" si="16" ref="E44:N44">SUM(E45:E46)</f>
        <v>0</v>
      </c>
      <c r="F44" s="354">
        <f t="shared" si="16"/>
        <v>82</v>
      </c>
      <c r="G44" s="354">
        <f t="shared" si="16"/>
        <v>502</v>
      </c>
      <c r="H44" s="354">
        <f t="shared" si="16"/>
        <v>1436</v>
      </c>
      <c r="I44" s="354">
        <f t="shared" si="16"/>
        <v>1567</v>
      </c>
      <c r="J44" s="354">
        <f t="shared" si="16"/>
        <v>532</v>
      </c>
      <c r="K44" s="354">
        <f t="shared" si="16"/>
        <v>69</v>
      </c>
      <c r="L44" s="354">
        <f t="shared" si="16"/>
        <v>1</v>
      </c>
      <c r="M44" s="354">
        <f t="shared" si="16"/>
        <v>0</v>
      </c>
      <c r="N44" s="355">
        <f t="shared" si="16"/>
        <v>0</v>
      </c>
    </row>
    <row r="45" spans="1:14" ht="12" customHeight="1">
      <c r="A45" s="366"/>
      <c r="B45" s="357"/>
      <c r="C45" s="352" t="s">
        <v>11</v>
      </c>
      <c r="D45" s="353">
        <f t="shared" si="1"/>
        <v>2150</v>
      </c>
      <c r="E45" s="354">
        <f>SUM(E49,E53,E57,E61,E65,'表4(4)'!E6,'表4(4)'!E10,'表4(4)'!E14,'表4(4)'!E18,'表4(4)'!E22,'表4(4)'!E26,'表4(4)'!E30)</f>
        <v>0</v>
      </c>
      <c r="F45" s="354">
        <f>SUM(F49,F53,F57,F61,F65,'表4(4)'!F6,'表4(4)'!F10,'表4(4)'!F14,'表4(4)'!F18,'表4(4)'!F22,'表4(4)'!F26,'表4(4)'!F30)</f>
        <v>47</v>
      </c>
      <c r="G45" s="354">
        <f>SUM(G49,G53,G57,G61,G65,'表4(4)'!G6,'表4(4)'!G10,'表4(4)'!G14,'表4(4)'!G18,'表4(4)'!G22,'表4(4)'!G26,'表4(4)'!G30)</f>
        <v>239</v>
      </c>
      <c r="H45" s="354">
        <f>SUM(H49,H53,H57,H61,H65,'表4(4)'!H6,'表4(4)'!H10,'表4(4)'!H14,'表4(4)'!H18,'表4(4)'!H22,'表4(4)'!H26,'表4(4)'!H30)</f>
        <v>742</v>
      </c>
      <c r="I45" s="354">
        <f>SUM(I49,I53,I57,I61,I65,'表4(4)'!I6,'表4(4)'!I10,'表4(4)'!I14,'表4(4)'!I18,'表4(4)'!I22,'表4(4)'!I26,'表4(4)'!I30)</f>
        <v>819</v>
      </c>
      <c r="J45" s="354">
        <f>SUM(J49,J53,J57,J61,J65,'表4(4)'!J6,'表4(4)'!J10,'表4(4)'!J14,'表4(4)'!J18,'表4(4)'!J22,'表4(4)'!J26,'表4(4)'!J30)</f>
        <v>266</v>
      </c>
      <c r="K45" s="354">
        <f>SUM(K49,K53,K57,K61,K65,'表4(4)'!K6,'表4(4)'!K10,'表4(4)'!K14,'表4(4)'!K18,'表4(4)'!K22,'表4(4)'!K26,'表4(4)'!K30)</f>
        <v>36</v>
      </c>
      <c r="L45" s="354">
        <f>SUM(L49,L53,L57,L61,L65,'表4(4)'!L6,'表4(4)'!L10,'表4(4)'!L14,'表4(4)'!L18,'表4(4)'!L22,'表4(4)'!L26,'表4(4)'!L30)</f>
        <v>1</v>
      </c>
      <c r="M45" s="354">
        <f>SUM(M49,M53,M57,M61,M65,'表4(4)'!M6,'表4(4)'!M10,'表4(4)'!M14,'表4(4)'!M18,'表4(4)'!M22,'表4(4)'!M26,'表4(4)'!M30)</f>
        <v>0</v>
      </c>
      <c r="N45" s="355">
        <f>SUM(N49,N53,N57,N61,N65,'表4(4)'!N6,'表4(4)'!N10,'表4(4)'!N14,'表4(4)'!N18,'表4(4)'!N22,'表4(4)'!N26,'表4(4)'!N30)</f>
        <v>0</v>
      </c>
    </row>
    <row r="46" spans="1:14" ht="12" customHeight="1">
      <c r="A46" s="366"/>
      <c r="B46" s="357"/>
      <c r="C46" s="352" t="s">
        <v>12</v>
      </c>
      <c r="D46" s="353">
        <f t="shared" si="1"/>
        <v>2039</v>
      </c>
      <c r="E46" s="354">
        <f>SUM(E50,E54,E58,E62,E66,'表4(4)'!E7,'表4(4)'!E11,'表4(4)'!E15,'表4(4)'!E19,'表4(4)'!E23,'表4(4)'!E27,'表4(4)'!E31)</f>
        <v>0</v>
      </c>
      <c r="F46" s="354">
        <f>SUM(F50,F54,F58,F62,F66,'表4(4)'!F7,'表4(4)'!F11,'表4(4)'!F15,'表4(4)'!F19,'表4(4)'!F23,'表4(4)'!F27,'表4(4)'!F31)</f>
        <v>35</v>
      </c>
      <c r="G46" s="354">
        <f>SUM(G50,G54,G58,G62,G66,'表4(4)'!G7,'表4(4)'!G11,'表4(4)'!G15,'表4(4)'!G19,'表4(4)'!G23,'表4(4)'!G27,'表4(4)'!G31)</f>
        <v>263</v>
      </c>
      <c r="H46" s="354">
        <f>SUM(H50,H54,H58,H62,H66,'表4(4)'!H7,'表4(4)'!H11,'表4(4)'!H15,'表4(4)'!H19,'表4(4)'!H23,'表4(4)'!H27,'表4(4)'!H31)</f>
        <v>694</v>
      </c>
      <c r="I46" s="354">
        <f>SUM(I50,I54,I58,I62,I66,'表4(4)'!I7,'表4(4)'!I11,'表4(4)'!I15,'表4(4)'!I19,'表4(4)'!I23,'表4(4)'!I27,'表4(4)'!I31)</f>
        <v>748</v>
      </c>
      <c r="J46" s="354">
        <f>SUM(J50,J54,J58,J62,J66,'表4(4)'!J7,'表4(4)'!J11,'表4(4)'!J15,'表4(4)'!J19,'表4(4)'!J23,'表4(4)'!J27,'表4(4)'!J31)</f>
        <v>266</v>
      </c>
      <c r="K46" s="354">
        <f>SUM(K50,K54,K58,K62,K66,'表4(4)'!K7,'表4(4)'!K11,'表4(4)'!K15,'表4(4)'!K19,'表4(4)'!K23,'表4(4)'!K27,'表4(4)'!K31)</f>
        <v>33</v>
      </c>
      <c r="L46" s="354">
        <f>SUM(L50,L54,L58,L62,L66,'表4(4)'!L7,'表4(4)'!L11,'表4(4)'!L15,'表4(4)'!L19,'表4(4)'!L23,'表4(4)'!L27,'表4(4)'!L31)</f>
        <v>0</v>
      </c>
      <c r="M46" s="354">
        <f>SUM(M50,M54,M58,M62,M66,'表4(4)'!M7,'表4(4)'!M11,'表4(4)'!M15,'表4(4)'!M19,'表4(4)'!M23,'表4(4)'!M27,'表4(4)'!M31)</f>
        <v>0</v>
      </c>
      <c r="N46" s="355">
        <f>SUM(N50,N54,N58,N62,N66,'表4(4)'!N7,'表4(4)'!N11,'表4(4)'!N15,'表4(4)'!N19,'表4(4)'!N23,'表4(4)'!N27,'表4(4)'!N31)</f>
        <v>0</v>
      </c>
    </row>
    <row r="47" spans="1:14" ht="12" customHeight="1">
      <c r="A47" s="366"/>
      <c r="B47" s="357"/>
      <c r="C47" s="352"/>
      <c r="D47" s="353"/>
      <c r="E47" s="354"/>
      <c r="F47" s="354"/>
      <c r="G47" s="354"/>
      <c r="H47" s="354"/>
      <c r="I47" s="354"/>
      <c r="J47" s="354"/>
      <c r="K47" s="354"/>
      <c r="L47" s="354"/>
      <c r="M47" s="354"/>
      <c r="N47" s="355"/>
    </row>
    <row r="48" spans="1:14" ht="12" customHeight="1">
      <c r="A48" s="366"/>
      <c r="B48" s="369" t="s">
        <v>485</v>
      </c>
      <c r="C48" s="352" t="s">
        <v>10</v>
      </c>
      <c r="D48" s="353">
        <f t="shared" si="1"/>
        <v>121</v>
      </c>
      <c r="E48" s="354">
        <f aca="true" t="shared" si="17" ref="E48:N48">SUM(E49:E50)</f>
        <v>0</v>
      </c>
      <c r="F48" s="354">
        <f t="shared" si="17"/>
        <v>3</v>
      </c>
      <c r="G48" s="354">
        <f t="shared" si="17"/>
        <v>13</v>
      </c>
      <c r="H48" s="354">
        <f t="shared" si="17"/>
        <v>48</v>
      </c>
      <c r="I48" s="354">
        <f t="shared" si="17"/>
        <v>41</v>
      </c>
      <c r="J48" s="354">
        <f t="shared" si="17"/>
        <v>11</v>
      </c>
      <c r="K48" s="354">
        <f t="shared" si="17"/>
        <v>5</v>
      </c>
      <c r="L48" s="354">
        <f t="shared" si="17"/>
        <v>0</v>
      </c>
      <c r="M48" s="354">
        <f t="shared" si="17"/>
        <v>0</v>
      </c>
      <c r="N48" s="355">
        <f t="shared" si="17"/>
        <v>0</v>
      </c>
    </row>
    <row r="49" spans="1:14" ht="12" customHeight="1">
      <c r="A49" s="366"/>
      <c r="B49" s="357"/>
      <c r="C49" s="352" t="s">
        <v>11</v>
      </c>
      <c r="D49" s="353">
        <f t="shared" si="1"/>
        <v>64</v>
      </c>
      <c r="E49" s="466">
        <v>0</v>
      </c>
      <c r="F49" s="466">
        <v>0</v>
      </c>
      <c r="G49" s="471">
        <v>8</v>
      </c>
      <c r="H49" s="471">
        <v>25</v>
      </c>
      <c r="I49" s="471">
        <v>24</v>
      </c>
      <c r="J49" s="471">
        <v>5</v>
      </c>
      <c r="K49" s="471">
        <v>2</v>
      </c>
      <c r="L49" s="466">
        <v>0</v>
      </c>
      <c r="M49" s="466">
        <v>0</v>
      </c>
      <c r="N49" s="467">
        <v>0</v>
      </c>
    </row>
    <row r="50" spans="1:14" ht="12" customHeight="1">
      <c r="A50" s="366"/>
      <c r="B50" s="357"/>
      <c r="C50" s="352" t="s">
        <v>12</v>
      </c>
      <c r="D50" s="353">
        <f t="shared" si="1"/>
        <v>57</v>
      </c>
      <c r="E50" s="466">
        <v>0</v>
      </c>
      <c r="F50" s="471">
        <v>3</v>
      </c>
      <c r="G50" s="471">
        <v>5</v>
      </c>
      <c r="H50" s="471">
        <v>23</v>
      </c>
      <c r="I50" s="471">
        <v>17</v>
      </c>
      <c r="J50" s="471">
        <v>6</v>
      </c>
      <c r="K50" s="471">
        <v>3</v>
      </c>
      <c r="L50" s="466">
        <v>0</v>
      </c>
      <c r="M50" s="466">
        <v>0</v>
      </c>
      <c r="N50" s="467">
        <v>0</v>
      </c>
    </row>
    <row r="51" spans="1:14" ht="12" customHeight="1">
      <c r="A51" s="366"/>
      <c r="B51" s="409"/>
      <c r="C51" s="352"/>
      <c r="D51" s="353"/>
      <c r="E51" s="350"/>
      <c r="F51" s="350"/>
      <c r="G51" s="350"/>
      <c r="H51" s="350"/>
      <c r="I51" s="350"/>
      <c r="J51" s="350"/>
      <c r="K51" s="350"/>
      <c r="L51" s="350"/>
      <c r="M51" s="350"/>
      <c r="N51" s="351"/>
    </row>
    <row r="52" spans="1:14" ht="12" customHeight="1">
      <c r="A52" s="367"/>
      <c r="B52" s="410" t="s">
        <v>452</v>
      </c>
      <c r="C52" s="352" t="s">
        <v>10</v>
      </c>
      <c r="D52" s="353">
        <f t="shared" si="1"/>
        <v>81</v>
      </c>
      <c r="E52" s="354">
        <f aca="true" t="shared" si="18" ref="E52:N52">SUM(E53:E54)</f>
        <v>0</v>
      </c>
      <c r="F52" s="354">
        <f t="shared" si="18"/>
        <v>0</v>
      </c>
      <c r="G52" s="354">
        <f t="shared" si="18"/>
        <v>8</v>
      </c>
      <c r="H52" s="354">
        <f t="shared" si="18"/>
        <v>26</v>
      </c>
      <c r="I52" s="354">
        <f t="shared" si="18"/>
        <v>33</v>
      </c>
      <c r="J52" s="354">
        <f t="shared" si="18"/>
        <v>12</v>
      </c>
      <c r="K52" s="354">
        <f t="shared" si="18"/>
        <v>2</v>
      </c>
      <c r="L52" s="354">
        <f t="shared" si="18"/>
        <v>0</v>
      </c>
      <c r="M52" s="354">
        <f t="shared" si="18"/>
        <v>0</v>
      </c>
      <c r="N52" s="355">
        <f t="shared" si="18"/>
        <v>0</v>
      </c>
    </row>
    <row r="53" spans="1:14" ht="12" customHeight="1">
      <c r="A53" s="366"/>
      <c r="B53" s="369"/>
      <c r="C53" s="352" t="s">
        <v>11</v>
      </c>
      <c r="D53" s="353">
        <f t="shared" si="1"/>
        <v>38</v>
      </c>
      <c r="E53" s="466">
        <v>0</v>
      </c>
      <c r="F53" s="466">
        <v>0</v>
      </c>
      <c r="G53" s="471">
        <v>1</v>
      </c>
      <c r="H53" s="471">
        <v>13</v>
      </c>
      <c r="I53" s="471">
        <v>17</v>
      </c>
      <c r="J53" s="471">
        <v>6</v>
      </c>
      <c r="K53" s="471">
        <v>1</v>
      </c>
      <c r="L53" s="466">
        <v>0</v>
      </c>
      <c r="M53" s="466">
        <v>0</v>
      </c>
      <c r="N53" s="467">
        <v>0</v>
      </c>
    </row>
    <row r="54" spans="1:14" ht="12" customHeight="1">
      <c r="A54" s="366"/>
      <c r="B54" s="357"/>
      <c r="C54" s="352" t="s">
        <v>12</v>
      </c>
      <c r="D54" s="353">
        <f t="shared" si="1"/>
        <v>43</v>
      </c>
      <c r="E54" s="466">
        <v>0</v>
      </c>
      <c r="F54" s="466">
        <v>0</v>
      </c>
      <c r="G54" s="471">
        <v>7</v>
      </c>
      <c r="H54" s="471">
        <v>13</v>
      </c>
      <c r="I54" s="471">
        <v>16</v>
      </c>
      <c r="J54" s="471">
        <v>6</v>
      </c>
      <c r="K54" s="471">
        <v>1</v>
      </c>
      <c r="L54" s="466">
        <v>0</v>
      </c>
      <c r="M54" s="466">
        <v>0</v>
      </c>
      <c r="N54" s="467">
        <v>0</v>
      </c>
    </row>
    <row r="55" spans="1:14" ht="12" customHeight="1">
      <c r="A55" s="366"/>
      <c r="B55" s="357"/>
      <c r="C55" s="352"/>
      <c r="D55" s="353"/>
      <c r="E55" s="354"/>
      <c r="F55" s="354"/>
      <c r="G55" s="354"/>
      <c r="H55" s="354"/>
      <c r="I55" s="354"/>
      <c r="J55" s="354"/>
      <c r="K55" s="354"/>
      <c r="L55" s="354"/>
      <c r="M55" s="354"/>
      <c r="N55" s="355"/>
    </row>
    <row r="56" spans="1:14" ht="12" customHeight="1">
      <c r="A56" s="367"/>
      <c r="B56" s="411" t="s">
        <v>486</v>
      </c>
      <c r="C56" s="352" t="s">
        <v>10</v>
      </c>
      <c r="D56" s="353">
        <f t="shared" si="1"/>
        <v>45</v>
      </c>
      <c r="E56" s="354">
        <f aca="true" t="shared" si="19" ref="E56:N56">SUM(E57:E58)</f>
        <v>0</v>
      </c>
      <c r="F56" s="354">
        <f t="shared" si="19"/>
        <v>0</v>
      </c>
      <c r="G56" s="354">
        <f t="shared" si="19"/>
        <v>5</v>
      </c>
      <c r="H56" s="354">
        <f t="shared" si="19"/>
        <v>13</v>
      </c>
      <c r="I56" s="354">
        <f t="shared" si="19"/>
        <v>22</v>
      </c>
      <c r="J56" s="354">
        <f t="shared" si="19"/>
        <v>4</v>
      </c>
      <c r="K56" s="354">
        <f t="shared" si="19"/>
        <v>1</v>
      </c>
      <c r="L56" s="354">
        <f t="shared" si="19"/>
        <v>0</v>
      </c>
      <c r="M56" s="354">
        <f t="shared" si="19"/>
        <v>0</v>
      </c>
      <c r="N56" s="355">
        <f t="shared" si="19"/>
        <v>0</v>
      </c>
    </row>
    <row r="57" spans="1:14" ht="12" customHeight="1">
      <c r="A57" s="366"/>
      <c r="B57" s="357"/>
      <c r="C57" s="352" t="s">
        <v>11</v>
      </c>
      <c r="D57" s="353">
        <f t="shared" si="1"/>
        <v>20</v>
      </c>
      <c r="E57" s="466">
        <v>0</v>
      </c>
      <c r="F57" s="466">
        <v>0</v>
      </c>
      <c r="G57" s="471">
        <v>1</v>
      </c>
      <c r="H57" s="471">
        <v>4</v>
      </c>
      <c r="I57" s="471">
        <v>12</v>
      </c>
      <c r="J57" s="471">
        <v>2</v>
      </c>
      <c r="K57" s="471">
        <v>1</v>
      </c>
      <c r="L57" s="466">
        <v>0</v>
      </c>
      <c r="M57" s="466">
        <f>M61</f>
        <v>0</v>
      </c>
      <c r="N57" s="467">
        <f>N61</f>
        <v>0</v>
      </c>
    </row>
    <row r="58" spans="1:14" ht="12" customHeight="1">
      <c r="A58" s="366"/>
      <c r="B58" s="357"/>
      <c r="C58" s="352" t="s">
        <v>12</v>
      </c>
      <c r="D58" s="353">
        <f t="shared" si="1"/>
        <v>25</v>
      </c>
      <c r="E58" s="466">
        <v>0</v>
      </c>
      <c r="F58" s="466">
        <v>0</v>
      </c>
      <c r="G58" s="471">
        <v>4</v>
      </c>
      <c r="H58" s="471">
        <v>9</v>
      </c>
      <c r="I58" s="471">
        <v>10</v>
      </c>
      <c r="J58" s="471">
        <v>2</v>
      </c>
      <c r="K58" s="466">
        <v>0</v>
      </c>
      <c r="L58" s="466">
        <f>L62</f>
        <v>0</v>
      </c>
      <c r="M58" s="466">
        <f>M62</f>
        <v>0</v>
      </c>
      <c r="N58" s="467">
        <f>N62</f>
        <v>0</v>
      </c>
    </row>
    <row r="59" spans="1:14" ht="12" customHeight="1">
      <c r="A59" s="366"/>
      <c r="B59" s="357"/>
      <c r="C59" s="352"/>
      <c r="D59" s="353"/>
      <c r="E59" s="354"/>
      <c r="F59" s="354"/>
      <c r="G59" s="354"/>
      <c r="H59" s="354"/>
      <c r="I59" s="354"/>
      <c r="J59" s="354"/>
      <c r="K59" s="354"/>
      <c r="L59" s="354"/>
      <c r="M59" s="354"/>
      <c r="N59" s="355"/>
    </row>
    <row r="60" spans="1:14" ht="12" customHeight="1">
      <c r="A60" s="366"/>
      <c r="B60" s="369" t="s">
        <v>47</v>
      </c>
      <c r="C60" s="352" t="s">
        <v>10</v>
      </c>
      <c r="D60" s="353">
        <f t="shared" si="1"/>
        <v>824</v>
      </c>
      <c r="E60" s="354">
        <f aca="true" t="shared" si="20" ref="E60:N60">SUM(E61:E62)</f>
        <v>0</v>
      </c>
      <c r="F60" s="354">
        <f t="shared" si="20"/>
        <v>14</v>
      </c>
      <c r="G60" s="354">
        <f>SUM(G61:G62)</f>
        <v>92</v>
      </c>
      <c r="H60" s="354">
        <f t="shared" si="20"/>
        <v>255</v>
      </c>
      <c r="I60" s="354">
        <f t="shared" si="20"/>
        <v>352</v>
      </c>
      <c r="J60" s="354">
        <f t="shared" si="20"/>
        <v>101</v>
      </c>
      <c r="K60" s="354">
        <f t="shared" si="20"/>
        <v>9</v>
      </c>
      <c r="L60" s="354">
        <f t="shared" si="20"/>
        <v>1</v>
      </c>
      <c r="M60" s="354">
        <f t="shared" si="20"/>
        <v>0</v>
      </c>
      <c r="N60" s="355">
        <f t="shared" si="20"/>
        <v>0</v>
      </c>
    </row>
    <row r="61" spans="1:14" ht="12" customHeight="1">
      <c r="A61" s="366"/>
      <c r="B61" s="369"/>
      <c r="C61" s="352" t="s">
        <v>11</v>
      </c>
      <c r="D61" s="353">
        <f>SUM(E61:N61)</f>
        <v>403</v>
      </c>
      <c r="E61" s="466">
        <v>0</v>
      </c>
      <c r="F61" s="470">
        <v>10</v>
      </c>
      <c r="G61" s="470">
        <v>40</v>
      </c>
      <c r="H61" s="470">
        <v>125</v>
      </c>
      <c r="I61" s="470">
        <v>176</v>
      </c>
      <c r="J61" s="470">
        <v>45</v>
      </c>
      <c r="K61" s="470">
        <v>6</v>
      </c>
      <c r="L61" s="470">
        <v>1</v>
      </c>
      <c r="M61" s="466">
        <v>0</v>
      </c>
      <c r="N61" s="467">
        <v>0</v>
      </c>
    </row>
    <row r="62" spans="1:14" ht="12" customHeight="1">
      <c r="A62" s="366"/>
      <c r="B62" s="369"/>
      <c r="C62" s="352" t="s">
        <v>12</v>
      </c>
      <c r="D62" s="353">
        <f t="shared" si="1"/>
        <v>421</v>
      </c>
      <c r="E62" s="466">
        <v>0</v>
      </c>
      <c r="F62" s="470">
        <v>4</v>
      </c>
      <c r="G62" s="470">
        <v>52</v>
      </c>
      <c r="H62" s="470">
        <v>130</v>
      </c>
      <c r="I62" s="470">
        <v>176</v>
      </c>
      <c r="J62" s="470">
        <v>56</v>
      </c>
      <c r="K62" s="470">
        <v>3</v>
      </c>
      <c r="L62" s="466">
        <v>0</v>
      </c>
      <c r="M62" s="466">
        <v>0</v>
      </c>
      <c r="N62" s="467">
        <v>0</v>
      </c>
    </row>
    <row r="63" spans="1:14" ht="12" customHeight="1">
      <c r="A63" s="366"/>
      <c r="B63" s="345"/>
      <c r="C63" s="352"/>
      <c r="D63" s="353"/>
      <c r="E63" s="354"/>
      <c r="F63" s="354"/>
      <c r="G63" s="354"/>
      <c r="H63" s="354"/>
      <c r="I63" s="354"/>
      <c r="J63" s="354"/>
      <c r="K63" s="354"/>
      <c r="L63" s="354"/>
      <c r="M63" s="354"/>
      <c r="N63" s="355"/>
    </row>
    <row r="64" spans="1:14" ht="12" customHeight="1">
      <c r="A64" s="408"/>
      <c r="B64" s="369" t="s">
        <v>48</v>
      </c>
      <c r="C64" s="352" t="s">
        <v>10</v>
      </c>
      <c r="D64" s="353">
        <f t="shared" si="1"/>
        <v>1071</v>
      </c>
      <c r="E64" s="354">
        <f aca="true" t="shared" si="21" ref="E64:N64">SUM(E65:E66)</f>
        <v>0</v>
      </c>
      <c r="F64" s="354">
        <f t="shared" si="21"/>
        <v>17</v>
      </c>
      <c r="G64" s="354">
        <f t="shared" si="21"/>
        <v>126</v>
      </c>
      <c r="H64" s="354">
        <f t="shared" si="21"/>
        <v>370</v>
      </c>
      <c r="I64" s="354">
        <f t="shared" si="21"/>
        <v>409</v>
      </c>
      <c r="J64" s="354">
        <f t="shared" si="21"/>
        <v>122</v>
      </c>
      <c r="K64" s="354">
        <f t="shared" si="21"/>
        <v>27</v>
      </c>
      <c r="L64" s="354">
        <f t="shared" si="21"/>
        <v>0</v>
      </c>
      <c r="M64" s="354">
        <f t="shared" si="21"/>
        <v>0</v>
      </c>
      <c r="N64" s="355">
        <f t="shared" si="21"/>
        <v>0</v>
      </c>
    </row>
    <row r="65" spans="1:14" s="373" customFormat="1" ht="12" customHeight="1">
      <c r="A65" s="366"/>
      <c r="B65" s="369"/>
      <c r="C65" s="352" t="s">
        <v>11</v>
      </c>
      <c r="D65" s="353">
        <f t="shared" si="1"/>
        <v>585</v>
      </c>
      <c r="E65" s="466">
        <v>0</v>
      </c>
      <c r="F65" s="470">
        <v>9</v>
      </c>
      <c r="G65" s="470">
        <v>67</v>
      </c>
      <c r="H65" s="470">
        <v>202</v>
      </c>
      <c r="I65" s="470">
        <v>224</v>
      </c>
      <c r="J65" s="470">
        <v>68</v>
      </c>
      <c r="K65" s="470">
        <v>15</v>
      </c>
      <c r="L65" s="466">
        <v>0</v>
      </c>
      <c r="M65" s="466">
        <v>0</v>
      </c>
      <c r="N65" s="467">
        <v>0</v>
      </c>
    </row>
    <row r="66" spans="1:14" s="373" customFormat="1" ht="12" customHeight="1">
      <c r="A66" s="366"/>
      <c r="B66" s="369"/>
      <c r="C66" s="352" t="s">
        <v>12</v>
      </c>
      <c r="D66" s="353">
        <f t="shared" si="1"/>
        <v>486</v>
      </c>
      <c r="E66" s="466">
        <v>0</v>
      </c>
      <c r="F66" s="470">
        <v>8</v>
      </c>
      <c r="G66" s="470">
        <v>59</v>
      </c>
      <c r="H66" s="470">
        <v>168</v>
      </c>
      <c r="I66" s="470">
        <v>185</v>
      </c>
      <c r="J66" s="470">
        <v>54</v>
      </c>
      <c r="K66" s="470">
        <v>12</v>
      </c>
      <c r="L66" s="466">
        <v>0</v>
      </c>
      <c r="M66" s="466">
        <v>0</v>
      </c>
      <c r="N66" s="467">
        <v>0</v>
      </c>
    </row>
    <row r="67" spans="1:14" s="373" customFormat="1" ht="12" customHeight="1">
      <c r="A67" s="366"/>
      <c r="B67" s="357"/>
      <c r="C67" s="352"/>
      <c r="D67" s="370"/>
      <c r="E67" s="390"/>
      <c r="F67" s="390"/>
      <c r="G67" s="390"/>
      <c r="H67" s="390"/>
      <c r="I67" s="390"/>
      <c r="J67" s="390"/>
      <c r="K67" s="390"/>
      <c r="L67" s="390"/>
      <c r="M67" s="390"/>
      <c r="N67" s="355"/>
    </row>
    <row r="68" spans="1:14" s="373" customFormat="1" ht="12" customHeight="1">
      <c r="A68" s="412"/>
      <c r="B68" s="413"/>
      <c r="C68" s="347"/>
      <c r="D68" s="414"/>
      <c r="E68" s="414"/>
      <c r="F68" s="414"/>
      <c r="G68" s="414"/>
      <c r="H68" s="414"/>
      <c r="I68" s="414"/>
      <c r="J68" s="414"/>
      <c r="K68" s="414"/>
      <c r="L68" s="414"/>
      <c r="M68" s="414"/>
      <c r="N68" s="414"/>
    </row>
    <row r="69" spans="1:14" ht="12" customHeight="1">
      <c r="A69" s="373"/>
      <c r="B69" s="373"/>
      <c r="C69" s="409"/>
      <c r="D69" s="364"/>
      <c r="E69" s="364"/>
      <c r="F69" s="364"/>
      <c r="G69" s="364"/>
      <c r="H69" s="364"/>
      <c r="I69" s="364"/>
      <c r="J69" s="364"/>
      <c r="K69" s="364"/>
      <c r="L69" s="364"/>
      <c r="M69" s="364"/>
      <c r="N69" s="364"/>
    </row>
    <row r="70" spans="2:14" ht="12" customHeight="1">
      <c r="B70" s="345"/>
      <c r="C70" s="409"/>
      <c r="D70" s="364"/>
      <c r="E70" s="364"/>
      <c r="F70" s="364"/>
      <c r="G70" s="364"/>
      <c r="H70" s="415" t="s">
        <v>489</v>
      </c>
      <c r="I70" s="364"/>
      <c r="J70" s="364"/>
      <c r="K70" s="364"/>
      <c r="L70" s="364"/>
      <c r="M70" s="364"/>
      <c r="N70" s="364"/>
    </row>
    <row r="71" spans="2:14" ht="12" customHeight="1">
      <c r="B71" s="345"/>
      <c r="C71" s="409"/>
      <c r="D71" s="364"/>
      <c r="E71" s="364"/>
      <c r="F71" s="364"/>
      <c r="G71" s="364"/>
      <c r="H71" s="364"/>
      <c r="I71" s="364"/>
      <c r="J71" s="364"/>
      <c r="K71" s="364"/>
      <c r="L71" s="364"/>
      <c r="M71" s="364"/>
      <c r="N71" s="364"/>
    </row>
    <row r="72" spans="2:14" ht="12" customHeight="1">
      <c r="B72" s="345"/>
      <c r="C72" s="409"/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364"/>
    </row>
    <row r="73" spans="2:14" ht="12" customHeight="1">
      <c r="B73" s="345"/>
      <c r="C73" s="409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364"/>
    </row>
    <row r="74" spans="2:14" ht="12" customHeight="1">
      <c r="B74" s="345"/>
      <c r="C74" s="409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</row>
    <row r="75" spans="2:15" ht="12" customHeight="1">
      <c r="B75" s="345"/>
      <c r="C75" s="409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4"/>
      <c r="O75" s="364"/>
    </row>
    <row r="76" spans="2:15" ht="12" customHeight="1">
      <c r="B76" s="373"/>
      <c r="C76" s="409"/>
      <c r="D76" s="364"/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364"/>
    </row>
    <row r="77" spans="2:15" ht="12" customHeight="1">
      <c r="B77" s="373"/>
      <c r="C77" s="409"/>
      <c r="D77" s="364"/>
      <c r="E77" s="364"/>
      <c r="F77" s="364"/>
      <c r="G77" s="364"/>
      <c r="H77" s="364"/>
      <c r="I77" s="364"/>
      <c r="J77" s="364"/>
      <c r="K77" s="364"/>
      <c r="L77" s="364"/>
      <c r="M77" s="364"/>
      <c r="N77" s="364"/>
      <c r="O77" s="364"/>
    </row>
    <row r="78" spans="2:14" ht="12" customHeight="1">
      <c r="B78" s="373"/>
      <c r="C78" s="409"/>
      <c r="D78" s="364"/>
      <c r="E78" s="364"/>
      <c r="F78" s="364"/>
      <c r="G78" s="364"/>
      <c r="H78" s="364"/>
      <c r="I78" s="364"/>
      <c r="J78" s="364"/>
      <c r="K78" s="364"/>
      <c r="L78" s="364"/>
      <c r="M78" s="364"/>
      <c r="N78" s="364"/>
    </row>
    <row r="79" spans="2:14" ht="12" customHeight="1">
      <c r="B79" s="345"/>
      <c r="C79" s="409"/>
      <c r="D79" s="364"/>
      <c r="E79" s="364"/>
      <c r="F79" s="364"/>
      <c r="G79" s="364"/>
      <c r="H79" s="364"/>
      <c r="I79" s="364"/>
      <c r="J79" s="364"/>
      <c r="K79" s="364"/>
      <c r="L79" s="364"/>
      <c r="M79" s="364"/>
      <c r="N79" s="364"/>
    </row>
    <row r="80" spans="2:14" ht="12" customHeight="1">
      <c r="B80" s="357"/>
      <c r="C80" s="409"/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</row>
    <row r="81" spans="2:14" ht="12" customHeight="1">
      <c r="B81" s="357"/>
      <c r="C81" s="409"/>
      <c r="D81" s="364"/>
      <c r="E81" s="364"/>
      <c r="F81" s="364"/>
      <c r="G81" s="364"/>
      <c r="H81" s="364"/>
      <c r="I81" s="364"/>
      <c r="J81" s="364"/>
      <c r="K81" s="364"/>
      <c r="L81" s="364"/>
      <c r="M81" s="364"/>
      <c r="N81" s="364"/>
    </row>
    <row r="82" spans="2:14" ht="12" customHeight="1">
      <c r="B82" s="345"/>
      <c r="C82" s="409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</row>
    <row r="83" spans="2:14" ht="12" customHeight="1">
      <c r="B83" s="357"/>
      <c r="C83" s="409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</row>
    <row r="84" spans="2:14" ht="12" customHeight="1">
      <c r="B84" s="357"/>
      <c r="C84" s="409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</row>
    <row r="85" spans="2:14" ht="12" customHeight="1">
      <c r="B85" s="345"/>
      <c r="C85" s="409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</row>
    <row r="86" spans="2:14" ht="12" customHeight="1">
      <c r="B86" s="357"/>
      <c r="C86" s="409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</row>
    <row r="87" spans="2:14" ht="12" customHeight="1">
      <c r="B87" s="357"/>
      <c r="C87" s="409"/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4"/>
    </row>
    <row r="88" spans="2:14" ht="12" customHeight="1">
      <c r="B88" s="345"/>
      <c r="C88" s="409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</row>
    <row r="89" spans="2:14" ht="12" customHeight="1">
      <c r="B89" s="357"/>
      <c r="C89" s="409"/>
      <c r="D89" s="364"/>
      <c r="E89" s="364"/>
      <c r="F89" s="364"/>
      <c r="G89" s="364"/>
      <c r="H89" s="364"/>
      <c r="I89" s="364"/>
      <c r="J89" s="364"/>
      <c r="K89" s="364"/>
      <c r="L89" s="364"/>
      <c r="M89" s="364"/>
      <c r="N89" s="364"/>
    </row>
    <row r="90" spans="2:14" ht="12" customHeight="1">
      <c r="B90" s="357"/>
      <c r="C90" s="409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4"/>
    </row>
    <row r="91" spans="2:14" ht="12" customHeight="1">
      <c r="B91" s="345"/>
      <c r="C91" s="409"/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4"/>
    </row>
    <row r="92" spans="2:14" ht="12" customHeight="1">
      <c r="B92" s="357"/>
      <c r="C92" s="409"/>
      <c r="D92" s="364"/>
      <c r="E92" s="364"/>
      <c r="F92" s="364"/>
      <c r="G92" s="364"/>
      <c r="H92" s="364"/>
      <c r="I92" s="364"/>
      <c r="J92" s="364"/>
      <c r="K92" s="364"/>
      <c r="L92" s="364"/>
      <c r="M92" s="364"/>
      <c r="N92" s="364"/>
    </row>
    <row r="93" spans="2:14" ht="12" customHeight="1">
      <c r="B93" s="357"/>
      <c r="C93" s="409"/>
      <c r="D93" s="364"/>
      <c r="E93" s="364"/>
      <c r="F93" s="364"/>
      <c r="G93" s="364"/>
      <c r="H93" s="364"/>
      <c r="I93" s="364"/>
      <c r="J93" s="364"/>
      <c r="K93" s="364"/>
      <c r="L93" s="364"/>
      <c r="M93" s="364"/>
      <c r="N93" s="364"/>
    </row>
    <row r="94" spans="2:14" ht="12" customHeight="1">
      <c r="B94" s="345"/>
      <c r="C94" s="409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</row>
    <row r="95" spans="2:14" ht="12" customHeight="1">
      <c r="B95" s="357"/>
      <c r="C95" s="409"/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</row>
    <row r="96" spans="2:14" ht="12" customHeight="1">
      <c r="B96" s="357"/>
      <c r="C96" s="409"/>
      <c r="D96" s="364"/>
      <c r="E96" s="364"/>
      <c r="F96" s="364"/>
      <c r="G96" s="364"/>
      <c r="H96" s="364"/>
      <c r="I96" s="364"/>
      <c r="J96" s="364"/>
      <c r="K96" s="364"/>
      <c r="L96" s="364"/>
      <c r="M96" s="364"/>
      <c r="N96" s="364"/>
    </row>
    <row r="97" spans="2:14" ht="12" customHeight="1">
      <c r="B97" s="345"/>
      <c r="C97" s="409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</row>
    <row r="98" spans="2:14" ht="12" customHeight="1">
      <c r="B98" s="345"/>
      <c r="C98" s="409"/>
      <c r="D98" s="364"/>
      <c r="E98" s="364"/>
      <c r="F98" s="364"/>
      <c r="G98" s="364"/>
      <c r="H98" s="364"/>
      <c r="I98" s="364"/>
      <c r="J98" s="364"/>
      <c r="K98" s="364"/>
      <c r="L98" s="364"/>
      <c r="M98" s="364"/>
      <c r="N98" s="364"/>
    </row>
    <row r="99" spans="2:14" ht="12" customHeight="1">
      <c r="B99" s="345"/>
      <c r="C99" s="409"/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364"/>
    </row>
    <row r="100" spans="2:14" ht="12" customHeight="1">
      <c r="B100" s="345"/>
      <c r="C100" s="409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</row>
    <row r="101" spans="2:14" ht="12" customHeight="1">
      <c r="B101" s="357"/>
      <c r="C101" s="409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</row>
    <row r="102" spans="2:14" ht="12" customHeight="1">
      <c r="B102" s="357"/>
      <c r="C102" s="409"/>
      <c r="D102" s="364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</row>
    <row r="103" spans="2:14" ht="12" customHeight="1">
      <c r="B103" s="345"/>
      <c r="C103" s="409"/>
      <c r="D103" s="364"/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</row>
    <row r="104" spans="2:14" ht="12" customHeight="1">
      <c r="B104" s="357"/>
      <c r="C104" s="409"/>
      <c r="D104" s="364"/>
      <c r="E104" s="364"/>
      <c r="F104" s="364"/>
      <c r="G104" s="364"/>
      <c r="H104" s="364"/>
      <c r="I104" s="364"/>
      <c r="J104" s="364"/>
      <c r="K104" s="364"/>
      <c r="L104" s="364"/>
      <c r="M104" s="364"/>
      <c r="N104" s="364"/>
    </row>
    <row r="105" spans="2:14" ht="12" customHeight="1">
      <c r="B105" s="357"/>
      <c r="C105" s="409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</row>
    <row r="106" spans="2:14" ht="12" customHeight="1">
      <c r="B106" s="345"/>
      <c r="C106" s="409"/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</row>
    <row r="107" spans="2:14" ht="12" customHeight="1">
      <c r="B107" s="357"/>
      <c r="C107" s="409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</row>
    <row r="108" spans="2:14" ht="12" customHeight="1">
      <c r="B108" s="357"/>
      <c r="C108" s="409"/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</row>
    <row r="109" spans="2:14" ht="12" customHeight="1">
      <c r="B109" s="345"/>
      <c r="C109" s="409"/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</row>
    <row r="110" spans="2:14" ht="12" customHeight="1">
      <c r="B110" s="357"/>
      <c r="C110" s="409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  <c r="N110" s="364"/>
    </row>
    <row r="111" spans="2:14" ht="12" customHeight="1">
      <c r="B111" s="357"/>
      <c r="C111" s="409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</row>
    <row r="112" spans="2:14" ht="12" customHeight="1">
      <c r="B112" s="345"/>
      <c r="C112" s="409"/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N112" s="364"/>
    </row>
    <row r="113" spans="2:14" ht="12" customHeight="1">
      <c r="B113" s="357"/>
      <c r="C113" s="409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N113" s="364"/>
    </row>
    <row r="114" spans="2:14" ht="12" customHeight="1">
      <c r="B114" s="357"/>
      <c r="C114" s="409"/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</row>
    <row r="115" spans="2:14" ht="12" customHeight="1">
      <c r="B115" s="345"/>
      <c r="C115" s="409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</row>
    <row r="116" spans="2:14" ht="12" customHeight="1">
      <c r="B116" s="357"/>
      <c r="C116" s="409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</row>
    <row r="117" spans="2:14" ht="12" customHeight="1">
      <c r="B117" s="357"/>
      <c r="C117" s="409"/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</row>
    <row r="118" spans="2:14" ht="12" customHeight="1">
      <c r="B118" s="345"/>
      <c r="C118" s="409"/>
      <c r="D118" s="364"/>
      <c r="E118" s="364"/>
      <c r="F118" s="364"/>
      <c r="G118" s="364"/>
      <c r="H118" s="364"/>
      <c r="I118" s="364"/>
      <c r="J118" s="364"/>
      <c r="K118" s="364"/>
      <c r="L118" s="364"/>
      <c r="M118" s="364"/>
      <c r="N118" s="364"/>
    </row>
    <row r="119" spans="2:14" ht="12" customHeight="1">
      <c r="B119" s="357"/>
      <c r="C119" s="409"/>
      <c r="D119" s="364"/>
      <c r="E119" s="364"/>
      <c r="F119" s="364"/>
      <c r="G119" s="364"/>
      <c r="H119" s="364"/>
      <c r="I119" s="364"/>
      <c r="J119" s="364"/>
      <c r="K119" s="364"/>
      <c r="L119" s="364"/>
      <c r="M119" s="364"/>
      <c r="N119" s="364"/>
    </row>
    <row r="120" spans="2:14" ht="12" customHeight="1">
      <c r="B120" s="357"/>
      <c r="C120" s="409"/>
      <c r="D120" s="364"/>
      <c r="E120" s="364"/>
      <c r="F120" s="364"/>
      <c r="G120" s="364"/>
      <c r="H120" s="364"/>
      <c r="I120" s="364"/>
      <c r="J120" s="364"/>
      <c r="K120" s="364"/>
      <c r="L120" s="364"/>
      <c r="M120" s="364"/>
      <c r="N120" s="364"/>
    </row>
    <row r="121" spans="2:14" ht="12" customHeight="1">
      <c r="B121" s="345"/>
      <c r="C121" s="409"/>
      <c r="D121" s="364"/>
      <c r="E121" s="364"/>
      <c r="F121" s="364"/>
      <c r="G121" s="364"/>
      <c r="H121" s="364"/>
      <c r="I121" s="364"/>
      <c r="J121" s="364"/>
      <c r="K121" s="364"/>
      <c r="L121" s="364"/>
      <c r="M121" s="364"/>
      <c r="N121" s="364"/>
    </row>
    <row r="122" spans="2:14" ht="12" customHeight="1">
      <c r="B122" s="357"/>
      <c r="C122" s="409"/>
      <c r="D122" s="364"/>
      <c r="E122" s="364"/>
      <c r="F122" s="364"/>
      <c r="G122" s="364"/>
      <c r="H122" s="364"/>
      <c r="I122" s="364"/>
      <c r="J122" s="364"/>
      <c r="K122" s="364"/>
      <c r="L122" s="364"/>
      <c r="M122" s="364"/>
      <c r="N122" s="364"/>
    </row>
    <row r="123" spans="2:14" ht="12" customHeight="1">
      <c r="B123" s="357"/>
      <c r="C123" s="409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</row>
    <row r="124" spans="2:14" ht="12" customHeight="1">
      <c r="B124" s="345"/>
      <c r="C124" s="409"/>
      <c r="D124" s="364"/>
      <c r="E124" s="364"/>
      <c r="F124" s="364"/>
      <c r="G124" s="364"/>
      <c r="H124" s="364"/>
      <c r="I124" s="364"/>
      <c r="J124" s="364"/>
      <c r="K124" s="364"/>
      <c r="L124" s="364"/>
      <c r="M124" s="364"/>
      <c r="N124" s="364"/>
    </row>
    <row r="125" spans="2:14" ht="12" customHeight="1">
      <c r="B125" s="345"/>
      <c r="C125" s="409"/>
      <c r="D125" s="364"/>
      <c r="E125" s="364"/>
      <c r="F125" s="364"/>
      <c r="G125" s="364"/>
      <c r="H125" s="364"/>
      <c r="I125" s="364"/>
      <c r="J125" s="364"/>
      <c r="K125" s="364"/>
      <c r="L125" s="364"/>
      <c r="M125" s="364"/>
      <c r="N125" s="364"/>
    </row>
    <row r="126" spans="2:14" ht="12" customHeight="1">
      <c r="B126" s="345"/>
      <c r="C126" s="409"/>
      <c r="D126" s="364"/>
      <c r="E126" s="364"/>
      <c r="F126" s="364"/>
      <c r="G126" s="364"/>
      <c r="H126" s="364"/>
      <c r="I126" s="364"/>
      <c r="J126" s="364"/>
      <c r="K126" s="364"/>
      <c r="L126" s="364"/>
      <c r="M126" s="364"/>
      <c r="N126" s="364"/>
    </row>
    <row r="127" spans="2:14" ht="12" customHeight="1">
      <c r="B127" s="345"/>
      <c r="C127" s="409"/>
      <c r="D127" s="364"/>
      <c r="E127" s="364"/>
      <c r="F127" s="364"/>
      <c r="G127" s="364"/>
      <c r="H127" s="364"/>
      <c r="I127" s="364"/>
      <c r="J127" s="364"/>
      <c r="K127" s="364"/>
      <c r="L127" s="364"/>
      <c r="M127" s="364"/>
      <c r="N127" s="364"/>
    </row>
    <row r="128" spans="2:14" ht="12" customHeight="1">
      <c r="B128" s="357"/>
      <c r="C128" s="409"/>
      <c r="D128" s="364"/>
      <c r="E128" s="364"/>
      <c r="F128" s="364"/>
      <c r="G128" s="364"/>
      <c r="H128" s="364"/>
      <c r="I128" s="364"/>
      <c r="J128" s="364"/>
      <c r="K128" s="364"/>
      <c r="L128" s="364"/>
      <c r="M128" s="364"/>
      <c r="N128" s="364"/>
    </row>
    <row r="129" spans="2:14" ht="12" customHeight="1">
      <c r="B129" s="357"/>
      <c r="C129" s="409"/>
      <c r="D129" s="364"/>
      <c r="E129" s="364"/>
      <c r="F129" s="364"/>
      <c r="G129" s="364"/>
      <c r="H129" s="364"/>
      <c r="I129" s="364"/>
      <c r="J129" s="364"/>
      <c r="K129" s="364"/>
      <c r="L129" s="364"/>
      <c r="M129" s="364"/>
      <c r="N129" s="364"/>
    </row>
    <row r="130" spans="2:14" ht="12" customHeight="1">
      <c r="B130" s="345"/>
      <c r="C130" s="409"/>
      <c r="D130" s="364"/>
      <c r="E130" s="364"/>
      <c r="F130" s="364"/>
      <c r="G130" s="364"/>
      <c r="H130" s="364"/>
      <c r="I130" s="364"/>
      <c r="J130" s="364"/>
      <c r="K130" s="364"/>
      <c r="L130" s="364"/>
      <c r="M130" s="364"/>
      <c r="N130" s="364"/>
    </row>
    <row r="131" spans="2:14" ht="12" customHeight="1">
      <c r="B131" s="357"/>
      <c r="C131" s="409"/>
      <c r="D131" s="364"/>
      <c r="E131" s="364"/>
      <c r="F131" s="364"/>
      <c r="G131" s="364"/>
      <c r="H131" s="364"/>
      <c r="I131" s="364"/>
      <c r="J131" s="364"/>
      <c r="K131" s="364"/>
      <c r="L131" s="364"/>
      <c r="M131" s="364"/>
      <c r="N131" s="364"/>
    </row>
    <row r="132" spans="2:14" ht="12" customHeight="1">
      <c r="B132" s="357"/>
      <c r="C132" s="409"/>
      <c r="D132" s="364"/>
      <c r="E132" s="364"/>
      <c r="F132" s="364"/>
      <c r="G132" s="364"/>
      <c r="H132" s="364"/>
      <c r="I132" s="364"/>
      <c r="J132" s="364"/>
      <c r="K132" s="364"/>
      <c r="L132" s="364"/>
      <c r="M132" s="364"/>
      <c r="N132" s="364"/>
    </row>
    <row r="133" spans="2:14" ht="12" customHeight="1">
      <c r="B133" s="345"/>
      <c r="C133" s="409"/>
      <c r="D133" s="364"/>
      <c r="E133" s="364"/>
      <c r="F133" s="364"/>
      <c r="G133" s="364"/>
      <c r="H133" s="364"/>
      <c r="I133" s="364"/>
      <c r="J133" s="364"/>
      <c r="K133" s="364"/>
      <c r="L133" s="364"/>
      <c r="M133" s="364"/>
      <c r="N133" s="364"/>
    </row>
    <row r="134" spans="2:14" ht="12" customHeight="1">
      <c r="B134" s="345"/>
      <c r="C134" s="409"/>
      <c r="D134" s="364"/>
      <c r="E134" s="364"/>
      <c r="F134" s="364"/>
      <c r="G134" s="364"/>
      <c r="H134" s="364"/>
      <c r="I134" s="364"/>
      <c r="J134" s="364"/>
      <c r="K134" s="364"/>
      <c r="L134" s="364"/>
      <c r="M134" s="364"/>
      <c r="N134" s="364"/>
    </row>
    <row r="135" spans="2:14" ht="12" customHeight="1">
      <c r="B135" s="345"/>
      <c r="C135" s="409"/>
      <c r="D135" s="364"/>
      <c r="E135" s="364"/>
      <c r="F135" s="364"/>
      <c r="G135" s="364"/>
      <c r="H135" s="364"/>
      <c r="I135" s="364"/>
      <c r="J135" s="364"/>
      <c r="K135" s="364"/>
      <c r="L135" s="364"/>
      <c r="M135" s="364"/>
      <c r="N135" s="364"/>
    </row>
    <row r="136" spans="2:14" ht="12" customHeight="1">
      <c r="B136" s="345"/>
      <c r="C136" s="409"/>
      <c r="D136" s="364"/>
      <c r="E136" s="364"/>
      <c r="F136" s="364"/>
      <c r="G136" s="364"/>
      <c r="H136" s="364"/>
      <c r="I136" s="364"/>
      <c r="J136" s="364"/>
      <c r="K136" s="364"/>
      <c r="L136" s="364"/>
      <c r="M136" s="364"/>
      <c r="N136" s="364"/>
    </row>
    <row r="137" spans="2:14" ht="12" customHeight="1">
      <c r="B137" s="357"/>
      <c r="C137" s="409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</row>
    <row r="138" spans="2:14" ht="12" customHeight="1">
      <c r="B138" s="357"/>
      <c r="C138" s="409"/>
      <c r="D138" s="364"/>
      <c r="E138" s="364"/>
      <c r="F138" s="364"/>
      <c r="G138" s="364"/>
      <c r="H138" s="364"/>
      <c r="I138" s="364"/>
      <c r="J138" s="364"/>
      <c r="K138" s="364"/>
      <c r="L138" s="364"/>
      <c r="M138" s="364"/>
      <c r="N138" s="364"/>
    </row>
    <row r="139" spans="2:14" ht="12" customHeight="1">
      <c r="B139" s="345"/>
      <c r="C139" s="409"/>
      <c r="D139" s="364"/>
      <c r="E139" s="364"/>
      <c r="F139" s="364"/>
      <c r="G139" s="364"/>
      <c r="H139" s="364"/>
      <c r="I139" s="364"/>
      <c r="J139" s="364"/>
      <c r="K139" s="364"/>
      <c r="L139" s="364"/>
      <c r="M139" s="364"/>
      <c r="N139" s="364"/>
    </row>
    <row r="140" spans="2:14" ht="12" customHeight="1">
      <c r="B140" s="345"/>
      <c r="C140" s="409"/>
      <c r="D140" s="364"/>
      <c r="E140" s="364"/>
      <c r="F140" s="364"/>
      <c r="G140" s="364"/>
      <c r="H140" s="364"/>
      <c r="I140" s="364"/>
      <c r="J140" s="364"/>
      <c r="K140" s="364"/>
      <c r="L140" s="364"/>
      <c r="M140" s="364"/>
      <c r="N140" s="364"/>
    </row>
    <row r="141" spans="2:14" ht="12" customHeight="1">
      <c r="B141" s="345"/>
      <c r="C141" s="409"/>
      <c r="D141" s="364"/>
      <c r="E141" s="364"/>
      <c r="F141" s="364"/>
      <c r="G141" s="364"/>
      <c r="H141" s="364"/>
      <c r="I141" s="364"/>
      <c r="J141" s="364"/>
      <c r="K141" s="364"/>
      <c r="L141" s="364"/>
      <c r="M141" s="364"/>
      <c r="N141" s="364"/>
    </row>
    <row r="142" spans="2:14" ht="12" customHeight="1">
      <c r="B142" s="345"/>
      <c r="C142" s="409"/>
      <c r="D142" s="364"/>
      <c r="E142" s="364"/>
      <c r="F142" s="364"/>
      <c r="G142" s="364"/>
      <c r="H142" s="364"/>
      <c r="I142" s="364"/>
      <c r="J142" s="364"/>
      <c r="K142" s="364"/>
      <c r="L142" s="364"/>
      <c r="M142" s="364"/>
      <c r="N142" s="364"/>
    </row>
    <row r="143" spans="2:14" ht="12" customHeight="1">
      <c r="B143" s="357"/>
      <c r="C143" s="409"/>
      <c r="D143" s="364"/>
      <c r="E143" s="364"/>
      <c r="F143" s="364"/>
      <c r="G143" s="364"/>
      <c r="H143" s="364"/>
      <c r="I143" s="364"/>
      <c r="J143" s="364"/>
      <c r="K143" s="364"/>
      <c r="L143" s="364"/>
      <c r="M143" s="364"/>
      <c r="N143" s="364"/>
    </row>
    <row r="144" spans="2:14" ht="12" customHeight="1">
      <c r="B144" s="357"/>
      <c r="C144" s="409"/>
      <c r="D144" s="364"/>
      <c r="E144" s="364"/>
      <c r="F144" s="364"/>
      <c r="G144" s="364"/>
      <c r="H144" s="364"/>
      <c r="I144" s="364"/>
      <c r="J144" s="364"/>
      <c r="K144" s="364"/>
      <c r="L144" s="364"/>
      <c r="M144" s="364"/>
      <c r="N144" s="364"/>
    </row>
    <row r="145" spans="2:14" ht="12" customHeight="1">
      <c r="B145" s="345"/>
      <c r="C145" s="409"/>
      <c r="D145" s="364"/>
      <c r="E145" s="364"/>
      <c r="F145" s="364"/>
      <c r="G145" s="364"/>
      <c r="H145" s="364"/>
      <c r="I145" s="364"/>
      <c r="J145" s="364"/>
      <c r="K145" s="364"/>
      <c r="L145" s="364"/>
      <c r="M145" s="364"/>
      <c r="N145" s="364"/>
    </row>
    <row r="146" spans="2:14" ht="12" customHeight="1">
      <c r="B146" s="357"/>
      <c r="C146" s="409"/>
      <c r="D146" s="364"/>
      <c r="E146" s="364"/>
      <c r="F146" s="364"/>
      <c r="G146" s="364"/>
      <c r="H146" s="364"/>
      <c r="I146" s="364"/>
      <c r="J146" s="364"/>
      <c r="K146" s="364"/>
      <c r="L146" s="364"/>
      <c r="M146" s="364"/>
      <c r="N146" s="364"/>
    </row>
    <row r="147" spans="2:14" ht="12" customHeight="1">
      <c r="B147" s="357"/>
      <c r="C147" s="409"/>
      <c r="D147" s="364"/>
      <c r="E147" s="364"/>
      <c r="F147" s="364"/>
      <c r="G147" s="364"/>
      <c r="H147" s="364"/>
      <c r="I147" s="364"/>
      <c r="J147" s="364"/>
      <c r="K147" s="364"/>
      <c r="L147" s="364"/>
      <c r="M147" s="364"/>
      <c r="N147" s="364"/>
    </row>
    <row r="148" spans="2:14" ht="12" customHeight="1">
      <c r="B148" s="345"/>
      <c r="C148" s="409"/>
      <c r="D148" s="364"/>
      <c r="E148" s="364"/>
      <c r="F148" s="364"/>
      <c r="G148" s="364"/>
      <c r="H148" s="364"/>
      <c r="I148" s="364"/>
      <c r="J148" s="364"/>
      <c r="K148" s="364"/>
      <c r="L148" s="364"/>
      <c r="M148" s="364"/>
      <c r="N148" s="364"/>
    </row>
    <row r="149" spans="2:14" ht="12" customHeight="1">
      <c r="B149" s="345"/>
      <c r="C149" s="409"/>
      <c r="D149" s="364"/>
      <c r="E149" s="364"/>
      <c r="F149" s="364"/>
      <c r="G149" s="364"/>
      <c r="H149" s="364"/>
      <c r="I149" s="364"/>
      <c r="J149" s="364"/>
      <c r="K149" s="364"/>
      <c r="L149" s="364"/>
      <c r="M149" s="364"/>
      <c r="N149" s="364"/>
    </row>
    <row r="150" spans="2:14" ht="12" customHeight="1">
      <c r="B150" s="345"/>
      <c r="C150" s="409"/>
      <c r="D150" s="364"/>
      <c r="E150" s="364"/>
      <c r="F150" s="364"/>
      <c r="G150" s="364"/>
      <c r="H150" s="364"/>
      <c r="I150" s="364"/>
      <c r="J150" s="364"/>
      <c r="K150" s="364"/>
      <c r="L150" s="364"/>
      <c r="M150" s="364"/>
      <c r="N150" s="364"/>
    </row>
    <row r="151" spans="2:14" ht="12" customHeight="1">
      <c r="B151" s="345"/>
      <c r="C151" s="409"/>
      <c r="D151" s="364"/>
      <c r="E151" s="364"/>
      <c r="F151" s="364"/>
      <c r="G151" s="364"/>
      <c r="H151" s="364"/>
      <c r="I151" s="364"/>
      <c r="J151" s="364"/>
      <c r="K151" s="364"/>
      <c r="L151" s="364"/>
      <c r="M151" s="364"/>
      <c r="N151" s="364"/>
    </row>
    <row r="152" spans="2:14" ht="12" customHeight="1">
      <c r="B152" s="357"/>
      <c r="C152" s="409"/>
      <c r="D152" s="364"/>
      <c r="E152" s="364"/>
      <c r="F152" s="364"/>
      <c r="G152" s="364"/>
      <c r="H152" s="364"/>
      <c r="I152" s="364"/>
      <c r="J152" s="364"/>
      <c r="K152" s="364"/>
      <c r="L152" s="364"/>
      <c r="M152" s="364"/>
      <c r="N152" s="364"/>
    </row>
    <row r="153" spans="2:14" ht="12" customHeight="1">
      <c r="B153" s="357"/>
      <c r="C153" s="409"/>
      <c r="D153" s="364"/>
      <c r="E153" s="364"/>
      <c r="F153" s="364"/>
      <c r="G153" s="364"/>
      <c r="H153" s="364"/>
      <c r="I153" s="364"/>
      <c r="J153" s="364"/>
      <c r="K153" s="364"/>
      <c r="L153" s="364"/>
      <c r="M153" s="364"/>
      <c r="N153" s="364"/>
    </row>
    <row r="154" spans="2:14" ht="12" customHeight="1">
      <c r="B154" s="345"/>
      <c r="C154" s="409"/>
      <c r="D154" s="364"/>
      <c r="E154" s="364"/>
      <c r="F154" s="364"/>
      <c r="G154" s="364"/>
      <c r="H154" s="364"/>
      <c r="I154" s="364"/>
      <c r="J154" s="364"/>
      <c r="K154" s="364"/>
      <c r="L154" s="364"/>
      <c r="M154" s="364"/>
      <c r="N154" s="364"/>
    </row>
    <row r="155" spans="2:14" ht="12" customHeight="1">
      <c r="B155" s="357"/>
      <c r="C155" s="409"/>
      <c r="D155" s="364"/>
      <c r="E155" s="364"/>
      <c r="F155" s="364"/>
      <c r="G155" s="364"/>
      <c r="H155" s="364"/>
      <c r="I155" s="364"/>
      <c r="J155" s="364"/>
      <c r="K155" s="364"/>
      <c r="L155" s="364"/>
      <c r="M155" s="364"/>
      <c r="N155" s="364"/>
    </row>
    <row r="156" spans="2:14" ht="12" customHeight="1">
      <c r="B156" s="357"/>
      <c r="C156" s="409"/>
      <c r="D156" s="364"/>
      <c r="E156" s="364"/>
      <c r="F156" s="364"/>
      <c r="G156" s="364"/>
      <c r="H156" s="364"/>
      <c r="I156" s="364"/>
      <c r="J156" s="364"/>
      <c r="K156" s="364"/>
      <c r="L156" s="364"/>
      <c r="M156" s="364"/>
      <c r="N156" s="364"/>
    </row>
    <row r="157" spans="2:14" ht="12" customHeight="1">
      <c r="B157" s="345"/>
      <c r="C157" s="409"/>
      <c r="D157" s="364"/>
      <c r="E157" s="364"/>
      <c r="F157" s="364"/>
      <c r="G157" s="364"/>
      <c r="H157" s="364"/>
      <c r="I157" s="364"/>
      <c r="J157" s="364"/>
      <c r="K157" s="364"/>
      <c r="L157" s="364"/>
      <c r="M157" s="364"/>
      <c r="N157" s="364"/>
    </row>
    <row r="158" spans="2:14" ht="12" customHeight="1">
      <c r="B158" s="357"/>
      <c r="C158" s="409"/>
      <c r="D158" s="364"/>
      <c r="E158" s="364"/>
      <c r="F158" s="364"/>
      <c r="G158" s="364"/>
      <c r="H158" s="364"/>
      <c r="I158" s="364"/>
      <c r="J158" s="364"/>
      <c r="K158" s="364"/>
      <c r="L158" s="364"/>
      <c r="M158" s="364"/>
      <c r="N158" s="364"/>
    </row>
    <row r="159" spans="2:14" ht="12" customHeight="1">
      <c r="B159" s="357"/>
      <c r="C159" s="409"/>
      <c r="D159" s="364"/>
      <c r="E159" s="364"/>
      <c r="F159" s="364"/>
      <c r="G159" s="364"/>
      <c r="H159" s="364"/>
      <c r="I159" s="364"/>
      <c r="J159" s="364"/>
      <c r="K159" s="364"/>
      <c r="L159" s="364"/>
      <c r="M159" s="364"/>
      <c r="N159" s="364"/>
    </row>
    <row r="160" spans="2:14" ht="12" customHeight="1">
      <c r="B160" s="345"/>
      <c r="C160" s="409"/>
      <c r="D160" s="364"/>
      <c r="E160" s="364"/>
      <c r="F160" s="364"/>
      <c r="G160" s="364"/>
      <c r="H160" s="364"/>
      <c r="I160" s="364"/>
      <c r="J160" s="364"/>
      <c r="K160" s="364"/>
      <c r="L160" s="364"/>
      <c r="M160" s="364"/>
      <c r="N160" s="364"/>
    </row>
    <row r="161" spans="2:14" ht="12" customHeight="1">
      <c r="B161" s="357"/>
      <c r="C161" s="409"/>
      <c r="D161" s="364"/>
      <c r="E161" s="364"/>
      <c r="F161" s="364"/>
      <c r="G161" s="364"/>
      <c r="H161" s="364"/>
      <c r="I161" s="364"/>
      <c r="J161" s="364"/>
      <c r="K161" s="364"/>
      <c r="L161" s="364"/>
      <c r="M161" s="364"/>
      <c r="N161" s="364"/>
    </row>
    <row r="162" spans="2:14" ht="12" customHeight="1">
      <c r="B162" s="357"/>
      <c r="C162" s="409"/>
      <c r="D162" s="364"/>
      <c r="E162" s="364"/>
      <c r="F162" s="364"/>
      <c r="G162" s="364"/>
      <c r="H162" s="364"/>
      <c r="I162" s="364"/>
      <c r="J162" s="364"/>
      <c r="K162" s="364"/>
      <c r="L162" s="364"/>
      <c r="M162" s="364"/>
      <c r="N162" s="364"/>
    </row>
    <row r="163" spans="2:14" ht="12" customHeight="1">
      <c r="B163" s="345"/>
      <c r="C163" s="409"/>
      <c r="D163" s="364"/>
      <c r="E163" s="364"/>
      <c r="F163" s="364"/>
      <c r="G163" s="364"/>
      <c r="H163" s="364"/>
      <c r="I163" s="364"/>
      <c r="J163" s="364"/>
      <c r="K163" s="364"/>
      <c r="L163" s="364"/>
      <c r="M163" s="364"/>
      <c r="N163" s="364"/>
    </row>
    <row r="164" spans="2:14" ht="12" customHeight="1">
      <c r="B164" s="345"/>
      <c r="C164" s="409"/>
      <c r="D164" s="364"/>
      <c r="E164" s="364"/>
      <c r="F164" s="364"/>
      <c r="G164" s="364"/>
      <c r="H164" s="364"/>
      <c r="I164" s="364"/>
      <c r="J164" s="364"/>
      <c r="K164" s="364"/>
      <c r="L164" s="364"/>
      <c r="M164" s="364"/>
      <c r="N164" s="364"/>
    </row>
    <row r="165" spans="2:14" ht="12" customHeight="1">
      <c r="B165" s="345"/>
      <c r="C165" s="409"/>
      <c r="D165" s="364"/>
      <c r="E165" s="364"/>
      <c r="F165" s="364"/>
      <c r="G165" s="364"/>
      <c r="H165" s="364"/>
      <c r="I165" s="364"/>
      <c r="J165" s="364"/>
      <c r="K165" s="364"/>
      <c r="L165" s="364"/>
      <c r="M165" s="364"/>
      <c r="N165" s="364"/>
    </row>
    <row r="166" spans="2:14" ht="12" customHeight="1">
      <c r="B166" s="345"/>
      <c r="C166" s="409"/>
      <c r="D166" s="364"/>
      <c r="E166" s="364"/>
      <c r="F166" s="364"/>
      <c r="G166" s="364"/>
      <c r="H166" s="364"/>
      <c r="I166" s="364"/>
      <c r="J166" s="364"/>
      <c r="K166" s="364"/>
      <c r="L166" s="364"/>
      <c r="M166" s="364"/>
      <c r="N166" s="364"/>
    </row>
    <row r="167" spans="2:14" ht="12" customHeight="1">
      <c r="B167" s="357"/>
      <c r="C167" s="409"/>
      <c r="D167" s="364"/>
      <c r="E167" s="364"/>
      <c r="F167" s="364"/>
      <c r="G167" s="364"/>
      <c r="H167" s="364"/>
      <c r="I167" s="364"/>
      <c r="J167" s="364"/>
      <c r="K167" s="364"/>
      <c r="L167" s="364"/>
      <c r="M167" s="364"/>
      <c r="N167" s="364"/>
    </row>
    <row r="168" spans="2:14" ht="12" customHeight="1">
      <c r="B168" s="357"/>
      <c r="C168" s="409"/>
      <c r="D168" s="364"/>
      <c r="E168" s="364"/>
      <c r="F168" s="364"/>
      <c r="G168" s="364"/>
      <c r="H168" s="364"/>
      <c r="I168" s="364"/>
      <c r="J168" s="364"/>
      <c r="K168" s="364"/>
      <c r="L168" s="364"/>
      <c r="M168" s="364"/>
      <c r="N168" s="364"/>
    </row>
    <row r="169" spans="2:14" ht="12" customHeight="1">
      <c r="B169" s="345"/>
      <c r="C169" s="409"/>
      <c r="D169" s="364"/>
      <c r="E169" s="364"/>
      <c r="F169" s="364"/>
      <c r="G169" s="364"/>
      <c r="H169" s="364"/>
      <c r="I169" s="364"/>
      <c r="J169" s="364"/>
      <c r="K169" s="364"/>
      <c r="L169" s="364"/>
      <c r="M169" s="364"/>
      <c r="N169" s="364"/>
    </row>
    <row r="170" spans="2:14" ht="12" customHeight="1">
      <c r="B170" s="345"/>
      <c r="C170" s="409"/>
      <c r="D170" s="364"/>
      <c r="E170" s="364"/>
      <c r="F170" s="364"/>
      <c r="G170" s="364"/>
      <c r="H170" s="364"/>
      <c r="I170" s="364"/>
      <c r="J170" s="364"/>
      <c r="K170" s="364"/>
      <c r="L170" s="364"/>
      <c r="M170" s="364"/>
      <c r="N170" s="364"/>
    </row>
    <row r="171" spans="2:14" ht="12" customHeight="1">
      <c r="B171" s="345"/>
      <c r="C171" s="409"/>
      <c r="D171" s="364"/>
      <c r="E171" s="364"/>
      <c r="F171" s="364"/>
      <c r="G171" s="364"/>
      <c r="H171" s="364"/>
      <c r="I171" s="364"/>
      <c r="J171" s="364"/>
      <c r="K171" s="364"/>
      <c r="L171" s="364"/>
      <c r="M171" s="364"/>
      <c r="N171" s="364"/>
    </row>
    <row r="172" spans="2:14" ht="12" customHeight="1">
      <c r="B172" s="345"/>
      <c r="C172" s="409"/>
      <c r="D172" s="364"/>
      <c r="E172" s="364"/>
      <c r="F172" s="364"/>
      <c r="G172" s="364"/>
      <c r="H172" s="364"/>
      <c r="I172" s="364"/>
      <c r="J172" s="364"/>
      <c r="K172" s="364"/>
      <c r="L172" s="364"/>
      <c r="M172" s="364"/>
      <c r="N172" s="364"/>
    </row>
    <row r="173" spans="2:14" ht="12" customHeight="1">
      <c r="B173" s="357"/>
      <c r="C173" s="409"/>
      <c r="D173" s="364"/>
      <c r="E173" s="364"/>
      <c r="F173" s="364"/>
      <c r="G173" s="364"/>
      <c r="H173" s="364"/>
      <c r="I173" s="364"/>
      <c r="J173" s="364"/>
      <c r="K173" s="364"/>
      <c r="L173" s="364"/>
      <c r="M173" s="364"/>
      <c r="N173" s="364"/>
    </row>
    <row r="174" spans="2:14" ht="12" customHeight="1">
      <c r="B174" s="357"/>
      <c r="C174" s="409"/>
      <c r="D174" s="364"/>
      <c r="E174" s="364"/>
      <c r="F174" s="364"/>
      <c r="G174" s="364"/>
      <c r="H174" s="364"/>
      <c r="I174" s="364"/>
      <c r="J174" s="364"/>
      <c r="K174" s="364"/>
      <c r="L174" s="364"/>
      <c r="M174" s="364"/>
      <c r="N174" s="364"/>
    </row>
    <row r="175" spans="2:14" ht="12" customHeight="1">
      <c r="B175" s="345"/>
      <c r="C175" s="409"/>
      <c r="D175" s="364"/>
      <c r="E175" s="364"/>
      <c r="F175" s="364"/>
      <c r="G175" s="364"/>
      <c r="H175" s="364"/>
      <c r="I175" s="364"/>
      <c r="J175" s="364"/>
      <c r="K175" s="364"/>
      <c r="L175" s="364"/>
      <c r="M175" s="364"/>
      <c r="N175" s="364"/>
    </row>
    <row r="176" spans="2:14" ht="12" customHeight="1">
      <c r="B176" s="357"/>
      <c r="C176" s="409"/>
      <c r="D176" s="364"/>
      <c r="E176" s="364"/>
      <c r="F176" s="364"/>
      <c r="G176" s="364"/>
      <c r="H176" s="364"/>
      <c r="I176" s="364"/>
      <c r="J176" s="364"/>
      <c r="K176" s="364"/>
      <c r="L176" s="364"/>
      <c r="M176" s="364"/>
      <c r="N176" s="364"/>
    </row>
    <row r="177" spans="2:14" ht="12" customHeight="1">
      <c r="B177" s="357"/>
      <c r="C177" s="409"/>
      <c r="D177" s="364"/>
      <c r="E177" s="364"/>
      <c r="F177" s="364"/>
      <c r="G177" s="364"/>
      <c r="H177" s="364"/>
      <c r="I177" s="364"/>
      <c r="J177" s="364"/>
      <c r="K177" s="364"/>
      <c r="L177" s="364"/>
      <c r="M177" s="364"/>
      <c r="N177" s="364"/>
    </row>
    <row r="178" spans="2:14" ht="12" customHeight="1">
      <c r="B178" s="345"/>
      <c r="C178" s="409"/>
      <c r="D178" s="364"/>
      <c r="E178" s="364"/>
      <c r="F178" s="364"/>
      <c r="G178" s="364"/>
      <c r="H178" s="364"/>
      <c r="I178" s="364"/>
      <c r="J178" s="364"/>
      <c r="K178" s="364"/>
      <c r="L178" s="364"/>
      <c r="M178" s="364"/>
      <c r="N178" s="364"/>
    </row>
    <row r="179" spans="2:14" ht="12" customHeight="1">
      <c r="B179" s="357"/>
      <c r="C179" s="409"/>
      <c r="D179" s="364"/>
      <c r="E179" s="364"/>
      <c r="F179" s="364"/>
      <c r="G179" s="364"/>
      <c r="H179" s="364"/>
      <c r="I179" s="364"/>
      <c r="J179" s="364"/>
      <c r="K179" s="364"/>
      <c r="L179" s="364"/>
      <c r="M179" s="364"/>
      <c r="N179" s="364"/>
    </row>
    <row r="180" spans="2:14" ht="12" customHeight="1">
      <c r="B180" s="357"/>
      <c r="C180" s="409"/>
      <c r="D180" s="364"/>
      <c r="E180" s="364"/>
      <c r="F180" s="364"/>
      <c r="G180" s="364"/>
      <c r="H180" s="364"/>
      <c r="I180" s="364"/>
      <c r="J180" s="364"/>
      <c r="K180" s="364"/>
      <c r="L180" s="364"/>
      <c r="M180" s="364"/>
      <c r="N180" s="364"/>
    </row>
    <row r="181" spans="2:14" ht="12" customHeight="1">
      <c r="B181" s="345"/>
      <c r="C181" s="409"/>
      <c r="D181" s="364"/>
      <c r="E181" s="364"/>
      <c r="F181" s="364"/>
      <c r="G181" s="364"/>
      <c r="H181" s="364"/>
      <c r="I181" s="364"/>
      <c r="J181" s="364"/>
      <c r="K181" s="364"/>
      <c r="L181" s="364"/>
      <c r="M181" s="364"/>
      <c r="N181" s="364"/>
    </row>
    <row r="182" spans="2:14" ht="12" customHeight="1">
      <c r="B182" s="357"/>
      <c r="C182" s="409"/>
      <c r="D182" s="364"/>
      <c r="E182" s="364"/>
      <c r="F182" s="364"/>
      <c r="G182" s="364"/>
      <c r="H182" s="364"/>
      <c r="I182" s="364"/>
      <c r="J182" s="364"/>
      <c r="K182" s="364"/>
      <c r="L182" s="364"/>
      <c r="M182" s="364"/>
      <c r="N182" s="364"/>
    </row>
    <row r="183" spans="2:14" ht="12" customHeight="1">
      <c r="B183" s="357"/>
      <c r="C183" s="409"/>
      <c r="D183" s="364"/>
      <c r="E183" s="364"/>
      <c r="F183" s="364"/>
      <c r="G183" s="364"/>
      <c r="H183" s="364"/>
      <c r="I183" s="364"/>
      <c r="J183" s="364"/>
      <c r="K183" s="364"/>
      <c r="L183" s="364"/>
      <c r="M183" s="364"/>
      <c r="N183" s="364"/>
    </row>
    <row r="184" spans="2:14" ht="12" customHeight="1">
      <c r="B184" s="345"/>
      <c r="C184" s="409"/>
      <c r="D184" s="364"/>
      <c r="E184" s="364"/>
      <c r="F184" s="364"/>
      <c r="G184" s="364"/>
      <c r="H184" s="364"/>
      <c r="I184" s="364"/>
      <c r="J184" s="364"/>
      <c r="K184" s="364"/>
      <c r="L184" s="364"/>
      <c r="M184" s="364"/>
      <c r="N184" s="364"/>
    </row>
    <row r="185" spans="2:14" ht="12" customHeight="1">
      <c r="B185" s="345"/>
      <c r="C185" s="409"/>
      <c r="D185" s="364"/>
      <c r="E185" s="364"/>
      <c r="F185" s="364"/>
      <c r="G185" s="364"/>
      <c r="H185" s="364"/>
      <c r="I185" s="364"/>
      <c r="J185" s="364"/>
      <c r="K185" s="364"/>
      <c r="L185" s="364"/>
      <c r="M185" s="364"/>
      <c r="N185" s="364"/>
    </row>
    <row r="186" spans="2:14" ht="12" customHeight="1">
      <c r="B186" s="345"/>
      <c r="C186" s="409"/>
      <c r="D186" s="364"/>
      <c r="E186" s="364"/>
      <c r="F186" s="364"/>
      <c r="G186" s="364"/>
      <c r="H186" s="364"/>
      <c r="I186" s="364"/>
      <c r="J186" s="364"/>
      <c r="K186" s="364"/>
      <c r="L186" s="364"/>
      <c r="M186" s="364"/>
      <c r="N186" s="364"/>
    </row>
    <row r="187" spans="2:14" ht="12" customHeight="1">
      <c r="B187" s="345"/>
      <c r="C187" s="409"/>
      <c r="D187" s="364"/>
      <c r="E187" s="364"/>
      <c r="F187" s="364"/>
      <c r="G187" s="364"/>
      <c r="H187" s="364"/>
      <c r="I187" s="364"/>
      <c r="J187" s="364"/>
      <c r="K187" s="364"/>
      <c r="L187" s="364"/>
      <c r="M187" s="364"/>
      <c r="N187" s="364"/>
    </row>
    <row r="188" spans="2:14" ht="12" customHeight="1">
      <c r="B188" s="357"/>
      <c r="C188" s="409"/>
      <c r="D188" s="364"/>
      <c r="E188" s="364"/>
      <c r="F188" s="364"/>
      <c r="G188" s="364"/>
      <c r="H188" s="364"/>
      <c r="I188" s="364"/>
      <c r="J188" s="364"/>
      <c r="K188" s="364"/>
      <c r="L188" s="364"/>
      <c r="M188" s="364"/>
      <c r="N188" s="364"/>
    </row>
    <row r="189" spans="2:14" ht="12" customHeight="1">
      <c r="B189" s="357"/>
      <c r="C189" s="409"/>
      <c r="D189" s="364"/>
      <c r="E189" s="364"/>
      <c r="F189" s="364"/>
      <c r="G189" s="364"/>
      <c r="H189" s="364"/>
      <c r="I189" s="364"/>
      <c r="J189" s="364"/>
      <c r="K189" s="364"/>
      <c r="L189" s="364"/>
      <c r="M189" s="364"/>
      <c r="N189" s="364"/>
    </row>
    <row r="190" spans="2:14" ht="12" customHeight="1">
      <c r="B190" s="345"/>
      <c r="C190" s="409"/>
      <c r="D190" s="364"/>
      <c r="E190" s="364"/>
      <c r="F190" s="364"/>
      <c r="G190" s="364"/>
      <c r="H190" s="364"/>
      <c r="I190" s="364"/>
      <c r="J190" s="364"/>
      <c r="K190" s="364"/>
      <c r="L190" s="364"/>
      <c r="M190" s="364"/>
      <c r="N190" s="364"/>
    </row>
    <row r="191" spans="2:14" ht="12" customHeight="1">
      <c r="B191" s="357"/>
      <c r="C191" s="409"/>
      <c r="D191" s="364"/>
      <c r="E191" s="364"/>
      <c r="F191" s="364"/>
      <c r="G191" s="364"/>
      <c r="H191" s="364"/>
      <c r="I191" s="364"/>
      <c r="J191" s="364"/>
      <c r="K191" s="364"/>
      <c r="L191" s="364"/>
      <c r="M191" s="364"/>
      <c r="N191" s="364"/>
    </row>
    <row r="192" spans="2:14" ht="12" customHeight="1">
      <c r="B192" s="357"/>
      <c r="C192" s="409"/>
      <c r="D192" s="364"/>
      <c r="E192" s="364"/>
      <c r="F192" s="364"/>
      <c r="G192" s="364"/>
      <c r="H192" s="364"/>
      <c r="I192" s="364"/>
      <c r="J192" s="364"/>
      <c r="K192" s="364"/>
      <c r="L192" s="364"/>
      <c r="M192" s="364"/>
      <c r="N192" s="364"/>
    </row>
    <row r="193" spans="2:14" ht="12" customHeight="1">
      <c r="B193" s="345"/>
      <c r="C193" s="409"/>
      <c r="D193" s="364"/>
      <c r="E193" s="364"/>
      <c r="F193" s="364"/>
      <c r="G193" s="364"/>
      <c r="H193" s="364"/>
      <c r="I193" s="364"/>
      <c r="J193" s="364"/>
      <c r="K193" s="364"/>
      <c r="L193" s="364"/>
      <c r="M193" s="364"/>
      <c r="N193" s="364"/>
    </row>
    <row r="194" spans="2:14" ht="12" customHeight="1">
      <c r="B194" s="357"/>
      <c r="C194" s="409"/>
      <c r="D194" s="364"/>
      <c r="E194" s="364"/>
      <c r="F194" s="364"/>
      <c r="G194" s="364"/>
      <c r="H194" s="364"/>
      <c r="I194" s="364"/>
      <c r="J194" s="364"/>
      <c r="K194" s="364"/>
      <c r="L194" s="364"/>
      <c r="M194" s="364"/>
      <c r="N194" s="364"/>
    </row>
    <row r="195" spans="2:14" ht="12" customHeight="1">
      <c r="B195" s="357"/>
      <c r="C195" s="409"/>
      <c r="D195" s="364"/>
      <c r="E195" s="364"/>
      <c r="F195" s="364"/>
      <c r="G195" s="364"/>
      <c r="H195" s="364"/>
      <c r="I195" s="364"/>
      <c r="J195" s="364"/>
      <c r="K195" s="364"/>
      <c r="L195" s="364"/>
      <c r="M195" s="364"/>
      <c r="N195" s="364"/>
    </row>
    <row r="196" spans="2:14" ht="12" customHeight="1">
      <c r="B196" s="345"/>
      <c r="C196" s="409"/>
      <c r="D196" s="364"/>
      <c r="E196" s="364"/>
      <c r="F196" s="364"/>
      <c r="G196" s="364"/>
      <c r="H196" s="364"/>
      <c r="I196" s="364"/>
      <c r="J196" s="364"/>
      <c r="K196" s="364"/>
      <c r="L196" s="364"/>
      <c r="M196" s="364"/>
      <c r="N196" s="364"/>
    </row>
    <row r="197" spans="2:14" ht="12" customHeight="1">
      <c r="B197" s="357"/>
      <c r="C197" s="409"/>
      <c r="D197" s="364"/>
      <c r="E197" s="364"/>
      <c r="F197" s="364"/>
      <c r="G197" s="364"/>
      <c r="H197" s="364"/>
      <c r="I197" s="364"/>
      <c r="J197" s="364"/>
      <c r="K197" s="364"/>
      <c r="L197" s="364"/>
      <c r="M197" s="364"/>
      <c r="N197" s="364"/>
    </row>
    <row r="198" spans="2:14" ht="12" customHeight="1">
      <c r="B198" s="357"/>
      <c r="C198" s="409"/>
      <c r="D198" s="364"/>
      <c r="E198" s="364"/>
      <c r="F198" s="364"/>
      <c r="G198" s="364"/>
      <c r="H198" s="364"/>
      <c r="I198" s="364"/>
      <c r="J198" s="364"/>
      <c r="K198" s="364"/>
      <c r="L198" s="364"/>
      <c r="M198" s="364"/>
      <c r="N198" s="364"/>
    </row>
    <row r="199" spans="2:14" ht="12" customHeight="1">
      <c r="B199" s="345"/>
      <c r="C199" s="409"/>
      <c r="D199" s="364"/>
      <c r="E199" s="364"/>
      <c r="F199" s="364"/>
      <c r="G199" s="364"/>
      <c r="H199" s="364"/>
      <c r="I199" s="364"/>
      <c r="J199" s="364"/>
      <c r="K199" s="364"/>
      <c r="L199" s="364"/>
      <c r="M199" s="364"/>
      <c r="N199" s="364"/>
    </row>
    <row r="200" spans="2:14" ht="12" customHeight="1">
      <c r="B200" s="357"/>
      <c r="C200" s="409"/>
      <c r="D200" s="364"/>
      <c r="E200" s="364"/>
      <c r="F200" s="364"/>
      <c r="G200" s="364"/>
      <c r="H200" s="364"/>
      <c r="I200" s="364"/>
      <c r="J200" s="364"/>
      <c r="K200" s="364"/>
      <c r="L200" s="364"/>
      <c r="M200" s="364"/>
      <c r="N200" s="364"/>
    </row>
    <row r="201" spans="2:14" ht="12" customHeight="1">
      <c r="B201" s="357"/>
      <c r="C201" s="409"/>
      <c r="D201" s="364"/>
      <c r="E201" s="364"/>
      <c r="F201" s="364"/>
      <c r="G201" s="364"/>
      <c r="H201" s="364"/>
      <c r="I201" s="364"/>
      <c r="J201" s="364"/>
      <c r="K201" s="364"/>
      <c r="L201" s="364"/>
      <c r="M201" s="364"/>
      <c r="N201" s="364"/>
    </row>
    <row r="202" spans="2:14" ht="12" customHeight="1">
      <c r="B202" s="345"/>
      <c r="C202" s="409"/>
      <c r="D202" s="364"/>
      <c r="E202" s="364"/>
      <c r="F202" s="364"/>
      <c r="G202" s="364"/>
      <c r="H202" s="364"/>
      <c r="I202" s="364"/>
      <c r="J202" s="364"/>
      <c r="K202" s="364"/>
      <c r="L202" s="364"/>
      <c r="M202" s="364"/>
      <c r="N202" s="364"/>
    </row>
    <row r="203" spans="2:14" ht="12" customHeight="1">
      <c r="B203" s="357"/>
      <c r="C203" s="409"/>
      <c r="D203" s="364"/>
      <c r="E203" s="364"/>
      <c r="F203" s="364"/>
      <c r="G203" s="364"/>
      <c r="H203" s="364"/>
      <c r="I203" s="364"/>
      <c r="J203" s="364"/>
      <c r="K203" s="364"/>
      <c r="L203" s="364"/>
      <c r="M203" s="364"/>
      <c r="N203" s="364"/>
    </row>
    <row r="204" spans="2:14" ht="12" customHeight="1">
      <c r="B204" s="357"/>
      <c r="C204" s="409"/>
      <c r="D204" s="364"/>
      <c r="E204" s="364"/>
      <c r="F204" s="364"/>
      <c r="G204" s="364"/>
      <c r="H204" s="364"/>
      <c r="I204" s="364"/>
      <c r="J204" s="364"/>
      <c r="K204" s="364"/>
      <c r="L204" s="364"/>
      <c r="M204" s="364"/>
      <c r="N204" s="364"/>
    </row>
    <row r="205" spans="2:14" ht="12" customHeight="1">
      <c r="B205" s="345"/>
      <c r="C205" s="409"/>
      <c r="D205" s="364"/>
      <c r="E205" s="364"/>
      <c r="F205" s="364"/>
      <c r="G205" s="364"/>
      <c r="H205" s="364"/>
      <c r="I205" s="364"/>
      <c r="J205" s="364"/>
      <c r="K205" s="364"/>
      <c r="L205" s="364"/>
      <c r="M205" s="364"/>
      <c r="N205" s="364"/>
    </row>
    <row r="206" spans="2:14" ht="12" customHeight="1">
      <c r="B206" s="357"/>
      <c r="C206" s="409"/>
      <c r="D206" s="364"/>
      <c r="E206" s="364"/>
      <c r="F206" s="364"/>
      <c r="G206" s="364"/>
      <c r="H206" s="364"/>
      <c r="I206" s="364"/>
      <c r="J206" s="364"/>
      <c r="K206" s="364"/>
      <c r="L206" s="364"/>
      <c r="M206" s="364"/>
      <c r="N206" s="364"/>
    </row>
    <row r="207" spans="2:14" ht="12" customHeight="1">
      <c r="B207" s="357"/>
      <c r="C207" s="409"/>
      <c r="D207" s="364"/>
      <c r="E207" s="364"/>
      <c r="F207" s="364"/>
      <c r="G207" s="364"/>
      <c r="H207" s="364"/>
      <c r="I207" s="364"/>
      <c r="J207" s="364"/>
      <c r="K207" s="364"/>
      <c r="L207" s="364"/>
      <c r="M207" s="364"/>
      <c r="N207" s="364"/>
    </row>
    <row r="208" spans="2:14" ht="12" customHeight="1">
      <c r="B208" s="345"/>
      <c r="C208" s="409"/>
      <c r="D208" s="364"/>
      <c r="E208" s="364"/>
      <c r="F208" s="364"/>
      <c r="G208" s="364"/>
      <c r="H208" s="364"/>
      <c r="I208" s="364"/>
      <c r="J208" s="364"/>
      <c r="K208" s="364"/>
      <c r="L208" s="364"/>
      <c r="M208" s="364"/>
      <c r="N208" s="364"/>
    </row>
    <row r="209" spans="2:14" ht="12" customHeight="1">
      <c r="B209" s="357"/>
      <c r="C209" s="409"/>
      <c r="D209" s="364"/>
      <c r="E209" s="364"/>
      <c r="F209" s="364"/>
      <c r="G209" s="364"/>
      <c r="H209" s="364"/>
      <c r="I209" s="364"/>
      <c r="J209" s="364"/>
      <c r="K209" s="364"/>
      <c r="L209" s="364"/>
      <c r="M209" s="364"/>
      <c r="N209" s="364"/>
    </row>
    <row r="210" spans="2:14" ht="12" customHeight="1">
      <c r="B210" s="357"/>
      <c r="C210" s="409"/>
      <c r="D210" s="364"/>
      <c r="E210" s="364"/>
      <c r="F210" s="364"/>
      <c r="G210" s="364"/>
      <c r="H210" s="364"/>
      <c r="I210" s="364"/>
      <c r="J210" s="364"/>
      <c r="K210" s="364"/>
      <c r="L210" s="364"/>
      <c r="M210" s="364"/>
      <c r="N210" s="364"/>
    </row>
    <row r="211" spans="2:14" ht="12" customHeight="1">
      <c r="B211" s="345"/>
      <c r="C211" s="409"/>
      <c r="D211" s="364"/>
      <c r="E211" s="364"/>
      <c r="F211" s="364"/>
      <c r="G211" s="364"/>
      <c r="H211" s="364"/>
      <c r="I211" s="364"/>
      <c r="J211" s="364"/>
      <c r="K211" s="364"/>
      <c r="L211" s="364"/>
      <c r="M211" s="364"/>
      <c r="N211" s="364"/>
    </row>
    <row r="212" spans="2:14" ht="12" customHeight="1">
      <c r="B212" s="357"/>
      <c r="C212" s="409"/>
      <c r="D212" s="364"/>
      <c r="E212" s="364"/>
      <c r="F212" s="364"/>
      <c r="G212" s="364"/>
      <c r="H212" s="364"/>
      <c r="I212" s="364"/>
      <c r="J212" s="364"/>
      <c r="K212" s="364"/>
      <c r="L212" s="364"/>
      <c r="M212" s="364"/>
      <c r="N212" s="364"/>
    </row>
    <row r="213" spans="2:14" ht="12" customHeight="1">
      <c r="B213" s="357"/>
      <c r="C213" s="409"/>
      <c r="D213" s="364"/>
      <c r="E213" s="364"/>
      <c r="F213" s="364"/>
      <c r="G213" s="364"/>
      <c r="H213" s="364"/>
      <c r="I213" s="364"/>
      <c r="J213" s="364"/>
      <c r="K213" s="364"/>
      <c r="L213" s="364"/>
      <c r="M213" s="364"/>
      <c r="N213" s="364"/>
    </row>
    <row r="214" spans="2:14" ht="12" customHeight="1">
      <c r="B214" s="345"/>
      <c r="C214" s="409"/>
      <c r="D214" s="364"/>
      <c r="E214" s="364"/>
      <c r="F214" s="364"/>
      <c r="G214" s="364"/>
      <c r="H214" s="364"/>
      <c r="I214" s="364"/>
      <c r="J214" s="364"/>
      <c r="K214" s="364"/>
      <c r="L214" s="364"/>
      <c r="M214" s="364"/>
      <c r="N214" s="364"/>
    </row>
    <row r="215" spans="2:14" ht="12" customHeight="1">
      <c r="B215" s="345"/>
      <c r="C215" s="409"/>
      <c r="D215" s="364"/>
      <c r="E215" s="364"/>
      <c r="F215" s="364"/>
      <c r="G215" s="364"/>
      <c r="H215" s="364"/>
      <c r="I215" s="364"/>
      <c r="J215" s="364"/>
      <c r="K215" s="364"/>
      <c r="L215" s="364"/>
      <c r="M215" s="364"/>
      <c r="N215" s="364"/>
    </row>
    <row r="216" spans="2:14" ht="12" customHeight="1">
      <c r="B216" s="345"/>
      <c r="C216" s="409"/>
      <c r="D216" s="364"/>
      <c r="E216" s="364"/>
      <c r="F216" s="364"/>
      <c r="G216" s="364"/>
      <c r="H216" s="364"/>
      <c r="I216" s="364"/>
      <c r="J216" s="364"/>
      <c r="K216" s="364"/>
      <c r="L216" s="364"/>
      <c r="M216" s="364"/>
      <c r="N216" s="364"/>
    </row>
    <row r="217" spans="2:14" ht="12" customHeight="1">
      <c r="B217" s="345"/>
      <c r="C217" s="409"/>
      <c r="D217" s="364"/>
      <c r="E217" s="364"/>
      <c r="F217" s="364"/>
      <c r="G217" s="364"/>
      <c r="H217" s="364"/>
      <c r="I217" s="364"/>
      <c r="J217" s="364"/>
      <c r="K217" s="364"/>
      <c r="L217" s="364"/>
      <c r="M217" s="364"/>
      <c r="N217" s="364"/>
    </row>
    <row r="218" spans="2:14" ht="12" customHeight="1">
      <c r="B218" s="357"/>
      <c r="C218" s="409"/>
      <c r="D218" s="364"/>
      <c r="E218" s="364"/>
      <c r="F218" s="364"/>
      <c r="G218" s="364"/>
      <c r="H218" s="364"/>
      <c r="I218" s="364"/>
      <c r="J218" s="364"/>
      <c r="K218" s="364"/>
      <c r="L218" s="364"/>
      <c r="M218" s="364"/>
      <c r="N218" s="364"/>
    </row>
    <row r="219" spans="2:14" ht="12" customHeight="1">
      <c r="B219" s="357"/>
      <c r="C219" s="409"/>
      <c r="D219" s="364"/>
      <c r="E219" s="364"/>
      <c r="F219" s="364"/>
      <c r="G219" s="364"/>
      <c r="H219" s="364"/>
      <c r="I219" s="364"/>
      <c r="J219" s="364"/>
      <c r="K219" s="364"/>
      <c r="L219" s="364"/>
      <c r="M219" s="364"/>
      <c r="N219" s="364"/>
    </row>
    <row r="220" spans="2:14" ht="12" customHeight="1">
      <c r="B220" s="345"/>
      <c r="C220" s="409"/>
      <c r="D220" s="364"/>
      <c r="E220" s="364"/>
      <c r="F220" s="364"/>
      <c r="G220" s="364"/>
      <c r="H220" s="364"/>
      <c r="I220" s="364"/>
      <c r="J220" s="364"/>
      <c r="K220" s="364"/>
      <c r="L220" s="364"/>
      <c r="M220" s="364"/>
      <c r="N220" s="364"/>
    </row>
    <row r="221" spans="2:14" ht="12" customHeight="1">
      <c r="B221" s="357"/>
      <c r="C221" s="409"/>
      <c r="D221" s="364"/>
      <c r="E221" s="364"/>
      <c r="F221" s="364"/>
      <c r="G221" s="364"/>
      <c r="H221" s="364"/>
      <c r="I221" s="364"/>
      <c r="J221" s="364"/>
      <c r="K221" s="364"/>
      <c r="L221" s="364"/>
      <c r="M221" s="364"/>
      <c r="N221" s="364"/>
    </row>
    <row r="222" spans="2:14" ht="12" customHeight="1">
      <c r="B222" s="357"/>
      <c r="C222" s="409"/>
      <c r="D222" s="364"/>
      <c r="E222" s="364"/>
      <c r="F222" s="364"/>
      <c r="G222" s="364"/>
      <c r="H222" s="364"/>
      <c r="I222" s="364"/>
      <c r="J222" s="364"/>
      <c r="K222" s="364"/>
      <c r="L222" s="364"/>
      <c r="M222" s="364"/>
      <c r="N222" s="364"/>
    </row>
    <row r="223" spans="2:14" ht="12" customHeight="1">
      <c r="B223" s="345"/>
      <c r="C223" s="409"/>
      <c r="D223" s="364"/>
      <c r="E223" s="364"/>
      <c r="F223" s="364"/>
      <c r="G223" s="364"/>
      <c r="H223" s="364"/>
      <c r="I223" s="364"/>
      <c r="J223" s="364"/>
      <c r="K223" s="364"/>
      <c r="L223" s="364"/>
      <c r="M223" s="364"/>
      <c r="N223" s="364"/>
    </row>
    <row r="224" spans="2:14" ht="12" customHeight="1">
      <c r="B224" s="357"/>
      <c r="C224" s="409"/>
      <c r="D224" s="364"/>
      <c r="E224" s="364"/>
      <c r="F224" s="364"/>
      <c r="G224" s="364"/>
      <c r="H224" s="364"/>
      <c r="I224" s="364"/>
      <c r="J224" s="364"/>
      <c r="K224" s="364"/>
      <c r="L224" s="364"/>
      <c r="M224" s="364"/>
      <c r="N224" s="364"/>
    </row>
    <row r="225" spans="2:14" ht="12" customHeight="1">
      <c r="B225" s="357"/>
      <c r="C225" s="409"/>
      <c r="D225" s="364"/>
      <c r="E225" s="364"/>
      <c r="F225" s="364"/>
      <c r="G225" s="364"/>
      <c r="H225" s="364"/>
      <c r="I225" s="364"/>
      <c r="J225" s="364"/>
      <c r="K225" s="364"/>
      <c r="L225" s="364"/>
      <c r="M225" s="364"/>
      <c r="N225" s="364"/>
    </row>
    <row r="226" spans="2:14" ht="12" customHeight="1">
      <c r="B226" s="345"/>
      <c r="C226" s="409"/>
      <c r="D226" s="364"/>
      <c r="E226" s="364"/>
      <c r="F226" s="364"/>
      <c r="G226" s="364"/>
      <c r="H226" s="364"/>
      <c r="I226" s="364"/>
      <c r="J226" s="364"/>
      <c r="K226" s="364"/>
      <c r="L226" s="364"/>
      <c r="M226" s="364"/>
      <c r="N226" s="364"/>
    </row>
    <row r="227" spans="2:14" ht="12" customHeight="1">
      <c r="B227" s="357"/>
      <c r="C227" s="409"/>
      <c r="D227" s="364"/>
      <c r="E227" s="364"/>
      <c r="F227" s="364"/>
      <c r="G227" s="364"/>
      <c r="H227" s="364"/>
      <c r="I227" s="364"/>
      <c r="J227" s="364"/>
      <c r="K227" s="364"/>
      <c r="L227" s="364"/>
      <c r="M227" s="364"/>
      <c r="N227" s="364"/>
    </row>
    <row r="228" spans="2:14" ht="12" customHeight="1">
      <c r="B228" s="357"/>
      <c r="C228" s="409"/>
      <c r="D228" s="364"/>
      <c r="E228" s="364"/>
      <c r="F228" s="364"/>
      <c r="G228" s="364"/>
      <c r="H228" s="364"/>
      <c r="I228" s="364"/>
      <c r="J228" s="364"/>
      <c r="K228" s="364"/>
      <c r="L228" s="364"/>
      <c r="M228" s="364"/>
      <c r="N228" s="364"/>
    </row>
    <row r="229" spans="2:14" ht="12" customHeight="1">
      <c r="B229" s="345"/>
      <c r="C229" s="409"/>
      <c r="D229" s="364"/>
      <c r="E229" s="364"/>
      <c r="F229" s="364"/>
      <c r="G229" s="364"/>
      <c r="H229" s="364"/>
      <c r="I229" s="364"/>
      <c r="J229" s="364"/>
      <c r="K229" s="364"/>
      <c r="L229" s="364"/>
      <c r="M229" s="364"/>
      <c r="N229" s="364"/>
    </row>
    <row r="230" spans="2:14" ht="12" customHeight="1">
      <c r="B230" s="357"/>
      <c r="C230" s="409"/>
      <c r="D230" s="364"/>
      <c r="E230" s="364"/>
      <c r="F230" s="364"/>
      <c r="G230" s="364"/>
      <c r="H230" s="364"/>
      <c r="I230" s="364"/>
      <c r="J230" s="364"/>
      <c r="K230" s="364"/>
      <c r="L230" s="364"/>
      <c r="M230" s="364"/>
      <c r="N230" s="364"/>
    </row>
    <row r="231" spans="2:14" ht="12" customHeight="1">
      <c r="B231" s="357"/>
      <c r="C231" s="409"/>
      <c r="D231" s="364"/>
      <c r="E231" s="364"/>
      <c r="F231" s="364"/>
      <c r="G231" s="364"/>
      <c r="H231" s="364"/>
      <c r="I231" s="364"/>
      <c r="J231" s="364"/>
      <c r="K231" s="364"/>
      <c r="L231" s="364"/>
      <c r="M231" s="364"/>
      <c r="N231" s="364"/>
    </row>
    <row r="232" spans="2:14" ht="12" customHeight="1">
      <c r="B232" s="345"/>
      <c r="C232" s="409"/>
      <c r="D232" s="364"/>
      <c r="E232" s="364"/>
      <c r="F232" s="364"/>
      <c r="G232" s="364"/>
      <c r="H232" s="364"/>
      <c r="I232" s="364"/>
      <c r="J232" s="364"/>
      <c r="K232" s="364"/>
      <c r="L232" s="364"/>
      <c r="M232" s="364"/>
      <c r="N232" s="364"/>
    </row>
    <row r="233" spans="2:14" ht="12" customHeight="1">
      <c r="B233" s="357"/>
      <c r="C233" s="409"/>
      <c r="D233" s="364"/>
      <c r="E233" s="364"/>
      <c r="F233" s="364"/>
      <c r="G233" s="364"/>
      <c r="H233" s="364"/>
      <c r="I233" s="364"/>
      <c r="J233" s="364"/>
      <c r="K233" s="364"/>
      <c r="L233" s="364"/>
      <c r="M233" s="364"/>
      <c r="N233" s="364"/>
    </row>
    <row r="234" spans="2:14" ht="12" customHeight="1">
      <c r="B234" s="357"/>
      <c r="C234" s="409"/>
      <c r="D234" s="364"/>
      <c r="E234" s="364"/>
      <c r="F234" s="364"/>
      <c r="G234" s="364"/>
      <c r="H234" s="364"/>
      <c r="I234" s="364"/>
      <c r="J234" s="364"/>
      <c r="K234" s="364"/>
      <c r="L234" s="364"/>
      <c r="M234" s="364"/>
      <c r="N234" s="364"/>
    </row>
    <row r="235" spans="2:14" ht="12" customHeight="1">
      <c r="B235" s="345"/>
      <c r="C235" s="409"/>
      <c r="D235" s="364"/>
      <c r="E235" s="364"/>
      <c r="F235" s="364"/>
      <c r="G235" s="364"/>
      <c r="H235" s="364"/>
      <c r="I235" s="364"/>
      <c r="J235" s="364"/>
      <c r="K235" s="364"/>
      <c r="L235" s="364"/>
      <c r="M235" s="364"/>
      <c r="N235" s="364"/>
    </row>
    <row r="236" spans="2:14" ht="12" customHeight="1">
      <c r="B236" s="345"/>
      <c r="C236" s="409"/>
      <c r="D236" s="364"/>
      <c r="E236" s="364"/>
      <c r="F236" s="364"/>
      <c r="G236" s="364"/>
      <c r="H236" s="364"/>
      <c r="I236" s="364"/>
      <c r="J236" s="364"/>
      <c r="K236" s="364"/>
      <c r="L236" s="364"/>
      <c r="M236" s="364"/>
      <c r="N236" s="364"/>
    </row>
    <row r="237" spans="2:14" ht="12" customHeight="1">
      <c r="B237" s="345"/>
      <c r="C237" s="409"/>
      <c r="D237" s="364"/>
      <c r="E237" s="364"/>
      <c r="F237" s="364"/>
      <c r="G237" s="364"/>
      <c r="H237" s="364"/>
      <c r="I237" s="364"/>
      <c r="J237" s="364"/>
      <c r="K237" s="364"/>
      <c r="L237" s="364"/>
      <c r="M237" s="364"/>
      <c r="N237" s="364"/>
    </row>
    <row r="238" spans="2:14" ht="12" customHeight="1">
      <c r="B238" s="345"/>
      <c r="C238" s="409"/>
      <c r="D238" s="364"/>
      <c r="E238" s="364"/>
      <c r="F238" s="364"/>
      <c r="G238" s="364"/>
      <c r="H238" s="364"/>
      <c r="I238" s="364"/>
      <c r="J238" s="364"/>
      <c r="K238" s="364"/>
      <c r="L238" s="364"/>
      <c r="M238" s="364"/>
      <c r="N238" s="364"/>
    </row>
    <row r="239" spans="2:14" ht="12" customHeight="1">
      <c r="B239" s="357"/>
      <c r="C239" s="409"/>
      <c r="D239" s="364"/>
      <c r="E239" s="364"/>
      <c r="F239" s="364"/>
      <c r="G239" s="364"/>
      <c r="H239" s="364"/>
      <c r="I239" s="364"/>
      <c r="J239" s="364"/>
      <c r="K239" s="364"/>
      <c r="L239" s="364"/>
      <c r="M239" s="364"/>
      <c r="N239" s="364"/>
    </row>
    <row r="240" spans="2:14" ht="12" customHeight="1">
      <c r="B240" s="357"/>
      <c r="C240" s="409"/>
      <c r="D240" s="364"/>
      <c r="E240" s="364"/>
      <c r="F240" s="364"/>
      <c r="G240" s="364"/>
      <c r="H240" s="364"/>
      <c r="I240" s="364"/>
      <c r="J240" s="364"/>
      <c r="K240" s="364"/>
      <c r="L240" s="364"/>
      <c r="M240" s="364"/>
      <c r="N240" s="364"/>
    </row>
    <row r="241" spans="2:14" ht="12" customHeight="1">
      <c r="B241" s="345"/>
      <c r="C241" s="409"/>
      <c r="D241" s="364"/>
      <c r="E241" s="364"/>
      <c r="F241" s="364"/>
      <c r="G241" s="364"/>
      <c r="H241" s="364"/>
      <c r="I241" s="364"/>
      <c r="J241" s="364"/>
      <c r="K241" s="364"/>
      <c r="L241" s="364"/>
      <c r="M241" s="364"/>
      <c r="N241" s="364"/>
    </row>
    <row r="242" spans="2:14" ht="12" customHeight="1">
      <c r="B242" s="357"/>
      <c r="C242" s="409"/>
      <c r="D242" s="364"/>
      <c r="E242" s="364"/>
      <c r="F242" s="364"/>
      <c r="G242" s="364"/>
      <c r="H242" s="364"/>
      <c r="I242" s="364"/>
      <c r="J242" s="364"/>
      <c r="K242" s="364"/>
      <c r="L242" s="364"/>
      <c r="M242" s="364"/>
      <c r="N242" s="364"/>
    </row>
    <row r="243" spans="2:14" ht="12" customHeight="1">
      <c r="B243" s="357"/>
      <c r="C243" s="409"/>
      <c r="D243" s="364"/>
      <c r="E243" s="364"/>
      <c r="F243" s="364"/>
      <c r="G243" s="364"/>
      <c r="H243" s="364"/>
      <c r="I243" s="364"/>
      <c r="J243" s="364"/>
      <c r="K243" s="364"/>
      <c r="L243" s="364"/>
      <c r="M243" s="364"/>
      <c r="N243" s="364"/>
    </row>
    <row r="244" spans="2:14" ht="12" customHeight="1">
      <c r="B244" s="345"/>
      <c r="C244" s="409"/>
      <c r="D244" s="364"/>
      <c r="E244" s="364"/>
      <c r="F244" s="364"/>
      <c r="G244" s="364"/>
      <c r="H244" s="364"/>
      <c r="I244" s="364"/>
      <c r="J244" s="364"/>
      <c r="K244" s="364"/>
      <c r="L244" s="364"/>
      <c r="M244" s="364"/>
      <c r="N244" s="364"/>
    </row>
    <row r="245" spans="2:14" ht="12" customHeight="1">
      <c r="B245" s="357"/>
      <c r="C245" s="409"/>
      <c r="D245" s="364"/>
      <c r="E245" s="364"/>
      <c r="F245" s="364"/>
      <c r="G245" s="364"/>
      <c r="H245" s="364"/>
      <c r="I245" s="364"/>
      <c r="J245" s="364"/>
      <c r="K245" s="364"/>
      <c r="L245" s="364"/>
      <c r="M245" s="364"/>
      <c r="N245" s="364"/>
    </row>
    <row r="246" spans="2:14" ht="12" customHeight="1">
      <c r="B246" s="357"/>
      <c r="C246" s="409"/>
      <c r="D246" s="364"/>
      <c r="E246" s="364"/>
      <c r="F246" s="364"/>
      <c r="G246" s="364"/>
      <c r="H246" s="364"/>
      <c r="I246" s="364"/>
      <c r="J246" s="364"/>
      <c r="K246" s="364"/>
      <c r="L246" s="364"/>
      <c r="M246" s="364"/>
      <c r="N246" s="364"/>
    </row>
    <row r="247" spans="2:14" ht="12" customHeight="1">
      <c r="B247" s="345"/>
      <c r="C247" s="409"/>
      <c r="D247" s="364"/>
      <c r="E247" s="364"/>
      <c r="F247" s="364"/>
      <c r="G247" s="364"/>
      <c r="H247" s="364"/>
      <c r="I247" s="364"/>
      <c r="J247" s="364"/>
      <c r="K247" s="364"/>
      <c r="L247" s="364"/>
      <c r="M247" s="364"/>
      <c r="N247" s="364"/>
    </row>
    <row r="248" spans="2:14" ht="12" customHeight="1">
      <c r="B248" s="357"/>
      <c r="C248" s="409"/>
      <c r="D248" s="364"/>
      <c r="E248" s="364"/>
      <c r="F248" s="364"/>
      <c r="G248" s="364"/>
      <c r="H248" s="364"/>
      <c r="I248" s="364"/>
      <c r="J248" s="364"/>
      <c r="K248" s="364"/>
      <c r="L248" s="364"/>
      <c r="M248" s="364"/>
      <c r="N248" s="364"/>
    </row>
    <row r="249" spans="2:14" ht="12" customHeight="1">
      <c r="B249" s="357"/>
      <c r="C249" s="409"/>
      <c r="D249" s="364"/>
      <c r="E249" s="364"/>
      <c r="F249" s="364"/>
      <c r="G249" s="364"/>
      <c r="H249" s="364"/>
      <c r="I249" s="364"/>
      <c r="J249" s="364"/>
      <c r="K249" s="364"/>
      <c r="L249" s="364"/>
      <c r="M249" s="364"/>
      <c r="N249" s="364"/>
    </row>
    <row r="250" spans="2:14" ht="12" customHeight="1">
      <c r="B250" s="345"/>
      <c r="C250" s="409"/>
      <c r="D250" s="364"/>
      <c r="E250" s="364"/>
      <c r="F250" s="364"/>
      <c r="G250" s="364"/>
      <c r="H250" s="364"/>
      <c r="I250" s="364"/>
      <c r="J250" s="364"/>
      <c r="K250" s="364"/>
      <c r="L250" s="364"/>
      <c r="M250" s="364"/>
      <c r="N250" s="364"/>
    </row>
    <row r="251" spans="2:14" ht="12" customHeight="1">
      <c r="B251" s="357"/>
      <c r="C251" s="409"/>
      <c r="D251" s="364"/>
      <c r="E251" s="364"/>
      <c r="F251" s="364"/>
      <c r="G251" s="364"/>
      <c r="H251" s="364"/>
      <c r="I251" s="364"/>
      <c r="J251" s="364"/>
      <c r="K251" s="364"/>
      <c r="L251" s="364"/>
      <c r="M251" s="364"/>
      <c r="N251" s="364"/>
    </row>
    <row r="252" spans="2:14" ht="12" customHeight="1">
      <c r="B252" s="357"/>
      <c r="C252" s="409"/>
      <c r="D252" s="364"/>
      <c r="E252" s="364"/>
      <c r="F252" s="364"/>
      <c r="G252" s="364"/>
      <c r="H252" s="364"/>
      <c r="I252" s="364"/>
      <c r="J252" s="364"/>
      <c r="K252" s="364"/>
      <c r="L252" s="364"/>
      <c r="M252" s="364"/>
      <c r="N252" s="364"/>
    </row>
    <row r="253" spans="2:14" ht="12" customHeight="1">
      <c r="B253" s="345"/>
      <c r="C253" s="409"/>
      <c r="D253" s="364"/>
      <c r="E253" s="364"/>
      <c r="F253" s="364"/>
      <c r="G253" s="364"/>
      <c r="H253" s="364"/>
      <c r="I253" s="364"/>
      <c r="J253" s="364"/>
      <c r="K253" s="364"/>
      <c r="L253" s="364"/>
      <c r="M253" s="364"/>
      <c r="N253" s="364"/>
    </row>
    <row r="254" spans="2:14" ht="12" customHeight="1">
      <c r="B254" s="357"/>
      <c r="C254" s="409"/>
      <c r="D254" s="364"/>
      <c r="E254" s="364"/>
      <c r="F254" s="364"/>
      <c r="G254" s="364"/>
      <c r="H254" s="364"/>
      <c r="I254" s="364"/>
      <c r="J254" s="364"/>
      <c r="K254" s="364"/>
      <c r="L254" s="364"/>
      <c r="M254" s="364"/>
      <c r="N254" s="364"/>
    </row>
    <row r="255" spans="2:14" ht="12" customHeight="1">
      <c r="B255" s="357"/>
      <c r="C255" s="409"/>
      <c r="D255" s="364"/>
      <c r="E255" s="364"/>
      <c r="F255" s="364"/>
      <c r="G255" s="364"/>
      <c r="H255" s="364"/>
      <c r="I255" s="364"/>
      <c r="J255" s="364"/>
      <c r="K255" s="364"/>
      <c r="L255" s="364"/>
      <c r="M255" s="364"/>
      <c r="N255" s="364"/>
    </row>
    <row r="256" spans="2:14" ht="12" customHeight="1">
      <c r="B256" s="345"/>
      <c r="C256" s="409"/>
      <c r="D256" s="364"/>
      <c r="E256" s="364"/>
      <c r="F256" s="364"/>
      <c r="G256" s="364"/>
      <c r="H256" s="364"/>
      <c r="I256" s="364"/>
      <c r="J256" s="364"/>
      <c r="K256" s="364"/>
      <c r="L256" s="364"/>
      <c r="M256" s="364"/>
      <c r="N256" s="364"/>
    </row>
    <row r="257" spans="2:14" ht="12" customHeight="1">
      <c r="B257" s="357"/>
      <c r="C257" s="409"/>
      <c r="D257" s="364"/>
      <c r="E257" s="364"/>
      <c r="F257" s="364"/>
      <c r="G257" s="364"/>
      <c r="H257" s="364"/>
      <c r="I257" s="364"/>
      <c r="J257" s="364"/>
      <c r="K257" s="364"/>
      <c r="L257" s="364"/>
      <c r="M257" s="364"/>
      <c r="N257" s="364"/>
    </row>
    <row r="258" spans="2:14" ht="12" customHeight="1">
      <c r="B258" s="357"/>
      <c r="C258" s="409"/>
      <c r="D258" s="364"/>
      <c r="E258" s="364"/>
      <c r="F258" s="364"/>
      <c r="G258" s="364"/>
      <c r="H258" s="364"/>
      <c r="I258" s="364"/>
      <c r="J258" s="364"/>
      <c r="K258" s="364"/>
      <c r="L258" s="364"/>
      <c r="M258" s="364"/>
      <c r="N258" s="364"/>
    </row>
    <row r="259" spans="2:14" ht="12" customHeight="1">
      <c r="B259" s="345"/>
      <c r="C259" s="409"/>
      <c r="D259" s="364"/>
      <c r="E259" s="364"/>
      <c r="F259" s="364"/>
      <c r="G259" s="364"/>
      <c r="H259" s="364"/>
      <c r="I259" s="364"/>
      <c r="J259" s="364"/>
      <c r="K259" s="364"/>
      <c r="L259" s="364"/>
      <c r="M259" s="364"/>
      <c r="N259" s="364"/>
    </row>
    <row r="260" spans="2:14" ht="12" customHeight="1">
      <c r="B260" s="345"/>
      <c r="C260" s="409"/>
      <c r="D260" s="364"/>
      <c r="E260" s="364"/>
      <c r="F260" s="364"/>
      <c r="G260" s="364"/>
      <c r="H260" s="364"/>
      <c r="I260" s="364"/>
      <c r="J260" s="364"/>
      <c r="K260" s="364"/>
      <c r="L260" s="364"/>
      <c r="M260" s="364"/>
      <c r="N260" s="364"/>
    </row>
    <row r="261" spans="2:14" ht="12" customHeight="1">
      <c r="B261" s="345"/>
      <c r="C261" s="409"/>
      <c r="D261" s="364"/>
      <c r="E261" s="364"/>
      <c r="F261" s="364"/>
      <c r="G261" s="364"/>
      <c r="H261" s="364"/>
      <c r="I261" s="364"/>
      <c r="J261" s="364"/>
      <c r="K261" s="364"/>
      <c r="L261" s="364"/>
      <c r="M261" s="364"/>
      <c r="N261" s="364"/>
    </row>
    <row r="262" spans="2:14" ht="12" customHeight="1">
      <c r="B262" s="345"/>
      <c r="C262" s="409"/>
      <c r="D262" s="364"/>
      <c r="E262" s="364"/>
      <c r="F262" s="364"/>
      <c r="G262" s="364"/>
      <c r="H262" s="364"/>
      <c r="I262" s="364"/>
      <c r="J262" s="364"/>
      <c r="K262" s="364"/>
      <c r="L262" s="364"/>
      <c r="M262" s="364"/>
      <c r="N262" s="364"/>
    </row>
    <row r="263" spans="2:14" ht="12" customHeight="1">
      <c r="B263" s="357"/>
      <c r="C263" s="409"/>
      <c r="D263" s="364"/>
      <c r="E263" s="364"/>
      <c r="F263" s="364"/>
      <c r="G263" s="364"/>
      <c r="H263" s="364"/>
      <c r="I263" s="364"/>
      <c r="J263" s="364"/>
      <c r="K263" s="364"/>
      <c r="L263" s="364"/>
      <c r="M263" s="364"/>
      <c r="N263" s="364"/>
    </row>
    <row r="264" spans="2:14" ht="12" customHeight="1">
      <c r="B264" s="357"/>
      <c r="C264" s="409"/>
      <c r="D264" s="364"/>
      <c r="E264" s="364"/>
      <c r="F264" s="364"/>
      <c r="G264" s="364"/>
      <c r="H264" s="364"/>
      <c r="I264" s="364"/>
      <c r="J264" s="364"/>
      <c r="K264" s="364"/>
      <c r="L264" s="364"/>
      <c r="M264" s="364"/>
      <c r="N264" s="364"/>
    </row>
    <row r="265" spans="2:14" ht="12" customHeight="1">
      <c r="B265" s="345"/>
      <c r="C265" s="409"/>
      <c r="D265" s="364"/>
      <c r="E265" s="364"/>
      <c r="F265" s="364"/>
      <c r="G265" s="364"/>
      <c r="H265" s="364"/>
      <c r="I265" s="364"/>
      <c r="J265" s="364"/>
      <c r="K265" s="364"/>
      <c r="L265" s="364"/>
      <c r="M265" s="364"/>
      <c r="N265" s="364"/>
    </row>
    <row r="266" spans="2:14" ht="12" customHeight="1">
      <c r="B266" s="357"/>
      <c r="C266" s="409"/>
      <c r="D266" s="364"/>
      <c r="E266" s="364"/>
      <c r="F266" s="364"/>
      <c r="G266" s="364"/>
      <c r="H266" s="364"/>
      <c r="I266" s="364"/>
      <c r="J266" s="364"/>
      <c r="K266" s="364"/>
      <c r="L266" s="364"/>
      <c r="M266" s="364"/>
      <c r="N266" s="364"/>
    </row>
    <row r="267" spans="2:14" ht="12" customHeight="1">
      <c r="B267" s="357"/>
      <c r="C267" s="409"/>
      <c r="D267" s="364"/>
      <c r="E267" s="364"/>
      <c r="F267" s="364"/>
      <c r="G267" s="364"/>
      <c r="H267" s="364"/>
      <c r="I267" s="364"/>
      <c r="J267" s="364"/>
      <c r="K267" s="364"/>
      <c r="L267" s="364"/>
      <c r="M267" s="364"/>
      <c r="N267" s="364"/>
    </row>
    <row r="268" spans="2:14" ht="12" customHeight="1">
      <c r="B268" s="345"/>
      <c r="C268" s="409"/>
      <c r="D268" s="364"/>
      <c r="E268" s="364"/>
      <c r="F268" s="364"/>
      <c r="G268" s="364"/>
      <c r="H268" s="364"/>
      <c r="I268" s="364"/>
      <c r="J268" s="364"/>
      <c r="K268" s="364"/>
      <c r="L268" s="364"/>
      <c r="M268" s="364"/>
      <c r="N268" s="364"/>
    </row>
    <row r="269" spans="2:14" ht="12" customHeight="1">
      <c r="B269" s="357"/>
      <c r="C269" s="409"/>
      <c r="D269" s="364"/>
      <c r="E269" s="364"/>
      <c r="F269" s="364"/>
      <c r="G269" s="364"/>
      <c r="H269" s="364"/>
      <c r="I269" s="364"/>
      <c r="J269" s="364"/>
      <c r="K269" s="364"/>
      <c r="L269" s="364"/>
      <c r="M269" s="364"/>
      <c r="N269" s="364"/>
    </row>
    <row r="270" spans="2:14" ht="12" customHeight="1">
      <c r="B270" s="357"/>
      <c r="C270" s="409"/>
      <c r="D270" s="364"/>
      <c r="E270" s="364"/>
      <c r="F270" s="364"/>
      <c r="G270" s="364"/>
      <c r="H270" s="364"/>
      <c r="I270" s="364"/>
      <c r="J270" s="364"/>
      <c r="K270" s="364"/>
      <c r="L270" s="364"/>
      <c r="M270" s="364"/>
      <c r="N270" s="364"/>
    </row>
    <row r="271" spans="2:14" ht="12" customHeight="1">
      <c r="B271" s="345"/>
      <c r="C271" s="409"/>
      <c r="D271" s="364"/>
      <c r="E271" s="364"/>
      <c r="F271" s="364"/>
      <c r="G271" s="364"/>
      <c r="H271" s="364"/>
      <c r="I271" s="364"/>
      <c r="J271" s="364"/>
      <c r="K271" s="364"/>
      <c r="L271" s="364"/>
      <c r="M271" s="364"/>
      <c r="N271" s="364"/>
    </row>
    <row r="272" spans="2:14" ht="12" customHeight="1">
      <c r="B272" s="357"/>
      <c r="C272" s="409"/>
      <c r="D272" s="364"/>
      <c r="E272" s="364"/>
      <c r="F272" s="364"/>
      <c r="G272" s="364"/>
      <c r="H272" s="364"/>
      <c r="I272" s="364"/>
      <c r="J272" s="364"/>
      <c r="K272" s="364"/>
      <c r="L272" s="364"/>
      <c r="M272" s="364"/>
      <c r="N272" s="364"/>
    </row>
    <row r="273" spans="2:14" ht="12" customHeight="1">
      <c r="B273" s="357"/>
      <c r="C273" s="409"/>
      <c r="D273" s="364"/>
      <c r="E273" s="364"/>
      <c r="F273" s="364"/>
      <c r="G273" s="364"/>
      <c r="H273" s="364"/>
      <c r="I273" s="364"/>
      <c r="J273" s="364"/>
      <c r="K273" s="364"/>
      <c r="L273" s="364"/>
      <c r="M273" s="364"/>
      <c r="N273" s="364"/>
    </row>
    <row r="274" spans="2:14" ht="12" customHeight="1">
      <c r="B274" s="345"/>
      <c r="C274" s="409"/>
      <c r="D274" s="364"/>
      <c r="E274" s="364"/>
      <c r="F274" s="364"/>
      <c r="G274" s="364"/>
      <c r="H274" s="364"/>
      <c r="I274" s="364"/>
      <c r="J274" s="364"/>
      <c r="K274" s="364"/>
      <c r="L274" s="364"/>
      <c r="M274" s="364"/>
      <c r="N274" s="364"/>
    </row>
    <row r="275" spans="2:14" ht="12" customHeight="1">
      <c r="B275" s="357"/>
      <c r="C275" s="409"/>
      <c r="D275" s="364"/>
      <c r="E275" s="364"/>
      <c r="F275" s="364"/>
      <c r="G275" s="364"/>
      <c r="H275" s="364"/>
      <c r="I275" s="364"/>
      <c r="J275" s="364"/>
      <c r="K275" s="364"/>
      <c r="L275" s="364"/>
      <c r="M275" s="364"/>
      <c r="N275" s="364"/>
    </row>
    <row r="276" spans="2:14" ht="12" customHeight="1">
      <c r="B276" s="357"/>
      <c r="C276" s="409"/>
      <c r="D276" s="364"/>
      <c r="E276" s="364"/>
      <c r="F276" s="364"/>
      <c r="G276" s="364"/>
      <c r="H276" s="364"/>
      <c r="I276" s="364"/>
      <c r="J276" s="364"/>
      <c r="K276" s="364"/>
      <c r="L276" s="364"/>
      <c r="M276" s="364"/>
      <c r="N276" s="364"/>
    </row>
    <row r="277" spans="2:14" ht="12" customHeight="1">
      <c r="B277" s="345"/>
      <c r="C277" s="409"/>
      <c r="D277" s="364"/>
      <c r="E277" s="364"/>
      <c r="F277" s="364"/>
      <c r="G277" s="364"/>
      <c r="H277" s="364"/>
      <c r="I277" s="364"/>
      <c r="J277" s="364"/>
      <c r="K277" s="364"/>
      <c r="L277" s="364"/>
      <c r="M277" s="364"/>
      <c r="N277" s="364"/>
    </row>
    <row r="278" spans="2:14" ht="12" customHeight="1">
      <c r="B278" s="357"/>
      <c r="C278" s="409"/>
      <c r="D278" s="364"/>
      <c r="E278" s="364"/>
      <c r="F278" s="364"/>
      <c r="G278" s="364"/>
      <c r="H278" s="364"/>
      <c r="I278" s="364"/>
      <c r="J278" s="364"/>
      <c r="K278" s="364"/>
      <c r="L278" s="364"/>
      <c r="M278" s="364"/>
      <c r="N278" s="364"/>
    </row>
    <row r="279" spans="2:14" ht="12" customHeight="1">
      <c r="B279" s="357"/>
      <c r="C279" s="409"/>
      <c r="D279" s="364"/>
      <c r="E279" s="364"/>
      <c r="F279" s="364"/>
      <c r="G279" s="364"/>
      <c r="H279" s="364"/>
      <c r="I279" s="364"/>
      <c r="J279" s="364"/>
      <c r="K279" s="364"/>
      <c r="L279" s="364"/>
      <c r="M279" s="364"/>
      <c r="N279" s="364"/>
    </row>
    <row r="280" spans="2:14" ht="12" customHeight="1">
      <c r="B280" s="345"/>
      <c r="C280" s="409"/>
      <c r="D280" s="364"/>
      <c r="E280" s="364"/>
      <c r="F280" s="364"/>
      <c r="G280" s="364"/>
      <c r="H280" s="364"/>
      <c r="I280" s="364"/>
      <c r="J280" s="364"/>
      <c r="K280" s="364"/>
      <c r="L280" s="364"/>
      <c r="M280" s="364"/>
      <c r="N280" s="364"/>
    </row>
    <row r="281" spans="2:14" ht="12" customHeight="1">
      <c r="B281" s="357"/>
      <c r="C281" s="409"/>
      <c r="D281" s="364"/>
      <c r="E281" s="364"/>
      <c r="F281" s="364"/>
      <c r="G281" s="364"/>
      <c r="H281" s="364"/>
      <c r="I281" s="364"/>
      <c r="J281" s="364"/>
      <c r="K281" s="364"/>
      <c r="L281" s="364"/>
      <c r="M281" s="364"/>
      <c r="N281" s="364"/>
    </row>
    <row r="282" spans="2:14" ht="12" customHeight="1">
      <c r="B282" s="357"/>
      <c r="C282" s="409"/>
      <c r="D282" s="364"/>
      <c r="E282" s="364"/>
      <c r="F282" s="364"/>
      <c r="G282" s="364"/>
      <c r="H282" s="364"/>
      <c r="I282" s="364"/>
      <c r="J282" s="364"/>
      <c r="K282" s="364"/>
      <c r="L282" s="364"/>
      <c r="M282" s="364"/>
      <c r="N282" s="364"/>
    </row>
    <row r="283" spans="2:14" ht="12" customHeight="1">
      <c r="B283" s="345"/>
      <c r="C283" s="409"/>
      <c r="D283" s="364"/>
      <c r="E283" s="364"/>
      <c r="F283" s="364"/>
      <c r="G283" s="364"/>
      <c r="H283" s="364"/>
      <c r="I283" s="364"/>
      <c r="J283" s="364"/>
      <c r="K283" s="364"/>
      <c r="L283" s="364"/>
      <c r="M283" s="364"/>
      <c r="N283" s="364"/>
    </row>
    <row r="284" spans="2:14" ht="12" customHeight="1">
      <c r="B284" s="345"/>
      <c r="C284" s="409"/>
      <c r="D284" s="364"/>
      <c r="E284" s="364"/>
      <c r="F284" s="364"/>
      <c r="G284" s="364"/>
      <c r="H284" s="364"/>
      <c r="I284" s="364"/>
      <c r="J284" s="364"/>
      <c r="K284" s="364"/>
      <c r="L284" s="364"/>
      <c r="M284" s="364"/>
      <c r="N284" s="364"/>
    </row>
    <row r="285" spans="2:14" ht="12" customHeight="1">
      <c r="B285" s="345"/>
      <c r="C285" s="409"/>
      <c r="D285" s="364"/>
      <c r="E285" s="364"/>
      <c r="F285" s="364"/>
      <c r="G285" s="364"/>
      <c r="H285" s="364"/>
      <c r="I285" s="364"/>
      <c r="J285" s="364"/>
      <c r="K285" s="364"/>
      <c r="L285" s="364"/>
      <c r="M285" s="364"/>
      <c r="N285" s="364"/>
    </row>
    <row r="286" spans="2:14" ht="12" customHeight="1">
      <c r="B286" s="345"/>
      <c r="C286" s="409"/>
      <c r="D286" s="364"/>
      <c r="E286" s="364"/>
      <c r="F286" s="364"/>
      <c r="G286" s="364"/>
      <c r="H286" s="364"/>
      <c r="I286" s="364"/>
      <c r="J286" s="364"/>
      <c r="K286" s="364"/>
      <c r="L286" s="364"/>
      <c r="M286" s="364"/>
      <c r="N286" s="364"/>
    </row>
    <row r="287" spans="2:14" ht="12" customHeight="1">
      <c r="B287" s="357"/>
      <c r="C287" s="409"/>
      <c r="D287" s="364"/>
      <c r="E287" s="364"/>
      <c r="F287" s="364"/>
      <c r="G287" s="364"/>
      <c r="H287" s="364"/>
      <c r="I287" s="364"/>
      <c r="J287" s="364"/>
      <c r="K287" s="364"/>
      <c r="L287" s="364"/>
      <c r="M287" s="364"/>
      <c r="N287" s="364"/>
    </row>
    <row r="288" spans="2:14" ht="12" customHeight="1">
      <c r="B288" s="357"/>
      <c r="C288" s="409"/>
      <c r="D288" s="364"/>
      <c r="E288" s="364"/>
      <c r="F288" s="364"/>
      <c r="G288" s="364"/>
      <c r="H288" s="364"/>
      <c r="I288" s="364"/>
      <c r="J288" s="364"/>
      <c r="K288" s="364"/>
      <c r="L288" s="364"/>
      <c r="M288" s="364"/>
      <c r="N288" s="364"/>
    </row>
    <row r="289" spans="2:14" ht="12" customHeight="1">
      <c r="B289" s="345"/>
      <c r="C289" s="409"/>
      <c r="D289" s="364"/>
      <c r="E289" s="364"/>
      <c r="F289" s="364"/>
      <c r="G289" s="364"/>
      <c r="H289" s="364"/>
      <c r="I289" s="364"/>
      <c r="J289" s="364"/>
      <c r="K289" s="364"/>
      <c r="L289" s="364"/>
      <c r="M289" s="364"/>
      <c r="N289" s="364"/>
    </row>
    <row r="290" spans="2:14" ht="12" customHeight="1">
      <c r="B290" s="345"/>
      <c r="C290" s="409"/>
      <c r="D290" s="364"/>
      <c r="E290" s="364"/>
      <c r="F290" s="364"/>
      <c r="G290" s="364"/>
      <c r="H290" s="364"/>
      <c r="I290" s="364"/>
      <c r="J290" s="364"/>
      <c r="K290" s="364"/>
      <c r="L290" s="364"/>
      <c r="M290" s="364"/>
      <c r="N290" s="364"/>
    </row>
    <row r="291" spans="2:14" ht="12" customHeight="1">
      <c r="B291" s="345"/>
      <c r="C291" s="409"/>
      <c r="D291" s="364"/>
      <c r="E291" s="364"/>
      <c r="F291" s="364"/>
      <c r="G291" s="364"/>
      <c r="H291" s="364"/>
      <c r="I291" s="364"/>
      <c r="J291" s="364"/>
      <c r="K291" s="364"/>
      <c r="L291" s="364"/>
      <c r="M291" s="364"/>
      <c r="N291" s="364"/>
    </row>
    <row r="292" spans="2:14" ht="12" customHeight="1">
      <c r="B292" s="345"/>
      <c r="C292" s="409"/>
      <c r="D292" s="364"/>
      <c r="E292" s="364"/>
      <c r="F292" s="364"/>
      <c r="G292" s="364"/>
      <c r="H292" s="364"/>
      <c r="I292" s="364"/>
      <c r="J292" s="364"/>
      <c r="K292" s="364"/>
      <c r="L292" s="364"/>
      <c r="M292" s="364"/>
      <c r="N292" s="364"/>
    </row>
    <row r="293" spans="2:14" ht="12" customHeight="1">
      <c r="B293" s="357"/>
      <c r="C293" s="409"/>
      <c r="D293" s="364"/>
      <c r="E293" s="364"/>
      <c r="F293" s="364"/>
      <c r="G293" s="364"/>
      <c r="H293" s="364"/>
      <c r="I293" s="364"/>
      <c r="J293" s="364"/>
      <c r="K293" s="364"/>
      <c r="L293" s="364"/>
      <c r="M293" s="364"/>
      <c r="N293" s="364"/>
    </row>
    <row r="294" spans="2:14" ht="12" customHeight="1">
      <c r="B294" s="357"/>
      <c r="C294" s="409"/>
      <c r="D294" s="364"/>
      <c r="E294" s="364"/>
      <c r="F294" s="364"/>
      <c r="G294" s="364"/>
      <c r="H294" s="364"/>
      <c r="I294" s="364"/>
      <c r="J294" s="364"/>
      <c r="K294" s="364"/>
      <c r="L294" s="364"/>
      <c r="M294" s="364"/>
      <c r="N294" s="364"/>
    </row>
    <row r="295" spans="2:14" ht="12" customHeight="1">
      <c r="B295" s="345"/>
      <c r="C295" s="409"/>
      <c r="D295" s="364"/>
      <c r="E295" s="364"/>
      <c r="F295" s="364"/>
      <c r="G295" s="364"/>
      <c r="H295" s="364"/>
      <c r="I295" s="364"/>
      <c r="J295" s="364"/>
      <c r="K295" s="364"/>
      <c r="L295" s="364"/>
      <c r="M295" s="364"/>
      <c r="N295" s="364"/>
    </row>
    <row r="296" spans="2:14" ht="12" customHeight="1">
      <c r="B296" s="357"/>
      <c r="C296" s="409"/>
      <c r="D296" s="364"/>
      <c r="E296" s="364"/>
      <c r="F296" s="364"/>
      <c r="G296" s="364"/>
      <c r="H296" s="364"/>
      <c r="I296" s="364"/>
      <c r="J296" s="364"/>
      <c r="K296" s="364"/>
      <c r="L296" s="364"/>
      <c r="M296" s="364"/>
      <c r="N296" s="364"/>
    </row>
    <row r="297" spans="2:14" ht="12" customHeight="1">
      <c r="B297" s="357"/>
      <c r="C297" s="409"/>
      <c r="D297" s="364"/>
      <c r="E297" s="364"/>
      <c r="F297" s="364"/>
      <c r="G297" s="364"/>
      <c r="H297" s="364"/>
      <c r="I297" s="364"/>
      <c r="J297" s="364"/>
      <c r="K297" s="364"/>
      <c r="L297" s="364"/>
      <c r="M297" s="364"/>
      <c r="N297" s="364"/>
    </row>
    <row r="298" spans="2:14" ht="12" customHeight="1">
      <c r="B298" s="345"/>
      <c r="C298" s="409"/>
      <c r="D298" s="364"/>
      <c r="E298" s="364"/>
      <c r="F298" s="364"/>
      <c r="G298" s="364"/>
      <c r="H298" s="364"/>
      <c r="I298" s="364"/>
      <c r="J298" s="364"/>
      <c r="K298" s="364"/>
      <c r="L298" s="364"/>
      <c r="M298" s="364"/>
      <c r="N298" s="364"/>
    </row>
    <row r="299" spans="2:14" ht="12" customHeight="1">
      <c r="B299" s="357"/>
      <c r="C299" s="409"/>
      <c r="D299" s="364"/>
      <c r="E299" s="364"/>
      <c r="F299" s="364"/>
      <c r="G299" s="364"/>
      <c r="H299" s="364"/>
      <c r="I299" s="364"/>
      <c r="J299" s="364"/>
      <c r="K299" s="364"/>
      <c r="L299" s="364"/>
      <c r="M299" s="364"/>
      <c r="N299" s="364"/>
    </row>
    <row r="300" spans="2:14" ht="12" customHeight="1">
      <c r="B300" s="357"/>
      <c r="C300" s="409"/>
      <c r="D300" s="364"/>
      <c r="E300" s="364"/>
      <c r="F300" s="364"/>
      <c r="G300" s="364"/>
      <c r="H300" s="364"/>
      <c r="I300" s="364"/>
      <c r="J300" s="364"/>
      <c r="K300" s="364"/>
      <c r="L300" s="364"/>
      <c r="M300" s="364"/>
      <c r="N300" s="364"/>
    </row>
    <row r="301" spans="2:14" ht="12" customHeight="1">
      <c r="B301" s="345"/>
      <c r="C301" s="409"/>
      <c r="D301" s="364"/>
      <c r="E301" s="364"/>
      <c r="F301" s="364"/>
      <c r="G301" s="364"/>
      <c r="H301" s="364"/>
      <c r="I301" s="364"/>
      <c r="J301" s="364"/>
      <c r="K301" s="364"/>
      <c r="L301" s="364"/>
      <c r="M301" s="364"/>
      <c r="N301" s="364"/>
    </row>
    <row r="302" spans="2:14" ht="12" customHeight="1">
      <c r="B302" s="357"/>
      <c r="C302" s="409"/>
      <c r="D302" s="364"/>
      <c r="E302" s="364"/>
      <c r="F302" s="364"/>
      <c r="G302" s="364"/>
      <c r="H302" s="364"/>
      <c r="I302" s="364"/>
      <c r="J302" s="364"/>
      <c r="K302" s="364"/>
      <c r="L302" s="364"/>
      <c r="M302" s="364"/>
      <c r="N302" s="364"/>
    </row>
    <row r="303" spans="2:14" ht="12" customHeight="1">
      <c r="B303" s="357"/>
      <c r="C303" s="409"/>
      <c r="D303" s="364"/>
      <c r="E303" s="364"/>
      <c r="F303" s="364"/>
      <c r="G303" s="364"/>
      <c r="H303" s="364"/>
      <c r="I303" s="364"/>
      <c r="J303" s="364"/>
      <c r="K303" s="364"/>
      <c r="L303" s="364"/>
      <c r="M303" s="364"/>
      <c r="N303" s="364"/>
    </row>
    <row r="304" spans="2:14" ht="12" customHeight="1">
      <c r="B304" s="345"/>
      <c r="C304" s="409"/>
      <c r="D304" s="364"/>
      <c r="E304" s="364"/>
      <c r="F304" s="364"/>
      <c r="G304" s="364"/>
      <c r="H304" s="364"/>
      <c r="I304" s="364"/>
      <c r="J304" s="364"/>
      <c r="K304" s="364"/>
      <c r="L304" s="364"/>
      <c r="M304" s="364"/>
      <c r="N304" s="364"/>
    </row>
    <row r="305" spans="2:14" ht="12" customHeight="1">
      <c r="B305" s="345"/>
      <c r="C305" s="409"/>
      <c r="D305" s="364"/>
      <c r="E305" s="364"/>
      <c r="F305" s="364"/>
      <c r="G305" s="364"/>
      <c r="H305" s="364"/>
      <c r="I305" s="364"/>
      <c r="J305" s="364"/>
      <c r="K305" s="364"/>
      <c r="L305" s="364"/>
      <c r="M305" s="364"/>
      <c r="N305" s="364"/>
    </row>
    <row r="306" spans="2:14" ht="12" customHeight="1">
      <c r="B306" s="345"/>
      <c r="C306" s="409"/>
      <c r="D306" s="364"/>
      <c r="E306" s="364"/>
      <c r="F306" s="364"/>
      <c r="G306" s="364"/>
      <c r="H306" s="364"/>
      <c r="I306" s="364"/>
      <c r="J306" s="364"/>
      <c r="K306" s="364"/>
      <c r="L306" s="364"/>
      <c r="M306" s="364"/>
      <c r="N306" s="364"/>
    </row>
    <row r="307" spans="2:14" ht="12" customHeight="1">
      <c r="B307" s="345"/>
      <c r="C307" s="409"/>
      <c r="D307" s="364"/>
      <c r="E307" s="364"/>
      <c r="F307" s="364"/>
      <c r="G307" s="364"/>
      <c r="H307" s="364"/>
      <c r="I307" s="364"/>
      <c r="J307" s="364"/>
      <c r="K307" s="364"/>
      <c r="L307" s="364"/>
      <c r="M307" s="364"/>
      <c r="N307" s="364"/>
    </row>
    <row r="308" spans="2:14" ht="12" customHeight="1">
      <c r="B308" s="357"/>
      <c r="C308" s="409"/>
      <c r="D308" s="364"/>
      <c r="E308" s="364"/>
      <c r="F308" s="364"/>
      <c r="G308" s="364"/>
      <c r="H308" s="364"/>
      <c r="I308" s="364"/>
      <c r="J308" s="364"/>
      <c r="K308" s="364"/>
      <c r="L308" s="364"/>
      <c r="M308" s="364"/>
      <c r="N308" s="364"/>
    </row>
    <row r="309" spans="2:14" ht="12" customHeight="1">
      <c r="B309" s="357"/>
      <c r="C309" s="409"/>
      <c r="D309" s="364"/>
      <c r="E309" s="364"/>
      <c r="F309" s="364"/>
      <c r="G309" s="364"/>
      <c r="H309" s="364"/>
      <c r="I309" s="364"/>
      <c r="J309" s="364"/>
      <c r="K309" s="364"/>
      <c r="L309" s="364"/>
      <c r="M309" s="364"/>
      <c r="N309" s="364"/>
    </row>
    <row r="310" spans="2:14" ht="12" customHeight="1">
      <c r="B310" s="345"/>
      <c r="C310" s="409"/>
      <c r="D310" s="364"/>
      <c r="E310" s="364"/>
      <c r="F310" s="364"/>
      <c r="G310" s="364"/>
      <c r="H310" s="364"/>
      <c r="I310" s="364"/>
      <c r="J310" s="364"/>
      <c r="K310" s="364"/>
      <c r="L310" s="364"/>
      <c r="M310" s="364"/>
      <c r="N310" s="364"/>
    </row>
    <row r="311" spans="2:14" ht="12" customHeight="1">
      <c r="B311" s="357"/>
      <c r="C311" s="409"/>
      <c r="D311" s="364"/>
      <c r="E311" s="364"/>
      <c r="F311" s="364"/>
      <c r="G311" s="364"/>
      <c r="H311" s="364"/>
      <c r="I311" s="364"/>
      <c r="J311" s="364"/>
      <c r="K311" s="364"/>
      <c r="L311" s="364"/>
      <c r="M311" s="364"/>
      <c r="N311" s="364"/>
    </row>
    <row r="312" spans="2:14" ht="12" customHeight="1">
      <c r="B312" s="357"/>
      <c r="C312" s="409"/>
      <c r="D312" s="364"/>
      <c r="E312" s="364"/>
      <c r="F312" s="364"/>
      <c r="G312" s="364"/>
      <c r="H312" s="364"/>
      <c r="I312" s="364"/>
      <c r="J312" s="364"/>
      <c r="K312" s="364"/>
      <c r="L312" s="364"/>
      <c r="M312" s="364"/>
      <c r="N312" s="364"/>
    </row>
    <row r="313" spans="2:14" ht="12" customHeight="1">
      <c r="B313" s="345"/>
      <c r="C313" s="409"/>
      <c r="D313" s="364"/>
      <c r="E313" s="364"/>
      <c r="F313" s="364"/>
      <c r="G313" s="364"/>
      <c r="H313" s="364"/>
      <c r="I313" s="364"/>
      <c r="J313" s="364"/>
      <c r="K313" s="364"/>
      <c r="L313" s="364"/>
      <c r="M313" s="364"/>
      <c r="N313" s="364"/>
    </row>
    <row r="314" spans="3:14" ht="12" customHeight="1">
      <c r="C314" s="409"/>
      <c r="D314" s="364"/>
      <c r="E314" s="364"/>
      <c r="F314" s="364"/>
      <c r="G314" s="364"/>
      <c r="H314" s="364"/>
      <c r="I314" s="364"/>
      <c r="J314" s="364"/>
      <c r="K314" s="364"/>
      <c r="L314" s="364"/>
      <c r="M314" s="364"/>
      <c r="N314" s="364"/>
    </row>
    <row r="315" spans="3:14" ht="12" customHeight="1">
      <c r="C315" s="409"/>
      <c r="D315" s="364"/>
      <c r="E315" s="364"/>
      <c r="F315" s="364"/>
      <c r="G315" s="364"/>
      <c r="H315" s="364"/>
      <c r="I315" s="364"/>
      <c r="J315" s="364"/>
      <c r="K315" s="364"/>
      <c r="L315" s="364"/>
      <c r="M315" s="364"/>
      <c r="N315" s="364"/>
    </row>
  </sheetData>
  <mergeCells count="6">
    <mergeCell ref="A35:B35"/>
    <mergeCell ref="A44:B44"/>
    <mergeCell ref="M2:N2"/>
    <mergeCell ref="A3:C3"/>
    <mergeCell ref="A5:B5"/>
    <mergeCell ref="A18:B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4"/>
  <sheetViews>
    <sheetView workbookViewId="0" topLeftCell="A1">
      <pane xSplit="3" ySplit="3" topLeftCell="D4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G31" sqref="G31"/>
    </sheetView>
  </sheetViews>
  <sheetFormatPr defaultColWidth="9.00390625" defaultRowHeight="13.5"/>
  <cols>
    <col min="1" max="1" width="2.625" style="373" customWidth="1"/>
    <col min="2" max="2" width="9.625" style="373" customWidth="1"/>
    <col min="3" max="3" width="5.125" style="418" customWidth="1"/>
    <col min="4" max="16384" width="7.125" style="373" customWidth="1"/>
  </cols>
  <sheetData>
    <row r="1" spans="1:2" ht="12">
      <c r="A1" s="416"/>
      <c r="B1" s="417"/>
    </row>
    <row r="2" spans="1:14" ht="12">
      <c r="A2" s="373" t="s">
        <v>46</v>
      </c>
      <c r="M2" s="631" t="str">
        <f>+'表4(1)'!N2</f>
        <v>（平成17年）</v>
      </c>
      <c r="N2" s="631"/>
    </row>
    <row r="3" spans="1:15" s="339" customFormat="1" ht="21" customHeight="1">
      <c r="A3" s="624"/>
      <c r="B3" s="625"/>
      <c r="C3" s="626"/>
      <c r="D3" s="342" t="s">
        <v>132</v>
      </c>
      <c r="E3" s="343" t="s">
        <v>480</v>
      </c>
      <c r="F3" s="343" t="s">
        <v>133</v>
      </c>
      <c r="G3" s="343" t="s">
        <v>134</v>
      </c>
      <c r="H3" s="343" t="s">
        <v>135</v>
      </c>
      <c r="I3" s="343" t="s">
        <v>136</v>
      </c>
      <c r="J3" s="343" t="s">
        <v>137</v>
      </c>
      <c r="K3" s="343" t="s">
        <v>138</v>
      </c>
      <c r="L3" s="343" t="s">
        <v>139</v>
      </c>
      <c r="M3" s="343" t="s">
        <v>481</v>
      </c>
      <c r="N3" s="344" t="s">
        <v>140</v>
      </c>
      <c r="O3" s="345"/>
    </row>
    <row r="4" spans="1:14" ht="12" customHeight="1">
      <c r="A4" s="366"/>
      <c r="B4" s="357"/>
      <c r="C4" s="352"/>
      <c r="D4" s="370"/>
      <c r="E4" s="354"/>
      <c r="F4" s="354"/>
      <c r="G4" s="354"/>
      <c r="H4" s="354"/>
      <c r="I4" s="354"/>
      <c r="J4" s="354"/>
      <c r="K4" s="354"/>
      <c r="L4" s="354"/>
      <c r="M4" s="354"/>
      <c r="N4" s="355"/>
    </row>
    <row r="5" spans="1:14" ht="12" customHeight="1">
      <c r="A5" s="366"/>
      <c r="B5" s="369" t="s">
        <v>49</v>
      </c>
      <c r="C5" s="352" t="s">
        <v>10</v>
      </c>
      <c r="D5" s="370">
        <f>SUM(E5:N5)</f>
        <v>1098</v>
      </c>
      <c r="E5" s="354">
        <f aca="true" t="shared" si="0" ref="E5:N5">SUM(E6:E7)</f>
        <v>0</v>
      </c>
      <c r="F5" s="354">
        <f t="shared" si="0"/>
        <v>19</v>
      </c>
      <c r="G5" s="354">
        <f t="shared" si="0"/>
        <v>117</v>
      </c>
      <c r="H5" s="354">
        <f t="shared" si="0"/>
        <v>380</v>
      </c>
      <c r="I5" s="354">
        <f t="shared" si="0"/>
        <v>401</v>
      </c>
      <c r="J5" s="354">
        <f t="shared" si="0"/>
        <v>170</v>
      </c>
      <c r="K5" s="354">
        <f t="shared" si="0"/>
        <v>11</v>
      </c>
      <c r="L5" s="354">
        <f t="shared" si="0"/>
        <v>0</v>
      </c>
      <c r="M5" s="354">
        <f t="shared" si="0"/>
        <v>0</v>
      </c>
      <c r="N5" s="355">
        <f t="shared" si="0"/>
        <v>0</v>
      </c>
    </row>
    <row r="6" spans="1:14" ht="12" customHeight="1">
      <c r="A6" s="366"/>
      <c r="B6" s="369"/>
      <c r="C6" s="352" t="s">
        <v>11</v>
      </c>
      <c r="D6" s="370">
        <f aca="true" t="shared" si="1" ref="D6:D68">SUM(E6:N6)</f>
        <v>557</v>
      </c>
      <c r="E6" s="466">
        <v>0</v>
      </c>
      <c r="F6" s="470">
        <v>9</v>
      </c>
      <c r="G6" s="470">
        <v>54</v>
      </c>
      <c r="H6" s="470">
        <v>196</v>
      </c>
      <c r="I6" s="470">
        <v>209</v>
      </c>
      <c r="J6" s="470">
        <v>87</v>
      </c>
      <c r="K6" s="470">
        <v>2</v>
      </c>
      <c r="L6" s="466">
        <v>0</v>
      </c>
      <c r="M6" s="466">
        <v>0</v>
      </c>
      <c r="N6" s="467">
        <v>0</v>
      </c>
    </row>
    <row r="7" spans="1:14" ht="12" customHeight="1">
      <c r="A7" s="366"/>
      <c r="B7" s="369"/>
      <c r="C7" s="352" t="s">
        <v>12</v>
      </c>
      <c r="D7" s="370">
        <f t="shared" si="1"/>
        <v>541</v>
      </c>
      <c r="E7" s="466">
        <v>0</v>
      </c>
      <c r="F7" s="470">
        <v>10</v>
      </c>
      <c r="G7" s="470">
        <v>63</v>
      </c>
      <c r="H7" s="470">
        <v>184</v>
      </c>
      <c r="I7" s="470">
        <v>192</v>
      </c>
      <c r="J7" s="470">
        <v>83</v>
      </c>
      <c r="K7" s="470">
        <v>9</v>
      </c>
      <c r="L7" s="466">
        <v>0</v>
      </c>
      <c r="M7" s="466">
        <v>0</v>
      </c>
      <c r="N7" s="467">
        <v>0</v>
      </c>
    </row>
    <row r="8" spans="1:14" ht="12" customHeight="1">
      <c r="A8" s="366"/>
      <c r="B8" s="369"/>
      <c r="C8" s="352"/>
      <c r="D8" s="370"/>
      <c r="E8" s="354"/>
      <c r="F8" s="354"/>
      <c r="G8" s="354"/>
      <c r="H8" s="354"/>
      <c r="I8" s="354"/>
      <c r="J8" s="354"/>
      <c r="K8" s="354"/>
      <c r="L8" s="354"/>
      <c r="M8" s="354"/>
      <c r="N8" s="355"/>
    </row>
    <row r="9" spans="1:14" ht="12" customHeight="1">
      <c r="A9" s="366"/>
      <c r="B9" s="369" t="s">
        <v>426</v>
      </c>
      <c r="C9" s="352" t="s">
        <v>10</v>
      </c>
      <c r="D9" s="370">
        <f t="shared" si="1"/>
        <v>373</v>
      </c>
      <c r="E9" s="354">
        <f aca="true" t="shared" si="2" ref="E9:N9">SUM(E10:E11)</f>
        <v>0</v>
      </c>
      <c r="F9" s="354">
        <f t="shared" si="2"/>
        <v>12</v>
      </c>
      <c r="G9" s="354">
        <f t="shared" si="2"/>
        <v>54</v>
      </c>
      <c r="H9" s="354">
        <f t="shared" si="2"/>
        <v>136</v>
      </c>
      <c r="I9" s="354">
        <f t="shared" si="2"/>
        <v>120</v>
      </c>
      <c r="J9" s="354">
        <f t="shared" si="2"/>
        <v>46</v>
      </c>
      <c r="K9" s="354">
        <f t="shared" si="2"/>
        <v>5</v>
      </c>
      <c r="L9" s="354">
        <f t="shared" si="2"/>
        <v>0</v>
      </c>
      <c r="M9" s="354">
        <f t="shared" si="2"/>
        <v>0</v>
      </c>
      <c r="N9" s="355">
        <f t="shared" si="2"/>
        <v>0</v>
      </c>
    </row>
    <row r="10" spans="1:14" ht="12" customHeight="1">
      <c r="A10" s="366"/>
      <c r="B10" s="369"/>
      <c r="C10" s="352" t="s">
        <v>11</v>
      </c>
      <c r="D10" s="370">
        <f t="shared" si="1"/>
        <v>190</v>
      </c>
      <c r="E10" s="466">
        <v>0</v>
      </c>
      <c r="F10" s="466">
        <v>9</v>
      </c>
      <c r="G10" s="466">
        <v>25</v>
      </c>
      <c r="H10" s="466">
        <v>70</v>
      </c>
      <c r="I10" s="466">
        <v>64</v>
      </c>
      <c r="J10" s="466">
        <v>19</v>
      </c>
      <c r="K10" s="466">
        <v>3</v>
      </c>
      <c r="L10" s="466">
        <v>0</v>
      </c>
      <c r="M10" s="466">
        <v>0</v>
      </c>
      <c r="N10" s="467">
        <v>0</v>
      </c>
    </row>
    <row r="11" spans="1:14" ht="12" customHeight="1">
      <c r="A11" s="366"/>
      <c r="B11" s="369"/>
      <c r="C11" s="352" t="s">
        <v>12</v>
      </c>
      <c r="D11" s="370">
        <f t="shared" si="1"/>
        <v>183</v>
      </c>
      <c r="E11" s="466">
        <v>0</v>
      </c>
      <c r="F11" s="466">
        <v>3</v>
      </c>
      <c r="G11" s="466">
        <v>29</v>
      </c>
      <c r="H11" s="466">
        <v>66</v>
      </c>
      <c r="I11" s="466">
        <v>56</v>
      </c>
      <c r="J11" s="466">
        <v>27</v>
      </c>
      <c r="K11" s="466">
        <v>2</v>
      </c>
      <c r="L11" s="466">
        <v>0</v>
      </c>
      <c r="M11" s="466">
        <v>0</v>
      </c>
      <c r="N11" s="467">
        <v>0</v>
      </c>
    </row>
    <row r="12" spans="1:14" ht="12" customHeight="1">
      <c r="A12" s="366"/>
      <c r="B12" s="369"/>
      <c r="C12" s="352"/>
      <c r="D12" s="370"/>
      <c r="E12" s="354"/>
      <c r="F12" s="354"/>
      <c r="G12" s="354"/>
      <c r="H12" s="354"/>
      <c r="I12" s="354"/>
      <c r="J12" s="354"/>
      <c r="K12" s="354"/>
      <c r="L12" s="354"/>
      <c r="M12" s="354"/>
      <c r="N12" s="355"/>
    </row>
    <row r="13" spans="1:14" ht="12" customHeight="1">
      <c r="A13" s="366"/>
      <c r="B13" s="369" t="s">
        <v>502</v>
      </c>
      <c r="C13" s="352" t="s">
        <v>10</v>
      </c>
      <c r="D13" s="370">
        <f t="shared" si="1"/>
        <v>66</v>
      </c>
      <c r="E13" s="354">
        <f aca="true" t="shared" si="3" ref="E13:N13">SUM(E14:E15)</f>
        <v>0</v>
      </c>
      <c r="F13" s="354">
        <f t="shared" si="3"/>
        <v>0</v>
      </c>
      <c r="G13" s="354">
        <f t="shared" si="3"/>
        <v>10</v>
      </c>
      <c r="H13" s="354">
        <f t="shared" si="3"/>
        <v>20</v>
      </c>
      <c r="I13" s="354">
        <f t="shared" si="3"/>
        <v>27</v>
      </c>
      <c r="J13" s="354">
        <f t="shared" si="3"/>
        <v>6</v>
      </c>
      <c r="K13" s="354">
        <f t="shared" si="3"/>
        <v>3</v>
      </c>
      <c r="L13" s="354">
        <f t="shared" si="3"/>
        <v>0</v>
      </c>
      <c r="M13" s="354">
        <f t="shared" si="3"/>
        <v>0</v>
      </c>
      <c r="N13" s="355">
        <f t="shared" si="3"/>
        <v>0</v>
      </c>
    </row>
    <row r="14" spans="1:14" ht="12" customHeight="1">
      <c r="A14" s="366"/>
      <c r="B14" s="357"/>
      <c r="C14" s="352" t="s">
        <v>11</v>
      </c>
      <c r="D14" s="370">
        <f t="shared" si="1"/>
        <v>33</v>
      </c>
      <c r="E14" s="466">
        <v>0</v>
      </c>
      <c r="F14" s="466">
        <v>0</v>
      </c>
      <c r="G14" s="471">
        <v>8</v>
      </c>
      <c r="H14" s="471">
        <v>6</v>
      </c>
      <c r="I14" s="471">
        <v>13</v>
      </c>
      <c r="J14" s="471">
        <v>4</v>
      </c>
      <c r="K14" s="471">
        <v>2</v>
      </c>
      <c r="L14" s="466">
        <v>0</v>
      </c>
      <c r="M14" s="466">
        <v>0</v>
      </c>
      <c r="N14" s="467">
        <v>0</v>
      </c>
    </row>
    <row r="15" spans="1:14" ht="12" customHeight="1">
      <c r="A15" s="366"/>
      <c r="B15" s="357"/>
      <c r="C15" s="352" t="s">
        <v>12</v>
      </c>
      <c r="D15" s="370">
        <f t="shared" si="1"/>
        <v>33</v>
      </c>
      <c r="E15" s="466">
        <v>0</v>
      </c>
      <c r="F15" s="466">
        <v>0</v>
      </c>
      <c r="G15" s="471">
        <v>2</v>
      </c>
      <c r="H15" s="471">
        <v>14</v>
      </c>
      <c r="I15" s="471">
        <v>14</v>
      </c>
      <c r="J15" s="471">
        <v>2</v>
      </c>
      <c r="K15" s="471">
        <v>1</v>
      </c>
      <c r="L15" s="466">
        <v>0</v>
      </c>
      <c r="M15" s="466">
        <v>0</v>
      </c>
      <c r="N15" s="467">
        <v>0</v>
      </c>
    </row>
    <row r="16" spans="1:14" ht="12" customHeight="1">
      <c r="A16" s="366"/>
      <c r="B16" s="369"/>
      <c r="C16" s="352"/>
      <c r="D16" s="370"/>
      <c r="E16" s="354"/>
      <c r="F16" s="354"/>
      <c r="G16" s="354"/>
      <c r="H16" s="354"/>
      <c r="I16" s="354"/>
      <c r="J16" s="354"/>
      <c r="K16" s="354"/>
      <c r="L16" s="354"/>
      <c r="M16" s="354"/>
      <c r="N16" s="355"/>
    </row>
    <row r="17" spans="1:14" ht="12" customHeight="1">
      <c r="A17" s="366"/>
      <c r="B17" s="369" t="s">
        <v>503</v>
      </c>
      <c r="C17" s="352" t="s">
        <v>10</v>
      </c>
      <c r="D17" s="370">
        <f t="shared" si="1"/>
        <v>186</v>
      </c>
      <c r="E17" s="354">
        <f aca="true" t="shared" si="4" ref="E17:N17">SUM(E18:E19)</f>
        <v>0</v>
      </c>
      <c r="F17" s="354">
        <f t="shared" si="4"/>
        <v>9</v>
      </c>
      <c r="G17" s="354">
        <f t="shared" si="4"/>
        <v>27</v>
      </c>
      <c r="H17" s="354">
        <f t="shared" si="4"/>
        <v>69</v>
      </c>
      <c r="I17" s="354">
        <f t="shared" si="4"/>
        <v>52</v>
      </c>
      <c r="J17" s="354">
        <f t="shared" si="4"/>
        <v>25</v>
      </c>
      <c r="K17" s="354">
        <f t="shared" si="4"/>
        <v>4</v>
      </c>
      <c r="L17" s="354">
        <f t="shared" si="4"/>
        <v>0</v>
      </c>
      <c r="M17" s="354">
        <f t="shared" si="4"/>
        <v>0</v>
      </c>
      <c r="N17" s="355">
        <f t="shared" si="4"/>
        <v>0</v>
      </c>
    </row>
    <row r="18" spans="1:14" ht="12" customHeight="1">
      <c r="A18" s="366"/>
      <c r="B18" s="369"/>
      <c r="C18" s="352" t="s">
        <v>11</v>
      </c>
      <c r="D18" s="370">
        <f t="shared" si="1"/>
        <v>94</v>
      </c>
      <c r="E18" s="466">
        <v>0</v>
      </c>
      <c r="F18" s="471">
        <v>8</v>
      </c>
      <c r="G18" s="471">
        <v>13</v>
      </c>
      <c r="H18" s="471">
        <v>32</v>
      </c>
      <c r="I18" s="471">
        <v>24</v>
      </c>
      <c r="J18" s="471">
        <v>15</v>
      </c>
      <c r="K18" s="471">
        <v>2</v>
      </c>
      <c r="L18" s="466">
        <v>0</v>
      </c>
      <c r="M18" s="466">
        <v>0</v>
      </c>
      <c r="N18" s="467">
        <v>0</v>
      </c>
    </row>
    <row r="19" spans="1:14" ht="12" customHeight="1">
      <c r="A19" s="366"/>
      <c r="B19" s="369"/>
      <c r="C19" s="352" t="s">
        <v>12</v>
      </c>
      <c r="D19" s="370">
        <f t="shared" si="1"/>
        <v>92</v>
      </c>
      <c r="E19" s="466">
        <v>0</v>
      </c>
      <c r="F19" s="471">
        <v>1</v>
      </c>
      <c r="G19" s="471">
        <v>14</v>
      </c>
      <c r="H19" s="471">
        <v>37</v>
      </c>
      <c r="I19" s="471">
        <v>28</v>
      </c>
      <c r="J19" s="471">
        <v>10</v>
      </c>
      <c r="K19" s="471">
        <v>2</v>
      </c>
      <c r="L19" s="466">
        <v>0</v>
      </c>
      <c r="M19" s="466">
        <v>0</v>
      </c>
      <c r="N19" s="467">
        <v>0</v>
      </c>
    </row>
    <row r="20" spans="1:14" ht="12" customHeight="1">
      <c r="A20" s="366"/>
      <c r="B20" s="369"/>
      <c r="C20" s="352"/>
      <c r="D20" s="370"/>
      <c r="E20" s="354"/>
      <c r="F20" s="354"/>
      <c r="G20" s="354"/>
      <c r="H20" s="354"/>
      <c r="I20" s="354"/>
      <c r="J20" s="354"/>
      <c r="K20" s="354"/>
      <c r="L20" s="354"/>
      <c r="M20" s="354"/>
      <c r="N20" s="355"/>
    </row>
    <row r="21" spans="1:14" ht="12" customHeight="1">
      <c r="A21" s="366"/>
      <c r="B21" s="369" t="s">
        <v>504</v>
      </c>
      <c r="C21" s="352" t="s">
        <v>10</v>
      </c>
      <c r="D21" s="370">
        <f t="shared" si="1"/>
        <v>257</v>
      </c>
      <c r="E21" s="354">
        <f aca="true" t="shared" si="5" ref="E21:N21">SUM(E22:E23)</f>
        <v>0</v>
      </c>
      <c r="F21" s="354">
        <f t="shared" si="5"/>
        <v>7</v>
      </c>
      <c r="G21" s="354">
        <f t="shared" si="5"/>
        <v>40</v>
      </c>
      <c r="H21" s="354">
        <f t="shared" si="5"/>
        <v>92</v>
      </c>
      <c r="I21" s="354">
        <f t="shared" si="5"/>
        <v>96</v>
      </c>
      <c r="J21" s="354">
        <f t="shared" si="5"/>
        <v>21</v>
      </c>
      <c r="K21" s="354">
        <f t="shared" si="5"/>
        <v>1</v>
      </c>
      <c r="L21" s="354">
        <f t="shared" si="5"/>
        <v>0</v>
      </c>
      <c r="M21" s="354">
        <f t="shared" si="5"/>
        <v>0</v>
      </c>
      <c r="N21" s="355">
        <f t="shared" si="5"/>
        <v>0</v>
      </c>
    </row>
    <row r="22" spans="1:14" ht="12" customHeight="1">
      <c r="A22" s="366"/>
      <c r="B22" s="357"/>
      <c r="C22" s="352" t="s">
        <v>11</v>
      </c>
      <c r="D22" s="370">
        <f t="shared" si="1"/>
        <v>129</v>
      </c>
      <c r="E22" s="466">
        <v>0</v>
      </c>
      <c r="F22" s="471">
        <v>1</v>
      </c>
      <c r="G22" s="471">
        <v>17</v>
      </c>
      <c r="H22" s="471">
        <v>52</v>
      </c>
      <c r="I22" s="471">
        <v>48</v>
      </c>
      <c r="J22" s="471">
        <v>10</v>
      </c>
      <c r="K22" s="471">
        <v>1</v>
      </c>
      <c r="L22" s="466">
        <v>0</v>
      </c>
      <c r="M22" s="466">
        <v>0</v>
      </c>
      <c r="N22" s="467">
        <v>0</v>
      </c>
    </row>
    <row r="23" spans="1:14" ht="12" customHeight="1">
      <c r="A23" s="366"/>
      <c r="B23" s="357"/>
      <c r="C23" s="352" t="s">
        <v>12</v>
      </c>
      <c r="D23" s="370">
        <f t="shared" si="1"/>
        <v>128</v>
      </c>
      <c r="E23" s="466">
        <v>0</v>
      </c>
      <c r="F23" s="471">
        <v>6</v>
      </c>
      <c r="G23" s="471">
        <v>23</v>
      </c>
      <c r="H23" s="471">
        <v>40</v>
      </c>
      <c r="I23" s="471">
        <v>48</v>
      </c>
      <c r="J23" s="471">
        <v>11</v>
      </c>
      <c r="K23" s="466">
        <v>0</v>
      </c>
      <c r="L23" s="466">
        <v>0</v>
      </c>
      <c r="M23" s="466">
        <v>0</v>
      </c>
      <c r="N23" s="467">
        <v>0</v>
      </c>
    </row>
    <row r="24" spans="1:14" ht="12" customHeight="1">
      <c r="A24" s="366"/>
      <c r="B24" s="345"/>
      <c r="C24" s="352"/>
      <c r="D24" s="370"/>
      <c r="E24" s="354"/>
      <c r="F24" s="354"/>
      <c r="G24" s="354"/>
      <c r="H24" s="354"/>
      <c r="I24" s="354"/>
      <c r="J24" s="354"/>
      <c r="K24" s="354"/>
      <c r="L24" s="354"/>
      <c r="M24" s="354"/>
      <c r="N24" s="355"/>
    </row>
    <row r="25" spans="1:14" ht="12" customHeight="1">
      <c r="A25" s="366"/>
      <c r="B25" s="369" t="s">
        <v>505</v>
      </c>
      <c r="C25" s="352" t="s">
        <v>10</v>
      </c>
      <c r="D25" s="370">
        <f t="shared" si="1"/>
        <v>29</v>
      </c>
      <c r="E25" s="354">
        <f aca="true" t="shared" si="6" ref="E25:N25">SUM(E26:E27)</f>
        <v>0</v>
      </c>
      <c r="F25" s="354">
        <f t="shared" si="6"/>
        <v>0</v>
      </c>
      <c r="G25" s="354">
        <f t="shared" si="6"/>
        <v>5</v>
      </c>
      <c r="H25" s="354">
        <f t="shared" si="6"/>
        <v>10</v>
      </c>
      <c r="I25" s="354">
        <f t="shared" si="6"/>
        <v>7</v>
      </c>
      <c r="J25" s="354">
        <f t="shared" si="6"/>
        <v>7</v>
      </c>
      <c r="K25" s="354">
        <f t="shared" si="6"/>
        <v>0</v>
      </c>
      <c r="L25" s="354">
        <f t="shared" si="6"/>
        <v>0</v>
      </c>
      <c r="M25" s="354">
        <f t="shared" si="6"/>
        <v>0</v>
      </c>
      <c r="N25" s="355">
        <f t="shared" si="6"/>
        <v>0</v>
      </c>
    </row>
    <row r="26" spans="1:14" ht="12" customHeight="1">
      <c r="A26" s="366"/>
      <c r="B26" s="369"/>
      <c r="C26" s="352" t="s">
        <v>11</v>
      </c>
      <c r="D26" s="370">
        <f t="shared" si="1"/>
        <v>13</v>
      </c>
      <c r="E26" s="466">
        <v>0</v>
      </c>
      <c r="F26" s="466">
        <v>0</v>
      </c>
      <c r="G26" s="471">
        <v>2</v>
      </c>
      <c r="H26" s="471">
        <v>6</v>
      </c>
      <c r="I26" s="471">
        <v>3</v>
      </c>
      <c r="J26" s="471">
        <v>2</v>
      </c>
      <c r="K26" s="466">
        <v>0</v>
      </c>
      <c r="L26" s="466">
        <v>0</v>
      </c>
      <c r="M26" s="466">
        <v>0</v>
      </c>
      <c r="N26" s="467">
        <v>0</v>
      </c>
    </row>
    <row r="27" spans="1:14" ht="12" customHeight="1">
      <c r="A27" s="366"/>
      <c r="B27" s="369"/>
      <c r="C27" s="352" t="s">
        <v>12</v>
      </c>
      <c r="D27" s="370">
        <f t="shared" si="1"/>
        <v>16</v>
      </c>
      <c r="E27" s="466">
        <v>0</v>
      </c>
      <c r="F27" s="466">
        <v>0</v>
      </c>
      <c r="G27" s="471">
        <v>3</v>
      </c>
      <c r="H27" s="471">
        <v>4</v>
      </c>
      <c r="I27" s="471">
        <v>4</v>
      </c>
      <c r="J27" s="471">
        <v>5</v>
      </c>
      <c r="K27" s="466">
        <v>0</v>
      </c>
      <c r="L27" s="466">
        <v>0</v>
      </c>
      <c r="M27" s="466">
        <v>0</v>
      </c>
      <c r="N27" s="467">
        <v>0</v>
      </c>
    </row>
    <row r="28" spans="1:14" ht="12" customHeight="1">
      <c r="A28" s="366"/>
      <c r="B28" s="369"/>
      <c r="C28" s="352"/>
      <c r="D28" s="370"/>
      <c r="E28" s="354"/>
      <c r="F28" s="354"/>
      <c r="G28" s="354"/>
      <c r="H28" s="354"/>
      <c r="I28" s="354"/>
      <c r="J28" s="354"/>
      <c r="K28" s="354"/>
      <c r="L28" s="354"/>
      <c r="M28" s="354"/>
      <c r="N28" s="355"/>
    </row>
    <row r="29" spans="1:14" ht="12" customHeight="1">
      <c r="A29" s="366"/>
      <c r="B29" s="369" t="s">
        <v>427</v>
      </c>
      <c r="C29" s="352" t="s">
        <v>10</v>
      </c>
      <c r="D29" s="370">
        <f t="shared" si="1"/>
        <v>38</v>
      </c>
      <c r="E29" s="354">
        <f aca="true" t="shared" si="7" ref="E29:N29">SUM(E30:E31)</f>
        <v>0</v>
      </c>
      <c r="F29" s="354">
        <f t="shared" si="7"/>
        <v>1</v>
      </c>
      <c r="G29" s="354">
        <f t="shared" si="7"/>
        <v>5</v>
      </c>
      <c r="H29" s="354">
        <f t="shared" si="7"/>
        <v>17</v>
      </c>
      <c r="I29" s="354">
        <f t="shared" si="7"/>
        <v>7</v>
      </c>
      <c r="J29" s="354">
        <f t="shared" si="7"/>
        <v>7</v>
      </c>
      <c r="K29" s="354">
        <f t="shared" si="7"/>
        <v>1</v>
      </c>
      <c r="L29" s="354">
        <f t="shared" si="7"/>
        <v>0</v>
      </c>
      <c r="M29" s="354">
        <f t="shared" si="7"/>
        <v>0</v>
      </c>
      <c r="N29" s="355">
        <f t="shared" si="7"/>
        <v>0</v>
      </c>
    </row>
    <row r="30" spans="1:14" ht="12" customHeight="1">
      <c r="A30" s="366"/>
      <c r="B30" s="369"/>
      <c r="C30" s="352" t="s">
        <v>11</v>
      </c>
      <c r="D30" s="370">
        <f t="shared" si="1"/>
        <v>24</v>
      </c>
      <c r="E30" s="466">
        <v>0</v>
      </c>
      <c r="F30" s="466">
        <v>1</v>
      </c>
      <c r="G30" s="466">
        <v>3</v>
      </c>
      <c r="H30" s="466">
        <v>11</v>
      </c>
      <c r="I30" s="466">
        <v>5</v>
      </c>
      <c r="J30" s="466">
        <v>3</v>
      </c>
      <c r="K30" s="466">
        <v>1</v>
      </c>
      <c r="L30" s="466">
        <v>0</v>
      </c>
      <c r="M30" s="466">
        <v>0</v>
      </c>
      <c r="N30" s="467">
        <v>0</v>
      </c>
    </row>
    <row r="31" spans="1:14" ht="12" customHeight="1">
      <c r="A31" s="366"/>
      <c r="B31" s="369"/>
      <c r="C31" s="352" t="s">
        <v>12</v>
      </c>
      <c r="D31" s="370">
        <f t="shared" si="1"/>
        <v>14</v>
      </c>
      <c r="E31" s="466">
        <v>0</v>
      </c>
      <c r="F31" s="466">
        <v>0</v>
      </c>
      <c r="G31" s="466">
        <v>2</v>
      </c>
      <c r="H31" s="466">
        <v>6</v>
      </c>
      <c r="I31" s="466">
        <v>2</v>
      </c>
      <c r="J31" s="466">
        <v>4</v>
      </c>
      <c r="K31" s="466">
        <v>0</v>
      </c>
      <c r="L31" s="466">
        <v>0</v>
      </c>
      <c r="M31" s="466">
        <v>0</v>
      </c>
      <c r="N31" s="467">
        <v>0</v>
      </c>
    </row>
    <row r="32" spans="1:14" ht="12" customHeight="1">
      <c r="A32" s="384"/>
      <c r="B32" s="392"/>
      <c r="C32" s="360"/>
      <c r="D32" s="421"/>
      <c r="E32" s="362"/>
      <c r="F32" s="362"/>
      <c r="G32" s="362"/>
      <c r="H32" s="362"/>
      <c r="I32" s="362"/>
      <c r="J32" s="362"/>
      <c r="K32" s="362"/>
      <c r="L32" s="362"/>
      <c r="M32" s="362"/>
      <c r="N32" s="363"/>
    </row>
    <row r="33" spans="1:14" ht="12" customHeight="1">
      <c r="A33" s="366"/>
      <c r="B33" s="369"/>
      <c r="C33" s="352"/>
      <c r="D33" s="370"/>
      <c r="E33" s="354"/>
      <c r="F33" s="354"/>
      <c r="G33" s="354"/>
      <c r="H33" s="354"/>
      <c r="I33" s="354"/>
      <c r="J33" s="354"/>
      <c r="K33" s="354"/>
      <c r="L33" s="354"/>
      <c r="M33" s="354"/>
      <c r="N33" s="355"/>
    </row>
    <row r="34" spans="1:14" ht="12" customHeight="1">
      <c r="A34" s="632" t="s">
        <v>449</v>
      </c>
      <c r="B34" s="637"/>
      <c r="C34" s="352" t="s">
        <v>10</v>
      </c>
      <c r="D34" s="370">
        <f t="shared" si="1"/>
        <v>4606</v>
      </c>
      <c r="E34" s="354">
        <f aca="true" t="shared" si="8" ref="E34:N34">SUM(E35:E36)</f>
        <v>0</v>
      </c>
      <c r="F34" s="354">
        <f t="shared" si="8"/>
        <v>62</v>
      </c>
      <c r="G34" s="354">
        <f t="shared" si="8"/>
        <v>662</v>
      </c>
      <c r="H34" s="354">
        <f t="shared" si="8"/>
        <v>1603</v>
      </c>
      <c r="I34" s="354">
        <f t="shared" si="8"/>
        <v>1672</v>
      </c>
      <c r="J34" s="354">
        <f t="shared" si="8"/>
        <v>542</v>
      </c>
      <c r="K34" s="354">
        <f t="shared" si="8"/>
        <v>63</v>
      </c>
      <c r="L34" s="354">
        <f t="shared" si="8"/>
        <v>2</v>
      </c>
      <c r="M34" s="354">
        <f t="shared" si="8"/>
        <v>0</v>
      </c>
      <c r="N34" s="355">
        <f t="shared" si="8"/>
        <v>0</v>
      </c>
    </row>
    <row r="35" spans="1:14" ht="12" customHeight="1">
      <c r="A35" s="366"/>
      <c r="B35" s="345"/>
      <c r="C35" s="352" t="s">
        <v>11</v>
      </c>
      <c r="D35" s="370">
        <f t="shared" si="1"/>
        <v>2440</v>
      </c>
      <c r="E35" s="354">
        <f>SUM(E39,E43,E47,E51,E55,E59,E63,E67)</f>
        <v>0</v>
      </c>
      <c r="F35" s="354">
        <f aca="true" t="shared" si="9" ref="F35:M35">SUM(F39,F43,F47,F51,F55,F59,F63,F67)</f>
        <v>28</v>
      </c>
      <c r="G35" s="354">
        <f t="shared" si="9"/>
        <v>341</v>
      </c>
      <c r="H35" s="354">
        <f t="shared" si="9"/>
        <v>882</v>
      </c>
      <c r="I35" s="354">
        <f t="shared" si="9"/>
        <v>862</v>
      </c>
      <c r="J35" s="354">
        <f t="shared" si="9"/>
        <v>291</v>
      </c>
      <c r="K35" s="354">
        <f t="shared" si="9"/>
        <v>35</v>
      </c>
      <c r="L35" s="354">
        <f t="shared" si="9"/>
        <v>1</v>
      </c>
      <c r="M35" s="354">
        <f t="shared" si="9"/>
        <v>0</v>
      </c>
      <c r="N35" s="355">
        <f>SUM(N39,N43,N47,N51,N55,N59,N63,N67)</f>
        <v>0</v>
      </c>
    </row>
    <row r="36" spans="1:14" ht="12" customHeight="1">
      <c r="A36" s="366"/>
      <c r="B36" s="345"/>
      <c r="C36" s="352" t="s">
        <v>12</v>
      </c>
      <c r="D36" s="370">
        <f t="shared" si="1"/>
        <v>2166</v>
      </c>
      <c r="E36" s="354">
        <f aca="true" t="shared" si="10" ref="E36:M36">SUM(E40,E44,E48,E52,E56,E60,E64,E68)</f>
        <v>0</v>
      </c>
      <c r="F36" s="354">
        <f t="shared" si="10"/>
        <v>34</v>
      </c>
      <c r="G36" s="354">
        <f t="shared" si="10"/>
        <v>321</v>
      </c>
      <c r="H36" s="354">
        <f t="shared" si="10"/>
        <v>721</v>
      </c>
      <c r="I36" s="354">
        <f t="shared" si="10"/>
        <v>810</v>
      </c>
      <c r="J36" s="354">
        <f t="shared" si="10"/>
        <v>251</v>
      </c>
      <c r="K36" s="354">
        <f t="shared" si="10"/>
        <v>28</v>
      </c>
      <c r="L36" s="354">
        <f t="shared" si="10"/>
        <v>1</v>
      </c>
      <c r="M36" s="354">
        <f t="shared" si="10"/>
        <v>0</v>
      </c>
      <c r="N36" s="355">
        <f>SUM(N40,N44,N48,N52,N56,N60,N64,N68)</f>
        <v>0</v>
      </c>
    </row>
    <row r="37" spans="1:15" s="339" customFormat="1" ht="12">
      <c r="A37" s="366"/>
      <c r="B37" s="345"/>
      <c r="C37" s="352"/>
      <c r="D37" s="370"/>
      <c r="E37" s="354"/>
      <c r="F37" s="354"/>
      <c r="G37" s="354"/>
      <c r="H37" s="354"/>
      <c r="I37" s="354"/>
      <c r="J37" s="354"/>
      <c r="K37" s="354"/>
      <c r="L37" s="354"/>
      <c r="M37" s="354"/>
      <c r="N37" s="355"/>
      <c r="O37" s="345"/>
    </row>
    <row r="38" spans="1:15" s="339" customFormat="1" ht="12" customHeight="1">
      <c r="A38" s="366"/>
      <c r="B38" s="369" t="s">
        <v>54</v>
      </c>
      <c r="C38" s="352" t="s">
        <v>10</v>
      </c>
      <c r="D38" s="370">
        <f t="shared" si="1"/>
        <v>1394</v>
      </c>
      <c r="E38" s="354">
        <f aca="true" t="shared" si="11" ref="E38:N38">SUM(E39:E40)</f>
        <v>0</v>
      </c>
      <c r="F38" s="354">
        <f t="shared" si="11"/>
        <v>17</v>
      </c>
      <c r="G38" s="354">
        <f t="shared" si="11"/>
        <v>187</v>
      </c>
      <c r="H38" s="354">
        <f t="shared" si="11"/>
        <v>468</v>
      </c>
      <c r="I38" s="354">
        <f t="shared" si="11"/>
        <v>541</v>
      </c>
      <c r="J38" s="354">
        <f t="shared" si="11"/>
        <v>157</v>
      </c>
      <c r="K38" s="354">
        <f t="shared" si="11"/>
        <v>23</v>
      </c>
      <c r="L38" s="354">
        <f t="shared" si="11"/>
        <v>1</v>
      </c>
      <c r="M38" s="354">
        <f t="shared" si="11"/>
        <v>0</v>
      </c>
      <c r="N38" s="355">
        <f t="shared" si="11"/>
        <v>0</v>
      </c>
      <c r="O38" s="373"/>
    </row>
    <row r="39" spans="1:15" s="339" customFormat="1" ht="12" customHeight="1">
      <c r="A39" s="366"/>
      <c r="B39" s="369"/>
      <c r="C39" s="352" t="s">
        <v>11</v>
      </c>
      <c r="D39" s="370">
        <f t="shared" si="1"/>
        <v>733</v>
      </c>
      <c r="E39" s="466">
        <v>0</v>
      </c>
      <c r="F39" s="470">
        <v>8</v>
      </c>
      <c r="G39" s="470">
        <v>100</v>
      </c>
      <c r="H39" s="470">
        <v>266</v>
      </c>
      <c r="I39" s="470">
        <v>274</v>
      </c>
      <c r="J39" s="470">
        <v>78</v>
      </c>
      <c r="K39" s="470">
        <v>7</v>
      </c>
      <c r="L39" s="466">
        <v>0</v>
      </c>
      <c r="M39" s="466">
        <v>0</v>
      </c>
      <c r="N39" s="467">
        <v>0</v>
      </c>
      <c r="O39" s="373"/>
    </row>
    <row r="40" spans="1:14" ht="12" customHeight="1">
      <c r="A40" s="366"/>
      <c r="B40" s="369"/>
      <c r="C40" s="352" t="s">
        <v>12</v>
      </c>
      <c r="D40" s="370">
        <f t="shared" si="1"/>
        <v>661</v>
      </c>
      <c r="E40" s="466">
        <v>0</v>
      </c>
      <c r="F40" s="470">
        <v>9</v>
      </c>
      <c r="G40" s="470">
        <v>87</v>
      </c>
      <c r="H40" s="470">
        <v>202</v>
      </c>
      <c r="I40" s="470">
        <v>267</v>
      </c>
      <c r="J40" s="470">
        <v>79</v>
      </c>
      <c r="K40" s="470">
        <v>16</v>
      </c>
      <c r="L40" s="470">
        <v>1</v>
      </c>
      <c r="M40" s="466">
        <v>0</v>
      </c>
      <c r="N40" s="467">
        <v>0</v>
      </c>
    </row>
    <row r="41" spans="1:14" ht="12" customHeight="1">
      <c r="A41" s="366"/>
      <c r="B41" s="369"/>
      <c r="C41" s="352"/>
      <c r="D41" s="370"/>
      <c r="E41" s="354"/>
      <c r="F41" s="354"/>
      <c r="G41" s="354"/>
      <c r="H41" s="354"/>
      <c r="I41" s="354"/>
      <c r="J41" s="354"/>
      <c r="K41" s="354"/>
      <c r="L41" s="354"/>
      <c r="M41" s="354"/>
      <c r="N41" s="355"/>
    </row>
    <row r="42" spans="1:14" ht="12" customHeight="1">
      <c r="A42" s="366"/>
      <c r="B42" s="369" t="s">
        <v>55</v>
      </c>
      <c r="C42" s="352" t="s">
        <v>10</v>
      </c>
      <c r="D42" s="370">
        <f t="shared" si="1"/>
        <v>997</v>
      </c>
      <c r="E42" s="354">
        <f aca="true" t="shared" si="12" ref="E42:N42">SUM(E43:E44)</f>
        <v>0</v>
      </c>
      <c r="F42" s="354">
        <f t="shared" si="12"/>
        <v>16</v>
      </c>
      <c r="G42" s="354">
        <f t="shared" si="12"/>
        <v>167</v>
      </c>
      <c r="H42" s="354">
        <f t="shared" si="12"/>
        <v>348</v>
      </c>
      <c r="I42" s="354">
        <f t="shared" si="12"/>
        <v>340</v>
      </c>
      <c r="J42" s="354">
        <f t="shared" si="12"/>
        <v>113</v>
      </c>
      <c r="K42" s="354">
        <f t="shared" si="12"/>
        <v>13</v>
      </c>
      <c r="L42" s="354">
        <f t="shared" si="12"/>
        <v>0</v>
      </c>
      <c r="M42" s="354">
        <f t="shared" si="12"/>
        <v>0</v>
      </c>
      <c r="N42" s="355">
        <f t="shared" si="12"/>
        <v>0</v>
      </c>
    </row>
    <row r="43" spans="1:14" ht="12" customHeight="1">
      <c r="A43" s="366"/>
      <c r="B43" s="369"/>
      <c r="C43" s="352" t="s">
        <v>11</v>
      </c>
      <c r="D43" s="370">
        <f t="shared" si="1"/>
        <v>527</v>
      </c>
      <c r="E43" s="466">
        <v>0</v>
      </c>
      <c r="F43" s="470">
        <v>7</v>
      </c>
      <c r="G43" s="470">
        <v>83</v>
      </c>
      <c r="H43" s="470">
        <v>184</v>
      </c>
      <c r="I43" s="470">
        <v>182</v>
      </c>
      <c r="J43" s="470">
        <v>60</v>
      </c>
      <c r="K43" s="470">
        <v>11</v>
      </c>
      <c r="L43" s="466">
        <v>0</v>
      </c>
      <c r="M43" s="466">
        <v>0</v>
      </c>
      <c r="N43" s="467">
        <v>0</v>
      </c>
    </row>
    <row r="44" spans="1:14" ht="12" customHeight="1">
      <c r="A44" s="366"/>
      <c r="B44" s="369"/>
      <c r="C44" s="352" t="s">
        <v>12</v>
      </c>
      <c r="D44" s="370">
        <f t="shared" si="1"/>
        <v>470</v>
      </c>
      <c r="E44" s="466">
        <v>0</v>
      </c>
      <c r="F44" s="470">
        <v>9</v>
      </c>
      <c r="G44" s="470">
        <v>84</v>
      </c>
      <c r="H44" s="470">
        <v>164</v>
      </c>
      <c r="I44" s="470">
        <v>158</v>
      </c>
      <c r="J44" s="470">
        <v>53</v>
      </c>
      <c r="K44" s="470">
        <v>2</v>
      </c>
      <c r="L44" s="466">
        <v>0</v>
      </c>
      <c r="M44" s="466">
        <v>0</v>
      </c>
      <c r="N44" s="467">
        <v>0</v>
      </c>
    </row>
    <row r="45" spans="1:14" ht="12" customHeight="1">
      <c r="A45" s="366"/>
      <c r="C45" s="352"/>
      <c r="D45" s="370"/>
      <c r="E45" s="354"/>
      <c r="F45" s="354"/>
      <c r="G45" s="354"/>
      <c r="H45" s="354"/>
      <c r="I45" s="354"/>
      <c r="J45" s="354"/>
      <c r="K45" s="354"/>
      <c r="L45" s="354"/>
      <c r="M45" s="354"/>
      <c r="N45" s="355"/>
    </row>
    <row r="46" spans="1:14" ht="12" customHeight="1">
      <c r="A46" s="366"/>
      <c r="B46" s="369" t="s">
        <v>56</v>
      </c>
      <c r="C46" s="352" t="s">
        <v>10</v>
      </c>
      <c r="D46" s="370">
        <f t="shared" si="1"/>
        <v>811</v>
      </c>
      <c r="E46" s="354">
        <f aca="true" t="shared" si="13" ref="E46:N46">SUM(E47:E48)</f>
        <v>0</v>
      </c>
      <c r="F46" s="354">
        <f t="shared" si="13"/>
        <v>13</v>
      </c>
      <c r="G46" s="354">
        <f t="shared" si="13"/>
        <v>108</v>
      </c>
      <c r="H46" s="354">
        <f t="shared" si="13"/>
        <v>268</v>
      </c>
      <c r="I46" s="354">
        <f t="shared" si="13"/>
        <v>315</v>
      </c>
      <c r="J46" s="354">
        <f t="shared" si="13"/>
        <v>95</v>
      </c>
      <c r="K46" s="354">
        <f t="shared" si="13"/>
        <v>12</v>
      </c>
      <c r="L46" s="354">
        <f t="shared" si="13"/>
        <v>0</v>
      </c>
      <c r="M46" s="354">
        <f t="shared" si="13"/>
        <v>0</v>
      </c>
      <c r="N46" s="355">
        <f t="shared" si="13"/>
        <v>0</v>
      </c>
    </row>
    <row r="47" spans="1:14" ht="12" customHeight="1">
      <c r="A47" s="366"/>
      <c r="B47" s="369"/>
      <c r="C47" s="352" t="s">
        <v>11</v>
      </c>
      <c r="D47" s="370">
        <f t="shared" si="1"/>
        <v>416</v>
      </c>
      <c r="E47" s="466">
        <v>0</v>
      </c>
      <c r="F47" s="470">
        <v>6</v>
      </c>
      <c r="G47" s="470">
        <v>47</v>
      </c>
      <c r="H47" s="470">
        <v>141</v>
      </c>
      <c r="I47" s="470">
        <v>166</v>
      </c>
      <c r="J47" s="470">
        <v>49</v>
      </c>
      <c r="K47" s="470">
        <v>7</v>
      </c>
      <c r="L47" s="466">
        <v>0</v>
      </c>
      <c r="M47" s="466">
        <v>0</v>
      </c>
      <c r="N47" s="467">
        <v>0</v>
      </c>
    </row>
    <row r="48" spans="1:14" ht="12" customHeight="1">
      <c r="A48" s="366"/>
      <c r="B48" s="369"/>
      <c r="C48" s="352" t="s">
        <v>12</v>
      </c>
      <c r="D48" s="370">
        <f t="shared" si="1"/>
        <v>395</v>
      </c>
      <c r="E48" s="466">
        <v>0</v>
      </c>
      <c r="F48" s="470">
        <v>7</v>
      </c>
      <c r="G48" s="470">
        <v>61</v>
      </c>
      <c r="H48" s="470">
        <v>127</v>
      </c>
      <c r="I48" s="470">
        <v>149</v>
      </c>
      <c r="J48" s="470">
        <v>46</v>
      </c>
      <c r="K48" s="470">
        <v>5</v>
      </c>
      <c r="L48" s="466">
        <v>0</v>
      </c>
      <c r="M48" s="466">
        <v>0</v>
      </c>
      <c r="N48" s="467">
        <v>0</v>
      </c>
    </row>
    <row r="49" spans="1:14" ht="12" customHeight="1">
      <c r="A49" s="366"/>
      <c r="C49" s="352"/>
      <c r="D49" s="370"/>
      <c r="E49" s="354"/>
      <c r="F49" s="354"/>
      <c r="G49" s="354"/>
      <c r="H49" s="354"/>
      <c r="I49" s="354"/>
      <c r="J49" s="354"/>
      <c r="K49" s="354"/>
      <c r="L49" s="354"/>
      <c r="M49" s="354"/>
      <c r="N49" s="355"/>
    </row>
    <row r="50" spans="1:15" s="339" customFormat="1" ht="12" customHeight="1">
      <c r="A50" s="366"/>
      <c r="B50" s="369" t="s">
        <v>429</v>
      </c>
      <c r="C50" s="352" t="s">
        <v>10</v>
      </c>
      <c r="D50" s="370">
        <f t="shared" si="1"/>
        <v>392</v>
      </c>
      <c r="E50" s="354">
        <f aca="true" t="shared" si="14" ref="E50:N50">SUM(E51:E52)</f>
        <v>0</v>
      </c>
      <c r="F50" s="354">
        <f t="shared" si="14"/>
        <v>1</v>
      </c>
      <c r="G50" s="354">
        <f t="shared" si="14"/>
        <v>54</v>
      </c>
      <c r="H50" s="354">
        <f t="shared" si="14"/>
        <v>149</v>
      </c>
      <c r="I50" s="354">
        <f t="shared" si="14"/>
        <v>138</v>
      </c>
      <c r="J50" s="354">
        <f t="shared" si="14"/>
        <v>48</v>
      </c>
      <c r="K50" s="354">
        <f t="shared" si="14"/>
        <v>2</v>
      </c>
      <c r="L50" s="354">
        <f t="shared" si="14"/>
        <v>0</v>
      </c>
      <c r="M50" s="354">
        <f t="shared" si="14"/>
        <v>0</v>
      </c>
      <c r="N50" s="355">
        <f t="shared" si="14"/>
        <v>0</v>
      </c>
      <c r="O50" s="373"/>
    </row>
    <row r="51" spans="1:15" s="339" customFormat="1" ht="12" customHeight="1">
      <c r="A51" s="367"/>
      <c r="B51" s="369"/>
      <c r="C51" s="352" t="s">
        <v>11</v>
      </c>
      <c r="D51" s="370">
        <f t="shared" si="1"/>
        <v>221</v>
      </c>
      <c r="E51" s="466">
        <v>0</v>
      </c>
      <c r="F51" s="466">
        <v>0</v>
      </c>
      <c r="G51" s="471">
        <v>28</v>
      </c>
      <c r="H51" s="471">
        <v>89</v>
      </c>
      <c r="I51" s="471">
        <v>73</v>
      </c>
      <c r="J51" s="471">
        <v>29</v>
      </c>
      <c r="K51" s="471">
        <v>2</v>
      </c>
      <c r="L51" s="466">
        <v>0</v>
      </c>
      <c r="M51" s="466">
        <v>0</v>
      </c>
      <c r="N51" s="467">
        <v>0</v>
      </c>
      <c r="O51" s="373"/>
    </row>
    <row r="52" spans="1:15" s="339" customFormat="1" ht="12" customHeight="1">
      <c r="A52" s="366"/>
      <c r="B52" s="369"/>
      <c r="C52" s="352" t="s">
        <v>12</v>
      </c>
      <c r="D52" s="370">
        <f t="shared" si="1"/>
        <v>171</v>
      </c>
      <c r="E52" s="466">
        <v>0</v>
      </c>
      <c r="F52" s="471">
        <v>1</v>
      </c>
      <c r="G52" s="471">
        <v>26</v>
      </c>
      <c r="H52" s="471">
        <v>60</v>
      </c>
      <c r="I52" s="471">
        <v>65</v>
      </c>
      <c r="J52" s="471">
        <v>19</v>
      </c>
      <c r="K52" s="466">
        <v>0</v>
      </c>
      <c r="L52" s="466">
        <v>0</v>
      </c>
      <c r="M52" s="466">
        <v>0</v>
      </c>
      <c r="N52" s="467">
        <v>0</v>
      </c>
      <c r="O52" s="373"/>
    </row>
    <row r="53" spans="1:15" s="339" customFormat="1" ht="12" customHeight="1">
      <c r="A53" s="366"/>
      <c r="B53" s="369"/>
      <c r="C53" s="352"/>
      <c r="D53" s="370"/>
      <c r="E53" s="354"/>
      <c r="F53" s="354"/>
      <c r="G53" s="354"/>
      <c r="H53" s="354"/>
      <c r="I53" s="354"/>
      <c r="J53" s="354"/>
      <c r="K53" s="354"/>
      <c r="L53" s="354"/>
      <c r="M53" s="354"/>
      <c r="N53" s="355"/>
      <c r="O53" s="373"/>
    </row>
    <row r="54" spans="1:15" s="339" customFormat="1" ht="12" customHeight="1">
      <c r="A54" s="366"/>
      <c r="B54" s="369" t="s">
        <v>418</v>
      </c>
      <c r="C54" s="352" t="s">
        <v>10</v>
      </c>
      <c r="D54" s="370">
        <f t="shared" si="1"/>
        <v>314</v>
      </c>
      <c r="E54" s="354">
        <f aca="true" t="shared" si="15" ref="E54:N54">SUM(E55:E56)</f>
        <v>0</v>
      </c>
      <c r="F54" s="354">
        <f t="shared" si="15"/>
        <v>3</v>
      </c>
      <c r="G54" s="354">
        <f t="shared" si="15"/>
        <v>41</v>
      </c>
      <c r="H54" s="354">
        <f t="shared" si="15"/>
        <v>111</v>
      </c>
      <c r="I54" s="354">
        <f t="shared" si="15"/>
        <v>111</v>
      </c>
      <c r="J54" s="354">
        <f t="shared" si="15"/>
        <v>44</v>
      </c>
      <c r="K54" s="354">
        <f t="shared" si="15"/>
        <v>4</v>
      </c>
      <c r="L54" s="354">
        <f t="shared" si="15"/>
        <v>0</v>
      </c>
      <c r="M54" s="354">
        <f t="shared" si="15"/>
        <v>0</v>
      </c>
      <c r="N54" s="355">
        <f t="shared" si="15"/>
        <v>0</v>
      </c>
      <c r="O54" s="373"/>
    </row>
    <row r="55" spans="1:15" s="339" customFormat="1" ht="12" customHeight="1">
      <c r="A55" s="366"/>
      <c r="B55" s="369"/>
      <c r="C55" s="352" t="s">
        <v>11</v>
      </c>
      <c r="D55" s="370">
        <f t="shared" si="1"/>
        <v>173</v>
      </c>
      <c r="E55" s="466">
        <v>0</v>
      </c>
      <c r="F55" s="471">
        <v>1</v>
      </c>
      <c r="G55" s="471">
        <v>24</v>
      </c>
      <c r="H55" s="471">
        <v>59</v>
      </c>
      <c r="I55" s="471">
        <v>63</v>
      </c>
      <c r="J55" s="471">
        <v>23</v>
      </c>
      <c r="K55" s="471">
        <v>3</v>
      </c>
      <c r="L55" s="466">
        <v>0</v>
      </c>
      <c r="M55" s="466">
        <v>0</v>
      </c>
      <c r="N55" s="467">
        <v>0</v>
      </c>
      <c r="O55" s="373"/>
    </row>
    <row r="56" spans="1:15" s="339" customFormat="1" ht="12" customHeight="1">
      <c r="A56" s="366"/>
      <c r="B56" s="369"/>
      <c r="C56" s="352" t="s">
        <v>12</v>
      </c>
      <c r="D56" s="370">
        <f t="shared" si="1"/>
        <v>141</v>
      </c>
      <c r="E56" s="466">
        <v>0</v>
      </c>
      <c r="F56" s="471">
        <v>2</v>
      </c>
      <c r="G56" s="471">
        <v>17</v>
      </c>
      <c r="H56" s="471">
        <v>52</v>
      </c>
      <c r="I56" s="471">
        <v>48</v>
      </c>
      <c r="J56" s="471">
        <v>21</v>
      </c>
      <c r="K56" s="471">
        <v>1</v>
      </c>
      <c r="L56" s="466">
        <v>0</v>
      </c>
      <c r="M56" s="466">
        <v>0</v>
      </c>
      <c r="N56" s="467">
        <v>0</v>
      </c>
      <c r="O56" s="373"/>
    </row>
    <row r="57" spans="1:15" s="339" customFormat="1" ht="12" customHeight="1">
      <c r="A57" s="366"/>
      <c r="B57" s="369"/>
      <c r="C57" s="352"/>
      <c r="D57" s="370"/>
      <c r="E57" s="354"/>
      <c r="F57" s="354"/>
      <c r="G57" s="354"/>
      <c r="H57" s="354"/>
      <c r="I57" s="354"/>
      <c r="J57" s="354"/>
      <c r="K57" s="354"/>
      <c r="L57" s="354"/>
      <c r="M57" s="354"/>
      <c r="N57" s="355"/>
      <c r="O57" s="373"/>
    </row>
    <row r="58" spans="1:15" s="339" customFormat="1" ht="12" customHeight="1">
      <c r="A58" s="366"/>
      <c r="B58" s="369" t="s">
        <v>430</v>
      </c>
      <c r="C58" s="352" t="s">
        <v>10</v>
      </c>
      <c r="D58" s="370">
        <f t="shared" si="1"/>
        <v>432</v>
      </c>
      <c r="E58" s="354">
        <f aca="true" t="shared" si="16" ref="E58:N58">SUM(E59:E60)</f>
        <v>0</v>
      </c>
      <c r="F58" s="354">
        <f t="shared" si="16"/>
        <v>9</v>
      </c>
      <c r="G58" s="354">
        <f t="shared" si="16"/>
        <v>66</v>
      </c>
      <c r="H58" s="354">
        <f t="shared" si="16"/>
        <v>171</v>
      </c>
      <c r="I58" s="354">
        <f t="shared" si="16"/>
        <v>134</v>
      </c>
      <c r="J58" s="354">
        <f t="shared" si="16"/>
        <v>48</v>
      </c>
      <c r="K58" s="354">
        <f t="shared" si="16"/>
        <v>3</v>
      </c>
      <c r="L58" s="354">
        <f t="shared" si="16"/>
        <v>1</v>
      </c>
      <c r="M58" s="354">
        <f t="shared" si="16"/>
        <v>0</v>
      </c>
      <c r="N58" s="355">
        <f t="shared" si="16"/>
        <v>0</v>
      </c>
      <c r="O58" s="373"/>
    </row>
    <row r="59" spans="1:15" s="339" customFormat="1" ht="12" customHeight="1">
      <c r="A59" s="366"/>
      <c r="B59" s="369"/>
      <c r="C59" s="352" t="s">
        <v>11</v>
      </c>
      <c r="D59" s="370">
        <f t="shared" si="1"/>
        <v>228</v>
      </c>
      <c r="E59" s="466">
        <v>0</v>
      </c>
      <c r="F59" s="466">
        <v>5</v>
      </c>
      <c r="G59" s="466">
        <v>35</v>
      </c>
      <c r="H59" s="466">
        <v>95</v>
      </c>
      <c r="I59" s="466">
        <v>61</v>
      </c>
      <c r="J59" s="466">
        <v>30</v>
      </c>
      <c r="K59" s="466">
        <v>1</v>
      </c>
      <c r="L59" s="466">
        <v>1</v>
      </c>
      <c r="M59" s="466">
        <v>0</v>
      </c>
      <c r="N59" s="467">
        <v>0</v>
      </c>
      <c r="O59" s="373"/>
    </row>
    <row r="60" spans="1:15" s="339" customFormat="1" ht="12" customHeight="1">
      <c r="A60" s="366"/>
      <c r="B60" s="369"/>
      <c r="C60" s="352" t="s">
        <v>12</v>
      </c>
      <c r="D60" s="370">
        <f t="shared" si="1"/>
        <v>204</v>
      </c>
      <c r="E60" s="466">
        <v>0</v>
      </c>
      <c r="F60" s="466">
        <v>4</v>
      </c>
      <c r="G60" s="466">
        <v>31</v>
      </c>
      <c r="H60" s="466">
        <v>76</v>
      </c>
      <c r="I60" s="466">
        <v>73</v>
      </c>
      <c r="J60" s="466">
        <v>18</v>
      </c>
      <c r="K60" s="466">
        <v>2</v>
      </c>
      <c r="L60" s="466">
        <v>0</v>
      </c>
      <c r="M60" s="466">
        <v>0</v>
      </c>
      <c r="N60" s="467">
        <v>0</v>
      </c>
      <c r="O60" s="373"/>
    </row>
    <row r="61" spans="1:15" s="339" customFormat="1" ht="12" customHeight="1">
      <c r="A61" s="366"/>
      <c r="B61" s="369"/>
      <c r="C61" s="352"/>
      <c r="D61" s="370"/>
      <c r="E61" s="354"/>
      <c r="F61" s="354"/>
      <c r="G61" s="354"/>
      <c r="H61" s="354"/>
      <c r="I61" s="354"/>
      <c r="J61" s="354"/>
      <c r="K61" s="354"/>
      <c r="L61" s="354"/>
      <c r="M61" s="354"/>
      <c r="N61" s="355"/>
      <c r="O61" s="373"/>
    </row>
    <row r="62" spans="1:15" s="339" customFormat="1" ht="12" customHeight="1">
      <c r="A62" s="366"/>
      <c r="B62" s="369" t="s">
        <v>506</v>
      </c>
      <c r="C62" s="352" t="s">
        <v>10</v>
      </c>
      <c r="D62" s="370">
        <f t="shared" si="1"/>
        <v>138</v>
      </c>
      <c r="E62" s="354">
        <f aca="true" t="shared" si="17" ref="E62:N62">SUM(E63:E64)</f>
        <v>0</v>
      </c>
      <c r="F62" s="354">
        <f t="shared" si="17"/>
        <v>3</v>
      </c>
      <c r="G62" s="354">
        <f t="shared" si="17"/>
        <v>20</v>
      </c>
      <c r="H62" s="354">
        <f t="shared" si="17"/>
        <v>43</v>
      </c>
      <c r="I62" s="354">
        <f t="shared" si="17"/>
        <v>46</v>
      </c>
      <c r="J62" s="354">
        <f t="shared" si="17"/>
        <v>22</v>
      </c>
      <c r="K62" s="354">
        <f t="shared" si="17"/>
        <v>4</v>
      </c>
      <c r="L62" s="354">
        <f t="shared" si="17"/>
        <v>0</v>
      </c>
      <c r="M62" s="354">
        <f t="shared" si="17"/>
        <v>0</v>
      </c>
      <c r="N62" s="355">
        <f t="shared" si="17"/>
        <v>0</v>
      </c>
      <c r="O62" s="373"/>
    </row>
    <row r="63" spans="1:15" s="339" customFormat="1" ht="12" customHeight="1">
      <c r="A63" s="366"/>
      <c r="B63" s="369"/>
      <c r="C63" s="352" t="s">
        <v>11</v>
      </c>
      <c r="D63" s="370">
        <f t="shared" si="1"/>
        <v>71</v>
      </c>
      <c r="E63" s="466">
        <v>0</v>
      </c>
      <c r="F63" s="471">
        <v>1</v>
      </c>
      <c r="G63" s="471">
        <v>11</v>
      </c>
      <c r="H63" s="471">
        <v>23</v>
      </c>
      <c r="I63" s="471">
        <v>21</v>
      </c>
      <c r="J63" s="471">
        <v>12</v>
      </c>
      <c r="K63" s="471">
        <v>3</v>
      </c>
      <c r="L63" s="466">
        <v>0</v>
      </c>
      <c r="M63" s="466">
        <v>0</v>
      </c>
      <c r="N63" s="467">
        <v>0</v>
      </c>
      <c r="O63" s="373"/>
    </row>
    <row r="64" spans="1:15" s="339" customFormat="1" ht="12" customHeight="1">
      <c r="A64" s="366"/>
      <c r="B64" s="369"/>
      <c r="C64" s="352" t="s">
        <v>12</v>
      </c>
      <c r="D64" s="370">
        <f t="shared" si="1"/>
        <v>67</v>
      </c>
      <c r="E64" s="466">
        <v>0</v>
      </c>
      <c r="F64" s="471">
        <v>2</v>
      </c>
      <c r="G64" s="471">
        <v>9</v>
      </c>
      <c r="H64" s="471">
        <v>20</v>
      </c>
      <c r="I64" s="471">
        <v>25</v>
      </c>
      <c r="J64" s="471">
        <v>10</v>
      </c>
      <c r="K64" s="471">
        <v>1</v>
      </c>
      <c r="L64" s="466">
        <v>0</v>
      </c>
      <c r="M64" s="466">
        <v>0</v>
      </c>
      <c r="N64" s="467">
        <v>0</v>
      </c>
      <c r="O64" s="373"/>
    </row>
    <row r="65" spans="1:15" s="339" customFormat="1" ht="12" customHeight="1">
      <c r="A65" s="366"/>
      <c r="B65" s="369"/>
      <c r="C65" s="352"/>
      <c r="D65" s="370"/>
      <c r="E65" s="354"/>
      <c r="F65" s="354"/>
      <c r="G65" s="354"/>
      <c r="H65" s="354"/>
      <c r="I65" s="354"/>
      <c r="J65" s="354"/>
      <c r="K65" s="354"/>
      <c r="L65" s="354"/>
      <c r="M65" s="354"/>
      <c r="N65" s="355"/>
      <c r="O65" s="373"/>
    </row>
    <row r="66" spans="1:15" s="339" customFormat="1" ht="12" customHeight="1">
      <c r="A66" s="366"/>
      <c r="B66" s="369" t="s">
        <v>432</v>
      </c>
      <c r="C66" s="352" t="s">
        <v>10</v>
      </c>
      <c r="D66" s="370">
        <f t="shared" si="1"/>
        <v>128</v>
      </c>
      <c r="E66" s="354">
        <f aca="true" t="shared" si="18" ref="E66:N66">SUM(E67:E68)</f>
        <v>0</v>
      </c>
      <c r="F66" s="354">
        <f t="shared" si="18"/>
        <v>0</v>
      </c>
      <c r="G66" s="354">
        <f t="shared" si="18"/>
        <v>19</v>
      </c>
      <c r="H66" s="354">
        <f t="shared" si="18"/>
        <v>45</v>
      </c>
      <c r="I66" s="354">
        <f t="shared" si="18"/>
        <v>47</v>
      </c>
      <c r="J66" s="354">
        <f t="shared" si="18"/>
        <v>15</v>
      </c>
      <c r="K66" s="354">
        <f t="shared" si="18"/>
        <v>2</v>
      </c>
      <c r="L66" s="354">
        <f t="shared" si="18"/>
        <v>0</v>
      </c>
      <c r="M66" s="354">
        <f t="shared" si="18"/>
        <v>0</v>
      </c>
      <c r="N66" s="355">
        <f t="shared" si="18"/>
        <v>0</v>
      </c>
      <c r="O66" s="373"/>
    </row>
    <row r="67" spans="1:15" s="339" customFormat="1" ht="12" customHeight="1">
      <c r="A67" s="366"/>
      <c r="B67" s="357"/>
      <c r="C67" s="352" t="s">
        <v>11</v>
      </c>
      <c r="D67" s="370">
        <f t="shared" si="1"/>
        <v>71</v>
      </c>
      <c r="E67" s="466">
        <v>0</v>
      </c>
      <c r="F67" s="466">
        <v>0</v>
      </c>
      <c r="G67" s="471">
        <v>13</v>
      </c>
      <c r="H67" s="471">
        <v>25</v>
      </c>
      <c r="I67" s="471">
        <v>22</v>
      </c>
      <c r="J67" s="471">
        <v>10</v>
      </c>
      <c r="K67" s="471">
        <v>1</v>
      </c>
      <c r="L67" s="466">
        <v>0</v>
      </c>
      <c r="M67" s="466">
        <v>0</v>
      </c>
      <c r="N67" s="467">
        <v>0</v>
      </c>
      <c r="O67" s="373"/>
    </row>
    <row r="68" spans="1:15" s="339" customFormat="1" ht="12" customHeight="1">
      <c r="A68" s="366"/>
      <c r="B68" s="357"/>
      <c r="C68" s="352" t="s">
        <v>12</v>
      </c>
      <c r="D68" s="370">
        <f t="shared" si="1"/>
        <v>57</v>
      </c>
      <c r="E68" s="466">
        <v>0</v>
      </c>
      <c r="F68" s="466">
        <v>0</v>
      </c>
      <c r="G68" s="471">
        <v>6</v>
      </c>
      <c r="H68" s="471">
        <v>20</v>
      </c>
      <c r="I68" s="471">
        <v>25</v>
      </c>
      <c r="J68" s="471">
        <v>5</v>
      </c>
      <c r="K68" s="471">
        <v>1</v>
      </c>
      <c r="L68" s="466">
        <v>0</v>
      </c>
      <c r="M68" s="466">
        <v>0</v>
      </c>
      <c r="N68" s="467">
        <v>0</v>
      </c>
      <c r="O68" s="373"/>
    </row>
    <row r="69" spans="1:15" s="339" customFormat="1" ht="12" customHeight="1">
      <c r="A69" s="384"/>
      <c r="B69" s="427"/>
      <c r="C69" s="360"/>
      <c r="D69" s="421"/>
      <c r="E69" s="428"/>
      <c r="F69" s="428"/>
      <c r="G69" s="428"/>
      <c r="H69" s="428"/>
      <c r="I69" s="428"/>
      <c r="J69" s="428"/>
      <c r="K69" s="428"/>
      <c r="L69" s="428"/>
      <c r="M69" s="428"/>
      <c r="N69" s="429"/>
      <c r="O69" s="373"/>
    </row>
    <row r="70" spans="1:15" s="339" customFormat="1" ht="12" customHeight="1">
      <c r="A70" s="366"/>
      <c r="B70" s="409"/>
      <c r="C70" s="352"/>
      <c r="D70" s="370"/>
      <c r="E70" s="419"/>
      <c r="F70" s="419"/>
      <c r="G70" s="419"/>
      <c r="H70" s="419"/>
      <c r="I70" s="419"/>
      <c r="J70" s="419"/>
      <c r="K70" s="419"/>
      <c r="L70" s="419"/>
      <c r="M70" s="419"/>
      <c r="N70" s="420"/>
      <c r="O70" s="373"/>
    </row>
    <row r="71" spans="1:15" s="339" customFormat="1" ht="12" customHeight="1">
      <c r="A71" s="632" t="s">
        <v>508</v>
      </c>
      <c r="B71" s="633"/>
      <c r="C71" s="352" t="s">
        <v>10</v>
      </c>
      <c r="D71" s="370">
        <f aca="true" t="shared" si="19" ref="D71:D77">SUM(E71:N71)</f>
        <v>7127</v>
      </c>
      <c r="E71" s="354">
        <f aca="true" t="shared" si="20" ref="E71:N71">SUM(E72:E73)</f>
        <v>0</v>
      </c>
      <c r="F71" s="354">
        <f t="shared" si="20"/>
        <v>86</v>
      </c>
      <c r="G71" s="354">
        <f t="shared" si="20"/>
        <v>828</v>
      </c>
      <c r="H71" s="354">
        <f t="shared" si="20"/>
        <v>2398</v>
      </c>
      <c r="I71" s="354">
        <f t="shared" si="20"/>
        <v>2795</v>
      </c>
      <c r="J71" s="354">
        <f t="shared" si="20"/>
        <v>934</v>
      </c>
      <c r="K71" s="354">
        <f t="shared" si="20"/>
        <v>83</v>
      </c>
      <c r="L71" s="354">
        <f t="shared" si="20"/>
        <v>3</v>
      </c>
      <c r="M71" s="466">
        <f t="shared" si="20"/>
        <v>0</v>
      </c>
      <c r="N71" s="355">
        <f t="shared" si="20"/>
        <v>0</v>
      </c>
      <c r="O71" s="373"/>
    </row>
    <row r="72" spans="1:15" s="339" customFormat="1" ht="12" customHeight="1">
      <c r="A72" s="366"/>
      <c r="B72" s="345"/>
      <c r="C72" s="352" t="s">
        <v>11</v>
      </c>
      <c r="D72" s="370">
        <f t="shared" si="19"/>
        <v>3685</v>
      </c>
      <c r="E72" s="354">
        <f>SUM(E76)</f>
        <v>0</v>
      </c>
      <c r="F72" s="354">
        <f aca="true" t="shared" si="21" ref="F72:L72">SUM(F76)</f>
        <v>44</v>
      </c>
      <c r="G72" s="354">
        <f t="shared" si="21"/>
        <v>420</v>
      </c>
      <c r="H72" s="354">
        <f t="shared" si="21"/>
        <v>1257</v>
      </c>
      <c r="I72" s="354">
        <f t="shared" si="21"/>
        <v>1428</v>
      </c>
      <c r="J72" s="354">
        <f t="shared" si="21"/>
        <v>495</v>
      </c>
      <c r="K72" s="354">
        <f t="shared" si="21"/>
        <v>41</v>
      </c>
      <c r="L72" s="354">
        <f t="shared" si="21"/>
        <v>0</v>
      </c>
      <c r="M72" s="354">
        <f>SUM(M76)</f>
        <v>0</v>
      </c>
      <c r="N72" s="355">
        <f>SUM(N76)</f>
        <v>0</v>
      </c>
      <c r="O72" s="373"/>
    </row>
    <row r="73" spans="1:15" s="339" customFormat="1" ht="12" customHeight="1">
      <c r="A73" s="366"/>
      <c r="B73" s="345"/>
      <c r="C73" s="352" t="s">
        <v>12</v>
      </c>
      <c r="D73" s="370">
        <f t="shared" si="19"/>
        <v>3442</v>
      </c>
      <c r="E73" s="354">
        <f aca="true" t="shared" si="22" ref="E73:L73">SUM(E77)</f>
        <v>0</v>
      </c>
      <c r="F73" s="354">
        <f t="shared" si="22"/>
        <v>42</v>
      </c>
      <c r="G73" s="354">
        <f t="shared" si="22"/>
        <v>408</v>
      </c>
      <c r="H73" s="354">
        <f t="shared" si="22"/>
        <v>1141</v>
      </c>
      <c r="I73" s="354">
        <f t="shared" si="22"/>
        <v>1367</v>
      </c>
      <c r="J73" s="354">
        <f t="shared" si="22"/>
        <v>439</v>
      </c>
      <c r="K73" s="354">
        <f t="shared" si="22"/>
        <v>42</v>
      </c>
      <c r="L73" s="354">
        <f t="shared" si="22"/>
        <v>3</v>
      </c>
      <c r="M73" s="354">
        <f>SUM(M77)</f>
        <v>0</v>
      </c>
      <c r="N73" s="355">
        <f>SUM(N77)</f>
        <v>0</v>
      </c>
      <c r="O73" s="373"/>
    </row>
    <row r="74" spans="1:15" s="339" customFormat="1" ht="12" customHeight="1">
      <c r="A74" s="366"/>
      <c r="B74" s="345"/>
      <c r="C74" s="352"/>
      <c r="D74" s="370"/>
      <c r="E74" s="354"/>
      <c r="F74" s="354"/>
      <c r="G74" s="354"/>
      <c r="H74" s="354"/>
      <c r="I74" s="354"/>
      <c r="J74" s="354"/>
      <c r="K74" s="354"/>
      <c r="L74" s="354"/>
      <c r="M74" s="354"/>
      <c r="N74" s="355"/>
      <c r="O74" s="373"/>
    </row>
    <row r="75" spans="1:15" s="339" customFormat="1" ht="12" customHeight="1">
      <c r="A75" s="366"/>
      <c r="B75" s="369" t="s">
        <v>507</v>
      </c>
      <c r="C75" s="352" t="s">
        <v>10</v>
      </c>
      <c r="D75" s="370">
        <f t="shared" si="19"/>
        <v>7127</v>
      </c>
      <c r="E75" s="354">
        <f>SUM(E76:E77)</f>
        <v>0</v>
      </c>
      <c r="F75" s="354">
        <f>SUM(F76:F77)</f>
        <v>86</v>
      </c>
      <c r="G75" s="354">
        <f aca="true" t="shared" si="23" ref="G75:L75">SUM(G76:G77)</f>
        <v>828</v>
      </c>
      <c r="H75" s="354">
        <f t="shared" si="23"/>
        <v>2398</v>
      </c>
      <c r="I75" s="354">
        <f t="shared" si="23"/>
        <v>2795</v>
      </c>
      <c r="J75" s="354">
        <f t="shared" si="23"/>
        <v>934</v>
      </c>
      <c r="K75" s="354">
        <f t="shared" si="23"/>
        <v>83</v>
      </c>
      <c r="L75" s="354">
        <f t="shared" si="23"/>
        <v>3</v>
      </c>
      <c r="M75" s="354">
        <f>SUM(M76:M77)</f>
        <v>0</v>
      </c>
      <c r="N75" s="355">
        <f>SUM(N76:N77)</f>
        <v>0</v>
      </c>
      <c r="O75" s="373"/>
    </row>
    <row r="76" spans="1:15" s="339" customFormat="1" ht="12" customHeight="1">
      <c r="A76" s="366"/>
      <c r="B76" s="369"/>
      <c r="C76" s="352" t="s">
        <v>11</v>
      </c>
      <c r="D76" s="370">
        <f t="shared" si="19"/>
        <v>3685</v>
      </c>
      <c r="E76" s="466">
        <v>0</v>
      </c>
      <c r="F76" s="471">
        <v>44</v>
      </c>
      <c r="G76" s="471">
        <v>420</v>
      </c>
      <c r="H76" s="471">
        <v>1257</v>
      </c>
      <c r="I76" s="471">
        <v>1428</v>
      </c>
      <c r="J76" s="471">
        <v>495</v>
      </c>
      <c r="K76" s="471">
        <v>41</v>
      </c>
      <c r="L76" s="466">
        <v>0</v>
      </c>
      <c r="M76" s="466">
        <v>0</v>
      </c>
      <c r="N76" s="467">
        <v>0</v>
      </c>
      <c r="O76" s="373"/>
    </row>
    <row r="77" spans="1:15" s="339" customFormat="1" ht="12" customHeight="1">
      <c r="A77" s="366"/>
      <c r="B77" s="369"/>
      <c r="C77" s="352" t="s">
        <v>12</v>
      </c>
      <c r="D77" s="370">
        <f t="shared" si="19"/>
        <v>3442</v>
      </c>
      <c r="E77" s="466">
        <v>0</v>
      </c>
      <c r="F77" s="471">
        <v>42</v>
      </c>
      <c r="G77" s="471">
        <v>408</v>
      </c>
      <c r="H77" s="471">
        <v>1141</v>
      </c>
      <c r="I77" s="471">
        <v>1367</v>
      </c>
      <c r="J77" s="471">
        <v>439</v>
      </c>
      <c r="K77" s="471">
        <v>42</v>
      </c>
      <c r="L77" s="471">
        <v>3</v>
      </c>
      <c r="M77" s="466">
        <v>0</v>
      </c>
      <c r="N77" s="467">
        <v>0</v>
      </c>
      <c r="O77" s="373"/>
    </row>
    <row r="78" spans="1:14" ht="12" customHeight="1">
      <c r="A78" s="387"/>
      <c r="B78" s="422"/>
      <c r="C78" s="423"/>
      <c r="D78" s="424"/>
      <c r="E78" s="425"/>
      <c r="F78" s="425"/>
      <c r="G78" s="425"/>
      <c r="H78" s="425"/>
      <c r="I78" s="425"/>
      <c r="J78" s="425"/>
      <c r="K78" s="425"/>
      <c r="L78" s="425"/>
      <c r="M78" s="425"/>
      <c r="N78" s="426"/>
    </row>
    <row r="79" ht="12" customHeight="1"/>
    <row r="80" spans="2:14" ht="12" customHeight="1">
      <c r="B80" s="345"/>
      <c r="C80" s="409"/>
      <c r="D80" s="364"/>
      <c r="E80" s="364"/>
      <c r="F80" s="364"/>
      <c r="G80" s="364"/>
      <c r="H80" s="415" t="s">
        <v>450</v>
      </c>
      <c r="I80" s="364"/>
      <c r="J80" s="364"/>
      <c r="K80" s="364"/>
      <c r="L80" s="364"/>
      <c r="M80" s="364"/>
      <c r="N80" s="364"/>
    </row>
    <row r="81" spans="2:14" ht="12" customHeight="1">
      <c r="B81" s="345"/>
      <c r="C81" s="409"/>
      <c r="D81" s="364"/>
      <c r="E81" s="364"/>
      <c r="F81" s="364"/>
      <c r="G81" s="364"/>
      <c r="H81" s="364"/>
      <c r="I81" s="364"/>
      <c r="J81" s="364"/>
      <c r="K81" s="364"/>
      <c r="L81" s="364"/>
      <c r="M81" s="364"/>
      <c r="N81" s="364"/>
    </row>
    <row r="82" spans="2:14" ht="12" customHeight="1">
      <c r="B82" s="345"/>
      <c r="C82" s="409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</row>
    <row r="83" spans="2:14" ht="12" customHeight="1">
      <c r="B83" s="345"/>
      <c r="C83" s="409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</row>
    <row r="84" spans="2:14" ht="12" customHeight="1">
      <c r="B84" s="345"/>
      <c r="C84" s="409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</row>
    <row r="85" spans="2:14" ht="12" customHeight="1">
      <c r="B85" s="345"/>
      <c r="C85" s="409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</row>
    <row r="86" spans="3:14" ht="12" customHeight="1">
      <c r="C86" s="409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</row>
    <row r="87" spans="2:14" ht="12" customHeight="1">
      <c r="B87" s="357"/>
      <c r="C87" s="409"/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4"/>
    </row>
    <row r="88" spans="2:14" ht="12" customHeight="1">
      <c r="B88" s="357"/>
      <c r="C88" s="409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</row>
    <row r="89" spans="2:14" ht="12" customHeight="1">
      <c r="B89" s="345"/>
      <c r="C89" s="409"/>
      <c r="D89" s="364"/>
      <c r="E89" s="364"/>
      <c r="F89" s="364"/>
      <c r="G89" s="364"/>
      <c r="H89" s="364"/>
      <c r="I89" s="364"/>
      <c r="J89" s="364"/>
      <c r="K89" s="364"/>
      <c r="L89" s="364"/>
      <c r="M89" s="364"/>
      <c r="N89" s="364"/>
    </row>
    <row r="90" spans="2:14" ht="12" customHeight="1">
      <c r="B90" s="345"/>
      <c r="C90" s="409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4"/>
    </row>
    <row r="91" spans="2:14" ht="12" customHeight="1">
      <c r="B91" s="345"/>
      <c r="C91" s="409"/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4"/>
    </row>
    <row r="92" spans="2:14" ht="12" customHeight="1">
      <c r="B92" s="345"/>
      <c r="C92" s="409"/>
      <c r="D92" s="364"/>
      <c r="E92" s="364"/>
      <c r="F92" s="364"/>
      <c r="G92" s="364"/>
      <c r="H92" s="364"/>
      <c r="I92" s="364"/>
      <c r="J92" s="364"/>
      <c r="K92" s="364"/>
      <c r="L92" s="364"/>
      <c r="M92" s="364"/>
      <c r="N92" s="364"/>
    </row>
    <row r="93" spans="2:14" ht="12" customHeight="1">
      <c r="B93" s="345"/>
      <c r="C93" s="409"/>
      <c r="D93" s="364"/>
      <c r="E93" s="364"/>
      <c r="F93" s="364"/>
      <c r="G93" s="364"/>
      <c r="H93" s="364"/>
      <c r="I93" s="364"/>
      <c r="J93" s="364"/>
      <c r="K93" s="364"/>
      <c r="L93" s="364"/>
      <c r="M93" s="364"/>
      <c r="N93" s="364"/>
    </row>
    <row r="94" spans="2:14" ht="12" customHeight="1">
      <c r="B94" s="345"/>
      <c r="C94" s="409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</row>
    <row r="95" spans="3:14" ht="12" customHeight="1">
      <c r="C95" s="409"/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</row>
    <row r="96" spans="3:14" ht="12" customHeight="1">
      <c r="C96" s="409"/>
      <c r="D96" s="364"/>
      <c r="E96" s="364"/>
      <c r="F96" s="364"/>
      <c r="G96" s="364"/>
      <c r="H96" s="364"/>
      <c r="I96" s="364"/>
      <c r="J96" s="364"/>
      <c r="K96" s="364"/>
      <c r="L96" s="364"/>
      <c r="M96" s="364"/>
      <c r="N96" s="364"/>
    </row>
    <row r="97" spans="3:14" ht="12" customHeight="1">
      <c r="C97" s="409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</row>
    <row r="98" spans="2:14" ht="12" customHeight="1">
      <c r="B98" s="345"/>
      <c r="C98" s="409"/>
      <c r="D98" s="364"/>
      <c r="E98" s="364"/>
      <c r="F98" s="364"/>
      <c r="G98" s="364"/>
      <c r="H98" s="364"/>
      <c r="I98" s="364"/>
      <c r="J98" s="364"/>
      <c r="K98" s="364"/>
      <c r="L98" s="364"/>
      <c r="M98" s="364"/>
      <c r="N98" s="364"/>
    </row>
    <row r="99" spans="2:14" ht="12" customHeight="1">
      <c r="B99" s="357"/>
      <c r="C99" s="409"/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364"/>
    </row>
    <row r="100" spans="2:14" ht="12" customHeight="1">
      <c r="B100" s="357"/>
      <c r="C100" s="409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</row>
    <row r="101" spans="2:14" ht="12" customHeight="1">
      <c r="B101" s="345"/>
      <c r="C101" s="409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</row>
    <row r="102" spans="2:14" ht="12" customHeight="1">
      <c r="B102" s="357"/>
      <c r="C102" s="409"/>
      <c r="D102" s="364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</row>
    <row r="103" spans="2:14" ht="12" customHeight="1">
      <c r="B103" s="357"/>
      <c r="C103" s="409"/>
      <c r="D103" s="364"/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</row>
    <row r="104" spans="2:14" ht="12" customHeight="1">
      <c r="B104" s="345"/>
      <c r="C104" s="409"/>
      <c r="D104" s="364"/>
      <c r="E104" s="364"/>
      <c r="F104" s="364"/>
      <c r="G104" s="364"/>
      <c r="H104" s="364"/>
      <c r="I104" s="364"/>
      <c r="J104" s="364"/>
      <c r="K104" s="364"/>
      <c r="L104" s="364"/>
      <c r="M104" s="364"/>
      <c r="N104" s="364"/>
    </row>
    <row r="105" spans="2:14" ht="12" customHeight="1">
      <c r="B105" s="357"/>
      <c r="C105" s="409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</row>
    <row r="106" spans="2:14" ht="12" customHeight="1">
      <c r="B106" s="357"/>
      <c r="C106" s="409"/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</row>
    <row r="107" spans="2:14" ht="12" customHeight="1">
      <c r="B107" s="345"/>
      <c r="C107" s="409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</row>
    <row r="108" spans="2:14" ht="12" customHeight="1">
      <c r="B108" s="357"/>
      <c r="C108" s="409"/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</row>
    <row r="109" spans="2:14" ht="12" customHeight="1">
      <c r="B109" s="357"/>
      <c r="C109" s="409"/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</row>
    <row r="110" spans="2:14" ht="12" customHeight="1">
      <c r="B110" s="345"/>
      <c r="C110" s="409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  <c r="N110" s="364"/>
    </row>
    <row r="111" spans="2:14" ht="12" customHeight="1">
      <c r="B111" s="357"/>
      <c r="C111" s="409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</row>
    <row r="112" spans="2:14" ht="12" customHeight="1">
      <c r="B112" s="357"/>
      <c r="C112" s="409"/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N112" s="364"/>
    </row>
    <row r="113" spans="2:14" ht="12" customHeight="1">
      <c r="B113" s="345"/>
      <c r="C113" s="409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N113" s="364"/>
    </row>
    <row r="114" spans="2:14" ht="12" customHeight="1">
      <c r="B114" s="357"/>
      <c r="C114" s="409"/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</row>
    <row r="115" spans="2:14" ht="12" customHeight="1">
      <c r="B115" s="357"/>
      <c r="C115" s="409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</row>
    <row r="116" spans="2:14" ht="12" customHeight="1">
      <c r="B116" s="345"/>
      <c r="C116" s="409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</row>
    <row r="117" spans="2:14" ht="12" customHeight="1">
      <c r="B117" s="345"/>
      <c r="C117" s="409"/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</row>
    <row r="118" spans="2:14" ht="12" customHeight="1">
      <c r="B118" s="345"/>
      <c r="C118" s="409"/>
      <c r="D118" s="364"/>
      <c r="E118" s="364"/>
      <c r="F118" s="364"/>
      <c r="G118" s="364"/>
      <c r="H118" s="364"/>
      <c r="I118" s="364"/>
      <c r="J118" s="364"/>
      <c r="K118" s="364"/>
      <c r="L118" s="364"/>
      <c r="M118" s="364"/>
      <c r="N118" s="364"/>
    </row>
    <row r="119" spans="2:14" ht="12" customHeight="1">
      <c r="B119" s="345"/>
      <c r="C119" s="409"/>
      <c r="D119" s="364"/>
      <c r="E119" s="364"/>
      <c r="F119" s="364"/>
      <c r="G119" s="364"/>
      <c r="H119" s="364"/>
      <c r="I119" s="364"/>
      <c r="J119" s="364"/>
      <c r="K119" s="364"/>
      <c r="L119" s="364"/>
      <c r="M119" s="364"/>
      <c r="N119" s="364"/>
    </row>
    <row r="120" spans="2:14" ht="12" customHeight="1">
      <c r="B120" s="357"/>
      <c r="C120" s="409"/>
      <c r="D120" s="364"/>
      <c r="E120" s="364"/>
      <c r="F120" s="364"/>
      <c r="G120" s="364"/>
      <c r="H120" s="364"/>
      <c r="I120" s="364"/>
      <c r="J120" s="364"/>
      <c r="K120" s="364"/>
      <c r="L120" s="364"/>
      <c r="M120" s="364"/>
      <c r="N120" s="364"/>
    </row>
    <row r="121" spans="2:14" ht="12" customHeight="1">
      <c r="B121" s="357"/>
      <c r="C121" s="409"/>
      <c r="D121" s="364"/>
      <c r="E121" s="364"/>
      <c r="F121" s="364"/>
      <c r="G121" s="364"/>
      <c r="H121" s="364"/>
      <c r="I121" s="364"/>
      <c r="J121" s="364"/>
      <c r="K121" s="364"/>
      <c r="L121" s="364"/>
      <c r="M121" s="364"/>
      <c r="N121" s="364"/>
    </row>
    <row r="122" spans="2:14" ht="12" customHeight="1">
      <c r="B122" s="345"/>
      <c r="C122" s="409"/>
      <c r="D122" s="364"/>
      <c r="E122" s="364"/>
      <c r="F122" s="364"/>
      <c r="G122" s="364"/>
      <c r="H122" s="364"/>
      <c r="I122" s="364"/>
      <c r="J122" s="364"/>
      <c r="K122" s="364"/>
      <c r="L122" s="364"/>
      <c r="M122" s="364"/>
      <c r="N122" s="364"/>
    </row>
    <row r="123" spans="2:14" ht="12" customHeight="1">
      <c r="B123" s="357"/>
      <c r="C123" s="409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</row>
    <row r="124" spans="2:14" ht="12" customHeight="1">
      <c r="B124" s="357"/>
      <c r="C124" s="409"/>
      <c r="D124" s="364"/>
      <c r="E124" s="364"/>
      <c r="F124" s="364"/>
      <c r="G124" s="364"/>
      <c r="H124" s="364"/>
      <c r="I124" s="364"/>
      <c r="J124" s="364"/>
      <c r="K124" s="364"/>
      <c r="L124" s="364"/>
      <c r="M124" s="364"/>
      <c r="N124" s="364"/>
    </row>
    <row r="125" spans="2:14" ht="12" customHeight="1">
      <c r="B125" s="345"/>
      <c r="C125" s="409"/>
      <c r="D125" s="364"/>
      <c r="E125" s="364"/>
      <c r="F125" s="364"/>
      <c r="G125" s="364"/>
      <c r="H125" s="364"/>
      <c r="I125" s="364"/>
      <c r="J125" s="364"/>
      <c r="K125" s="364"/>
      <c r="L125" s="364"/>
      <c r="M125" s="364"/>
      <c r="N125" s="364"/>
    </row>
    <row r="126" spans="2:14" ht="12" customHeight="1">
      <c r="B126" s="357"/>
      <c r="C126" s="409"/>
      <c r="D126" s="364"/>
      <c r="E126" s="364"/>
      <c r="F126" s="364"/>
      <c r="G126" s="364"/>
      <c r="H126" s="364"/>
      <c r="I126" s="364"/>
      <c r="J126" s="364"/>
      <c r="K126" s="364"/>
      <c r="L126" s="364"/>
      <c r="M126" s="364"/>
      <c r="N126" s="364"/>
    </row>
    <row r="127" spans="2:14" ht="12" customHeight="1">
      <c r="B127" s="357"/>
      <c r="C127" s="409"/>
      <c r="D127" s="364"/>
      <c r="E127" s="364"/>
      <c r="F127" s="364"/>
      <c r="G127" s="364"/>
      <c r="H127" s="364"/>
      <c r="I127" s="364"/>
      <c r="J127" s="364"/>
      <c r="K127" s="364"/>
      <c r="L127" s="364"/>
      <c r="M127" s="364"/>
      <c r="N127" s="364"/>
    </row>
    <row r="128" spans="2:14" ht="12" customHeight="1">
      <c r="B128" s="345"/>
      <c r="C128" s="409"/>
      <c r="D128" s="364"/>
      <c r="E128" s="364"/>
      <c r="F128" s="364"/>
      <c r="G128" s="364"/>
      <c r="H128" s="364"/>
      <c r="I128" s="364"/>
      <c r="J128" s="364"/>
      <c r="K128" s="364"/>
      <c r="L128" s="364"/>
      <c r="M128" s="364"/>
      <c r="N128" s="364"/>
    </row>
    <row r="129" spans="2:14" ht="12" customHeight="1">
      <c r="B129" s="357"/>
      <c r="C129" s="409"/>
      <c r="D129" s="364"/>
      <c r="E129" s="364"/>
      <c r="F129" s="364"/>
      <c r="G129" s="364"/>
      <c r="H129" s="364"/>
      <c r="I129" s="364"/>
      <c r="J129" s="364"/>
      <c r="K129" s="364"/>
      <c r="L129" s="364"/>
      <c r="M129" s="364"/>
      <c r="N129" s="364"/>
    </row>
    <row r="130" spans="2:14" ht="12" customHeight="1">
      <c r="B130" s="357"/>
      <c r="C130" s="409"/>
      <c r="D130" s="364"/>
      <c r="E130" s="364"/>
      <c r="F130" s="364"/>
      <c r="G130" s="364"/>
      <c r="H130" s="364"/>
      <c r="I130" s="364"/>
      <c r="J130" s="364"/>
      <c r="K130" s="364"/>
      <c r="L130" s="364"/>
      <c r="M130" s="364"/>
      <c r="N130" s="364"/>
    </row>
    <row r="131" spans="2:14" ht="12" customHeight="1">
      <c r="B131" s="345"/>
      <c r="C131" s="409"/>
      <c r="D131" s="364"/>
      <c r="E131" s="364"/>
      <c r="F131" s="364"/>
      <c r="G131" s="364"/>
      <c r="H131" s="364"/>
      <c r="I131" s="364"/>
      <c r="J131" s="364"/>
      <c r="K131" s="364"/>
      <c r="L131" s="364"/>
      <c r="M131" s="364"/>
      <c r="N131" s="364"/>
    </row>
    <row r="132" spans="2:14" ht="12" customHeight="1">
      <c r="B132" s="357"/>
      <c r="C132" s="409"/>
      <c r="D132" s="364"/>
      <c r="E132" s="364"/>
      <c r="F132" s="364"/>
      <c r="G132" s="364"/>
      <c r="H132" s="364"/>
      <c r="I132" s="364"/>
      <c r="J132" s="364"/>
      <c r="K132" s="364"/>
      <c r="L132" s="364"/>
      <c r="M132" s="364"/>
      <c r="N132" s="364"/>
    </row>
    <row r="133" spans="2:14" ht="12" customHeight="1">
      <c r="B133" s="357"/>
      <c r="C133" s="409"/>
      <c r="D133" s="364"/>
      <c r="E133" s="364"/>
      <c r="F133" s="364"/>
      <c r="G133" s="364"/>
      <c r="H133" s="364"/>
      <c r="I133" s="364"/>
      <c r="J133" s="364"/>
      <c r="K133" s="364"/>
      <c r="L133" s="364"/>
      <c r="M133" s="364"/>
      <c r="N133" s="364"/>
    </row>
    <row r="134" spans="2:14" ht="12" customHeight="1">
      <c r="B134" s="345"/>
      <c r="C134" s="409"/>
      <c r="D134" s="364"/>
      <c r="E134" s="364"/>
      <c r="F134" s="364"/>
      <c r="G134" s="364"/>
      <c r="H134" s="364"/>
      <c r="I134" s="364"/>
      <c r="J134" s="364"/>
      <c r="K134" s="364"/>
      <c r="L134" s="364"/>
      <c r="M134" s="364"/>
      <c r="N134" s="364"/>
    </row>
    <row r="135" spans="2:14" ht="12" customHeight="1">
      <c r="B135" s="357"/>
      <c r="C135" s="409"/>
      <c r="D135" s="364"/>
      <c r="E135" s="364"/>
      <c r="F135" s="364"/>
      <c r="G135" s="364"/>
      <c r="H135" s="364"/>
      <c r="I135" s="364"/>
      <c r="J135" s="364"/>
      <c r="K135" s="364"/>
      <c r="L135" s="364"/>
      <c r="M135" s="364"/>
      <c r="N135" s="364"/>
    </row>
    <row r="136" spans="2:14" ht="12" customHeight="1">
      <c r="B136" s="357"/>
      <c r="C136" s="409"/>
      <c r="D136" s="364"/>
      <c r="E136" s="364"/>
      <c r="F136" s="364"/>
      <c r="G136" s="364"/>
      <c r="H136" s="364"/>
      <c r="I136" s="364"/>
      <c r="J136" s="364"/>
      <c r="K136" s="364"/>
      <c r="L136" s="364"/>
      <c r="M136" s="364"/>
      <c r="N136" s="364"/>
    </row>
    <row r="137" spans="2:14" ht="12" customHeight="1">
      <c r="B137" s="345"/>
      <c r="C137" s="409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</row>
    <row r="138" spans="2:14" ht="12" customHeight="1">
      <c r="B138" s="357"/>
      <c r="C138" s="409"/>
      <c r="D138" s="364"/>
      <c r="E138" s="364"/>
      <c r="F138" s="364"/>
      <c r="G138" s="364"/>
      <c r="H138" s="364"/>
      <c r="I138" s="364"/>
      <c r="J138" s="364"/>
      <c r="K138" s="364"/>
      <c r="L138" s="364"/>
      <c r="M138" s="364"/>
      <c r="N138" s="364"/>
    </row>
    <row r="139" spans="2:14" ht="12" customHeight="1">
      <c r="B139" s="357"/>
      <c r="C139" s="409"/>
      <c r="D139" s="364"/>
      <c r="E139" s="364"/>
      <c r="F139" s="364"/>
      <c r="G139" s="364"/>
      <c r="H139" s="364"/>
      <c r="I139" s="364"/>
      <c r="J139" s="364"/>
      <c r="K139" s="364"/>
      <c r="L139" s="364"/>
      <c r="M139" s="364"/>
      <c r="N139" s="364"/>
    </row>
    <row r="140" spans="2:14" ht="12" customHeight="1">
      <c r="B140" s="345"/>
      <c r="C140" s="409"/>
      <c r="D140" s="364"/>
      <c r="E140" s="364"/>
      <c r="F140" s="364"/>
      <c r="G140" s="364"/>
      <c r="H140" s="364"/>
      <c r="I140" s="364"/>
      <c r="J140" s="364"/>
      <c r="K140" s="364"/>
      <c r="L140" s="364"/>
      <c r="M140" s="364"/>
      <c r="N140" s="364"/>
    </row>
    <row r="141" spans="2:14" ht="12" customHeight="1">
      <c r="B141" s="357"/>
      <c r="C141" s="409"/>
      <c r="D141" s="364"/>
      <c r="E141" s="364"/>
      <c r="F141" s="364"/>
      <c r="G141" s="364"/>
      <c r="H141" s="364"/>
      <c r="I141" s="364"/>
      <c r="J141" s="364"/>
      <c r="K141" s="364"/>
      <c r="L141" s="364"/>
      <c r="M141" s="364"/>
      <c r="N141" s="364"/>
    </row>
    <row r="142" spans="2:14" ht="12" customHeight="1">
      <c r="B142" s="357"/>
      <c r="C142" s="409"/>
      <c r="D142" s="364"/>
      <c r="E142" s="364"/>
      <c r="F142" s="364"/>
      <c r="G142" s="364"/>
      <c r="H142" s="364"/>
      <c r="I142" s="364"/>
      <c r="J142" s="364"/>
      <c r="K142" s="364"/>
      <c r="L142" s="364"/>
      <c r="M142" s="364"/>
      <c r="N142" s="364"/>
    </row>
    <row r="143" spans="2:14" ht="12" customHeight="1">
      <c r="B143" s="345"/>
      <c r="C143" s="409"/>
      <c r="D143" s="364"/>
      <c r="E143" s="364"/>
      <c r="F143" s="364"/>
      <c r="G143" s="364"/>
      <c r="H143" s="364"/>
      <c r="I143" s="364"/>
      <c r="J143" s="364"/>
      <c r="K143" s="364"/>
      <c r="L143" s="364"/>
      <c r="M143" s="364"/>
      <c r="N143" s="364"/>
    </row>
    <row r="144" spans="2:14" ht="12" customHeight="1">
      <c r="B144" s="345"/>
      <c r="C144" s="409"/>
      <c r="D144" s="364"/>
      <c r="E144" s="364"/>
      <c r="F144" s="364"/>
      <c r="G144" s="364"/>
      <c r="H144" s="364"/>
      <c r="I144" s="364"/>
      <c r="J144" s="364"/>
      <c r="K144" s="364"/>
      <c r="L144" s="364"/>
      <c r="M144" s="364"/>
      <c r="N144" s="364"/>
    </row>
    <row r="145" spans="2:14" ht="12" customHeight="1">
      <c r="B145" s="345"/>
      <c r="C145" s="409"/>
      <c r="D145" s="364"/>
      <c r="E145" s="364"/>
      <c r="F145" s="364"/>
      <c r="G145" s="364"/>
      <c r="H145" s="364"/>
      <c r="I145" s="364"/>
      <c r="J145" s="364"/>
      <c r="K145" s="364"/>
      <c r="L145" s="364"/>
      <c r="M145" s="364"/>
      <c r="N145" s="364"/>
    </row>
    <row r="146" spans="2:14" ht="12" customHeight="1">
      <c r="B146" s="345"/>
      <c r="C146" s="409"/>
      <c r="D146" s="364"/>
      <c r="E146" s="364"/>
      <c r="F146" s="364"/>
      <c r="G146" s="364"/>
      <c r="H146" s="364"/>
      <c r="I146" s="364"/>
      <c r="J146" s="364"/>
      <c r="K146" s="364"/>
      <c r="L146" s="364"/>
      <c r="M146" s="364"/>
      <c r="N146" s="364"/>
    </row>
    <row r="147" spans="2:14" ht="12" customHeight="1">
      <c r="B147" s="357"/>
      <c r="C147" s="409"/>
      <c r="D147" s="364"/>
      <c r="E147" s="364"/>
      <c r="F147" s="364"/>
      <c r="G147" s="364"/>
      <c r="H147" s="364"/>
      <c r="I147" s="364"/>
      <c r="J147" s="364"/>
      <c r="K147" s="364"/>
      <c r="L147" s="364"/>
      <c r="M147" s="364"/>
      <c r="N147" s="364"/>
    </row>
    <row r="148" spans="2:14" ht="12" customHeight="1">
      <c r="B148" s="357"/>
      <c r="C148" s="409"/>
      <c r="D148" s="364"/>
      <c r="E148" s="364"/>
      <c r="F148" s="364"/>
      <c r="G148" s="364"/>
      <c r="H148" s="364"/>
      <c r="I148" s="364"/>
      <c r="J148" s="364"/>
      <c r="K148" s="364"/>
      <c r="L148" s="364"/>
      <c r="M148" s="364"/>
      <c r="N148" s="364"/>
    </row>
    <row r="149" spans="2:14" ht="12" customHeight="1">
      <c r="B149" s="345"/>
      <c r="C149" s="409"/>
      <c r="D149" s="364"/>
      <c r="E149" s="364"/>
      <c r="F149" s="364"/>
      <c r="G149" s="364"/>
      <c r="H149" s="364"/>
      <c r="I149" s="364"/>
      <c r="J149" s="364"/>
      <c r="K149" s="364"/>
      <c r="L149" s="364"/>
      <c r="M149" s="364"/>
      <c r="N149" s="364"/>
    </row>
    <row r="150" spans="2:14" ht="12" customHeight="1">
      <c r="B150" s="357"/>
      <c r="C150" s="409"/>
      <c r="D150" s="364"/>
      <c r="E150" s="364"/>
      <c r="F150" s="364"/>
      <c r="G150" s="364"/>
      <c r="H150" s="364"/>
      <c r="I150" s="364"/>
      <c r="J150" s="364"/>
      <c r="K150" s="364"/>
      <c r="L150" s="364"/>
      <c r="M150" s="364"/>
      <c r="N150" s="364"/>
    </row>
    <row r="151" spans="2:14" ht="12" customHeight="1">
      <c r="B151" s="357"/>
      <c r="C151" s="409"/>
      <c r="D151" s="364"/>
      <c r="E151" s="364"/>
      <c r="F151" s="364"/>
      <c r="G151" s="364"/>
      <c r="H151" s="364"/>
      <c r="I151" s="364"/>
      <c r="J151" s="364"/>
      <c r="K151" s="364"/>
      <c r="L151" s="364"/>
      <c r="M151" s="364"/>
      <c r="N151" s="364"/>
    </row>
    <row r="152" spans="2:14" ht="12" customHeight="1">
      <c r="B152" s="345"/>
      <c r="C152" s="409"/>
      <c r="D152" s="364"/>
      <c r="E152" s="364"/>
      <c r="F152" s="364"/>
      <c r="G152" s="364"/>
      <c r="H152" s="364"/>
      <c r="I152" s="364"/>
      <c r="J152" s="364"/>
      <c r="K152" s="364"/>
      <c r="L152" s="364"/>
      <c r="M152" s="364"/>
      <c r="N152" s="364"/>
    </row>
    <row r="153" spans="2:14" ht="12" customHeight="1">
      <c r="B153" s="345"/>
      <c r="C153" s="409"/>
      <c r="D153" s="364"/>
      <c r="E153" s="364"/>
      <c r="F153" s="364"/>
      <c r="G153" s="364"/>
      <c r="H153" s="364"/>
      <c r="I153" s="364"/>
      <c r="J153" s="364"/>
      <c r="K153" s="364"/>
      <c r="L153" s="364"/>
      <c r="M153" s="364"/>
      <c r="N153" s="364"/>
    </row>
    <row r="154" spans="2:14" ht="12" customHeight="1">
      <c r="B154" s="345"/>
      <c r="C154" s="409"/>
      <c r="D154" s="364"/>
      <c r="E154" s="364"/>
      <c r="F154" s="364"/>
      <c r="G154" s="364"/>
      <c r="H154" s="364"/>
      <c r="I154" s="364"/>
      <c r="J154" s="364"/>
      <c r="K154" s="364"/>
      <c r="L154" s="364"/>
      <c r="M154" s="364"/>
      <c r="N154" s="364"/>
    </row>
    <row r="155" spans="2:14" ht="12" customHeight="1">
      <c r="B155" s="345"/>
      <c r="C155" s="409"/>
      <c r="D155" s="364"/>
      <c r="E155" s="364"/>
      <c r="F155" s="364"/>
      <c r="G155" s="364"/>
      <c r="H155" s="364"/>
      <c r="I155" s="364"/>
      <c r="J155" s="364"/>
      <c r="K155" s="364"/>
      <c r="L155" s="364"/>
      <c r="M155" s="364"/>
      <c r="N155" s="364"/>
    </row>
    <row r="156" spans="2:14" ht="12" customHeight="1">
      <c r="B156" s="357"/>
      <c r="C156" s="409"/>
      <c r="D156" s="364"/>
      <c r="E156" s="364"/>
      <c r="F156" s="364"/>
      <c r="G156" s="364"/>
      <c r="H156" s="364"/>
      <c r="I156" s="364"/>
      <c r="J156" s="364"/>
      <c r="K156" s="364"/>
      <c r="L156" s="364"/>
      <c r="M156" s="364"/>
      <c r="N156" s="364"/>
    </row>
    <row r="157" spans="2:14" ht="12" customHeight="1">
      <c r="B157" s="357"/>
      <c r="C157" s="409"/>
      <c r="D157" s="364"/>
      <c r="E157" s="364"/>
      <c r="F157" s="364"/>
      <c r="G157" s="364"/>
      <c r="H157" s="364"/>
      <c r="I157" s="364"/>
      <c r="J157" s="364"/>
      <c r="K157" s="364"/>
      <c r="L157" s="364"/>
      <c r="M157" s="364"/>
      <c r="N157" s="364"/>
    </row>
    <row r="158" spans="2:14" ht="12" customHeight="1">
      <c r="B158" s="345"/>
      <c r="C158" s="409"/>
      <c r="D158" s="364"/>
      <c r="E158" s="364"/>
      <c r="F158" s="364"/>
      <c r="G158" s="364"/>
      <c r="H158" s="364"/>
      <c r="I158" s="364"/>
      <c r="J158" s="364"/>
      <c r="K158" s="364"/>
      <c r="L158" s="364"/>
      <c r="M158" s="364"/>
      <c r="N158" s="364"/>
    </row>
    <row r="159" spans="2:14" ht="12" customHeight="1">
      <c r="B159" s="345"/>
      <c r="C159" s="409"/>
      <c r="D159" s="364"/>
      <c r="E159" s="364"/>
      <c r="F159" s="364"/>
      <c r="G159" s="364"/>
      <c r="H159" s="364"/>
      <c r="I159" s="364"/>
      <c r="J159" s="364"/>
      <c r="K159" s="364"/>
      <c r="L159" s="364"/>
      <c r="M159" s="364"/>
      <c r="N159" s="364"/>
    </row>
    <row r="160" spans="2:14" ht="12" customHeight="1">
      <c r="B160" s="345"/>
      <c r="C160" s="409"/>
      <c r="D160" s="364"/>
      <c r="E160" s="364"/>
      <c r="F160" s="364"/>
      <c r="G160" s="364"/>
      <c r="H160" s="364"/>
      <c r="I160" s="364"/>
      <c r="J160" s="364"/>
      <c r="K160" s="364"/>
      <c r="L160" s="364"/>
      <c r="M160" s="364"/>
      <c r="N160" s="364"/>
    </row>
    <row r="161" spans="2:14" ht="12" customHeight="1">
      <c r="B161" s="345"/>
      <c r="C161" s="409"/>
      <c r="D161" s="364"/>
      <c r="E161" s="364"/>
      <c r="F161" s="364"/>
      <c r="G161" s="364"/>
      <c r="H161" s="364"/>
      <c r="I161" s="364"/>
      <c r="J161" s="364"/>
      <c r="K161" s="364"/>
      <c r="L161" s="364"/>
      <c r="M161" s="364"/>
      <c r="N161" s="364"/>
    </row>
    <row r="162" spans="2:14" ht="12" customHeight="1">
      <c r="B162" s="357"/>
      <c r="C162" s="409"/>
      <c r="D162" s="364"/>
      <c r="E162" s="364"/>
      <c r="F162" s="364"/>
      <c r="G162" s="364"/>
      <c r="H162" s="364"/>
      <c r="I162" s="364"/>
      <c r="J162" s="364"/>
      <c r="K162" s="364"/>
      <c r="L162" s="364"/>
      <c r="M162" s="364"/>
      <c r="N162" s="364"/>
    </row>
    <row r="163" spans="2:14" ht="12" customHeight="1">
      <c r="B163" s="357"/>
      <c r="C163" s="409"/>
      <c r="D163" s="364"/>
      <c r="E163" s="364"/>
      <c r="F163" s="364"/>
      <c r="G163" s="364"/>
      <c r="H163" s="364"/>
      <c r="I163" s="364"/>
      <c r="J163" s="364"/>
      <c r="K163" s="364"/>
      <c r="L163" s="364"/>
      <c r="M163" s="364"/>
      <c r="N163" s="364"/>
    </row>
    <row r="164" spans="2:14" ht="12" customHeight="1">
      <c r="B164" s="345"/>
      <c r="C164" s="409"/>
      <c r="D164" s="364"/>
      <c r="E164" s="364"/>
      <c r="F164" s="364"/>
      <c r="G164" s="364"/>
      <c r="H164" s="364"/>
      <c r="I164" s="364"/>
      <c r="J164" s="364"/>
      <c r="K164" s="364"/>
      <c r="L164" s="364"/>
      <c r="M164" s="364"/>
      <c r="N164" s="364"/>
    </row>
    <row r="165" spans="2:14" ht="12" customHeight="1">
      <c r="B165" s="357"/>
      <c r="C165" s="409"/>
      <c r="D165" s="364"/>
      <c r="E165" s="364"/>
      <c r="F165" s="364"/>
      <c r="G165" s="364"/>
      <c r="H165" s="364"/>
      <c r="I165" s="364"/>
      <c r="J165" s="364"/>
      <c r="K165" s="364"/>
      <c r="L165" s="364"/>
      <c r="M165" s="364"/>
      <c r="N165" s="364"/>
    </row>
    <row r="166" spans="2:14" ht="12" customHeight="1">
      <c r="B166" s="357"/>
      <c r="C166" s="409"/>
      <c r="D166" s="364"/>
      <c r="E166" s="364"/>
      <c r="F166" s="364"/>
      <c r="G166" s="364"/>
      <c r="H166" s="364"/>
      <c r="I166" s="364"/>
      <c r="J166" s="364"/>
      <c r="K166" s="364"/>
      <c r="L166" s="364"/>
      <c r="M166" s="364"/>
      <c r="N166" s="364"/>
    </row>
    <row r="167" spans="2:14" ht="12" customHeight="1">
      <c r="B167" s="345"/>
      <c r="C167" s="409"/>
      <c r="D167" s="364"/>
      <c r="E167" s="364"/>
      <c r="F167" s="364"/>
      <c r="G167" s="364"/>
      <c r="H167" s="364"/>
      <c r="I167" s="364"/>
      <c r="J167" s="364"/>
      <c r="K167" s="364"/>
      <c r="L167" s="364"/>
      <c r="M167" s="364"/>
      <c r="N167" s="364"/>
    </row>
    <row r="168" spans="2:14" ht="12" customHeight="1">
      <c r="B168" s="345"/>
      <c r="C168" s="409"/>
      <c r="D168" s="364"/>
      <c r="E168" s="364"/>
      <c r="F168" s="364"/>
      <c r="G168" s="364"/>
      <c r="H168" s="364"/>
      <c r="I168" s="364"/>
      <c r="J168" s="364"/>
      <c r="K168" s="364"/>
      <c r="L168" s="364"/>
      <c r="M168" s="364"/>
      <c r="N168" s="364"/>
    </row>
    <row r="169" spans="2:14" ht="12" customHeight="1">
      <c r="B169" s="345"/>
      <c r="C169" s="409"/>
      <c r="D169" s="364"/>
      <c r="E169" s="364"/>
      <c r="F169" s="364"/>
      <c r="G169" s="364"/>
      <c r="H169" s="364"/>
      <c r="I169" s="364"/>
      <c r="J169" s="364"/>
      <c r="K169" s="364"/>
      <c r="L169" s="364"/>
      <c r="M169" s="364"/>
      <c r="N169" s="364"/>
    </row>
    <row r="170" spans="2:14" ht="12" customHeight="1">
      <c r="B170" s="345"/>
      <c r="C170" s="409"/>
      <c r="D170" s="364"/>
      <c r="E170" s="364"/>
      <c r="F170" s="364"/>
      <c r="G170" s="364"/>
      <c r="H170" s="364"/>
      <c r="I170" s="364"/>
      <c r="J170" s="364"/>
      <c r="K170" s="364"/>
      <c r="L170" s="364"/>
      <c r="M170" s="364"/>
      <c r="N170" s="364"/>
    </row>
    <row r="171" spans="2:14" ht="12" customHeight="1">
      <c r="B171" s="357"/>
      <c r="C171" s="409"/>
      <c r="D171" s="364"/>
      <c r="E171" s="364"/>
      <c r="F171" s="364"/>
      <c r="G171" s="364"/>
      <c r="H171" s="364"/>
      <c r="I171" s="364"/>
      <c r="J171" s="364"/>
      <c r="K171" s="364"/>
      <c r="L171" s="364"/>
      <c r="M171" s="364"/>
      <c r="N171" s="364"/>
    </row>
    <row r="172" spans="2:14" ht="12" customHeight="1">
      <c r="B172" s="357"/>
      <c r="C172" s="409"/>
      <c r="D172" s="364"/>
      <c r="E172" s="364"/>
      <c r="F172" s="364"/>
      <c r="G172" s="364"/>
      <c r="H172" s="364"/>
      <c r="I172" s="364"/>
      <c r="J172" s="364"/>
      <c r="K172" s="364"/>
      <c r="L172" s="364"/>
      <c r="M172" s="364"/>
      <c r="N172" s="364"/>
    </row>
    <row r="173" spans="2:14" ht="12" customHeight="1">
      <c r="B173" s="345"/>
      <c r="C173" s="409"/>
      <c r="D173" s="364"/>
      <c r="E173" s="364"/>
      <c r="F173" s="364"/>
      <c r="G173" s="364"/>
      <c r="H173" s="364"/>
      <c r="I173" s="364"/>
      <c r="J173" s="364"/>
      <c r="K173" s="364"/>
      <c r="L173" s="364"/>
      <c r="M173" s="364"/>
      <c r="N173" s="364"/>
    </row>
    <row r="174" spans="2:14" ht="12" customHeight="1">
      <c r="B174" s="357"/>
      <c r="C174" s="409"/>
      <c r="D174" s="364"/>
      <c r="E174" s="364"/>
      <c r="F174" s="364"/>
      <c r="G174" s="364"/>
      <c r="H174" s="364"/>
      <c r="I174" s="364"/>
      <c r="J174" s="364"/>
      <c r="K174" s="364"/>
      <c r="L174" s="364"/>
      <c r="M174" s="364"/>
      <c r="N174" s="364"/>
    </row>
    <row r="175" spans="2:14" ht="12" customHeight="1">
      <c r="B175" s="357"/>
      <c r="C175" s="409"/>
      <c r="D175" s="364"/>
      <c r="E175" s="364"/>
      <c r="F175" s="364"/>
      <c r="G175" s="364"/>
      <c r="H175" s="364"/>
      <c r="I175" s="364"/>
      <c r="J175" s="364"/>
      <c r="K175" s="364"/>
      <c r="L175" s="364"/>
      <c r="M175" s="364"/>
      <c r="N175" s="364"/>
    </row>
    <row r="176" spans="2:14" ht="12" customHeight="1">
      <c r="B176" s="345"/>
      <c r="C176" s="409"/>
      <c r="D176" s="364"/>
      <c r="E176" s="364"/>
      <c r="F176" s="364"/>
      <c r="G176" s="364"/>
      <c r="H176" s="364"/>
      <c r="I176" s="364"/>
      <c r="J176" s="364"/>
      <c r="K176" s="364"/>
      <c r="L176" s="364"/>
      <c r="M176" s="364"/>
      <c r="N176" s="364"/>
    </row>
    <row r="177" spans="2:14" ht="12" customHeight="1">
      <c r="B177" s="357"/>
      <c r="C177" s="409"/>
      <c r="D177" s="364"/>
      <c r="E177" s="364"/>
      <c r="F177" s="364"/>
      <c r="G177" s="364"/>
      <c r="H177" s="364"/>
      <c r="I177" s="364"/>
      <c r="J177" s="364"/>
      <c r="K177" s="364"/>
      <c r="L177" s="364"/>
      <c r="M177" s="364"/>
      <c r="N177" s="364"/>
    </row>
    <row r="178" spans="2:14" ht="12" customHeight="1">
      <c r="B178" s="357"/>
      <c r="C178" s="409"/>
      <c r="D178" s="364"/>
      <c r="E178" s="364"/>
      <c r="F178" s="364"/>
      <c r="G178" s="364"/>
      <c r="H178" s="364"/>
      <c r="I178" s="364"/>
      <c r="J178" s="364"/>
      <c r="K178" s="364"/>
      <c r="L178" s="364"/>
      <c r="M178" s="364"/>
      <c r="N178" s="364"/>
    </row>
    <row r="179" spans="2:14" ht="12" customHeight="1">
      <c r="B179" s="345"/>
      <c r="C179" s="409"/>
      <c r="D179" s="364"/>
      <c r="E179" s="364"/>
      <c r="F179" s="364"/>
      <c r="G179" s="364"/>
      <c r="H179" s="364"/>
      <c r="I179" s="364"/>
      <c r="J179" s="364"/>
      <c r="K179" s="364"/>
      <c r="L179" s="364"/>
      <c r="M179" s="364"/>
      <c r="N179" s="364"/>
    </row>
    <row r="180" spans="2:14" ht="12" customHeight="1">
      <c r="B180" s="357"/>
      <c r="C180" s="409"/>
      <c r="D180" s="364"/>
      <c r="E180" s="364"/>
      <c r="F180" s="364"/>
      <c r="G180" s="364"/>
      <c r="H180" s="364"/>
      <c r="I180" s="364"/>
      <c r="J180" s="364"/>
      <c r="K180" s="364"/>
      <c r="L180" s="364"/>
      <c r="M180" s="364"/>
      <c r="N180" s="364"/>
    </row>
    <row r="181" spans="2:14" ht="12" customHeight="1">
      <c r="B181" s="357"/>
      <c r="C181" s="409"/>
      <c r="D181" s="364"/>
      <c r="E181" s="364"/>
      <c r="F181" s="364"/>
      <c r="G181" s="364"/>
      <c r="H181" s="364"/>
      <c r="I181" s="364"/>
      <c r="J181" s="364"/>
      <c r="K181" s="364"/>
      <c r="L181" s="364"/>
      <c r="M181" s="364"/>
      <c r="N181" s="364"/>
    </row>
    <row r="182" spans="2:14" ht="12" customHeight="1">
      <c r="B182" s="345"/>
      <c r="C182" s="409"/>
      <c r="D182" s="364"/>
      <c r="E182" s="364"/>
      <c r="F182" s="364"/>
      <c r="G182" s="364"/>
      <c r="H182" s="364"/>
      <c r="I182" s="364"/>
      <c r="J182" s="364"/>
      <c r="K182" s="364"/>
      <c r="L182" s="364"/>
      <c r="M182" s="364"/>
      <c r="N182" s="364"/>
    </row>
    <row r="183" spans="2:14" ht="12" customHeight="1">
      <c r="B183" s="345"/>
      <c r="C183" s="409"/>
      <c r="D183" s="364"/>
      <c r="E183" s="364"/>
      <c r="F183" s="364"/>
      <c r="G183" s="364"/>
      <c r="H183" s="364"/>
      <c r="I183" s="364"/>
      <c r="J183" s="364"/>
      <c r="K183" s="364"/>
      <c r="L183" s="364"/>
      <c r="M183" s="364"/>
      <c r="N183" s="364"/>
    </row>
    <row r="184" spans="2:14" ht="12" customHeight="1">
      <c r="B184" s="345"/>
      <c r="C184" s="409"/>
      <c r="D184" s="364"/>
      <c r="E184" s="364"/>
      <c r="F184" s="364"/>
      <c r="G184" s="364"/>
      <c r="H184" s="364"/>
      <c r="I184" s="364"/>
      <c r="J184" s="364"/>
      <c r="K184" s="364"/>
      <c r="L184" s="364"/>
      <c r="M184" s="364"/>
      <c r="N184" s="364"/>
    </row>
    <row r="185" spans="2:14" ht="12" customHeight="1">
      <c r="B185" s="345"/>
      <c r="C185" s="409"/>
      <c r="D185" s="364"/>
      <c r="E185" s="364"/>
      <c r="F185" s="364"/>
      <c r="G185" s="364"/>
      <c r="H185" s="364"/>
      <c r="I185" s="364"/>
      <c r="J185" s="364"/>
      <c r="K185" s="364"/>
      <c r="L185" s="364"/>
      <c r="M185" s="364"/>
      <c r="N185" s="364"/>
    </row>
    <row r="186" spans="2:14" ht="12" customHeight="1">
      <c r="B186" s="357"/>
      <c r="C186" s="409"/>
      <c r="D186" s="364"/>
      <c r="E186" s="364"/>
      <c r="F186" s="364"/>
      <c r="G186" s="364"/>
      <c r="H186" s="364"/>
      <c r="I186" s="364"/>
      <c r="J186" s="364"/>
      <c r="K186" s="364"/>
      <c r="L186" s="364"/>
      <c r="M186" s="364"/>
      <c r="N186" s="364"/>
    </row>
    <row r="187" spans="2:14" ht="12" customHeight="1">
      <c r="B187" s="357"/>
      <c r="C187" s="409"/>
      <c r="D187" s="364"/>
      <c r="E187" s="364"/>
      <c r="F187" s="364"/>
      <c r="G187" s="364"/>
      <c r="H187" s="364"/>
      <c r="I187" s="364"/>
      <c r="J187" s="364"/>
      <c r="K187" s="364"/>
      <c r="L187" s="364"/>
      <c r="M187" s="364"/>
      <c r="N187" s="364"/>
    </row>
    <row r="188" spans="2:14" ht="12" customHeight="1">
      <c r="B188" s="345"/>
      <c r="C188" s="409"/>
      <c r="D188" s="364"/>
      <c r="E188" s="364"/>
      <c r="F188" s="364"/>
      <c r="G188" s="364"/>
      <c r="H188" s="364"/>
      <c r="I188" s="364"/>
      <c r="J188" s="364"/>
      <c r="K188" s="364"/>
      <c r="L188" s="364"/>
      <c r="M188" s="364"/>
      <c r="N188" s="364"/>
    </row>
    <row r="189" spans="2:14" ht="12" customHeight="1">
      <c r="B189" s="345"/>
      <c r="C189" s="409"/>
      <c r="D189" s="364"/>
      <c r="E189" s="364"/>
      <c r="F189" s="364"/>
      <c r="G189" s="364"/>
      <c r="H189" s="364"/>
      <c r="I189" s="364"/>
      <c r="J189" s="364"/>
      <c r="K189" s="364"/>
      <c r="L189" s="364"/>
      <c r="M189" s="364"/>
      <c r="N189" s="364"/>
    </row>
    <row r="190" spans="2:14" ht="12" customHeight="1">
      <c r="B190" s="345"/>
      <c r="C190" s="409"/>
      <c r="D190" s="364"/>
      <c r="E190" s="364"/>
      <c r="F190" s="364"/>
      <c r="G190" s="364"/>
      <c r="H190" s="364"/>
      <c r="I190" s="364"/>
      <c r="J190" s="364"/>
      <c r="K190" s="364"/>
      <c r="L190" s="364"/>
      <c r="M190" s="364"/>
      <c r="N190" s="364"/>
    </row>
    <row r="191" spans="2:14" ht="12" customHeight="1">
      <c r="B191" s="345"/>
      <c r="C191" s="409"/>
      <c r="D191" s="364"/>
      <c r="E191" s="364"/>
      <c r="F191" s="364"/>
      <c r="G191" s="364"/>
      <c r="H191" s="364"/>
      <c r="I191" s="364"/>
      <c r="J191" s="364"/>
      <c r="K191" s="364"/>
      <c r="L191" s="364"/>
      <c r="M191" s="364"/>
      <c r="N191" s="364"/>
    </row>
    <row r="192" spans="2:14" ht="12" customHeight="1">
      <c r="B192" s="357"/>
      <c r="C192" s="409"/>
      <c r="D192" s="364"/>
      <c r="E192" s="364"/>
      <c r="F192" s="364"/>
      <c r="G192" s="364"/>
      <c r="H192" s="364"/>
      <c r="I192" s="364"/>
      <c r="J192" s="364"/>
      <c r="K192" s="364"/>
      <c r="L192" s="364"/>
      <c r="M192" s="364"/>
      <c r="N192" s="364"/>
    </row>
    <row r="193" spans="2:14" ht="12" customHeight="1">
      <c r="B193" s="357"/>
      <c r="C193" s="409"/>
      <c r="D193" s="364"/>
      <c r="E193" s="364"/>
      <c r="F193" s="364"/>
      <c r="G193" s="364"/>
      <c r="H193" s="364"/>
      <c r="I193" s="364"/>
      <c r="J193" s="364"/>
      <c r="K193" s="364"/>
      <c r="L193" s="364"/>
      <c r="M193" s="364"/>
      <c r="N193" s="364"/>
    </row>
    <row r="194" spans="2:14" ht="12" customHeight="1">
      <c r="B194" s="345"/>
      <c r="C194" s="409"/>
      <c r="D194" s="364"/>
      <c r="E194" s="364"/>
      <c r="F194" s="364"/>
      <c r="G194" s="364"/>
      <c r="H194" s="364"/>
      <c r="I194" s="364"/>
      <c r="J194" s="364"/>
      <c r="K194" s="364"/>
      <c r="L194" s="364"/>
      <c r="M194" s="364"/>
      <c r="N194" s="364"/>
    </row>
    <row r="195" spans="2:14" ht="12" customHeight="1">
      <c r="B195" s="357"/>
      <c r="C195" s="409"/>
      <c r="D195" s="364"/>
      <c r="E195" s="364"/>
      <c r="F195" s="364"/>
      <c r="G195" s="364"/>
      <c r="H195" s="364"/>
      <c r="I195" s="364"/>
      <c r="J195" s="364"/>
      <c r="K195" s="364"/>
      <c r="L195" s="364"/>
      <c r="M195" s="364"/>
      <c r="N195" s="364"/>
    </row>
    <row r="196" spans="2:14" ht="12" customHeight="1">
      <c r="B196" s="357"/>
      <c r="C196" s="409"/>
      <c r="D196" s="364"/>
      <c r="E196" s="364"/>
      <c r="F196" s="364"/>
      <c r="G196" s="364"/>
      <c r="H196" s="364"/>
      <c r="I196" s="364"/>
      <c r="J196" s="364"/>
      <c r="K196" s="364"/>
      <c r="L196" s="364"/>
      <c r="M196" s="364"/>
      <c r="N196" s="364"/>
    </row>
    <row r="197" spans="2:14" ht="12" customHeight="1">
      <c r="B197" s="345"/>
      <c r="C197" s="409"/>
      <c r="D197" s="364"/>
      <c r="E197" s="364"/>
      <c r="F197" s="364"/>
      <c r="G197" s="364"/>
      <c r="H197" s="364"/>
      <c r="I197" s="364"/>
      <c r="J197" s="364"/>
      <c r="K197" s="364"/>
      <c r="L197" s="364"/>
      <c r="M197" s="364"/>
      <c r="N197" s="364"/>
    </row>
    <row r="198" spans="2:14" ht="12" customHeight="1">
      <c r="B198" s="357"/>
      <c r="C198" s="409"/>
      <c r="D198" s="364"/>
      <c r="E198" s="364"/>
      <c r="F198" s="364"/>
      <c r="G198" s="364"/>
      <c r="H198" s="364"/>
      <c r="I198" s="364"/>
      <c r="J198" s="364"/>
      <c r="K198" s="364"/>
      <c r="L198" s="364"/>
      <c r="M198" s="364"/>
      <c r="N198" s="364"/>
    </row>
    <row r="199" spans="2:14" ht="12" customHeight="1">
      <c r="B199" s="357"/>
      <c r="C199" s="409"/>
      <c r="D199" s="364"/>
      <c r="E199" s="364"/>
      <c r="F199" s="364"/>
      <c r="G199" s="364"/>
      <c r="H199" s="364"/>
      <c r="I199" s="364"/>
      <c r="J199" s="364"/>
      <c r="K199" s="364"/>
      <c r="L199" s="364"/>
      <c r="M199" s="364"/>
      <c r="N199" s="364"/>
    </row>
    <row r="200" spans="2:14" ht="12" customHeight="1">
      <c r="B200" s="345"/>
      <c r="C200" s="409"/>
      <c r="D200" s="364"/>
      <c r="E200" s="364"/>
      <c r="F200" s="364"/>
      <c r="G200" s="364"/>
      <c r="H200" s="364"/>
      <c r="I200" s="364"/>
      <c r="J200" s="364"/>
      <c r="K200" s="364"/>
      <c r="L200" s="364"/>
      <c r="M200" s="364"/>
      <c r="N200" s="364"/>
    </row>
    <row r="201" spans="2:14" ht="12" customHeight="1">
      <c r="B201" s="357"/>
      <c r="C201" s="409"/>
      <c r="D201" s="364"/>
      <c r="E201" s="364"/>
      <c r="F201" s="364"/>
      <c r="G201" s="364"/>
      <c r="H201" s="364"/>
      <c r="I201" s="364"/>
      <c r="J201" s="364"/>
      <c r="K201" s="364"/>
      <c r="L201" s="364"/>
      <c r="M201" s="364"/>
      <c r="N201" s="364"/>
    </row>
    <row r="202" spans="2:14" ht="12" customHeight="1">
      <c r="B202" s="357"/>
      <c r="C202" s="409"/>
      <c r="D202" s="364"/>
      <c r="E202" s="364"/>
      <c r="F202" s="364"/>
      <c r="G202" s="364"/>
      <c r="H202" s="364"/>
      <c r="I202" s="364"/>
      <c r="J202" s="364"/>
      <c r="K202" s="364"/>
      <c r="L202" s="364"/>
      <c r="M202" s="364"/>
      <c r="N202" s="364"/>
    </row>
    <row r="203" spans="2:14" ht="12" customHeight="1">
      <c r="B203" s="345"/>
      <c r="C203" s="409"/>
      <c r="D203" s="364"/>
      <c r="E203" s="364"/>
      <c r="F203" s="364"/>
      <c r="G203" s="364"/>
      <c r="H203" s="364"/>
      <c r="I203" s="364"/>
      <c r="J203" s="364"/>
      <c r="K203" s="364"/>
      <c r="L203" s="364"/>
      <c r="M203" s="364"/>
      <c r="N203" s="364"/>
    </row>
    <row r="204" spans="2:14" ht="12" customHeight="1">
      <c r="B204" s="345"/>
      <c r="C204" s="409"/>
      <c r="D204" s="364"/>
      <c r="E204" s="364"/>
      <c r="F204" s="364"/>
      <c r="G204" s="364"/>
      <c r="H204" s="364"/>
      <c r="I204" s="364"/>
      <c r="J204" s="364"/>
      <c r="K204" s="364"/>
      <c r="L204" s="364"/>
      <c r="M204" s="364"/>
      <c r="N204" s="364"/>
    </row>
    <row r="205" spans="2:14" ht="12" customHeight="1">
      <c r="B205" s="345"/>
      <c r="C205" s="409"/>
      <c r="D205" s="364"/>
      <c r="E205" s="364"/>
      <c r="F205" s="364"/>
      <c r="G205" s="364"/>
      <c r="H205" s="364"/>
      <c r="I205" s="364"/>
      <c r="J205" s="364"/>
      <c r="K205" s="364"/>
      <c r="L205" s="364"/>
      <c r="M205" s="364"/>
      <c r="N205" s="364"/>
    </row>
    <row r="206" spans="2:14" ht="12" customHeight="1">
      <c r="B206" s="345"/>
      <c r="C206" s="409"/>
      <c r="D206" s="364"/>
      <c r="E206" s="364"/>
      <c r="F206" s="364"/>
      <c r="G206" s="364"/>
      <c r="H206" s="364"/>
      <c r="I206" s="364"/>
      <c r="J206" s="364"/>
      <c r="K206" s="364"/>
      <c r="L206" s="364"/>
      <c r="M206" s="364"/>
      <c r="N206" s="364"/>
    </row>
    <row r="207" spans="2:14" ht="12" customHeight="1">
      <c r="B207" s="357"/>
      <c r="C207" s="409"/>
      <c r="D207" s="364"/>
      <c r="E207" s="364"/>
      <c r="F207" s="364"/>
      <c r="G207" s="364"/>
      <c r="H207" s="364"/>
      <c r="I207" s="364"/>
      <c r="J207" s="364"/>
      <c r="K207" s="364"/>
      <c r="L207" s="364"/>
      <c r="M207" s="364"/>
      <c r="N207" s="364"/>
    </row>
    <row r="208" spans="2:14" ht="12" customHeight="1">
      <c r="B208" s="357"/>
      <c r="C208" s="409"/>
      <c r="D208" s="364"/>
      <c r="E208" s="364"/>
      <c r="F208" s="364"/>
      <c r="G208" s="364"/>
      <c r="H208" s="364"/>
      <c r="I208" s="364"/>
      <c r="J208" s="364"/>
      <c r="K208" s="364"/>
      <c r="L208" s="364"/>
      <c r="M208" s="364"/>
      <c r="N208" s="364"/>
    </row>
    <row r="209" spans="2:14" ht="12" customHeight="1">
      <c r="B209" s="345"/>
      <c r="C209" s="409"/>
      <c r="D209" s="364"/>
      <c r="E209" s="364"/>
      <c r="F209" s="364"/>
      <c r="G209" s="364"/>
      <c r="H209" s="364"/>
      <c r="I209" s="364"/>
      <c r="J209" s="364"/>
      <c r="K209" s="364"/>
      <c r="L209" s="364"/>
      <c r="M209" s="364"/>
      <c r="N209" s="364"/>
    </row>
    <row r="210" spans="2:14" ht="12" customHeight="1">
      <c r="B210" s="357"/>
      <c r="C210" s="409"/>
      <c r="D210" s="364"/>
      <c r="E210" s="364"/>
      <c r="F210" s="364"/>
      <c r="G210" s="364"/>
      <c r="H210" s="364"/>
      <c r="I210" s="364"/>
      <c r="J210" s="364"/>
      <c r="K210" s="364"/>
      <c r="L210" s="364"/>
      <c r="M210" s="364"/>
      <c r="N210" s="364"/>
    </row>
    <row r="211" spans="2:14" ht="12" customHeight="1">
      <c r="B211" s="357"/>
      <c r="C211" s="409"/>
      <c r="D211" s="364"/>
      <c r="E211" s="364"/>
      <c r="F211" s="364"/>
      <c r="G211" s="364"/>
      <c r="H211" s="364"/>
      <c r="I211" s="364"/>
      <c r="J211" s="364"/>
      <c r="K211" s="364"/>
      <c r="L211" s="364"/>
      <c r="M211" s="364"/>
      <c r="N211" s="364"/>
    </row>
    <row r="212" spans="2:14" ht="12" customHeight="1">
      <c r="B212" s="345"/>
      <c r="C212" s="409"/>
      <c r="D212" s="364"/>
      <c r="E212" s="364"/>
      <c r="F212" s="364"/>
      <c r="G212" s="364"/>
      <c r="H212" s="364"/>
      <c r="I212" s="364"/>
      <c r="J212" s="364"/>
      <c r="K212" s="364"/>
      <c r="L212" s="364"/>
      <c r="M212" s="364"/>
      <c r="N212" s="364"/>
    </row>
    <row r="213" spans="2:14" ht="12" customHeight="1">
      <c r="B213" s="357"/>
      <c r="C213" s="409"/>
      <c r="D213" s="364"/>
      <c r="E213" s="364"/>
      <c r="F213" s="364"/>
      <c r="G213" s="364"/>
      <c r="H213" s="364"/>
      <c r="I213" s="364"/>
      <c r="J213" s="364"/>
      <c r="K213" s="364"/>
      <c r="L213" s="364"/>
      <c r="M213" s="364"/>
      <c r="N213" s="364"/>
    </row>
    <row r="214" spans="2:14" ht="12" customHeight="1">
      <c r="B214" s="357"/>
      <c r="C214" s="409"/>
      <c r="D214" s="364"/>
      <c r="E214" s="364"/>
      <c r="F214" s="364"/>
      <c r="G214" s="364"/>
      <c r="H214" s="364"/>
      <c r="I214" s="364"/>
      <c r="J214" s="364"/>
      <c r="K214" s="364"/>
      <c r="L214" s="364"/>
      <c r="M214" s="364"/>
      <c r="N214" s="364"/>
    </row>
    <row r="215" spans="2:14" ht="12" customHeight="1">
      <c r="B215" s="345"/>
      <c r="C215" s="409"/>
      <c r="D215" s="364"/>
      <c r="E215" s="364"/>
      <c r="F215" s="364"/>
      <c r="G215" s="364"/>
      <c r="H215" s="364"/>
      <c r="I215" s="364"/>
      <c r="J215" s="364"/>
      <c r="K215" s="364"/>
      <c r="L215" s="364"/>
      <c r="M215" s="364"/>
      <c r="N215" s="364"/>
    </row>
    <row r="216" spans="2:14" ht="12" customHeight="1">
      <c r="B216" s="357"/>
      <c r="C216" s="409"/>
      <c r="D216" s="364"/>
      <c r="E216" s="364"/>
      <c r="F216" s="364"/>
      <c r="G216" s="364"/>
      <c r="H216" s="364"/>
      <c r="I216" s="364"/>
      <c r="J216" s="364"/>
      <c r="K216" s="364"/>
      <c r="L216" s="364"/>
      <c r="M216" s="364"/>
      <c r="N216" s="364"/>
    </row>
    <row r="217" spans="2:14" ht="12" customHeight="1">
      <c r="B217" s="357"/>
      <c r="C217" s="409"/>
      <c r="D217" s="364"/>
      <c r="E217" s="364"/>
      <c r="F217" s="364"/>
      <c r="G217" s="364"/>
      <c r="H217" s="364"/>
      <c r="I217" s="364"/>
      <c r="J217" s="364"/>
      <c r="K217" s="364"/>
      <c r="L217" s="364"/>
      <c r="M217" s="364"/>
      <c r="N217" s="364"/>
    </row>
    <row r="218" spans="2:14" ht="12" customHeight="1">
      <c r="B218" s="345"/>
      <c r="C218" s="409"/>
      <c r="D218" s="364"/>
      <c r="E218" s="364"/>
      <c r="F218" s="364"/>
      <c r="G218" s="364"/>
      <c r="H218" s="364"/>
      <c r="I218" s="364"/>
      <c r="J218" s="364"/>
      <c r="K218" s="364"/>
      <c r="L218" s="364"/>
      <c r="M218" s="364"/>
      <c r="N218" s="364"/>
    </row>
    <row r="219" spans="2:14" ht="12" customHeight="1">
      <c r="B219" s="357"/>
      <c r="C219" s="409"/>
      <c r="D219" s="364"/>
      <c r="E219" s="364"/>
      <c r="F219" s="364"/>
      <c r="G219" s="364"/>
      <c r="H219" s="364"/>
      <c r="I219" s="364"/>
      <c r="J219" s="364"/>
      <c r="K219" s="364"/>
      <c r="L219" s="364"/>
      <c r="M219" s="364"/>
      <c r="N219" s="364"/>
    </row>
    <row r="220" spans="2:14" ht="12" customHeight="1">
      <c r="B220" s="357"/>
      <c r="C220" s="409"/>
      <c r="D220" s="364"/>
      <c r="E220" s="364"/>
      <c r="F220" s="364"/>
      <c r="G220" s="364"/>
      <c r="H220" s="364"/>
      <c r="I220" s="364"/>
      <c r="J220" s="364"/>
      <c r="K220" s="364"/>
      <c r="L220" s="364"/>
      <c r="M220" s="364"/>
      <c r="N220" s="364"/>
    </row>
    <row r="221" spans="2:14" ht="12" customHeight="1">
      <c r="B221" s="345"/>
      <c r="C221" s="409"/>
      <c r="D221" s="364"/>
      <c r="E221" s="364"/>
      <c r="F221" s="364"/>
      <c r="G221" s="364"/>
      <c r="H221" s="364"/>
      <c r="I221" s="364"/>
      <c r="J221" s="364"/>
      <c r="K221" s="364"/>
      <c r="L221" s="364"/>
      <c r="M221" s="364"/>
      <c r="N221" s="364"/>
    </row>
    <row r="222" spans="2:14" ht="12" customHeight="1">
      <c r="B222" s="357"/>
      <c r="C222" s="409"/>
      <c r="D222" s="364"/>
      <c r="E222" s="364"/>
      <c r="F222" s="364"/>
      <c r="G222" s="364"/>
      <c r="H222" s="364"/>
      <c r="I222" s="364"/>
      <c r="J222" s="364"/>
      <c r="K222" s="364"/>
      <c r="L222" s="364"/>
      <c r="M222" s="364"/>
      <c r="N222" s="364"/>
    </row>
    <row r="223" spans="2:14" ht="12" customHeight="1">
      <c r="B223" s="357"/>
      <c r="C223" s="409"/>
      <c r="D223" s="364"/>
      <c r="E223" s="364"/>
      <c r="F223" s="364"/>
      <c r="G223" s="364"/>
      <c r="H223" s="364"/>
      <c r="I223" s="364"/>
      <c r="J223" s="364"/>
      <c r="K223" s="364"/>
      <c r="L223" s="364"/>
      <c r="M223" s="364"/>
      <c r="N223" s="364"/>
    </row>
    <row r="224" spans="2:14" ht="12" customHeight="1">
      <c r="B224" s="345"/>
      <c r="C224" s="409"/>
      <c r="D224" s="364"/>
      <c r="E224" s="364"/>
      <c r="F224" s="364"/>
      <c r="G224" s="364"/>
      <c r="H224" s="364"/>
      <c r="I224" s="364"/>
      <c r="J224" s="364"/>
      <c r="K224" s="364"/>
      <c r="L224" s="364"/>
      <c r="M224" s="364"/>
      <c r="N224" s="364"/>
    </row>
    <row r="225" spans="2:14" ht="12" customHeight="1">
      <c r="B225" s="357"/>
      <c r="C225" s="409"/>
      <c r="D225" s="364"/>
      <c r="E225" s="364"/>
      <c r="F225" s="364"/>
      <c r="G225" s="364"/>
      <c r="H225" s="364"/>
      <c r="I225" s="364"/>
      <c r="J225" s="364"/>
      <c r="K225" s="364"/>
      <c r="L225" s="364"/>
      <c r="M225" s="364"/>
      <c r="N225" s="364"/>
    </row>
    <row r="226" spans="2:14" ht="12" customHeight="1">
      <c r="B226" s="357"/>
      <c r="C226" s="409"/>
      <c r="D226" s="364"/>
      <c r="E226" s="364"/>
      <c r="F226" s="364"/>
      <c r="G226" s="364"/>
      <c r="H226" s="364"/>
      <c r="I226" s="364"/>
      <c r="J226" s="364"/>
      <c r="K226" s="364"/>
      <c r="L226" s="364"/>
      <c r="M226" s="364"/>
      <c r="N226" s="364"/>
    </row>
    <row r="227" spans="2:14" ht="12" customHeight="1">
      <c r="B227" s="345"/>
      <c r="C227" s="409"/>
      <c r="D227" s="364"/>
      <c r="E227" s="364"/>
      <c r="F227" s="364"/>
      <c r="G227" s="364"/>
      <c r="H227" s="364"/>
      <c r="I227" s="364"/>
      <c r="J227" s="364"/>
      <c r="K227" s="364"/>
      <c r="L227" s="364"/>
      <c r="M227" s="364"/>
      <c r="N227" s="364"/>
    </row>
    <row r="228" spans="2:14" ht="12" customHeight="1">
      <c r="B228" s="357"/>
      <c r="C228" s="409"/>
      <c r="D228" s="364"/>
      <c r="E228" s="364"/>
      <c r="F228" s="364"/>
      <c r="G228" s="364"/>
      <c r="H228" s="364"/>
      <c r="I228" s="364"/>
      <c r="J228" s="364"/>
      <c r="K228" s="364"/>
      <c r="L228" s="364"/>
      <c r="M228" s="364"/>
      <c r="N228" s="364"/>
    </row>
    <row r="229" spans="2:14" ht="12" customHeight="1">
      <c r="B229" s="357"/>
      <c r="C229" s="409"/>
      <c r="D229" s="364"/>
      <c r="E229" s="364"/>
      <c r="F229" s="364"/>
      <c r="G229" s="364"/>
      <c r="H229" s="364"/>
      <c r="I229" s="364"/>
      <c r="J229" s="364"/>
      <c r="K229" s="364"/>
      <c r="L229" s="364"/>
      <c r="M229" s="364"/>
      <c r="N229" s="364"/>
    </row>
    <row r="230" spans="2:14" ht="12" customHeight="1">
      <c r="B230" s="345"/>
      <c r="C230" s="409"/>
      <c r="D230" s="364"/>
      <c r="E230" s="364"/>
      <c r="F230" s="364"/>
      <c r="G230" s="364"/>
      <c r="H230" s="364"/>
      <c r="I230" s="364"/>
      <c r="J230" s="364"/>
      <c r="K230" s="364"/>
      <c r="L230" s="364"/>
      <c r="M230" s="364"/>
      <c r="N230" s="364"/>
    </row>
    <row r="231" spans="2:14" ht="12" customHeight="1">
      <c r="B231" s="357"/>
      <c r="C231" s="409"/>
      <c r="D231" s="364"/>
      <c r="E231" s="364"/>
      <c r="F231" s="364"/>
      <c r="G231" s="364"/>
      <c r="H231" s="364"/>
      <c r="I231" s="364"/>
      <c r="J231" s="364"/>
      <c r="K231" s="364"/>
      <c r="L231" s="364"/>
      <c r="M231" s="364"/>
      <c r="N231" s="364"/>
    </row>
    <row r="232" spans="2:14" ht="12" customHeight="1">
      <c r="B232" s="357"/>
      <c r="C232" s="409"/>
      <c r="D232" s="364"/>
      <c r="E232" s="364"/>
      <c r="F232" s="364"/>
      <c r="G232" s="364"/>
      <c r="H232" s="364"/>
      <c r="I232" s="364"/>
      <c r="J232" s="364"/>
      <c r="K232" s="364"/>
      <c r="L232" s="364"/>
      <c r="M232" s="364"/>
      <c r="N232" s="364"/>
    </row>
    <row r="233" spans="2:14" ht="12" customHeight="1">
      <c r="B233" s="345"/>
      <c r="C233" s="409"/>
      <c r="D233" s="364"/>
      <c r="E233" s="364"/>
      <c r="F233" s="364"/>
      <c r="G233" s="364"/>
      <c r="H233" s="364"/>
      <c r="I233" s="364"/>
      <c r="J233" s="364"/>
      <c r="K233" s="364"/>
      <c r="L233" s="364"/>
      <c r="M233" s="364"/>
      <c r="N233" s="364"/>
    </row>
    <row r="234" spans="2:14" ht="12" customHeight="1">
      <c r="B234" s="345"/>
      <c r="C234" s="409"/>
      <c r="D234" s="364"/>
      <c r="E234" s="364"/>
      <c r="F234" s="364"/>
      <c r="G234" s="364"/>
      <c r="H234" s="364"/>
      <c r="I234" s="364"/>
      <c r="J234" s="364"/>
      <c r="K234" s="364"/>
      <c r="L234" s="364"/>
      <c r="M234" s="364"/>
      <c r="N234" s="364"/>
    </row>
    <row r="235" spans="2:14" ht="12" customHeight="1">
      <c r="B235" s="345"/>
      <c r="C235" s="409"/>
      <c r="D235" s="364"/>
      <c r="E235" s="364"/>
      <c r="F235" s="364"/>
      <c r="G235" s="364"/>
      <c r="H235" s="364"/>
      <c r="I235" s="364"/>
      <c r="J235" s="364"/>
      <c r="K235" s="364"/>
      <c r="L235" s="364"/>
      <c r="M235" s="364"/>
      <c r="N235" s="364"/>
    </row>
    <row r="236" spans="2:14" ht="12" customHeight="1">
      <c r="B236" s="345"/>
      <c r="C236" s="409"/>
      <c r="D236" s="364"/>
      <c r="E236" s="364"/>
      <c r="F236" s="364"/>
      <c r="G236" s="364"/>
      <c r="H236" s="364"/>
      <c r="I236" s="364"/>
      <c r="J236" s="364"/>
      <c r="K236" s="364"/>
      <c r="L236" s="364"/>
      <c r="M236" s="364"/>
      <c r="N236" s="364"/>
    </row>
    <row r="237" spans="2:14" ht="12" customHeight="1">
      <c r="B237" s="357"/>
      <c r="C237" s="409"/>
      <c r="D237" s="364"/>
      <c r="E237" s="364"/>
      <c r="F237" s="364"/>
      <c r="G237" s="364"/>
      <c r="H237" s="364"/>
      <c r="I237" s="364"/>
      <c r="J237" s="364"/>
      <c r="K237" s="364"/>
      <c r="L237" s="364"/>
      <c r="M237" s="364"/>
      <c r="N237" s="364"/>
    </row>
    <row r="238" spans="2:14" ht="12" customHeight="1">
      <c r="B238" s="357"/>
      <c r="C238" s="409"/>
      <c r="D238" s="364"/>
      <c r="E238" s="364"/>
      <c r="F238" s="364"/>
      <c r="G238" s="364"/>
      <c r="H238" s="364"/>
      <c r="I238" s="364"/>
      <c r="J238" s="364"/>
      <c r="K238" s="364"/>
      <c r="L238" s="364"/>
      <c r="M238" s="364"/>
      <c r="N238" s="364"/>
    </row>
    <row r="239" spans="2:14" ht="12" customHeight="1">
      <c r="B239" s="345"/>
      <c r="C239" s="409"/>
      <c r="D239" s="364"/>
      <c r="E239" s="364"/>
      <c r="F239" s="364"/>
      <c r="G239" s="364"/>
      <c r="H239" s="364"/>
      <c r="I239" s="364"/>
      <c r="J239" s="364"/>
      <c r="K239" s="364"/>
      <c r="L239" s="364"/>
      <c r="M239" s="364"/>
      <c r="N239" s="364"/>
    </row>
    <row r="240" spans="2:14" ht="12" customHeight="1">
      <c r="B240" s="357"/>
      <c r="C240" s="409"/>
      <c r="D240" s="364"/>
      <c r="E240" s="364"/>
      <c r="F240" s="364"/>
      <c r="G240" s="364"/>
      <c r="H240" s="364"/>
      <c r="I240" s="364"/>
      <c r="J240" s="364"/>
      <c r="K240" s="364"/>
      <c r="L240" s="364"/>
      <c r="M240" s="364"/>
      <c r="N240" s="364"/>
    </row>
    <row r="241" spans="2:14" ht="12" customHeight="1">
      <c r="B241" s="357"/>
      <c r="C241" s="409"/>
      <c r="D241" s="364"/>
      <c r="E241" s="364"/>
      <c r="F241" s="364"/>
      <c r="G241" s="364"/>
      <c r="H241" s="364"/>
      <c r="I241" s="364"/>
      <c r="J241" s="364"/>
      <c r="K241" s="364"/>
      <c r="L241" s="364"/>
      <c r="M241" s="364"/>
      <c r="N241" s="364"/>
    </row>
    <row r="242" spans="2:14" ht="12" customHeight="1">
      <c r="B242" s="345"/>
      <c r="C242" s="409"/>
      <c r="D242" s="364"/>
      <c r="E242" s="364"/>
      <c r="F242" s="364"/>
      <c r="G242" s="364"/>
      <c r="H242" s="364"/>
      <c r="I242" s="364"/>
      <c r="J242" s="364"/>
      <c r="K242" s="364"/>
      <c r="L242" s="364"/>
      <c r="M242" s="364"/>
      <c r="N242" s="364"/>
    </row>
    <row r="243" spans="2:14" ht="12" customHeight="1">
      <c r="B243" s="357"/>
      <c r="C243" s="409"/>
      <c r="D243" s="364"/>
      <c r="E243" s="364"/>
      <c r="F243" s="364"/>
      <c r="G243" s="364"/>
      <c r="H243" s="364"/>
      <c r="I243" s="364"/>
      <c r="J243" s="364"/>
      <c r="K243" s="364"/>
      <c r="L243" s="364"/>
      <c r="M243" s="364"/>
      <c r="N243" s="364"/>
    </row>
    <row r="244" spans="2:14" ht="12" customHeight="1">
      <c r="B244" s="357"/>
      <c r="C244" s="409"/>
      <c r="D244" s="364"/>
      <c r="E244" s="364"/>
      <c r="F244" s="364"/>
      <c r="G244" s="364"/>
      <c r="H244" s="364"/>
      <c r="I244" s="364"/>
      <c r="J244" s="364"/>
      <c r="K244" s="364"/>
      <c r="L244" s="364"/>
      <c r="M244" s="364"/>
      <c r="N244" s="364"/>
    </row>
    <row r="245" spans="2:14" ht="12" customHeight="1">
      <c r="B245" s="345"/>
      <c r="C245" s="409"/>
      <c r="D245" s="364"/>
      <c r="E245" s="364"/>
      <c r="F245" s="364"/>
      <c r="G245" s="364"/>
      <c r="H245" s="364"/>
      <c r="I245" s="364"/>
      <c r="J245" s="364"/>
      <c r="K245" s="364"/>
      <c r="L245" s="364"/>
      <c r="M245" s="364"/>
      <c r="N245" s="364"/>
    </row>
    <row r="246" spans="2:14" ht="12" customHeight="1">
      <c r="B246" s="357"/>
      <c r="C246" s="409"/>
      <c r="D246" s="364"/>
      <c r="E246" s="364"/>
      <c r="F246" s="364"/>
      <c r="G246" s="364"/>
      <c r="H246" s="364"/>
      <c r="I246" s="364"/>
      <c r="J246" s="364"/>
      <c r="K246" s="364"/>
      <c r="L246" s="364"/>
      <c r="M246" s="364"/>
      <c r="N246" s="364"/>
    </row>
    <row r="247" spans="2:14" ht="12" customHeight="1">
      <c r="B247" s="357"/>
      <c r="C247" s="409"/>
      <c r="D247" s="364"/>
      <c r="E247" s="364"/>
      <c r="F247" s="364"/>
      <c r="G247" s="364"/>
      <c r="H247" s="364"/>
      <c r="I247" s="364"/>
      <c r="J247" s="364"/>
      <c r="K247" s="364"/>
      <c r="L247" s="364"/>
      <c r="M247" s="364"/>
      <c r="N247" s="364"/>
    </row>
    <row r="248" spans="2:14" ht="12" customHeight="1">
      <c r="B248" s="345"/>
      <c r="C248" s="409"/>
      <c r="D248" s="364"/>
      <c r="E248" s="364"/>
      <c r="F248" s="364"/>
      <c r="G248" s="364"/>
      <c r="H248" s="364"/>
      <c r="I248" s="364"/>
      <c r="J248" s="364"/>
      <c r="K248" s="364"/>
      <c r="L248" s="364"/>
      <c r="M248" s="364"/>
      <c r="N248" s="364"/>
    </row>
    <row r="249" spans="2:14" ht="12" customHeight="1">
      <c r="B249" s="357"/>
      <c r="C249" s="409"/>
      <c r="D249" s="364"/>
      <c r="E249" s="364"/>
      <c r="F249" s="364"/>
      <c r="G249" s="364"/>
      <c r="H249" s="364"/>
      <c r="I249" s="364"/>
      <c r="J249" s="364"/>
      <c r="K249" s="364"/>
      <c r="L249" s="364"/>
      <c r="M249" s="364"/>
      <c r="N249" s="364"/>
    </row>
    <row r="250" spans="2:14" ht="12" customHeight="1">
      <c r="B250" s="357"/>
      <c r="C250" s="409"/>
      <c r="D250" s="364"/>
      <c r="E250" s="364"/>
      <c r="F250" s="364"/>
      <c r="G250" s="364"/>
      <c r="H250" s="364"/>
      <c r="I250" s="364"/>
      <c r="J250" s="364"/>
      <c r="K250" s="364"/>
      <c r="L250" s="364"/>
      <c r="M250" s="364"/>
      <c r="N250" s="364"/>
    </row>
    <row r="251" spans="2:14" ht="12" customHeight="1">
      <c r="B251" s="345"/>
      <c r="C251" s="409"/>
      <c r="D251" s="364"/>
      <c r="E251" s="364"/>
      <c r="F251" s="364"/>
      <c r="G251" s="364"/>
      <c r="H251" s="364"/>
      <c r="I251" s="364"/>
      <c r="J251" s="364"/>
      <c r="K251" s="364"/>
      <c r="L251" s="364"/>
      <c r="M251" s="364"/>
      <c r="N251" s="364"/>
    </row>
    <row r="252" spans="2:14" ht="12" customHeight="1">
      <c r="B252" s="357"/>
      <c r="C252" s="409"/>
      <c r="D252" s="364"/>
      <c r="E252" s="364"/>
      <c r="F252" s="364"/>
      <c r="G252" s="364"/>
      <c r="H252" s="364"/>
      <c r="I252" s="364"/>
      <c r="J252" s="364"/>
      <c r="K252" s="364"/>
      <c r="L252" s="364"/>
      <c r="M252" s="364"/>
      <c r="N252" s="364"/>
    </row>
    <row r="253" spans="2:14" ht="12" customHeight="1">
      <c r="B253" s="357"/>
      <c r="C253" s="409"/>
      <c r="D253" s="364"/>
      <c r="E253" s="364"/>
      <c r="F253" s="364"/>
      <c r="G253" s="364"/>
      <c r="H253" s="364"/>
      <c r="I253" s="364"/>
      <c r="J253" s="364"/>
      <c r="K253" s="364"/>
      <c r="L253" s="364"/>
      <c r="M253" s="364"/>
      <c r="N253" s="364"/>
    </row>
    <row r="254" spans="2:14" ht="12" customHeight="1">
      <c r="B254" s="345"/>
      <c r="C254" s="409"/>
      <c r="D254" s="364"/>
      <c r="E254" s="364"/>
      <c r="F254" s="364"/>
      <c r="G254" s="364"/>
      <c r="H254" s="364"/>
      <c r="I254" s="364"/>
      <c r="J254" s="364"/>
      <c r="K254" s="364"/>
      <c r="L254" s="364"/>
      <c r="M254" s="364"/>
      <c r="N254" s="364"/>
    </row>
    <row r="255" spans="2:14" ht="12" customHeight="1">
      <c r="B255" s="345"/>
      <c r="C255" s="409"/>
      <c r="D255" s="364"/>
      <c r="E255" s="364"/>
      <c r="F255" s="364"/>
      <c r="G255" s="364"/>
      <c r="H255" s="364"/>
      <c r="I255" s="364"/>
      <c r="J255" s="364"/>
      <c r="K255" s="364"/>
      <c r="L255" s="364"/>
      <c r="M255" s="364"/>
      <c r="N255" s="364"/>
    </row>
    <row r="256" spans="2:14" ht="12" customHeight="1">
      <c r="B256" s="345"/>
      <c r="C256" s="409"/>
      <c r="D256" s="364"/>
      <c r="E256" s="364"/>
      <c r="F256" s="364"/>
      <c r="G256" s="364"/>
      <c r="H256" s="364"/>
      <c r="I256" s="364"/>
      <c r="J256" s="364"/>
      <c r="K256" s="364"/>
      <c r="L256" s="364"/>
      <c r="M256" s="364"/>
      <c r="N256" s="364"/>
    </row>
    <row r="257" spans="2:14" ht="12" customHeight="1">
      <c r="B257" s="345"/>
      <c r="C257" s="409"/>
      <c r="D257" s="364"/>
      <c r="E257" s="364"/>
      <c r="F257" s="364"/>
      <c r="G257" s="364"/>
      <c r="H257" s="364"/>
      <c r="I257" s="364"/>
      <c r="J257" s="364"/>
      <c r="K257" s="364"/>
      <c r="L257" s="364"/>
      <c r="M257" s="364"/>
      <c r="N257" s="364"/>
    </row>
    <row r="258" spans="2:14" ht="12" customHeight="1">
      <c r="B258" s="357"/>
      <c r="C258" s="409"/>
      <c r="D258" s="364"/>
      <c r="E258" s="364"/>
      <c r="F258" s="364"/>
      <c r="G258" s="364"/>
      <c r="H258" s="364"/>
      <c r="I258" s="364"/>
      <c r="J258" s="364"/>
      <c r="K258" s="364"/>
      <c r="L258" s="364"/>
      <c r="M258" s="364"/>
      <c r="N258" s="364"/>
    </row>
    <row r="259" spans="2:14" ht="12" customHeight="1">
      <c r="B259" s="357"/>
      <c r="C259" s="409"/>
      <c r="D259" s="364"/>
      <c r="E259" s="364"/>
      <c r="F259" s="364"/>
      <c r="G259" s="364"/>
      <c r="H259" s="364"/>
      <c r="I259" s="364"/>
      <c r="J259" s="364"/>
      <c r="K259" s="364"/>
      <c r="L259" s="364"/>
      <c r="M259" s="364"/>
      <c r="N259" s="364"/>
    </row>
    <row r="260" spans="2:14" ht="12" customHeight="1">
      <c r="B260" s="345"/>
      <c r="C260" s="409"/>
      <c r="D260" s="364"/>
      <c r="E260" s="364"/>
      <c r="F260" s="364"/>
      <c r="G260" s="364"/>
      <c r="H260" s="364"/>
      <c r="I260" s="364"/>
      <c r="J260" s="364"/>
      <c r="K260" s="364"/>
      <c r="L260" s="364"/>
      <c r="M260" s="364"/>
      <c r="N260" s="364"/>
    </row>
    <row r="261" spans="2:14" ht="12" customHeight="1">
      <c r="B261" s="357"/>
      <c r="C261" s="409"/>
      <c r="D261" s="364"/>
      <c r="E261" s="364"/>
      <c r="F261" s="364"/>
      <c r="G261" s="364"/>
      <c r="H261" s="364"/>
      <c r="I261" s="364"/>
      <c r="J261" s="364"/>
      <c r="K261" s="364"/>
      <c r="L261" s="364"/>
      <c r="M261" s="364"/>
      <c r="N261" s="364"/>
    </row>
    <row r="262" spans="2:14" ht="12" customHeight="1">
      <c r="B262" s="357"/>
      <c r="C262" s="409"/>
      <c r="D262" s="364"/>
      <c r="E262" s="364"/>
      <c r="F262" s="364"/>
      <c r="G262" s="364"/>
      <c r="H262" s="364"/>
      <c r="I262" s="364"/>
      <c r="J262" s="364"/>
      <c r="K262" s="364"/>
      <c r="L262" s="364"/>
      <c r="M262" s="364"/>
      <c r="N262" s="364"/>
    </row>
    <row r="263" spans="2:14" ht="12" customHeight="1">
      <c r="B263" s="345"/>
      <c r="C263" s="409"/>
      <c r="D263" s="364"/>
      <c r="E263" s="364"/>
      <c r="F263" s="364"/>
      <c r="G263" s="364"/>
      <c r="H263" s="364"/>
      <c r="I263" s="364"/>
      <c r="J263" s="364"/>
      <c r="K263" s="364"/>
      <c r="L263" s="364"/>
      <c r="M263" s="364"/>
      <c r="N263" s="364"/>
    </row>
    <row r="264" spans="2:14" ht="12" customHeight="1">
      <c r="B264" s="357"/>
      <c r="C264" s="409"/>
      <c r="D264" s="364"/>
      <c r="E264" s="364"/>
      <c r="F264" s="364"/>
      <c r="G264" s="364"/>
      <c r="H264" s="364"/>
      <c r="I264" s="364"/>
      <c r="J264" s="364"/>
      <c r="K264" s="364"/>
      <c r="L264" s="364"/>
      <c r="M264" s="364"/>
      <c r="N264" s="364"/>
    </row>
    <row r="265" spans="2:14" ht="12" customHeight="1">
      <c r="B265" s="357"/>
      <c r="C265" s="409"/>
      <c r="D265" s="364"/>
      <c r="E265" s="364"/>
      <c r="F265" s="364"/>
      <c r="G265" s="364"/>
      <c r="H265" s="364"/>
      <c r="I265" s="364"/>
      <c r="J265" s="364"/>
      <c r="K265" s="364"/>
      <c r="L265" s="364"/>
      <c r="M265" s="364"/>
      <c r="N265" s="364"/>
    </row>
    <row r="266" spans="2:14" ht="12" customHeight="1">
      <c r="B266" s="345"/>
      <c r="C266" s="409"/>
      <c r="D266" s="364"/>
      <c r="E266" s="364"/>
      <c r="F266" s="364"/>
      <c r="G266" s="364"/>
      <c r="H266" s="364"/>
      <c r="I266" s="364"/>
      <c r="J266" s="364"/>
      <c r="K266" s="364"/>
      <c r="L266" s="364"/>
      <c r="M266" s="364"/>
      <c r="N266" s="364"/>
    </row>
    <row r="267" spans="2:14" ht="12" customHeight="1">
      <c r="B267" s="357"/>
      <c r="C267" s="409"/>
      <c r="D267" s="364"/>
      <c r="E267" s="364"/>
      <c r="F267" s="364"/>
      <c r="G267" s="364"/>
      <c r="H267" s="364"/>
      <c r="I267" s="364"/>
      <c r="J267" s="364"/>
      <c r="K267" s="364"/>
      <c r="L267" s="364"/>
      <c r="M267" s="364"/>
      <c r="N267" s="364"/>
    </row>
    <row r="268" spans="2:14" ht="12" customHeight="1">
      <c r="B268" s="357"/>
      <c r="C268" s="409"/>
      <c r="D268" s="364"/>
      <c r="E268" s="364"/>
      <c r="F268" s="364"/>
      <c r="G268" s="364"/>
      <c r="H268" s="364"/>
      <c r="I268" s="364"/>
      <c r="J268" s="364"/>
      <c r="K268" s="364"/>
      <c r="L268" s="364"/>
      <c r="M268" s="364"/>
      <c r="N268" s="364"/>
    </row>
    <row r="269" spans="2:14" ht="12" customHeight="1">
      <c r="B269" s="345"/>
      <c r="C269" s="409"/>
      <c r="D269" s="364"/>
      <c r="E269" s="364"/>
      <c r="F269" s="364"/>
      <c r="G269" s="364"/>
      <c r="H269" s="364"/>
      <c r="I269" s="364"/>
      <c r="J269" s="364"/>
      <c r="K269" s="364"/>
      <c r="L269" s="364"/>
      <c r="M269" s="364"/>
      <c r="N269" s="364"/>
    </row>
    <row r="270" spans="2:14" ht="12" customHeight="1">
      <c r="B270" s="357"/>
      <c r="C270" s="409"/>
      <c r="D270" s="364"/>
      <c r="E270" s="364"/>
      <c r="F270" s="364"/>
      <c r="G270" s="364"/>
      <c r="H270" s="364"/>
      <c r="I270" s="364"/>
      <c r="J270" s="364"/>
      <c r="K270" s="364"/>
      <c r="L270" s="364"/>
      <c r="M270" s="364"/>
      <c r="N270" s="364"/>
    </row>
    <row r="271" spans="2:14" ht="12" customHeight="1">
      <c r="B271" s="357"/>
      <c r="C271" s="409"/>
      <c r="D271" s="364"/>
      <c r="E271" s="364"/>
      <c r="F271" s="364"/>
      <c r="G271" s="364"/>
      <c r="H271" s="364"/>
      <c r="I271" s="364"/>
      <c r="J271" s="364"/>
      <c r="K271" s="364"/>
      <c r="L271" s="364"/>
      <c r="M271" s="364"/>
      <c r="N271" s="364"/>
    </row>
    <row r="272" spans="2:14" ht="12" customHeight="1">
      <c r="B272" s="345"/>
      <c r="C272" s="409"/>
      <c r="D272" s="364"/>
      <c r="E272" s="364"/>
      <c r="F272" s="364"/>
      <c r="G272" s="364"/>
      <c r="H272" s="364"/>
      <c r="I272" s="364"/>
      <c r="J272" s="364"/>
      <c r="K272" s="364"/>
      <c r="L272" s="364"/>
      <c r="M272" s="364"/>
      <c r="N272" s="364"/>
    </row>
    <row r="273" spans="2:14" ht="12" customHeight="1">
      <c r="B273" s="357"/>
      <c r="C273" s="409"/>
      <c r="D273" s="364"/>
      <c r="E273" s="364"/>
      <c r="F273" s="364"/>
      <c r="G273" s="364"/>
      <c r="H273" s="364"/>
      <c r="I273" s="364"/>
      <c r="J273" s="364"/>
      <c r="K273" s="364"/>
      <c r="L273" s="364"/>
      <c r="M273" s="364"/>
      <c r="N273" s="364"/>
    </row>
    <row r="274" spans="2:14" ht="12" customHeight="1">
      <c r="B274" s="357"/>
      <c r="C274" s="409"/>
      <c r="D274" s="364"/>
      <c r="E274" s="364"/>
      <c r="F274" s="364"/>
      <c r="G274" s="364"/>
      <c r="H274" s="364"/>
      <c r="I274" s="364"/>
      <c r="J274" s="364"/>
      <c r="K274" s="364"/>
      <c r="L274" s="364"/>
      <c r="M274" s="364"/>
      <c r="N274" s="364"/>
    </row>
    <row r="275" spans="2:14" ht="12" customHeight="1">
      <c r="B275" s="345"/>
      <c r="C275" s="409"/>
      <c r="D275" s="364"/>
      <c r="E275" s="364"/>
      <c r="F275" s="364"/>
      <c r="G275" s="364"/>
      <c r="H275" s="364"/>
      <c r="I275" s="364"/>
      <c r="J275" s="364"/>
      <c r="K275" s="364"/>
      <c r="L275" s="364"/>
      <c r="M275" s="364"/>
      <c r="N275" s="364"/>
    </row>
    <row r="276" spans="2:14" ht="12" customHeight="1">
      <c r="B276" s="357"/>
      <c r="C276" s="409"/>
      <c r="D276" s="364"/>
      <c r="E276" s="364"/>
      <c r="F276" s="364"/>
      <c r="G276" s="364"/>
      <c r="H276" s="364"/>
      <c r="I276" s="364"/>
      <c r="J276" s="364"/>
      <c r="K276" s="364"/>
      <c r="L276" s="364"/>
      <c r="M276" s="364"/>
      <c r="N276" s="364"/>
    </row>
    <row r="277" spans="2:14" ht="12" customHeight="1">
      <c r="B277" s="357"/>
      <c r="C277" s="409"/>
      <c r="D277" s="364"/>
      <c r="E277" s="364"/>
      <c r="F277" s="364"/>
      <c r="G277" s="364"/>
      <c r="H277" s="364"/>
      <c r="I277" s="364"/>
      <c r="J277" s="364"/>
      <c r="K277" s="364"/>
      <c r="L277" s="364"/>
      <c r="M277" s="364"/>
      <c r="N277" s="364"/>
    </row>
    <row r="278" spans="2:14" ht="12" customHeight="1">
      <c r="B278" s="345"/>
      <c r="C278" s="409"/>
      <c r="D278" s="364"/>
      <c r="E278" s="364"/>
      <c r="F278" s="364"/>
      <c r="G278" s="364"/>
      <c r="H278" s="364"/>
      <c r="I278" s="364"/>
      <c r="J278" s="364"/>
      <c r="K278" s="364"/>
      <c r="L278" s="364"/>
      <c r="M278" s="364"/>
      <c r="N278" s="364"/>
    </row>
    <row r="279" spans="2:14" ht="12" customHeight="1">
      <c r="B279" s="345"/>
      <c r="C279" s="409"/>
      <c r="D279" s="364"/>
      <c r="E279" s="364"/>
      <c r="F279" s="364"/>
      <c r="G279" s="364"/>
      <c r="H279" s="364"/>
      <c r="I279" s="364"/>
      <c r="J279" s="364"/>
      <c r="K279" s="364"/>
      <c r="L279" s="364"/>
      <c r="M279" s="364"/>
      <c r="N279" s="364"/>
    </row>
    <row r="280" spans="2:14" ht="12" customHeight="1">
      <c r="B280" s="345"/>
      <c r="C280" s="409"/>
      <c r="D280" s="364"/>
      <c r="E280" s="364"/>
      <c r="F280" s="364"/>
      <c r="G280" s="364"/>
      <c r="H280" s="364"/>
      <c r="I280" s="364"/>
      <c r="J280" s="364"/>
      <c r="K280" s="364"/>
      <c r="L280" s="364"/>
      <c r="M280" s="364"/>
      <c r="N280" s="364"/>
    </row>
    <row r="281" spans="2:14" ht="12" customHeight="1">
      <c r="B281" s="345"/>
      <c r="C281" s="409"/>
      <c r="D281" s="364"/>
      <c r="E281" s="364"/>
      <c r="F281" s="364"/>
      <c r="G281" s="364"/>
      <c r="H281" s="364"/>
      <c r="I281" s="364"/>
      <c r="J281" s="364"/>
      <c r="K281" s="364"/>
      <c r="L281" s="364"/>
      <c r="M281" s="364"/>
      <c r="N281" s="364"/>
    </row>
    <row r="282" spans="2:14" ht="12" customHeight="1">
      <c r="B282" s="357"/>
      <c r="C282" s="409"/>
      <c r="D282" s="364"/>
      <c r="E282" s="364"/>
      <c r="F282" s="364"/>
      <c r="G282" s="364"/>
      <c r="H282" s="364"/>
      <c r="I282" s="364"/>
      <c r="J282" s="364"/>
      <c r="K282" s="364"/>
      <c r="L282" s="364"/>
      <c r="M282" s="364"/>
      <c r="N282" s="364"/>
    </row>
    <row r="283" spans="2:14" ht="12" customHeight="1">
      <c r="B283" s="357"/>
      <c r="C283" s="409"/>
      <c r="D283" s="364"/>
      <c r="E283" s="364"/>
      <c r="F283" s="364"/>
      <c r="G283" s="364"/>
      <c r="H283" s="364"/>
      <c r="I283" s="364"/>
      <c r="J283" s="364"/>
      <c r="K283" s="364"/>
      <c r="L283" s="364"/>
      <c r="M283" s="364"/>
      <c r="N283" s="364"/>
    </row>
    <row r="284" spans="2:14" ht="12" customHeight="1">
      <c r="B284" s="345"/>
      <c r="C284" s="409"/>
      <c r="D284" s="364"/>
      <c r="E284" s="364"/>
      <c r="F284" s="364"/>
      <c r="G284" s="364"/>
      <c r="H284" s="364"/>
      <c r="I284" s="364"/>
      <c r="J284" s="364"/>
      <c r="K284" s="364"/>
      <c r="L284" s="364"/>
      <c r="M284" s="364"/>
      <c r="N284" s="364"/>
    </row>
    <row r="285" spans="2:14" ht="12" customHeight="1">
      <c r="B285" s="357"/>
      <c r="C285" s="409"/>
      <c r="D285" s="364"/>
      <c r="E285" s="364"/>
      <c r="F285" s="364"/>
      <c r="G285" s="364"/>
      <c r="H285" s="364"/>
      <c r="I285" s="364"/>
      <c r="J285" s="364"/>
      <c r="K285" s="364"/>
      <c r="L285" s="364"/>
      <c r="M285" s="364"/>
      <c r="N285" s="364"/>
    </row>
    <row r="286" spans="2:14" ht="12" customHeight="1">
      <c r="B286" s="357"/>
      <c r="C286" s="409"/>
      <c r="D286" s="364"/>
      <c r="E286" s="364"/>
      <c r="F286" s="364"/>
      <c r="G286" s="364"/>
      <c r="H286" s="364"/>
      <c r="I286" s="364"/>
      <c r="J286" s="364"/>
      <c r="K286" s="364"/>
      <c r="L286" s="364"/>
      <c r="M286" s="364"/>
      <c r="N286" s="364"/>
    </row>
    <row r="287" spans="2:14" ht="12" customHeight="1">
      <c r="B287" s="345"/>
      <c r="C287" s="409"/>
      <c r="D287" s="364"/>
      <c r="E287" s="364"/>
      <c r="F287" s="364"/>
      <c r="G287" s="364"/>
      <c r="H287" s="364"/>
      <c r="I287" s="364"/>
      <c r="J287" s="364"/>
      <c r="K287" s="364"/>
      <c r="L287" s="364"/>
      <c r="M287" s="364"/>
      <c r="N287" s="364"/>
    </row>
    <row r="288" spans="2:14" ht="12" customHeight="1">
      <c r="B288" s="357"/>
      <c r="C288" s="409"/>
      <c r="D288" s="364"/>
      <c r="E288" s="364"/>
      <c r="F288" s="364"/>
      <c r="G288" s="364"/>
      <c r="H288" s="364"/>
      <c r="I288" s="364"/>
      <c r="J288" s="364"/>
      <c r="K288" s="364"/>
      <c r="L288" s="364"/>
      <c r="M288" s="364"/>
      <c r="N288" s="364"/>
    </row>
    <row r="289" spans="2:14" ht="12" customHeight="1">
      <c r="B289" s="357"/>
      <c r="C289" s="409"/>
      <c r="D289" s="364"/>
      <c r="E289" s="364"/>
      <c r="F289" s="364"/>
      <c r="G289" s="364"/>
      <c r="H289" s="364"/>
      <c r="I289" s="364"/>
      <c r="J289" s="364"/>
      <c r="K289" s="364"/>
      <c r="L289" s="364"/>
      <c r="M289" s="364"/>
      <c r="N289" s="364"/>
    </row>
    <row r="290" spans="2:14" ht="12" customHeight="1">
      <c r="B290" s="345"/>
      <c r="C290" s="409"/>
      <c r="D290" s="364"/>
      <c r="E290" s="364"/>
      <c r="F290" s="364"/>
      <c r="G290" s="364"/>
      <c r="H290" s="364"/>
      <c r="I290" s="364"/>
      <c r="J290" s="364"/>
      <c r="K290" s="364"/>
      <c r="L290" s="364"/>
      <c r="M290" s="364"/>
      <c r="N290" s="364"/>
    </row>
    <row r="291" spans="2:14" ht="12" customHeight="1">
      <c r="B291" s="357"/>
      <c r="C291" s="409"/>
      <c r="D291" s="364"/>
      <c r="E291" s="364"/>
      <c r="F291" s="364"/>
      <c r="G291" s="364"/>
      <c r="H291" s="364"/>
      <c r="I291" s="364"/>
      <c r="J291" s="364"/>
      <c r="K291" s="364"/>
      <c r="L291" s="364"/>
      <c r="M291" s="364"/>
      <c r="N291" s="364"/>
    </row>
    <row r="292" spans="2:14" ht="12" customHeight="1">
      <c r="B292" s="357"/>
      <c r="C292" s="409"/>
      <c r="D292" s="364"/>
      <c r="E292" s="364"/>
      <c r="F292" s="364"/>
      <c r="G292" s="364"/>
      <c r="H292" s="364"/>
      <c r="I292" s="364"/>
      <c r="J292" s="364"/>
      <c r="K292" s="364"/>
      <c r="L292" s="364"/>
      <c r="M292" s="364"/>
      <c r="N292" s="364"/>
    </row>
    <row r="293" spans="2:14" ht="12" customHeight="1">
      <c r="B293" s="345"/>
      <c r="C293" s="409"/>
      <c r="D293" s="364"/>
      <c r="E293" s="364"/>
      <c r="F293" s="364"/>
      <c r="G293" s="364"/>
      <c r="H293" s="364"/>
      <c r="I293" s="364"/>
      <c r="J293" s="364"/>
      <c r="K293" s="364"/>
      <c r="L293" s="364"/>
      <c r="M293" s="364"/>
      <c r="N293" s="364"/>
    </row>
    <row r="294" spans="2:14" ht="12" customHeight="1">
      <c r="B294" s="357"/>
      <c r="C294" s="409"/>
      <c r="D294" s="364"/>
      <c r="E294" s="364"/>
      <c r="F294" s="364"/>
      <c r="G294" s="364"/>
      <c r="H294" s="364"/>
      <c r="I294" s="364"/>
      <c r="J294" s="364"/>
      <c r="K294" s="364"/>
      <c r="L294" s="364"/>
      <c r="M294" s="364"/>
      <c r="N294" s="364"/>
    </row>
    <row r="295" spans="2:14" ht="12" customHeight="1">
      <c r="B295" s="357"/>
      <c r="C295" s="409"/>
      <c r="D295" s="364"/>
      <c r="E295" s="364"/>
      <c r="F295" s="364"/>
      <c r="G295" s="364"/>
      <c r="H295" s="364"/>
      <c r="I295" s="364"/>
      <c r="J295" s="364"/>
      <c r="K295" s="364"/>
      <c r="L295" s="364"/>
      <c r="M295" s="364"/>
      <c r="N295" s="364"/>
    </row>
    <row r="296" spans="2:14" ht="12" customHeight="1">
      <c r="B296" s="345"/>
      <c r="C296" s="409"/>
      <c r="D296" s="364"/>
      <c r="E296" s="364"/>
      <c r="F296" s="364"/>
      <c r="G296" s="364"/>
      <c r="H296" s="364"/>
      <c r="I296" s="364"/>
      <c r="J296" s="364"/>
      <c r="K296" s="364"/>
      <c r="L296" s="364"/>
      <c r="M296" s="364"/>
      <c r="N296" s="364"/>
    </row>
    <row r="297" spans="2:14" ht="12" customHeight="1">
      <c r="B297" s="357"/>
      <c r="C297" s="409"/>
      <c r="D297" s="364"/>
      <c r="E297" s="364"/>
      <c r="F297" s="364"/>
      <c r="G297" s="364"/>
      <c r="H297" s="364"/>
      <c r="I297" s="364"/>
      <c r="J297" s="364"/>
      <c r="K297" s="364"/>
      <c r="L297" s="364"/>
      <c r="M297" s="364"/>
      <c r="N297" s="364"/>
    </row>
    <row r="298" spans="2:14" ht="12" customHeight="1">
      <c r="B298" s="357"/>
      <c r="C298" s="409"/>
      <c r="D298" s="364"/>
      <c r="E298" s="364"/>
      <c r="F298" s="364"/>
      <c r="G298" s="364"/>
      <c r="H298" s="364"/>
      <c r="I298" s="364"/>
      <c r="J298" s="364"/>
      <c r="K298" s="364"/>
      <c r="L298" s="364"/>
      <c r="M298" s="364"/>
      <c r="N298" s="364"/>
    </row>
    <row r="299" spans="2:14" ht="12" customHeight="1">
      <c r="B299" s="345"/>
      <c r="C299" s="409"/>
      <c r="D299" s="364"/>
      <c r="E299" s="364"/>
      <c r="F299" s="364"/>
      <c r="G299" s="364"/>
      <c r="H299" s="364"/>
      <c r="I299" s="364"/>
      <c r="J299" s="364"/>
      <c r="K299" s="364"/>
      <c r="L299" s="364"/>
      <c r="M299" s="364"/>
      <c r="N299" s="364"/>
    </row>
    <row r="300" spans="2:14" ht="12" customHeight="1">
      <c r="B300" s="357"/>
      <c r="C300" s="409"/>
      <c r="D300" s="364"/>
      <c r="E300" s="364"/>
      <c r="F300" s="364"/>
      <c r="G300" s="364"/>
      <c r="H300" s="364"/>
      <c r="I300" s="364"/>
      <c r="J300" s="364"/>
      <c r="K300" s="364"/>
      <c r="L300" s="364"/>
      <c r="M300" s="364"/>
      <c r="N300" s="364"/>
    </row>
    <row r="301" spans="2:14" ht="12" customHeight="1">
      <c r="B301" s="357"/>
      <c r="C301" s="409"/>
      <c r="D301" s="364"/>
      <c r="E301" s="364"/>
      <c r="F301" s="364"/>
      <c r="G301" s="364"/>
      <c r="H301" s="364"/>
      <c r="I301" s="364"/>
      <c r="J301" s="364"/>
      <c r="K301" s="364"/>
      <c r="L301" s="364"/>
      <c r="M301" s="364"/>
      <c r="N301" s="364"/>
    </row>
    <row r="302" spans="2:14" ht="12" customHeight="1">
      <c r="B302" s="345"/>
      <c r="C302" s="409"/>
      <c r="D302" s="364"/>
      <c r="E302" s="364"/>
      <c r="F302" s="364"/>
      <c r="G302" s="364"/>
      <c r="H302" s="364"/>
      <c r="I302" s="364"/>
      <c r="J302" s="364"/>
      <c r="K302" s="364"/>
      <c r="L302" s="364"/>
      <c r="M302" s="364"/>
      <c r="N302" s="364"/>
    </row>
    <row r="303" spans="2:14" ht="12" customHeight="1">
      <c r="B303" s="345"/>
      <c r="C303" s="409"/>
      <c r="D303" s="364"/>
      <c r="E303" s="364"/>
      <c r="F303" s="364"/>
      <c r="G303" s="364"/>
      <c r="H303" s="364"/>
      <c r="I303" s="364"/>
      <c r="J303" s="364"/>
      <c r="K303" s="364"/>
      <c r="L303" s="364"/>
      <c r="M303" s="364"/>
      <c r="N303" s="364"/>
    </row>
    <row r="304" spans="2:14" ht="12" customHeight="1">
      <c r="B304" s="345"/>
      <c r="C304" s="409"/>
      <c r="D304" s="364"/>
      <c r="E304" s="364"/>
      <c r="F304" s="364"/>
      <c r="G304" s="364"/>
      <c r="H304" s="364"/>
      <c r="I304" s="364"/>
      <c r="J304" s="364"/>
      <c r="K304" s="364"/>
      <c r="L304" s="364"/>
      <c r="M304" s="364"/>
      <c r="N304" s="364"/>
    </row>
    <row r="305" spans="2:14" ht="12" customHeight="1">
      <c r="B305" s="345"/>
      <c r="C305" s="409"/>
      <c r="D305" s="364"/>
      <c r="E305" s="364"/>
      <c r="F305" s="364"/>
      <c r="G305" s="364"/>
      <c r="H305" s="364"/>
      <c r="I305" s="364"/>
      <c r="J305" s="364"/>
      <c r="K305" s="364"/>
      <c r="L305" s="364"/>
      <c r="M305" s="364"/>
      <c r="N305" s="364"/>
    </row>
    <row r="306" spans="2:14" ht="12" customHeight="1">
      <c r="B306" s="357"/>
      <c r="C306" s="409"/>
      <c r="D306" s="364"/>
      <c r="E306" s="364"/>
      <c r="F306" s="364"/>
      <c r="G306" s="364"/>
      <c r="H306" s="364"/>
      <c r="I306" s="364"/>
      <c r="J306" s="364"/>
      <c r="K306" s="364"/>
      <c r="L306" s="364"/>
      <c r="M306" s="364"/>
      <c r="N306" s="364"/>
    </row>
    <row r="307" spans="2:14" ht="12" customHeight="1">
      <c r="B307" s="357"/>
      <c r="C307" s="409"/>
      <c r="D307" s="364"/>
      <c r="E307" s="364"/>
      <c r="F307" s="364"/>
      <c r="G307" s="364"/>
      <c r="H307" s="364"/>
      <c r="I307" s="364"/>
      <c r="J307" s="364"/>
      <c r="K307" s="364"/>
      <c r="L307" s="364"/>
      <c r="M307" s="364"/>
      <c r="N307" s="364"/>
    </row>
    <row r="308" spans="2:14" ht="12" customHeight="1">
      <c r="B308" s="345"/>
      <c r="C308" s="409"/>
      <c r="D308" s="364"/>
      <c r="E308" s="364"/>
      <c r="F308" s="364"/>
      <c r="G308" s="364"/>
      <c r="H308" s="364"/>
      <c r="I308" s="364"/>
      <c r="J308" s="364"/>
      <c r="K308" s="364"/>
      <c r="L308" s="364"/>
      <c r="M308" s="364"/>
      <c r="N308" s="364"/>
    </row>
    <row r="309" spans="2:14" ht="12" customHeight="1">
      <c r="B309" s="345"/>
      <c r="C309" s="409"/>
      <c r="D309" s="364"/>
      <c r="E309" s="364"/>
      <c r="F309" s="364"/>
      <c r="G309" s="364"/>
      <c r="H309" s="364"/>
      <c r="I309" s="364"/>
      <c r="J309" s="364"/>
      <c r="K309" s="364"/>
      <c r="L309" s="364"/>
      <c r="M309" s="364"/>
      <c r="N309" s="364"/>
    </row>
    <row r="310" spans="2:14" ht="12" customHeight="1">
      <c r="B310" s="345"/>
      <c r="C310" s="409"/>
      <c r="D310" s="364"/>
      <c r="E310" s="364"/>
      <c r="F310" s="364"/>
      <c r="G310" s="364"/>
      <c r="H310" s="364"/>
      <c r="I310" s="364"/>
      <c r="J310" s="364"/>
      <c r="K310" s="364"/>
      <c r="L310" s="364"/>
      <c r="M310" s="364"/>
      <c r="N310" s="364"/>
    </row>
    <row r="311" spans="2:14" ht="12" customHeight="1">
      <c r="B311" s="345"/>
      <c r="C311" s="409"/>
      <c r="D311" s="364"/>
      <c r="E311" s="364"/>
      <c r="F311" s="364"/>
      <c r="G311" s="364"/>
      <c r="H311" s="364"/>
      <c r="I311" s="364"/>
      <c r="J311" s="364"/>
      <c r="K311" s="364"/>
      <c r="L311" s="364"/>
      <c r="M311" s="364"/>
      <c r="N311" s="364"/>
    </row>
    <row r="312" spans="2:14" ht="12" customHeight="1">
      <c r="B312" s="357"/>
      <c r="C312" s="409"/>
      <c r="D312" s="364"/>
      <c r="E312" s="364"/>
      <c r="F312" s="364"/>
      <c r="G312" s="364"/>
      <c r="H312" s="364"/>
      <c r="I312" s="364"/>
      <c r="J312" s="364"/>
      <c r="K312" s="364"/>
      <c r="L312" s="364"/>
      <c r="M312" s="364"/>
      <c r="N312" s="364"/>
    </row>
    <row r="313" spans="2:14" ht="12" customHeight="1">
      <c r="B313" s="357"/>
      <c r="C313" s="409"/>
      <c r="D313" s="364"/>
      <c r="E313" s="364"/>
      <c r="F313" s="364"/>
      <c r="G313" s="364"/>
      <c r="H313" s="364"/>
      <c r="I313" s="364"/>
      <c r="J313" s="364"/>
      <c r="K313" s="364"/>
      <c r="L313" s="364"/>
      <c r="M313" s="364"/>
      <c r="N313" s="364"/>
    </row>
    <row r="314" spans="2:14" ht="12" customHeight="1">
      <c r="B314" s="345"/>
      <c r="C314" s="409"/>
      <c r="D314" s="364"/>
      <c r="E314" s="364"/>
      <c r="F314" s="364"/>
      <c r="G314" s="364"/>
      <c r="H314" s="364"/>
      <c r="I314" s="364"/>
      <c r="J314" s="364"/>
      <c r="K314" s="364"/>
      <c r="L314" s="364"/>
      <c r="M314" s="364"/>
      <c r="N314" s="364"/>
    </row>
    <row r="315" spans="2:14" ht="12" customHeight="1">
      <c r="B315" s="357"/>
      <c r="C315" s="409"/>
      <c r="D315" s="364"/>
      <c r="E315" s="364"/>
      <c r="F315" s="364"/>
      <c r="G315" s="364"/>
      <c r="H315" s="364"/>
      <c r="I315" s="364"/>
      <c r="J315" s="364"/>
      <c r="K315" s="364"/>
      <c r="L315" s="364"/>
      <c r="M315" s="364"/>
      <c r="N315" s="364"/>
    </row>
    <row r="316" spans="2:14" ht="12" customHeight="1">
      <c r="B316" s="357"/>
      <c r="C316" s="409"/>
      <c r="D316" s="364"/>
      <c r="E316" s="364"/>
      <c r="F316" s="364"/>
      <c r="G316" s="364"/>
      <c r="H316" s="364"/>
      <c r="I316" s="364"/>
      <c r="J316" s="364"/>
      <c r="K316" s="364"/>
      <c r="L316" s="364"/>
      <c r="M316" s="364"/>
      <c r="N316" s="364"/>
    </row>
    <row r="317" spans="2:14" ht="12" customHeight="1">
      <c r="B317" s="345"/>
      <c r="C317" s="409"/>
      <c r="D317" s="364"/>
      <c r="E317" s="364"/>
      <c r="F317" s="364"/>
      <c r="G317" s="364"/>
      <c r="H317" s="364"/>
      <c r="I317" s="364"/>
      <c r="J317" s="364"/>
      <c r="K317" s="364"/>
      <c r="L317" s="364"/>
      <c r="M317" s="364"/>
      <c r="N317" s="364"/>
    </row>
    <row r="318" spans="2:14" ht="12" customHeight="1">
      <c r="B318" s="357"/>
      <c r="C318" s="409"/>
      <c r="D318" s="364"/>
      <c r="E318" s="364"/>
      <c r="F318" s="364"/>
      <c r="G318" s="364"/>
      <c r="H318" s="364"/>
      <c r="I318" s="364"/>
      <c r="J318" s="364"/>
      <c r="K318" s="364"/>
      <c r="L318" s="364"/>
      <c r="M318" s="364"/>
      <c r="N318" s="364"/>
    </row>
    <row r="319" spans="2:14" ht="12" customHeight="1">
      <c r="B319" s="357"/>
      <c r="C319" s="409"/>
      <c r="D319" s="364"/>
      <c r="E319" s="364"/>
      <c r="F319" s="364"/>
      <c r="G319" s="364"/>
      <c r="H319" s="364"/>
      <c r="I319" s="364"/>
      <c r="J319" s="364"/>
      <c r="K319" s="364"/>
      <c r="L319" s="364"/>
      <c r="M319" s="364"/>
      <c r="N319" s="364"/>
    </row>
    <row r="320" spans="2:14" ht="12" customHeight="1">
      <c r="B320" s="345"/>
      <c r="C320" s="409"/>
      <c r="D320" s="364"/>
      <c r="E320" s="364"/>
      <c r="F320" s="364"/>
      <c r="G320" s="364"/>
      <c r="H320" s="364"/>
      <c r="I320" s="364"/>
      <c r="J320" s="364"/>
      <c r="K320" s="364"/>
      <c r="L320" s="364"/>
      <c r="M320" s="364"/>
      <c r="N320" s="364"/>
    </row>
    <row r="321" spans="2:14" ht="12" customHeight="1">
      <c r="B321" s="357"/>
      <c r="C321" s="409"/>
      <c r="D321" s="364"/>
      <c r="E321" s="364"/>
      <c r="F321" s="364"/>
      <c r="G321" s="364"/>
      <c r="H321" s="364"/>
      <c r="I321" s="364"/>
      <c r="J321" s="364"/>
      <c r="K321" s="364"/>
      <c r="L321" s="364"/>
      <c r="M321" s="364"/>
      <c r="N321" s="364"/>
    </row>
    <row r="322" spans="2:14" ht="12" customHeight="1">
      <c r="B322" s="357"/>
      <c r="C322" s="409"/>
      <c r="D322" s="364"/>
      <c r="E322" s="364"/>
      <c r="F322" s="364"/>
      <c r="G322" s="364"/>
      <c r="H322" s="364"/>
      <c r="I322" s="364"/>
      <c r="J322" s="364"/>
      <c r="K322" s="364"/>
      <c r="L322" s="364"/>
      <c r="M322" s="364"/>
      <c r="N322" s="364"/>
    </row>
    <row r="323" spans="2:14" ht="12" customHeight="1">
      <c r="B323" s="345"/>
      <c r="C323" s="409"/>
      <c r="D323" s="364"/>
      <c r="E323" s="364"/>
      <c r="F323" s="364"/>
      <c r="G323" s="364"/>
      <c r="H323" s="364"/>
      <c r="I323" s="364"/>
      <c r="J323" s="364"/>
      <c r="K323" s="364"/>
      <c r="L323" s="364"/>
      <c r="M323" s="364"/>
      <c r="N323" s="364"/>
    </row>
    <row r="324" spans="2:14" ht="12" customHeight="1">
      <c r="B324" s="345"/>
      <c r="C324" s="409"/>
      <c r="D324" s="364"/>
      <c r="E324" s="364"/>
      <c r="F324" s="364"/>
      <c r="G324" s="364"/>
      <c r="H324" s="364"/>
      <c r="I324" s="364"/>
      <c r="J324" s="364"/>
      <c r="K324" s="364"/>
      <c r="L324" s="364"/>
      <c r="M324" s="364"/>
      <c r="N324" s="364"/>
    </row>
    <row r="325" spans="2:14" ht="12" customHeight="1">
      <c r="B325" s="345"/>
      <c r="C325" s="409"/>
      <c r="D325" s="364"/>
      <c r="E325" s="364"/>
      <c r="F325" s="364"/>
      <c r="G325" s="364"/>
      <c r="H325" s="364"/>
      <c r="I325" s="364"/>
      <c r="J325" s="364"/>
      <c r="K325" s="364"/>
      <c r="L325" s="364"/>
      <c r="M325" s="364"/>
      <c r="N325" s="364"/>
    </row>
    <row r="326" spans="2:14" ht="12" customHeight="1">
      <c r="B326" s="345"/>
      <c r="C326" s="409"/>
      <c r="D326" s="364"/>
      <c r="E326" s="364"/>
      <c r="F326" s="364"/>
      <c r="G326" s="364"/>
      <c r="H326" s="364"/>
      <c r="I326" s="364"/>
      <c r="J326" s="364"/>
      <c r="K326" s="364"/>
      <c r="L326" s="364"/>
      <c r="M326" s="364"/>
      <c r="N326" s="364"/>
    </row>
    <row r="327" spans="2:14" ht="12" customHeight="1">
      <c r="B327" s="357"/>
      <c r="C327" s="409"/>
      <c r="D327" s="364"/>
      <c r="E327" s="364"/>
      <c r="F327" s="364"/>
      <c r="G327" s="364"/>
      <c r="H327" s="364"/>
      <c r="I327" s="364"/>
      <c r="J327" s="364"/>
      <c r="K327" s="364"/>
      <c r="L327" s="364"/>
      <c r="M327" s="364"/>
      <c r="N327" s="364"/>
    </row>
    <row r="328" spans="2:14" ht="12" customHeight="1">
      <c r="B328" s="357"/>
      <c r="C328" s="409"/>
      <c r="D328" s="364"/>
      <c r="E328" s="364"/>
      <c r="F328" s="364"/>
      <c r="G328" s="364"/>
      <c r="H328" s="364"/>
      <c r="I328" s="364"/>
      <c r="J328" s="364"/>
      <c r="K328" s="364"/>
      <c r="L328" s="364"/>
      <c r="M328" s="364"/>
      <c r="N328" s="364"/>
    </row>
    <row r="329" spans="2:14" ht="12" customHeight="1">
      <c r="B329" s="345"/>
      <c r="C329" s="409"/>
      <c r="D329" s="364"/>
      <c r="E329" s="364"/>
      <c r="F329" s="364"/>
      <c r="G329" s="364"/>
      <c r="H329" s="364"/>
      <c r="I329" s="364"/>
      <c r="J329" s="364"/>
      <c r="K329" s="364"/>
      <c r="L329" s="364"/>
      <c r="M329" s="364"/>
      <c r="N329" s="364"/>
    </row>
    <row r="330" spans="2:14" ht="12" customHeight="1">
      <c r="B330" s="357"/>
      <c r="C330" s="409"/>
      <c r="D330" s="364"/>
      <c r="E330" s="364"/>
      <c r="F330" s="364"/>
      <c r="G330" s="364"/>
      <c r="H330" s="364"/>
      <c r="I330" s="364"/>
      <c r="J330" s="364"/>
      <c r="K330" s="364"/>
      <c r="L330" s="364"/>
      <c r="M330" s="364"/>
      <c r="N330" s="364"/>
    </row>
    <row r="331" spans="2:14" ht="12" customHeight="1">
      <c r="B331" s="357"/>
      <c r="C331" s="409"/>
      <c r="D331" s="364"/>
      <c r="E331" s="364"/>
      <c r="F331" s="364"/>
      <c r="G331" s="364"/>
      <c r="H331" s="364"/>
      <c r="I331" s="364"/>
      <c r="J331" s="364"/>
      <c r="K331" s="364"/>
      <c r="L331" s="364"/>
      <c r="M331" s="364"/>
      <c r="N331" s="364"/>
    </row>
    <row r="332" spans="2:14" ht="12" customHeight="1">
      <c r="B332" s="345"/>
      <c r="C332" s="409"/>
      <c r="D332" s="364"/>
      <c r="E332" s="364"/>
      <c r="F332" s="364"/>
      <c r="G332" s="364"/>
      <c r="H332" s="364"/>
      <c r="I332" s="364"/>
      <c r="J332" s="364"/>
      <c r="K332" s="364"/>
      <c r="L332" s="364"/>
      <c r="M332" s="364"/>
      <c r="N332" s="364"/>
    </row>
    <row r="333" spans="3:14" ht="12" customHeight="1">
      <c r="C333" s="409"/>
      <c r="D333" s="364"/>
      <c r="E333" s="364"/>
      <c r="F333" s="364"/>
      <c r="G333" s="364"/>
      <c r="H333" s="364"/>
      <c r="I333" s="364"/>
      <c r="J333" s="364"/>
      <c r="K333" s="364"/>
      <c r="L333" s="364"/>
      <c r="M333" s="364"/>
      <c r="N333" s="364"/>
    </row>
    <row r="334" spans="3:14" ht="12" customHeight="1">
      <c r="C334" s="409"/>
      <c r="D334" s="364"/>
      <c r="E334" s="364"/>
      <c r="F334" s="364"/>
      <c r="G334" s="364"/>
      <c r="H334" s="364"/>
      <c r="I334" s="364"/>
      <c r="J334" s="364"/>
      <c r="K334" s="364"/>
      <c r="L334" s="364"/>
      <c r="M334" s="364"/>
      <c r="N334" s="364"/>
    </row>
  </sheetData>
  <mergeCells count="4">
    <mergeCell ref="M2:N2"/>
    <mergeCell ref="A3:C3"/>
    <mergeCell ref="A34:B34"/>
    <mergeCell ref="A71:B71"/>
  </mergeCells>
  <printOptions/>
  <pageMargins left="0.75" right="0.75" top="1" bottom="1" header="0.512" footer="0.512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7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875" style="490" bestFit="1" customWidth="1"/>
    <col min="2" max="2" width="27.875" style="489" bestFit="1" customWidth="1"/>
    <col min="3" max="3" width="7.75390625" style="490" bestFit="1" customWidth="1"/>
    <col min="4" max="4" width="7.00390625" style="491" bestFit="1" customWidth="1"/>
    <col min="5" max="5" width="4.75390625" style="489" bestFit="1" customWidth="1"/>
    <col min="6" max="6" width="4.625" style="489" bestFit="1" customWidth="1"/>
    <col min="7" max="9" width="4.75390625" style="489" bestFit="1" customWidth="1"/>
    <col min="10" max="30" width="6.50390625" style="489" customWidth="1"/>
    <col min="31" max="31" width="5.25390625" style="489" bestFit="1" customWidth="1"/>
    <col min="32" max="32" width="9.875" style="489" bestFit="1" customWidth="1"/>
    <col min="33" max="16384" width="9.00390625" style="489" customWidth="1"/>
  </cols>
  <sheetData>
    <row r="1" ht="15">
      <c r="A1" s="337" t="s">
        <v>669</v>
      </c>
    </row>
    <row r="2" ht="13.5">
      <c r="AF2" s="521" t="s">
        <v>675</v>
      </c>
    </row>
    <row r="3" spans="1:32" s="492" customFormat="1" ht="24">
      <c r="A3" s="511" t="s">
        <v>670</v>
      </c>
      <c r="B3" s="512" t="s">
        <v>671</v>
      </c>
      <c r="C3" s="513"/>
      <c r="D3" s="514" t="s">
        <v>10</v>
      </c>
      <c r="E3" s="515" t="s">
        <v>529</v>
      </c>
      <c r="F3" s="516" t="s">
        <v>530</v>
      </c>
      <c r="G3" s="516" t="s">
        <v>531</v>
      </c>
      <c r="H3" s="516" t="s">
        <v>532</v>
      </c>
      <c r="I3" s="519" t="s">
        <v>533</v>
      </c>
      <c r="J3" s="515" t="s">
        <v>672</v>
      </c>
      <c r="K3" s="517" t="s">
        <v>676</v>
      </c>
      <c r="L3" s="517" t="s">
        <v>677</v>
      </c>
      <c r="M3" s="517" t="s">
        <v>678</v>
      </c>
      <c r="N3" s="516" t="s">
        <v>679</v>
      </c>
      <c r="O3" s="516" t="s">
        <v>680</v>
      </c>
      <c r="P3" s="518" t="s">
        <v>681</v>
      </c>
      <c r="Q3" s="515" t="s">
        <v>682</v>
      </c>
      <c r="R3" s="516" t="s">
        <v>683</v>
      </c>
      <c r="S3" s="516" t="s">
        <v>684</v>
      </c>
      <c r="T3" s="516" t="s">
        <v>685</v>
      </c>
      <c r="U3" s="516" t="s">
        <v>686</v>
      </c>
      <c r="V3" s="516" t="s">
        <v>687</v>
      </c>
      <c r="W3" s="516" t="s">
        <v>688</v>
      </c>
      <c r="X3" s="516" t="s">
        <v>689</v>
      </c>
      <c r="Y3" s="516" t="s">
        <v>690</v>
      </c>
      <c r="Z3" s="516" t="s">
        <v>691</v>
      </c>
      <c r="AA3" s="516" t="s">
        <v>692</v>
      </c>
      <c r="AB3" s="516" t="s">
        <v>693</v>
      </c>
      <c r="AC3" s="516" t="s">
        <v>694</v>
      </c>
      <c r="AD3" s="516" t="s">
        <v>673</v>
      </c>
      <c r="AE3" s="519" t="s">
        <v>140</v>
      </c>
      <c r="AF3" s="511" t="s">
        <v>670</v>
      </c>
    </row>
    <row r="4" spans="1:32" ht="13.5">
      <c r="A4" s="493" t="s">
        <v>534</v>
      </c>
      <c r="B4" s="494" t="s">
        <v>535</v>
      </c>
      <c r="C4" s="495" t="s">
        <v>10</v>
      </c>
      <c r="D4" s="496">
        <v>31747</v>
      </c>
      <c r="E4" s="497">
        <v>99</v>
      </c>
      <c r="F4" s="497">
        <v>12</v>
      </c>
      <c r="G4" s="497">
        <v>13</v>
      </c>
      <c r="H4" s="497">
        <v>10</v>
      </c>
      <c r="I4" s="497">
        <v>6</v>
      </c>
      <c r="J4" s="497">
        <v>140</v>
      </c>
      <c r="K4" s="497">
        <v>18</v>
      </c>
      <c r="L4" s="497">
        <v>19</v>
      </c>
      <c r="M4" s="497">
        <v>47</v>
      </c>
      <c r="N4" s="497">
        <v>98</v>
      </c>
      <c r="O4" s="497">
        <v>125</v>
      </c>
      <c r="P4" s="529">
        <v>168</v>
      </c>
      <c r="Q4" s="526">
        <v>201</v>
      </c>
      <c r="R4" s="497">
        <v>277</v>
      </c>
      <c r="S4" s="497">
        <v>449</v>
      </c>
      <c r="T4" s="497">
        <v>814</v>
      </c>
      <c r="U4" s="497">
        <v>1362</v>
      </c>
      <c r="V4" s="497">
        <v>1777</v>
      </c>
      <c r="W4" s="497">
        <v>2314</v>
      </c>
      <c r="X4" s="497">
        <v>3551</v>
      </c>
      <c r="Y4" s="497">
        <v>4695</v>
      </c>
      <c r="Z4" s="497">
        <v>5077</v>
      </c>
      <c r="AA4" s="497">
        <v>4953</v>
      </c>
      <c r="AB4" s="497">
        <v>3868</v>
      </c>
      <c r="AC4" s="497">
        <v>1491</v>
      </c>
      <c r="AD4" s="497">
        <v>302</v>
      </c>
      <c r="AE4" s="497">
        <v>1</v>
      </c>
      <c r="AF4" s="525" t="s">
        <v>534</v>
      </c>
    </row>
    <row r="5" spans="1:32" ht="13.5">
      <c r="A5" s="498"/>
      <c r="B5" s="499"/>
      <c r="C5" s="500" t="s">
        <v>11</v>
      </c>
      <c r="D5" s="501">
        <v>17325</v>
      </c>
      <c r="E5" s="502">
        <v>57</v>
      </c>
      <c r="F5" s="502">
        <v>8</v>
      </c>
      <c r="G5" s="502">
        <v>8</v>
      </c>
      <c r="H5" s="502">
        <v>6</v>
      </c>
      <c r="I5" s="502">
        <v>3</v>
      </c>
      <c r="J5" s="502">
        <v>82</v>
      </c>
      <c r="K5" s="502">
        <v>11</v>
      </c>
      <c r="L5" s="502">
        <v>11</v>
      </c>
      <c r="M5" s="502">
        <v>24</v>
      </c>
      <c r="N5" s="502">
        <v>64</v>
      </c>
      <c r="O5" s="502">
        <v>91</v>
      </c>
      <c r="P5" s="530">
        <v>109</v>
      </c>
      <c r="Q5" s="527">
        <v>129</v>
      </c>
      <c r="R5" s="502">
        <v>186</v>
      </c>
      <c r="S5" s="502">
        <v>290</v>
      </c>
      <c r="T5" s="502">
        <v>558</v>
      </c>
      <c r="U5" s="502">
        <v>945</v>
      </c>
      <c r="V5" s="502">
        <v>1202</v>
      </c>
      <c r="W5" s="502">
        <v>1603</v>
      </c>
      <c r="X5" s="502">
        <v>2368</v>
      </c>
      <c r="Y5" s="502">
        <v>3017</v>
      </c>
      <c r="Z5" s="502">
        <v>2741</v>
      </c>
      <c r="AA5" s="502">
        <v>2092</v>
      </c>
      <c r="AB5" s="502">
        <v>1315</v>
      </c>
      <c r="AC5" s="502">
        <v>427</v>
      </c>
      <c r="AD5" s="502">
        <v>59</v>
      </c>
      <c r="AE5" s="502">
        <v>1</v>
      </c>
      <c r="AF5" s="522"/>
    </row>
    <row r="6" spans="1:32" ht="13.5">
      <c r="A6" s="498"/>
      <c r="B6" s="499"/>
      <c r="C6" s="500" t="s">
        <v>12</v>
      </c>
      <c r="D6" s="501">
        <v>14422</v>
      </c>
      <c r="E6" s="502">
        <v>42</v>
      </c>
      <c r="F6" s="502">
        <v>4</v>
      </c>
      <c r="G6" s="502">
        <v>5</v>
      </c>
      <c r="H6" s="502">
        <v>4</v>
      </c>
      <c r="I6" s="502">
        <v>3</v>
      </c>
      <c r="J6" s="502">
        <v>58</v>
      </c>
      <c r="K6" s="502">
        <v>7</v>
      </c>
      <c r="L6" s="502">
        <v>8</v>
      </c>
      <c r="M6" s="502">
        <v>23</v>
      </c>
      <c r="N6" s="502">
        <v>34</v>
      </c>
      <c r="O6" s="502">
        <v>34</v>
      </c>
      <c r="P6" s="530">
        <v>59</v>
      </c>
      <c r="Q6" s="527">
        <v>72</v>
      </c>
      <c r="R6" s="502">
        <v>91</v>
      </c>
      <c r="S6" s="502">
        <v>159</v>
      </c>
      <c r="T6" s="502">
        <v>256</v>
      </c>
      <c r="U6" s="502">
        <v>417</v>
      </c>
      <c r="V6" s="502">
        <v>575</v>
      </c>
      <c r="W6" s="502">
        <v>711</v>
      </c>
      <c r="X6" s="502">
        <v>1183</v>
      </c>
      <c r="Y6" s="502">
        <v>1678</v>
      </c>
      <c r="Z6" s="502">
        <v>2336</v>
      </c>
      <c r="AA6" s="502">
        <v>2861</v>
      </c>
      <c r="AB6" s="502">
        <v>2553</v>
      </c>
      <c r="AC6" s="502">
        <v>1064</v>
      </c>
      <c r="AD6" s="502">
        <v>243</v>
      </c>
      <c r="AE6" s="502" t="s">
        <v>536</v>
      </c>
      <c r="AF6" s="522"/>
    </row>
    <row r="7" spans="1:32" ht="13.5">
      <c r="A7" s="498"/>
      <c r="B7" s="499"/>
      <c r="C7" s="500"/>
      <c r="D7" s="501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30"/>
      <c r="Q7" s="527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22"/>
    </row>
    <row r="8" spans="1:32" ht="13.5">
      <c r="A8" s="503" t="s">
        <v>141</v>
      </c>
      <c r="B8" s="499" t="s">
        <v>537</v>
      </c>
      <c r="C8" s="500" t="s">
        <v>10</v>
      </c>
      <c r="D8" s="501">
        <v>693</v>
      </c>
      <c r="E8" s="502">
        <v>4</v>
      </c>
      <c r="F8" s="502">
        <v>2</v>
      </c>
      <c r="G8" s="502">
        <v>1</v>
      </c>
      <c r="H8" s="502">
        <v>1</v>
      </c>
      <c r="I8" s="502" t="s">
        <v>536</v>
      </c>
      <c r="J8" s="502">
        <v>8</v>
      </c>
      <c r="K8" s="502">
        <v>1</v>
      </c>
      <c r="L8" s="502">
        <v>1</v>
      </c>
      <c r="M8" s="502">
        <v>1</v>
      </c>
      <c r="N8" s="502">
        <v>2</v>
      </c>
      <c r="O8" s="502">
        <v>1</v>
      </c>
      <c r="P8" s="530">
        <v>2</v>
      </c>
      <c r="Q8" s="527">
        <v>2</v>
      </c>
      <c r="R8" s="502">
        <v>6</v>
      </c>
      <c r="S8" s="502">
        <v>3</v>
      </c>
      <c r="T8" s="502">
        <v>17</v>
      </c>
      <c r="U8" s="502">
        <v>30</v>
      </c>
      <c r="V8" s="502">
        <v>36</v>
      </c>
      <c r="W8" s="502">
        <v>48</v>
      </c>
      <c r="X8" s="502">
        <v>117</v>
      </c>
      <c r="Y8" s="502">
        <v>136</v>
      </c>
      <c r="Z8" s="502">
        <v>100</v>
      </c>
      <c r="AA8" s="502">
        <v>102</v>
      </c>
      <c r="AB8" s="502">
        <v>59</v>
      </c>
      <c r="AC8" s="502">
        <v>18</v>
      </c>
      <c r="AD8" s="502">
        <v>3</v>
      </c>
      <c r="AE8" s="502" t="s">
        <v>536</v>
      </c>
      <c r="AF8" s="523" t="s">
        <v>141</v>
      </c>
    </row>
    <row r="9" spans="1:32" ht="13.5">
      <c r="A9" s="498"/>
      <c r="B9" s="499"/>
      <c r="C9" s="500" t="s">
        <v>11</v>
      </c>
      <c r="D9" s="501">
        <v>396</v>
      </c>
      <c r="E9" s="502">
        <v>1</v>
      </c>
      <c r="F9" s="502">
        <v>1</v>
      </c>
      <c r="G9" s="502">
        <v>1</v>
      </c>
      <c r="H9" s="502" t="s">
        <v>536</v>
      </c>
      <c r="I9" s="502" t="s">
        <v>536</v>
      </c>
      <c r="J9" s="502">
        <v>3</v>
      </c>
      <c r="K9" s="502">
        <v>1</v>
      </c>
      <c r="L9" s="502">
        <v>1</v>
      </c>
      <c r="M9" s="502">
        <v>1</v>
      </c>
      <c r="N9" s="502">
        <v>1</v>
      </c>
      <c r="O9" s="502">
        <v>1</v>
      </c>
      <c r="P9" s="530">
        <v>1</v>
      </c>
      <c r="Q9" s="527">
        <v>1</v>
      </c>
      <c r="R9" s="502">
        <v>5</v>
      </c>
      <c r="S9" s="502">
        <v>2</v>
      </c>
      <c r="T9" s="502">
        <v>13</v>
      </c>
      <c r="U9" s="502">
        <v>22</v>
      </c>
      <c r="V9" s="502">
        <v>28</v>
      </c>
      <c r="W9" s="502">
        <v>37</v>
      </c>
      <c r="X9" s="502">
        <v>66</v>
      </c>
      <c r="Y9" s="502">
        <v>87</v>
      </c>
      <c r="Z9" s="502">
        <v>52</v>
      </c>
      <c r="AA9" s="502">
        <v>37</v>
      </c>
      <c r="AB9" s="502">
        <v>29</v>
      </c>
      <c r="AC9" s="502">
        <v>7</v>
      </c>
      <c r="AD9" s="502">
        <v>1</v>
      </c>
      <c r="AE9" s="502" t="s">
        <v>536</v>
      </c>
      <c r="AF9" s="522"/>
    </row>
    <row r="10" spans="1:32" ht="13.5">
      <c r="A10" s="498"/>
      <c r="B10" s="499"/>
      <c r="C10" s="500" t="s">
        <v>12</v>
      </c>
      <c r="D10" s="501">
        <v>297</v>
      </c>
      <c r="E10" s="502">
        <v>3</v>
      </c>
      <c r="F10" s="502">
        <v>1</v>
      </c>
      <c r="G10" s="502" t="s">
        <v>536</v>
      </c>
      <c r="H10" s="502">
        <v>1</v>
      </c>
      <c r="I10" s="502" t="s">
        <v>536</v>
      </c>
      <c r="J10" s="502">
        <v>5</v>
      </c>
      <c r="K10" s="502" t="s">
        <v>536</v>
      </c>
      <c r="L10" s="502" t="s">
        <v>536</v>
      </c>
      <c r="M10" s="502" t="s">
        <v>536</v>
      </c>
      <c r="N10" s="502">
        <v>1</v>
      </c>
      <c r="O10" s="502" t="s">
        <v>536</v>
      </c>
      <c r="P10" s="530">
        <v>1</v>
      </c>
      <c r="Q10" s="527">
        <v>1</v>
      </c>
      <c r="R10" s="502">
        <v>1</v>
      </c>
      <c r="S10" s="502">
        <v>1</v>
      </c>
      <c r="T10" s="502">
        <v>4</v>
      </c>
      <c r="U10" s="502">
        <v>8</v>
      </c>
      <c r="V10" s="502">
        <v>8</v>
      </c>
      <c r="W10" s="502">
        <v>11</v>
      </c>
      <c r="X10" s="502">
        <v>51</v>
      </c>
      <c r="Y10" s="502">
        <v>49</v>
      </c>
      <c r="Z10" s="502">
        <v>48</v>
      </c>
      <c r="AA10" s="502">
        <v>65</v>
      </c>
      <c r="AB10" s="502">
        <v>30</v>
      </c>
      <c r="AC10" s="502">
        <v>11</v>
      </c>
      <c r="AD10" s="502">
        <v>2</v>
      </c>
      <c r="AE10" s="502" t="s">
        <v>536</v>
      </c>
      <c r="AF10" s="522"/>
    </row>
    <row r="11" spans="1:32" ht="13.5">
      <c r="A11" s="498"/>
      <c r="B11" s="499"/>
      <c r="C11" s="500"/>
      <c r="D11" s="501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30"/>
      <c r="Q11" s="527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22"/>
    </row>
    <row r="12" spans="1:32" ht="13.5">
      <c r="A12" s="503" t="s">
        <v>142</v>
      </c>
      <c r="B12" s="499" t="s">
        <v>538</v>
      </c>
      <c r="C12" s="500" t="s">
        <v>10</v>
      </c>
      <c r="D12" s="501">
        <v>60</v>
      </c>
      <c r="E12" s="502">
        <v>1</v>
      </c>
      <c r="F12" s="502" t="s">
        <v>536</v>
      </c>
      <c r="G12" s="502" t="s">
        <v>536</v>
      </c>
      <c r="H12" s="502" t="s">
        <v>536</v>
      </c>
      <c r="I12" s="502" t="s">
        <v>536</v>
      </c>
      <c r="J12" s="502">
        <v>1</v>
      </c>
      <c r="K12" s="502" t="s">
        <v>536</v>
      </c>
      <c r="L12" s="502" t="s">
        <v>536</v>
      </c>
      <c r="M12" s="502" t="s">
        <v>536</v>
      </c>
      <c r="N12" s="502" t="s">
        <v>536</v>
      </c>
      <c r="O12" s="502" t="s">
        <v>536</v>
      </c>
      <c r="P12" s="530" t="s">
        <v>536</v>
      </c>
      <c r="Q12" s="527" t="s">
        <v>536</v>
      </c>
      <c r="R12" s="502" t="s">
        <v>536</v>
      </c>
      <c r="S12" s="502" t="s">
        <v>536</v>
      </c>
      <c r="T12" s="502" t="s">
        <v>536</v>
      </c>
      <c r="U12" s="502">
        <v>1</v>
      </c>
      <c r="V12" s="502">
        <v>1</v>
      </c>
      <c r="W12" s="502">
        <v>2</v>
      </c>
      <c r="X12" s="502">
        <v>3</v>
      </c>
      <c r="Y12" s="502">
        <v>8</v>
      </c>
      <c r="Z12" s="502">
        <v>8</v>
      </c>
      <c r="AA12" s="502">
        <v>13</v>
      </c>
      <c r="AB12" s="502">
        <v>15</v>
      </c>
      <c r="AC12" s="502">
        <v>8</v>
      </c>
      <c r="AD12" s="502" t="s">
        <v>536</v>
      </c>
      <c r="AE12" s="502" t="s">
        <v>536</v>
      </c>
      <c r="AF12" s="523" t="s">
        <v>142</v>
      </c>
    </row>
    <row r="13" spans="1:32" ht="13.5">
      <c r="A13" s="498"/>
      <c r="B13" s="499"/>
      <c r="C13" s="500" t="s">
        <v>11</v>
      </c>
      <c r="D13" s="501">
        <v>28</v>
      </c>
      <c r="E13" s="502">
        <v>1</v>
      </c>
      <c r="F13" s="502" t="s">
        <v>536</v>
      </c>
      <c r="G13" s="502" t="s">
        <v>536</v>
      </c>
      <c r="H13" s="502" t="s">
        <v>536</v>
      </c>
      <c r="I13" s="502" t="s">
        <v>536</v>
      </c>
      <c r="J13" s="502">
        <v>1</v>
      </c>
      <c r="K13" s="502" t="s">
        <v>536</v>
      </c>
      <c r="L13" s="502" t="s">
        <v>536</v>
      </c>
      <c r="M13" s="502" t="s">
        <v>536</v>
      </c>
      <c r="N13" s="502" t="s">
        <v>536</v>
      </c>
      <c r="O13" s="502" t="s">
        <v>536</v>
      </c>
      <c r="P13" s="530" t="s">
        <v>536</v>
      </c>
      <c r="Q13" s="527" t="s">
        <v>536</v>
      </c>
      <c r="R13" s="502" t="s">
        <v>536</v>
      </c>
      <c r="S13" s="502" t="s">
        <v>536</v>
      </c>
      <c r="T13" s="502" t="s">
        <v>536</v>
      </c>
      <c r="U13" s="502">
        <v>1</v>
      </c>
      <c r="V13" s="502">
        <v>1</v>
      </c>
      <c r="W13" s="502">
        <v>1</v>
      </c>
      <c r="X13" s="502">
        <v>2</v>
      </c>
      <c r="Y13" s="502">
        <v>6</v>
      </c>
      <c r="Z13" s="502">
        <v>3</v>
      </c>
      <c r="AA13" s="502">
        <v>3</v>
      </c>
      <c r="AB13" s="502">
        <v>6</v>
      </c>
      <c r="AC13" s="502">
        <v>4</v>
      </c>
      <c r="AD13" s="502" t="s">
        <v>536</v>
      </c>
      <c r="AE13" s="502" t="s">
        <v>536</v>
      </c>
      <c r="AF13" s="522"/>
    </row>
    <row r="14" spans="1:32" ht="13.5">
      <c r="A14" s="498"/>
      <c r="B14" s="499"/>
      <c r="C14" s="500" t="s">
        <v>12</v>
      </c>
      <c r="D14" s="501">
        <v>32</v>
      </c>
      <c r="E14" s="502" t="s">
        <v>536</v>
      </c>
      <c r="F14" s="502" t="s">
        <v>536</v>
      </c>
      <c r="G14" s="502" t="s">
        <v>536</v>
      </c>
      <c r="H14" s="502" t="s">
        <v>536</v>
      </c>
      <c r="I14" s="502" t="s">
        <v>536</v>
      </c>
      <c r="J14" s="502" t="s">
        <v>536</v>
      </c>
      <c r="K14" s="502" t="s">
        <v>536</v>
      </c>
      <c r="L14" s="502" t="s">
        <v>536</v>
      </c>
      <c r="M14" s="502" t="s">
        <v>536</v>
      </c>
      <c r="N14" s="502" t="s">
        <v>536</v>
      </c>
      <c r="O14" s="502" t="s">
        <v>536</v>
      </c>
      <c r="P14" s="530" t="s">
        <v>536</v>
      </c>
      <c r="Q14" s="527" t="s">
        <v>536</v>
      </c>
      <c r="R14" s="502" t="s">
        <v>536</v>
      </c>
      <c r="S14" s="502" t="s">
        <v>536</v>
      </c>
      <c r="T14" s="502" t="s">
        <v>536</v>
      </c>
      <c r="U14" s="502" t="s">
        <v>536</v>
      </c>
      <c r="V14" s="502" t="s">
        <v>536</v>
      </c>
      <c r="W14" s="502">
        <v>1</v>
      </c>
      <c r="X14" s="502">
        <v>1</v>
      </c>
      <c r="Y14" s="502">
        <v>2</v>
      </c>
      <c r="Z14" s="502">
        <v>5</v>
      </c>
      <c r="AA14" s="502">
        <v>10</v>
      </c>
      <c r="AB14" s="502">
        <v>9</v>
      </c>
      <c r="AC14" s="502">
        <v>4</v>
      </c>
      <c r="AD14" s="502" t="s">
        <v>536</v>
      </c>
      <c r="AE14" s="502" t="s">
        <v>536</v>
      </c>
      <c r="AF14" s="522"/>
    </row>
    <row r="15" spans="1:32" ht="13.5">
      <c r="A15" s="498"/>
      <c r="B15" s="499"/>
      <c r="C15" s="500"/>
      <c r="D15" s="501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30"/>
      <c r="Q15" s="527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22"/>
    </row>
    <row r="16" spans="1:32" ht="13.5">
      <c r="A16" s="503" t="s">
        <v>144</v>
      </c>
      <c r="B16" s="499" t="s">
        <v>539</v>
      </c>
      <c r="C16" s="500" t="s">
        <v>10</v>
      </c>
      <c r="D16" s="501">
        <v>67</v>
      </c>
      <c r="E16" s="502" t="s">
        <v>536</v>
      </c>
      <c r="F16" s="502" t="s">
        <v>536</v>
      </c>
      <c r="G16" s="502" t="s">
        <v>536</v>
      </c>
      <c r="H16" s="502" t="s">
        <v>536</v>
      </c>
      <c r="I16" s="502" t="s">
        <v>536</v>
      </c>
      <c r="J16" s="502" t="s">
        <v>536</v>
      </c>
      <c r="K16" s="502" t="s">
        <v>536</v>
      </c>
      <c r="L16" s="502" t="s">
        <v>536</v>
      </c>
      <c r="M16" s="502" t="s">
        <v>536</v>
      </c>
      <c r="N16" s="502" t="s">
        <v>536</v>
      </c>
      <c r="O16" s="502" t="s">
        <v>536</v>
      </c>
      <c r="P16" s="530" t="s">
        <v>536</v>
      </c>
      <c r="Q16" s="527" t="s">
        <v>536</v>
      </c>
      <c r="R16" s="502" t="s">
        <v>536</v>
      </c>
      <c r="S16" s="502" t="s">
        <v>536</v>
      </c>
      <c r="T16" s="502" t="s">
        <v>536</v>
      </c>
      <c r="U16" s="502">
        <v>2</v>
      </c>
      <c r="V16" s="502">
        <v>2</v>
      </c>
      <c r="W16" s="502">
        <v>3</v>
      </c>
      <c r="X16" s="502">
        <v>7</v>
      </c>
      <c r="Y16" s="502">
        <v>14</v>
      </c>
      <c r="Z16" s="502">
        <v>9</v>
      </c>
      <c r="AA16" s="502">
        <v>17</v>
      </c>
      <c r="AB16" s="502">
        <v>9</v>
      </c>
      <c r="AC16" s="502">
        <v>3</v>
      </c>
      <c r="AD16" s="502">
        <v>1</v>
      </c>
      <c r="AE16" s="502" t="s">
        <v>536</v>
      </c>
      <c r="AF16" s="523" t="s">
        <v>144</v>
      </c>
    </row>
    <row r="17" spans="1:32" ht="13.5">
      <c r="A17" s="498"/>
      <c r="B17" s="499"/>
      <c r="C17" s="500" t="s">
        <v>11</v>
      </c>
      <c r="D17" s="501">
        <v>49</v>
      </c>
      <c r="E17" s="502" t="s">
        <v>536</v>
      </c>
      <c r="F17" s="502" t="s">
        <v>536</v>
      </c>
      <c r="G17" s="502" t="s">
        <v>536</v>
      </c>
      <c r="H17" s="502" t="s">
        <v>536</v>
      </c>
      <c r="I17" s="502" t="s">
        <v>536</v>
      </c>
      <c r="J17" s="502" t="s">
        <v>536</v>
      </c>
      <c r="K17" s="502" t="s">
        <v>536</v>
      </c>
      <c r="L17" s="502" t="s">
        <v>536</v>
      </c>
      <c r="M17" s="502" t="s">
        <v>536</v>
      </c>
      <c r="N17" s="502" t="s">
        <v>536</v>
      </c>
      <c r="O17" s="502" t="s">
        <v>536</v>
      </c>
      <c r="P17" s="530" t="s">
        <v>536</v>
      </c>
      <c r="Q17" s="527" t="s">
        <v>536</v>
      </c>
      <c r="R17" s="502" t="s">
        <v>536</v>
      </c>
      <c r="S17" s="502" t="s">
        <v>536</v>
      </c>
      <c r="T17" s="502" t="s">
        <v>536</v>
      </c>
      <c r="U17" s="502">
        <v>2</v>
      </c>
      <c r="V17" s="502">
        <v>2</v>
      </c>
      <c r="W17" s="502">
        <v>3</v>
      </c>
      <c r="X17" s="502">
        <v>5</v>
      </c>
      <c r="Y17" s="502">
        <v>14</v>
      </c>
      <c r="Z17" s="502">
        <v>7</v>
      </c>
      <c r="AA17" s="502">
        <v>10</v>
      </c>
      <c r="AB17" s="502">
        <v>6</v>
      </c>
      <c r="AC17" s="502" t="s">
        <v>536</v>
      </c>
      <c r="AD17" s="502" t="s">
        <v>536</v>
      </c>
      <c r="AE17" s="502" t="s">
        <v>536</v>
      </c>
      <c r="AF17" s="522"/>
    </row>
    <row r="18" spans="1:32" ht="13.5">
      <c r="A18" s="498"/>
      <c r="B18" s="499"/>
      <c r="C18" s="500" t="s">
        <v>12</v>
      </c>
      <c r="D18" s="501">
        <v>18</v>
      </c>
      <c r="E18" s="502" t="s">
        <v>536</v>
      </c>
      <c r="F18" s="502" t="s">
        <v>536</v>
      </c>
      <c r="G18" s="502" t="s">
        <v>536</v>
      </c>
      <c r="H18" s="502" t="s">
        <v>536</v>
      </c>
      <c r="I18" s="502" t="s">
        <v>536</v>
      </c>
      <c r="J18" s="502" t="s">
        <v>536</v>
      </c>
      <c r="K18" s="502" t="s">
        <v>536</v>
      </c>
      <c r="L18" s="502" t="s">
        <v>536</v>
      </c>
      <c r="M18" s="502" t="s">
        <v>536</v>
      </c>
      <c r="N18" s="502" t="s">
        <v>536</v>
      </c>
      <c r="O18" s="502" t="s">
        <v>536</v>
      </c>
      <c r="P18" s="530" t="s">
        <v>536</v>
      </c>
      <c r="Q18" s="527" t="s">
        <v>536</v>
      </c>
      <c r="R18" s="502" t="s">
        <v>536</v>
      </c>
      <c r="S18" s="502" t="s">
        <v>536</v>
      </c>
      <c r="T18" s="502" t="s">
        <v>536</v>
      </c>
      <c r="U18" s="502" t="s">
        <v>536</v>
      </c>
      <c r="V18" s="502" t="s">
        <v>536</v>
      </c>
      <c r="W18" s="502" t="s">
        <v>536</v>
      </c>
      <c r="X18" s="502">
        <v>2</v>
      </c>
      <c r="Y18" s="502" t="s">
        <v>536</v>
      </c>
      <c r="Z18" s="502">
        <v>2</v>
      </c>
      <c r="AA18" s="502">
        <v>7</v>
      </c>
      <c r="AB18" s="502">
        <v>3</v>
      </c>
      <c r="AC18" s="502">
        <v>3</v>
      </c>
      <c r="AD18" s="502">
        <v>1</v>
      </c>
      <c r="AE18" s="502" t="s">
        <v>536</v>
      </c>
      <c r="AF18" s="522"/>
    </row>
    <row r="19" spans="1:32" ht="13.5">
      <c r="A19" s="498"/>
      <c r="B19" s="499"/>
      <c r="C19" s="500"/>
      <c r="D19" s="501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30"/>
      <c r="Q19" s="527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22"/>
    </row>
    <row r="20" spans="1:32" ht="13.5">
      <c r="A20" s="503" t="s">
        <v>145</v>
      </c>
      <c r="B20" s="499" t="s">
        <v>540</v>
      </c>
      <c r="C20" s="500" t="s">
        <v>10</v>
      </c>
      <c r="D20" s="501">
        <v>64</v>
      </c>
      <c r="E20" s="502" t="s">
        <v>536</v>
      </c>
      <c r="F20" s="502" t="s">
        <v>536</v>
      </c>
      <c r="G20" s="502" t="s">
        <v>536</v>
      </c>
      <c r="H20" s="502" t="s">
        <v>536</v>
      </c>
      <c r="I20" s="502" t="s">
        <v>536</v>
      </c>
      <c r="J20" s="502" t="s">
        <v>536</v>
      </c>
      <c r="K20" s="502" t="s">
        <v>536</v>
      </c>
      <c r="L20" s="502" t="s">
        <v>536</v>
      </c>
      <c r="M20" s="502" t="s">
        <v>536</v>
      </c>
      <c r="N20" s="502" t="s">
        <v>536</v>
      </c>
      <c r="O20" s="502" t="s">
        <v>536</v>
      </c>
      <c r="P20" s="530" t="s">
        <v>536</v>
      </c>
      <c r="Q20" s="527" t="s">
        <v>536</v>
      </c>
      <c r="R20" s="502" t="s">
        <v>536</v>
      </c>
      <c r="S20" s="502" t="s">
        <v>536</v>
      </c>
      <c r="T20" s="502" t="s">
        <v>536</v>
      </c>
      <c r="U20" s="502">
        <v>2</v>
      </c>
      <c r="V20" s="502">
        <v>2</v>
      </c>
      <c r="W20" s="502">
        <v>3</v>
      </c>
      <c r="X20" s="502">
        <v>7</v>
      </c>
      <c r="Y20" s="502">
        <v>14</v>
      </c>
      <c r="Z20" s="502">
        <v>8</v>
      </c>
      <c r="AA20" s="502">
        <v>15</v>
      </c>
      <c r="AB20" s="502">
        <v>9</v>
      </c>
      <c r="AC20" s="502">
        <v>3</v>
      </c>
      <c r="AD20" s="502">
        <v>1</v>
      </c>
      <c r="AE20" s="502" t="s">
        <v>536</v>
      </c>
      <c r="AF20" s="523" t="s">
        <v>145</v>
      </c>
    </row>
    <row r="21" spans="1:32" ht="13.5">
      <c r="A21" s="498"/>
      <c r="B21" s="499"/>
      <c r="C21" s="500" t="s">
        <v>11</v>
      </c>
      <c r="D21" s="501">
        <v>48</v>
      </c>
      <c r="E21" s="502" t="s">
        <v>536</v>
      </c>
      <c r="F21" s="502" t="s">
        <v>536</v>
      </c>
      <c r="G21" s="502" t="s">
        <v>536</v>
      </c>
      <c r="H21" s="502" t="s">
        <v>536</v>
      </c>
      <c r="I21" s="502" t="s">
        <v>536</v>
      </c>
      <c r="J21" s="502" t="s">
        <v>536</v>
      </c>
      <c r="K21" s="502" t="s">
        <v>536</v>
      </c>
      <c r="L21" s="502" t="s">
        <v>536</v>
      </c>
      <c r="M21" s="502" t="s">
        <v>536</v>
      </c>
      <c r="N21" s="502" t="s">
        <v>536</v>
      </c>
      <c r="O21" s="502" t="s">
        <v>536</v>
      </c>
      <c r="P21" s="530" t="s">
        <v>536</v>
      </c>
      <c r="Q21" s="527" t="s">
        <v>536</v>
      </c>
      <c r="R21" s="502" t="s">
        <v>536</v>
      </c>
      <c r="S21" s="502" t="s">
        <v>536</v>
      </c>
      <c r="T21" s="502" t="s">
        <v>536</v>
      </c>
      <c r="U21" s="502">
        <v>2</v>
      </c>
      <c r="V21" s="502">
        <v>2</v>
      </c>
      <c r="W21" s="502">
        <v>3</v>
      </c>
      <c r="X21" s="502">
        <v>5</v>
      </c>
      <c r="Y21" s="502">
        <v>14</v>
      </c>
      <c r="Z21" s="502">
        <v>6</v>
      </c>
      <c r="AA21" s="502">
        <v>10</v>
      </c>
      <c r="AB21" s="502">
        <v>6</v>
      </c>
      <c r="AC21" s="502" t="s">
        <v>536</v>
      </c>
      <c r="AD21" s="502" t="s">
        <v>536</v>
      </c>
      <c r="AE21" s="502" t="s">
        <v>536</v>
      </c>
      <c r="AF21" s="522"/>
    </row>
    <row r="22" spans="1:32" ht="13.5">
      <c r="A22" s="498"/>
      <c r="B22" s="499"/>
      <c r="C22" s="500" t="s">
        <v>12</v>
      </c>
      <c r="D22" s="501">
        <v>16</v>
      </c>
      <c r="E22" s="502" t="s">
        <v>536</v>
      </c>
      <c r="F22" s="502" t="s">
        <v>536</v>
      </c>
      <c r="G22" s="502" t="s">
        <v>536</v>
      </c>
      <c r="H22" s="502" t="s">
        <v>536</v>
      </c>
      <c r="I22" s="502" t="s">
        <v>536</v>
      </c>
      <c r="J22" s="502" t="s">
        <v>536</v>
      </c>
      <c r="K22" s="502" t="s">
        <v>536</v>
      </c>
      <c r="L22" s="502" t="s">
        <v>536</v>
      </c>
      <c r="M22" s="502" t="s">
        <v>536</v>
      </c>
      <c r="N22" s="502" t="s">
        <v>536</v>
      </c>
      <c r="O22" s="502" t="s">
        <v>536</v>
      </c>
      <c r="P22" s="530" t="s">
        <v>536</v>
      </c>
      <c r="Q22" s="527" t="s">
        <v>536</v>
      </c>
      <c r="R22" s="502" t="s">
        <v>536</v>
      </c>
      <c r="S22" s="502" t="s">
        <v>536</v>
      </c>
      <c r="T22" s="502" t="s">
        <v>536</v>
      </c>
      <c r="U22" s="502" t="s">
        <v>536</v>
      </c>
      <c r="V22" s="502" t="s">
        <v>536</v>
      </c>
      <c r="W22" s="502" t="s">
        <v>536</v>
      </c>
      <c r="X22" s="502">
        <v>2</v>
      </c>
      <c r="Y22" s="502" t="s">
        <v>536</v>
      </c>
      <c r="Z22" s="502">
        <v>2</v>
      </c>
      <c r="AA22" s="502">
        <v>5</v>
      </c>
      <c r="AB22" s="502">
        <v>3</v>
      </c>
      <c r="AC22" s="502">
        <v>3</v>
      </c>
      <c r="AD22" s="502">
        <v>1</v>
      </c>
      <c r="AE22" s="502" t="s">
        <v>536</v>
      </c>
      <c r="AF22" s="522"/>
    </row>
    <row r="23" spans="1:32" ht="13.5">
      <c r="A23" s="498"/>
      <c r="B23" s="499"/>
      <c r="C23" s="500"/>
      <c r="D23" s="501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30"/>
      <c r="Q23" s="527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2"/>
      <c r="AF23" s="522"/>
    </row>
    <row r="24" spans="1:32" ht="13.5">
      <c r="A24" s="503" t="s">
        <v>146</v>
      </c>
      <c r="B24" s="499" t="s">
        <v>541</v>
      </c>
      <c r="C24" s="500" t="s">
        <v>10</v>
      </c>
      <c r="D24" s="501">
        <v>3</v>
      </c>
      <c r="E24" s="502" t="s">
        <v>536</v>
      </c>
      <c r="F24" s="502" t="s">
        <v>536</v>
      </c>
      <c r="G24" s="502" t="s">
        <v>536</v>
      </c>
      <c r="H24" s="502" t="s">
        <v>536</v>
      </c>
      <c r="I24" s="502" t="s">
        <v>536</v>
      </c>
      <c r="J24" s="502" t="s">
        <v>536</v>
      </c>
      <c r="K24" s="502" t="s">
        <v>536</v>
      </c>
      <c r="L24" s="502" t="s">
        <v>536</v>
      </c>
      <c r="M24" s="502" t="s">
        <v>536</v>
      </c>
      <c r="N24" s="502" t="s">
        <v>536</v>
      </c>
      <c r="O24" s="502" t="s">
        <v>536</v>
      </c>
      <c r="P24" s="530" t="s">
        <v>536</v>
      </c>
      <c r="Q24" s="527" t="s">
        <v>536</v>
      </c>
      <c r="R24" s="502" t="s">
        <v>536</v>
      </c>
      <c r="S24" s="502" t="s">
        <v>536</v>
      </c>
      <c r="T24" s="502" t="s">
        <v>536</v>
      </c>
      <c r="U24" s="502" t="s">
        <v>536</v>
      </c>
      <c r="V24" s="502" t="s">
        <v>536</v>
      </c>
      <c r="W24" s="502" t="s">
        <v>536</v>
      </c>
      <c r="X24" s="502" t="s">
        <v>536</v>
      </c>
      <c r="Y24" s="502" t="s">
        <v>536</v>
      </c>
      <c r="Z24" s="502">
        <v>1</v>
      </c>
      <c r="AA24" s="502">
        <v>2</v>
      </c>
      <c r="AB24" s="502" t="s">
        <v>536</v>
      </c>
      <c r="AC24" s="502" t="s">
        <v>536</v>
      </c>
      <c r="AD24" s="502" t="s">
        <v>536</v>
      </c>
      <c r="AE24" s="502" t="s">
        <v>536</v>
      </c>
      <c r="AF24" s="523" t="s">
        <v>146</v>
      </c>
    </row>
    <row r="25" spans="1:32" ht="13.5">
      <c r="A25" s="498"/>
      <c r="B25" s="499"/>
      <c r="C25" s="500" t="s">
        <v>11</v>
      </c>
      <c r="D25" s="501">
        <v>1</v>
      </c>
      <c r="E25" s="502" t="s">
        <v>536</v>
      </c>
      <c r="F25" s="502" t="s">
        <v>536</v>
      </c>
      <c r="G25" s="502" t="s">
        <v>536</v>
      </c>
      <c r="H25" s="502" t="s">
        <v>536</v>
      </c>
      <c r="I25" s="502" t="s">
        <v>536</v>
      </c>
      <c r="J25" s="502" t="s">
        <v>536</v>
      </c>
      <c r="K25" s="502" t="s">
        <v>536</v>
      </c>
      <c r="L25" s="502" t="s">
        <v>536</v>
      </c>
      <c r="M25" s="502" t="s">
        <v>536</v>
      </c>
      <c r="N25" s="502" t="s">
        <v>536</v>
      </c>
      <c r="O25" s="502" t="s">
        <v>536</v>
      </c>
      <c r="P25" s="530" t="s">
        <v>536</v>
      </c>
      <c r="Q25" s="527" t="s">
        <v>536</v>
      </c>
      <c r="R25" s="502" t="s">
        <v>536</v>
      </c>
      <c r="S25" s="502" t="s">
        <v>536</v>
      </c>
      <c r="T25" s="502" t="s">
        <v>536</v>
      </c>
      <c r="U25" s="502" t="s">
        <v>536</v>
      </c>
      <c r="V25" s="502" t="s">
        <v>536</v>
      </c>
      <c r="W25" s="502" t="s">
        <v>536</v>
      </c>
      <c r="X25" s="502" t="s">
        <v>536</v>
      </c>
      <c r="Y25" s="502" t="s">
        <v>536</v>
      </c>
      <c r="Z25" s="502">
        <v>1</v>
      </c>
      <c r="AA25" s="502" t="s">
        <v>536</v>
      </c>
      <c r="AB25" s="502" t="s">
        <v>536</v>
      </c>
      <c r="AC25" s="502" t="s">
        <v>536</v>
      </c>
      <c r="AD25" s="502" t="s">
        <v>536</v>
      </c>
      <c r="AE25" s="502" t="s">
        <v>536</v>
      </c>
      <c r="AF25" s="522"/>
    </row>
    <row r="26" spans="1:32" ht="13.5">
      <c r="A26" s="498"/>
      <c r="B26" s="499"/>
      <c r="C26" s="500" t="s">
        <v>12</v>
      </c>
      <c r="D26" s="501">
        <v>2</v>
      </c>
      <c r="E26" s="502" t="s">
        <v>536</v>
      </c>
      <c r="F26" s="502" t="s">
        <v>536</v>
      </c>
      <c r="G26" s="502" t="s">
        <v>536</v>
      </c>
      <c r="H26" s="502" t="s">
        <v>536</v>
      </c>
      <c r="I26" s="502" t="s">
        <v>536</v>
      </c>
      <c r="J26" s="502" t="s">
        <v>536</v>
      </c>
      <c r="K26" s="502" t="s">
        <v>536</v>
      </c>
      <c r="L26" s="502" t="s">
        <v>536</v>
      </c>
      <c r="M26" s="502" t="s">
        <v>536</v>
      </c>
      <c r="N26" s="502" t="s">
        <v>536</v>
      </c>
      <c r="O26" s="502" t="s">
        <v>536</v>
      </c>
      <c r="P26" s="530" t="s">
        <v>536</v>
      </c>
      <c r="Q26" s="527" t="s">
        <v>536</v>
      </c>
      <c r="R26" s="502" t="s">
        <v>536</v>
      </c>
      <c r="S26" s="502" t="s">
        <v>536</v>
      </c>
      <c r="T26" s="502" t="s">
        <v>536</v>
      </c>
      <c r="U26" s="502" t="s">
        <v>536</v>
      </c>
      <c r="V26" s="502" t="s">
        <v>536</v>
      </c>
      <c r="W26" s="502" t="s">
        <v>536</v>
      </c>
      <c r="X26" s="502" t="s">
        <v>536</v>
      </c>
      <c r="Y26" s="502" t="s">
        <v>536</v>
      </c>
      <c r="Z26" s="502" t="s">
        <v>536</v>
      </c>
      <c r="AA26" s="502">
        <v>2</v>
      </c>
      <c r="AB26" s="502" t="s">
        <v>536</v>
      </c>
      <c r="AC26" s="502" t="s">
        <v>536</v>
      </c>
      <c r="AD26" s="502" t="s">
        <v>536</v>
      </c>
      <c r="AE26" s="502" t="s">
        <v>536</v>
      </c>
      <c r="AF26" s="522"/>
    </row>
    <row r="27" spans="1:32" ht="13.5">
      <c r="A27" s="498"/>
      <c r="B27" s="499"/>
      <c r="C27" s="500"/>
      <c r="D27" s="501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30"/>
      <c r="Q27" s="527"/>
      <c r="R27" s="502"/>
      <c r="S27" s="502"/>
      <c r="T27" s="502"/>
      <c r="U27" s="502"/>
      <c r="V27" s="502"/>
      <c r="W27" s="502"/>
      <c r="X27" s="502"/>
      <c r="Y27" s="502"/>
      <c r="Z27" s="502"/>
      <c r="AA27" s="502"/>
      <c r="AB27" s="502"/>
      <c r="AC27" s="502"/>
      <c r="AD27" s="502"/>
      <c r="AE27" s="502"/>
      <c r="AF27" s="522"/>
    </row>
    <row r="28" spans="1:32" ht="13.5">
      <c r="A28" s="503" t="s">
        <v>147</v>
      </c>
      <c r="B28" s="499" t="s">
        <v>542</v>
      </c>
      <c r="C28" s="500" t="s">
        <v>10</v>
      </c>
      <c r="D28" s="501">
        <v>204</v>
      </c>
      <c r="E28" s="502">
        <v>2</v>
      </c>
      <c r="F28" s="502">
        <v>2</v>
      </c>
      <c r="G28" s="502" t="s">
        <v>536</v>
      </c>
      <c r="H28" s="502" t="s">
        <v>536</v>
      </c>
      <c r="I28" s="502" t="s">
        <v>536</v>
      </c>
      <c r="J28" s="502">
        <v>4</v>
      </c>
      <c r="K28" s="502" t="s">
        <v>536</v>
      </c>
      <c r="L28" s="502">
        <v>1</v>
      </c>
      <c r="M28" s="502" t="s">
        <v>536</v>
      </c>
      <c r="N28" s="502">
        <v>2</v>
      </c>
      <c r="O28" s="502" t="s">
        <v>536</v>
      </c>
      <c r="P28" s="530">
        <v>2</v>
      </c>
      <c r="Q28" s="527">
        <v>1</v>
      </c>
      <c r="R28" s="502">
        <v>2</v>
      </c>
      <c r="S28" s="502">
        <v>2</v>
      </c>
      <c r="T28" s="502">
        <v>4</v>
      </c>
      <c r="U28" s="502">
        <v>8</v>
      </c>
      <c r="V28" s="502">
        <v>8</v>
      </c>
      <c r="W28" s="502">
        <v>15</v>
      </c>
      <c r="X28" s="502">
        <v>35</v>
      </c>
      <c r="Y28" s="502">
        <v>48</v>
      </c>
      <c r="Z28" s="502">
        <v>23</v>
      </c>
      <c r="AA28" s="502">
        <v>28</v>
      </c>
      <c r="AB28" s="502">
        <v>14</v>
      </c>
      <c r="AC28" s="502">
        <v>6</v>
      </c>
      <c r="AD28" s="502">
        <v>1</v>
      </c>
      <c r="AE28" s="502" t="s">
        <v>536</v>
      </c>
      <c r="AF28" s="523" t="s">
        <v>147</v>
      </c>
    </row>
    <row r="29" spans="1:32" ht="13.5">
      <c r="A29" s="498"/>
      <c r="B29" s="499"/>
      <c r="C29" s="500" t="s">
        <v>11</v>
      </c>
      <c r="D29" s="501">
        <v>109</v>
      </c>
      <c r="E29" s="502" t="s">
        <v>536</v>
      </c>
      <c r="F29" s="502">
        <v>1</v>
      </c>
      <c r="G29" s="502" t="s">
        <v>536</v>
      </c>
      <c r="H29" s="502" t="s">
        <v>536</v>
      </c>
      <c r="I29" s="502" t="s">
        <v>536</v>
      </c>
      <c r="J29" s="502">
        <v>1</v>
      </c>
      <c r="K29" s="502" t="s">
        <v>536</v>
      </c>
      <c r="L29" s="502">
        <v>1</v>
      </c>
      <c r="M29" s="502" t="s">
        <v>536</v>
      </c>
      <c r="N29" s="502">
        <v>1</v>
      </c>
      <c r="O29" s="502" t="s">
        <v>536</v>
      </c>
      <c r="P29" s="530">
        <v>1</v>
      </c>
      <c r="Q29" s="527" t="s">
        <v>536</v>
      </c>
      <c r="R29" s="502">
        <v>2</v>
      </c>
      <c r="S29" s="502">
        <v>1</v>
      </c>
      <c r="T29" s="502">
        <v>3</v>
      </c>
      <c r="U29" s="502">
        <v>5</v>
      </c>
      <c r="V29" s="502">
        <v>6</v>
      </c>
      <c r="W29" s="502">
        <v>11</v>
      </c>
      <c r="X29" s="502">
        <v>16</v>
      </c>
      <c r="Y29" s="502">
        <v>32</v>
      </c>
      <c r="Z29" s="502">
        <v>12</v>
      </c>
      <c r="AA29" s="502">
        <v>6</v>
      </c>
      <c r="AB29" s="502">
        <v>7</v>
      </c>
      <c r="AC29" s="502">
        <v>3</v>
      </c>
      <c r="AD29" s="502">
        <v>1</v>
      </c>
      <c r="AE29" s="502" t="s">
        <v>536</v>
      </c>
      <c r="AF29" s="522"/>
    </row>
    <row r="30" spans="1:32" ht="13.5">
      <c r="A30" s="498"/>
      <c r="B30" s="499"/>
      <c r="C30" s="500" t="s">
        <v>12</v>
      </c>
      <c r="D30" s="501">
        <v>95</v>
      </c>
      <c r="E30" s="502">
        <v>2</v>
      </c>
      <c r="F30" s="502">
        <v>1</v>
      </c>
      <c r="G30" s="502" t="s">
        <v>536</v>
      </c>
      <c r="H30" s="502" t="s">
        <v>536</v>
      </c>
      <c r="I30" s="502" t="s">
        <v>536</v>
      </c>
      <c r="J30" s="502">
        <v>3</v>
      </c>
      <c r="K30" s="502" t="s">
        <v>536</v>
      </c>
      <c r="L30" s="502" t="s">
        <v>536</v>
      </c>
      <c r="M30" s="502" t="s">
        <v>536</v>
      </c>
      <c r="N30" s="502">
        <v>1</v>
      </c>
      <c r="O30" s="502" t="s">
        <v>536</v>
      </c>
      <c r="P30" s="530">
        <v>1</v>
      </c>
      <c r="Q30" s="527">
        <v>1</v>
      </c>
      <c r="R30" s="502" t="s">
        <v>536</v>
      </c>
      <c r="S30" s="502">
        <v>1</v>
      </c>
      <c r="T30" s="502">
        <v>1</v>
      </c>
      <c r="U30" s="502">
        <v>3</v>
      </c>
      <c r="V30" s="502">
        <v>2</v>
      </c>
      <c r="W30" s="502">
        <v>4</v>
      </c>
      <c r="X30" s="502">
        <v>19</v>
      </c>
      <c r="Y30" s="502">
        <v>16</v>
      </c>
      <c r="Z30" s="502">
        <v>11</v>
      </c>
      <c r="AA30" s="502">
        <v>22</v>
      </c>
      <c r="AB30" s="502">
        <v>7</v>
      </c>
      <c r="AC30" s="502">
        <v>3</v>
      </c>
      <c r="AD30" s="502" t="s">
        <v>536</v>
      </c>
      <c r="AE30" s="502" t="s">
        <v>536</v>
      </c>
      <c r="AF30" s="522"/>
    </row>
    <row r="31" spans="1:32" ht="13.5">
      <c r="A31" s="498"/>
      <c r="B31" s="499"/>
      <c r="C31" s="500"/>
      <c r="D31" s="501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30"/>
      <c r="Q31" s="527"/>
      <c r="R31" s="502"/>
      <c r="S31" s="502"/>
      <c r="T31" s="502"/>
      <c r="U31" s="502"/>
      <c r="V31" s="502"/>
      <c r="W31" s="502"/>
      <c r="X31" s="502"/>
      <c r="Y31" s="502"/>
      <c r="Z31" s="502"/>
      <c r="AA31" s="502"/>
      <c r="AB31" s="502"/>
      <c r="AC31" s="502"/>
      <c r="AD31" s="502"/>
      <c r="AE31" s="502"/>
      <c r="AF31" s="522"/>
    </row>
    <row r="32" spans="1:32" ht="13.5">
      <c r="A32" s="503" t="s">
        <v>149</v>
      </c>
      <c r="B32" s="499" t="s">
        <v>543</v>
      </c>
      <c r="C32" s="500" t="s">
        <v>10</v>
      </c>
      <c r="D32" s="501">
        <v>185</v>
      </c>
      <c r="E32" s="502">
        <v>1</v>
      </c>
      <c r="F32" s="502" t="s">
        <v>536</v>
      </c>
      <c r="G32" s="502" t="s">
        <v>536</v>
      </c>
      <c r="H32" s="502" t="s">
        <v>536</v>
      </c>
      <c r="I32" s="502" t="s">
        <v>536</v>
      </c>
      <c r="J32" s="502">
        <v>1</v>
      </c>
      <c r="K32" s="502" t="s">
        <v>536</v>
      </c>
      <c r="L32" s="502" t="s">
        <v>536</v>
      </c>
      <c r="M32" s="502" t="s">
        <v>536</v>
      </c>
      <c r="N32" s="502" t="s">
        <v>536</v>
      </c>
      <c r="O32" s="502" t="s">
        <v>536</v>
      </c>
      <c r="P32" s="530" t="s">
        <v>536</v>
      </c>
      <c r="Q32" s="527">
        <v>1</v>
      </c>
      <c r="R32" s="502">
        <v>4</v>
      </c>
      <c r="S32" s="502">
        <v>1</v>
      </c>
      <c r="T32" s="502">
        <v>11</v>
      </c>
      <c r="U32" s="502">
        <v>16</v>
      </c>
      <c r="V32" s="502">
        <v>22</v>
      </c>
      <c r="W32" s="502">
        <v>20</v>
      </c>
      <c r="X32" s="502">
        <v>41</v>
      </c>
      <c r="Y32" s="502">
        <v>30</v>
      </c>
      <c r="Z32" s="502">
        <v>26</v>
      </c>
      <c r="AA32" s="502">
        <v>8</v>
      </c>
      <c r="AB32" s="502">
        <v>4</v>
      </c>
      <c r="AC32" s="502" t="s">
        <v>536</v>
      </c>
      <c r="AD32" s="502" t="s">
        <v>536</v>
      </c>
      <c r="AE32" s="502" t="s">
        <v>536</v>
      </c>
      <c r="AF32" s="523" t="s">
        <v>149</v>
      </c>
    </row>
    <row r="33" spans="1:32" ht="13.5">
      <c r="A33" s="498"/>
      <c r="B33" s="499"/>
      <c r="C33" s="500" t="s">
        <v>11</v>
      </c>
      <c r="D33" s="501">
        <v>114</v>
      </c>
      <c r="E33" s="502" t="s">
        <v>536</v>
      </c>
      <c r="F33" s="502" t="s">
        <v>536</v>
      </c>
      <c r="G33" s="502" t="s">
        <v>536</v>
      </c>
      <c r="H33" s="502" t="s">
        <v>536</v>
      </c>
      <c r="I33" s="502" t="s">
        <v>536</v>
      </c>
      <c r="J33" s="502" t="s">
        <v>536</v>
      </c>
      <c r="K33" s="502" t="s">
        <v>536</v>
      </c>
      <c r="L33" s="502" t="s">
        <v>536</v>
      </c>
      <c r="M33" s="502" t="s">
        <v>536</v>
      </c>
      <c r="N33" s="502" t="s">
        <v>536</v>
      </c>
      <c r="O33" s="502" t="s">
        <v>536</v>
      </c>
      <c r="P33" s="530" t="s">
        <v>536</v>
      </c>
      <c r="Q33" s="527">
        <v>1</v>
      </c>
      <c r="R33" s="502">
        <v>3</v>
      </c>
      <c r="S33" s="502">
        <v>1</v>
      </c>
      <c r="T33" s="502">
        <v>9</v>
      </c>
      <c r="U33" s="502">
        <v>11</v>
      </c>
      <c r="V33" s="502">
        <v>18</v>
      </c>
      <c r="W33" s="502">
        <v>16</v>
      </c>
      <c r="X33" s="502">
        <v>25</v>
      </c>
      <c r="Y33" s="502">
        <v>13</v>
      </c>
      <c r="Z33" s="502">
        <v>14</v>
      </c>
      <c r="AA33" s="502">
        <v>3</v>
      </c>
      <c r="AB33" s="502" t="s">
        <v>536</v>
      </c>
      <c r="AC33" s="502" t="s">
        <v>536</v>
      </c>
      <c r="AD33" s="502" t="s">
        <v>536</v>
      </c>
      <c r="AE33" s="502" t="s">
        <v>536</v>
      </c>
      <c r="AF33" s="522"/>
    </row>
    <row r="34" spans="1:32" ht="13.5">
      <c r="A34" s="498"/>
      <c r="B34" s="499"/>
      <c r="C34" s="500" t="s">
        <v>12</v>
      </c>
      <c r="D34" s="501">
        <v>71</v>
      </c>
      <c r="E34" s="502">
        <v>1</v>
      </c>
      <c r="F34" s="502" t="s">
        <v>536</v>
      </c>
      <c r="G34" s="502" t="s">
        <v>536</v>
      </c>
      <c r="H34" s="502" t="s">
        <v>536</v>
      </c>
      <c r="I34" s="502" t="s">
        <v>536</v>
      </c>
      <c r="J34" s="502">
        <v>1</v>
      </c>
      <c r="K34" s="502" t="s">
        <v>536</v>
      </c>
      <c r="L34" s="502" t="s">
        <v>536</v>
      </c>
      <c r="M34" s="502" t="s">
        <v>536</v>
      </c>
      <c r="N34" s="502" t="s">
        <v>536</v>
      </c>
      <c r="O34" s="502" t="s">
        <v>536</v>
      </c>
      <c r="P34" s="530" t="s">
        <v>536</v>
      </c>
      <c r="Q34" s="527" t="s">
        <v>536</v>
      </c>
      <c r="R34" s="502">
        <v>1</v>
      </c>
      <c r="S34" s="502" t="s">
        <v>536</v>
      </c>
      <c r="T34" s="502">
        <v>2</v>
      </c>
      <c r="U34" s="502">
        <v>5</v>
      </c>
      <c r="V34" s="502">
        <v>4</v>
      </c>
      <c r="W34" s="502">
        <v>4</v>
      </c>
      <c r="X34" s="502">
        <v>16</v>
      </c>
      <c r="Y34" s="502">
        <v>17</v>
      </c>
      <c r="Z34" s="502">
        <v>12</v>
      </c>
      <c r="AA34" s="502">
        <v>5</v>
      </c>
      <c r="AB34" s="502">
        <v>4</v>
      </c>
      <c r="AC34" s="502" t="s">
        <v>536</v>
      </c>
      <c r="AD34" s="502" t="s">
        <v>536</v>
      </c>
      <c r="AE34" s="502" t="s">
        <v>536</v>
      </c>
      <c r="AF34" s="522"/>
    </row>
    <row r="35" spans="1:32" ht="13.5">
      <c r="A35" s="498"/>
      <c r="B35" s="499"/>
      <c r="C35" s="500"/>
      <c r="D35" s="501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30"/>
      <c r="Q35" s="527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2"/>
      <c r="AD35" s="502"/>
      <c r="AE35" s="502"/>
      <c r="AF35" s="522"/>
    </row>
    <row r="36" spans="1:32" ht="13.5">
      <c r="A36" s="503" t="s">
        <v>151</v>
      </c>
      <c r="B36" s="499" t="s">
        <v>544</v>
      </c>
      <c r="C36" s="500" t="s">
        <v>10</v>
      </c>
      <c r="D36" s="501">
        <v>24</v>
      </c>
      <c r="E36" s="502" t="s">
        <v>536</v>
      </c>
      <c r="F36" s="502" t="s">
        <v>536</v>
      </c>
      <c r="G36" s="502" t="s">
        <v>536</v>
      </c>
      <c r="H36" s="502" t="s">
        <v>536</v>
      </c>
      <c r="I36" s="502" t="s">
        <v>536</v>
      </c>
      <c r="J36" s="502" t="s">
        <v>536</v>
      </c>
      <c r="K36" s="502" t="s">
        <v>536</v>
      </c>
      <c r="L36" s="502" t="s">
        <v>536</v>
      </c>
      <c r="M36" s="502" t="s">
        <v>536</v>
      </c>
      <c r="N36" s="502" t="s">
        <v>536</v>
      </c>
      <c r="O36" s="502" t="s">
        <v>536</v>
      </c>
      <c r="P36" s="530" t="s">
        <v>536</v>
      </c>
      <c r="Q36" s="527" t="s">
        <v>536</v>
      </c>
      <c r="R36" s="502">
        <v>2</v>
      </c>
      <c r="S36" s="502" t="s">
        <v>536</v>
      </c>
      <c r="T36" s="502">
        <v>1</v>
      </c>
      <c r="U36" s="502">
        <v>6</v>
      </c>
      <c r="V36" s="502">
        <v>4</v>
      </c>
      <c r="W36" s="502">
        <v>1</v>
      </c>
      <c r="X36" s="502">
        <v>2</v>
      </c>
      <c r="Y36" s="502">
        <v>1</v>
      </c>
      <c r="Z36" s="502">
        <v>3</v>
      </c>
      <c r="AA36" s="502">
        <v>2</v>
      </c>
      <c r="AB36" s="502">
        <v>2</v>
      </c>
      <c r="AC36" s="502" t="s">
        <v>536</v>
      </c>
      <c r="AD36" s="502" t="s">
        <v>536</v>
      </c>
      <c r="AE36" s="502" t="s">
        <v>536</v>
      </c>
      <c r="AF36" s="523" t="s">
        <v>151</v>
      </c>
    </row>
    <row r="37" spans="1:32" ht="13.5">
      <c r="A37" s="498"/>
      <c r="B37" s="499"/>
      <c r="C37" s="500" t="s">
        <v>11</v>
      </c>
      <c r="D37" s="501">
        <v>17</v>
      </c>
      <c r="E37" s="502" t="s">
        <v>536</v>
      </c>
      <c r="F37" s="502" t="s">
        <v>536</v>
      </c>
      <c r="G37" s="502" t="s">
        <v>536</v>
      </c>
      <c r="H37" s="502" t="s">
        <v>536</v>
      </c>
      <c r="I37" s="502" t="s">
        <v>536</v>
      </c>
      <c r="J37" s="502" t="s">
        <v>536</v>
      </c>
      <c r="K37" s="502" t="s">
        <v>536</v>
      </c>
      <c r="L37" s="502" t="s">
        <v>536</v>
      </c>
      <c r="M37" s="502" t="s">
        <v>536</v>
      </c>
      <c r="N37" s="502" t="s">
        <v>536</v>
      </c>
      <c r="O37" s="502" t="s">
        <v>536</v>
      </c>
      <c r="P37" s="530" t="s">
        <v>536</v>
      </c>
      <c r="Q37" s="527" t="s">
        <v>536</v>
      </c>
      <c r="R37" s="502">
        <v>2</v>
      </c>
      <c r="S37" s="502" t="s">
        <v>536</v>
      </c>
      <c r="T37" s="502">
        <v>1</v>
      </c>
      <c r="U37" s="502">
        <v>5</v>
      </c>
      <c r="V37" s="502">
        <v>4</v>
      </c>
      <c r="W37" s="502">
        <v>1</v>
      </c>
      <c r="X37" s="502">
        <v>1</v>
      </c>
      <c r="Y37" s="502">
        <v>1</v>
      </c>
      <c r="Z37" s="502">
        <v>1</v>
      </c>
      <c r="AA37" s="502">
        <v>1</v>
      </c>
      <c r="AB37" s="502" t="s">
        <v>536</v>
      </c>
      <c r="AC37" s="502" t="s">
        <v>536</v>
      </c>
      <c r="AD37" s="502" t="s">
        <v>536</v>
      </c>
      <c r="AE37" s="502" t="s">
        <v>536</v>
      </c>
      <c r="AF37" s="522"/>
    </row>
    <row r="38" spans="1:32" ht="13.5">
      <c r="A38" s="498"/>
      <c r="B38" s="499"/>
      <c r="C38" s="500" t="s">
        <v>12</v>
      </c>
      <c r="D38" s="501">
        <v>7</v>
      </c>
      <c r="E38" s="502" t="s">
        <v>536</v>
      </c>
      <c r="F38" s="502" t="s">
        <v>536</v>
      </c>
      <c r="G38" s="502" t="s">
        <v>536</v>
      </c>
      <c r="H38" s="502" t="s">
        <v>536</v>
      </c>
      <c r="I38" s="502" t="s">
        <v>536</v>
      </c>
      <c r="J38" s="502" t="s">
        <v>536</v>
      </c>
      <c r="K38" s="502" t="s">
        <v>536</v>
      </c>
      <c r="L38" s="502" t="s">
        <v>536</v>
      </c>
      <c r="M38" s="502" t="s">
        <v>536</v>
      </c>
      <c r="N38" s="502" t="s">
        <v>536</v>
      </c>
      <c r="O38" s="502" t="s">
        <v>536</v>
      </c>
      <c r="P38" s="530" t="s">
        <v>536</v>
      </c>
      <c r="Q38" s="527" t="s">
        <v>536</v>
      </c>
      <c r="R38" s="502" t="s">
        <v>536</v>
      </c>
      <c r="S38" s="502" t="s">
        <v>536</v>
      </c>
      <c r="T38" s="502" t="s">
        <v>536</v>
      </c>
      <c r="U38" s="502">
        <v>1</v>
      </c>
      <c r="V38" s="502" t="s">
        <v>536</v>
      </c>
      <c r="W38" s="502" t="s">
        <v>536</v>
      </c>
      <c r="X38" s="502">
        <v>1</v>
      </c>
      <c r="Y38" s="502" t="s">
        <v>536</v>
      </c>
      <c r="Z38" s="502">
        <v>2</v>
      </c>
      <c r="AA38" s="502">
        <v>1</v>
      </c>
      <c r="AB38" s="502">
        <v>2</v>
      </c>
      <c r="AC38" s="502" t="s">
        <v>536</v>
      </c>
      <c r="AD38" s="502" t="s">
        <v>536</v>
      </c>
      <c r="AE38" s="502" t="s">
        <v>536</v>
      </c>
      <c r="AF38" s="522"/>
    </row>
    <row r="39" spans="1:32" ht="13.5">
      <c r="A39" s="498"/>
      <c r="B39" s="499"/>
      <c r="C39" s="500"/>
      <c r="D39" s="501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30"/>
      <c r="Q39" s="527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502"/>
      <c r="AF39" s="522"/>
    </row>
    <row r="40" spans="1:32" ht="13.5">
      <c r="A40" s="503" t="s">
        <v>152</v>
      </c>
      <c r="B40" s="499" t="s">
        <v>545</v>
      </c>
      <c r="C40" s="500" t="s">
        <v>10</v>
      </c>
      <c r="D40" s="501">
        <v>147</v>
      </c>
      <c r="E40" s="502" t="s">
        <v>536</v>
      </c>
      <c r="F40" s="502" t="s">
        <v>536</v>
      </c>
      <c r="G40" s="502" t="s">
        <v>536</v>
      </c>
      <c r="H40" s="502" t="s">
        <v>536</v>
      </c>
      <c r="I40" s="502" t="s">
        <v>536</v>
      </c>
      <c r="J40" s="502" t="s">
        <v>536</v>
      </c>
      <c r="K40" s="502" t="s">
        <v>536</v>
      </c>
      <c r="L40" s="502" t="s">
        <v>536</v>
      </c>
      <c r="M40" s="502" t="s">
        <v>536</v>
      </c>
      <c r="N40" s="502" t="s">
        <v>536</v>
      </c>
      <c r="O40" s="502" t="s">
        <v>536</v>
      </c>
      <c r="P40" s="530" t="s">
        <v>536</v>
      </c>
      <c r="Q40" s="527">
        <v>1</v>
      </c>
      <c r="R40" s="502">
        <v>1</v>
      </c>
      <c r="S40" s="502">
        <v>1</v>
      </c>
      <c r="T40" s="502">
        <v>8</v>
      </c>
      <c r="U40" s="502">
        <v>9</v>
      </c>
      <c r="V40" s="502">
        <v>16</v>
      </c>
      <c r="W40" s="502">
        <v>19</v>
      </c>
      <c r="X40" s="502">
        <v>38</v>
      </c>
      <c r="Y40" s="502">
        <v>27</v>
      </c>
      <c r="Z40" s="502">
        <v>20</v>
      </c>
      <c r="AA40" s="502">
        <v>5</v>
      </c>
      <c r="AB40" s="502">
        <v>2</v>
      </c>
      <c r="AC40" s="502" t="s">
        <v>536</v>
      </c>
      <c r="AD40" s="502" t="s">
        <v>536</v>
      </c>
      <c r="AE40" s="502" t="s">
        <v>536</v>
      </c>
      <c r="AF40" s="523" t="s">
        <v>152</v>
      </c>
    </row>
    <row r="41" spans="1:32" ht="13.5">
      <c r="A41" s="498"/>
      <c r="B41" s="499"/>
      <c r="C41" s="500" t="s">
        <v>11</v>
      </c>
      <c r="D41" s="501">
        <v>89</v>
      </c>
      <c r="E41" s="502" t="s">
        <v>536</v>
      </c>
      <c r="F41" s="502" t="s">
        <v>536</v>
      </c>
      <c r="G41" s="502" t="s">
        <v>536</v>
      </c>
      <c r="H41" s="502" t="s">
        <v>536</v>
      </c>
      <c r="I41" s="502" t="s">
        <v>536</v>
      </c>
      <c r="J41" s="502" t="s">
        <v>536</v>
      </c>
      <c r="K41" s="502" t="s">
        <v>536</v>
      </c>
      <c r="L41" s="502" t="s">
        <v>536</v>
      </c>
      <c r="M41" s="502" t="s">
        <v>536</v>
      </c>
      <c r="N41" s="502" t="s">
        <v>536</v>
      </c>
      <c r="O41" s="502" t="s">
        <v>536</v>
      </c>
      <c r="P41" s="530" t="s">
        <v>536</v>
      </c>
      <c r="Q41" s="527">
        <v>1</v>
      </c>
      <c r="R41" s="502" t="s">
        <v>536</v>
      </c>
      <c r="S41" s="502">
        <v>1</v>
      </c>
      <c r="T41" s="502">
        <v>6</v>
      </c>
      <c r="U41" s="502">
        <v>6</v>
      </c>
      <c r="V41" s="502">
        <v>12</v>
      </c>
      <c r="W41" s="502">
        <v>15</v>
      </c>
      <c r="X41" s="502">
        <v>23</v>
      </c>
      <c r="Y41" s="502">
        <v>11</v>
      </c>
      <c r="Z41" s="502">
        <v>12</v>
      </c>
      <c r="AA41" s="502">
        <v>2</v>
      </c>
      <c r="AB41" s="502" t="s">
        <v>536</v>
      </c>
      <c r="AC41" s="502" t="s">
        <v>536</v>
      </c>
      <c r="AD41" s="502" t="s">
        <v>536</v>
      </c>
      <c r="AE41" s="502" t="s">
        <v>536</v>
      </c>
      <c r="AF41" s="522"/>
    </row>
    <row r="42" spans="1:32" ht="13.5">
      <c r="A42" s="498"/>
      <c r="B42" s="499"/>
      <c r="C42" s="500" t="s">
        <v>12</v>
      </c>
      <c r="D42" s="501">
        <v>58</v>
      </c>
      <c r="E42" s="502" t="s">
        <v>536</v>
      </c>
      <c r="F42" s="502" t="s">
        <v>536</v>
      </c>
      <c r="G42" s="502" t="s">
        <v>536</v>
      </c>
      <c r="H42" s="502" t="s">
        <v>536</v>
      </c>
      <c r="I42" s="502" t="s">
        <v>536</v>
      </c>
      <c r="J42" s="502" t="s">
        <v>536</v>
      </c>
      <c r="K42" s="502" t="s">
        <v>536</v>
      </c>
      <c r="L42" s="502" t="s">
        <v>536</v>
      </c>
      <c r="M42" s="502" t="s">
        <v>536</v>
      </c>
      <c r="N42" s="502" t="s">
        <v>536</v>
      </c>
      <c r="O42" s="502" t="s">
        <v>536</v>
      </c>
      <c r="P42" s="530" t="s">
        <v>536</v>
      </c>
      <c r="Q42" s="527" t="s">
        <v>536</v>
      </c>
      <c r="R42" s="502">
        <v>1</v>
      </c>
      <c r="S42" s="502" t="s">
        <v>536</v>
      </c>
      <c r="T42" s="502">
        <v>2</v>
      </c>
      <c r="U42" s="502">
        <v>3</v>
      </c>
      <c r="V42" s="502">
        <v>4</v>
      </c>
      <c r="W42" s="502">
        <v>4</v>
      </c>
      <c r="X42" s="502">
        <v>15</v>
      </c>
      <c r="Y42" s="502">
        <v>16</v>
      </c>
      <c r="Z42" s="502">
        <v>8</v>
      </c>
      <c r="AA42" s="502">
        <v>3</v>
      </c>
      <c r="AB42" s="502">
        <v>2</v>
      </c>
      <c r="AC42" s="502" t="s">
        <v>536</v>
      </c>
      <c r="AD42" s="502" t="s">
        <v>536</v>
      </c>
      <c r="AE42" s="502" t="s">
        <v>536</v>
      </c>
      <c r="AF42" s="522"/>
    </row>
    <row r="43" spans="1:32" ht="13.5">
      <c r="A43" s="498"/>
      <c r="B43" s="499"/>
      <c r="C43" s="500"/>
      <c r="D43" s="501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30"/>
      <c r="Q43" s="527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22"/>
    </row>
    <row r="44" spans="1:32" ht="13.5">
      <c r="A44" s="503" t="s">
        <v>153</v>
      </c>
      <c r="B44" s="499" t="s">
        <v>546</v>
      </c>
      <c r="C44" s="500" t="s">
        <v>10</v>
      </c>
      <c r="D44" s="501">
        <v>14</v>
      </c>
      <c r="E44" s="502">
        <v>1</v>
      </c>
      <c r="F44" s="502" t="s">
        <v>536</v>
      </c>
      <c r="G44" s="502" t="s">
        <v>536</v>
      </c>
      <c r="H44" s="502" t="s">
        <v>536</v>
      </c>
      <c r="I44" s="502" t="s">
        <v>536</v>
      </c>
      <c r="J44" s="502">
        <v>1</v>
      </c>
      <c r="K44" s="502" t="s">
        <v>536</v>
      </c>
      <c r="L44" s="502" t="s">
        <v>536</v>
      </c>
      <c r="M44" s="502" t="s">
        <v>536</v>
      </c>
      <c r="N44" s="502" t="s">
        <v>536</v>
      </c>
      <c r="O44" s="502" t="s">
        <v>536</v>
      </c>
      <c r="P44" s="530" t="s">
        <v>536</v>
      </c>
      <c r="Q44" s="527" t="s">
        <v>536</v>
      </c>
      <c r="R44" s="502">
        <v>1</v>
      </c>
      <c r="S44" s="502" t="s">
        <v>536</v>
      </c>
      <c r="T44" s="502">
        <v>2</v>
      </c>
      <c r="U44" s="502">
        <v>1</v>
      </c>
      <c r="V44" s="502">
        <v>2</v>
      </c>
      <c r="W44" s="502" t="s">
        <v>536</v>
      </c>
      <c r="X44" s="502">
        <v>1</v>
      </c>
      <c r="Y44" s="502">
        <v>2</v>
      </c>
      <c r="Z44" s="502">
        <v>3</v>
      </c>
      <c r="AA44" s="502">
        <v>1</v>
      </c>
      <c r="AB44" s="502" t="s">
        <v>536</v>
      </c>
      <c r="AC44" s="502" t="s">
        <v>536</v>
      </c>
      <c r="AD44" s="502" t="s">
        <v>536</v>
      </c>
      <c r="AE44" s="502" t="s">
        <v>536</v>
      </c>
      <c r="AF44" s="523" t="s">
        <v>153</v>
      </c>
    </row>
    <row r="45" spans="1:32" ht="13.5">
      <c r="A45" s="498"/>
      <c r="B45" s="499"/>
      <c r="C45" s="500" t="s">
        <v>11</v>
      </c>
      <c r="D45" s="501">
        <v>8</v>
      </c>
      <c r="E45" s="502" t="s">
        <v>536</v>
      </c>
      <c r="F45" s="502" t="s">
        <v>536</v>
      </c>
      <c r="G45" s="502" t="s">
        <v>536</v>
      </c>
      <c r="H45" s="502" t="s">
        <v>536</v>
      </c>
      <c r="I45" s="502" t="s">
        <v>536</v>
      </c>
      <c r="J45" s="502" t="s">
        <v>536</v>
      </c>
      <c r="K45" s="502" t="s">
        <v>536</v>
      </c>
      <c r="L45" s="502" t="s">
        <v>536</v>
      </c>
      <c r="M45" s="502" t="s">
        <v>536</v>
      </c>
      <c r="N45" s="502" t="s">
        <v>536</v>
      </c>
      <c r="O45" s="502" t="s">
        <v>536</v>
      </c>
      <c r="P45" s="530" t="s">
        <v>536</v>
      </c>
      <c r="Q45" s="527" t="s">
        <v>536</v>
      </c>
      <c r="R45" s="502">
        <v>1</v>
      </c>
      <c r="S45" s="502" t="s">
        <v>536</v>
      </c>
      <c r="T45" s="502">
        <v>2</v>
      </c>
      <c r="U45" s="502" t="s">
        <v>536</v>
      </c>
      <c r="V45" s="502">
        <v>2</v>
      </c>
      <c r="W45" s="502" t="s">
        <v>536</v>
      </c>
      <c r="X45" s="502">
        <v>1</v>
      </c>
      <c r="Y45" s="502">
        <v>1</v>
      </c>
      <c r="Z45" s="502">
        <v>1</v>
      </c>
      <c r="AA45" s="502" t="s">
        <v>536</v>
      </c>
      <c r="AB45" s="502" t="s">
        <v>536</v>
      </c>
      <c r="AC45" s="502" t="s">
        <v>536</v>
      </c>
      <c r="AD45" s="502" t="s">
        <v>536</v>
      </c>
      <c r="AE45" s="502" t="s">
        <v>536</v>
      </c>
      <c r="AF45" s="522"/>
    </row>
    <row r="46" spans="1:32" ht="13.5">
      <c r="A46" s="498"/>
      <c r="B46" s="499"/>
      <c r="C46" s="500" t="s">
        <v>12</v>
      </c>
      <c r="D46" s="501">
        <v>6</v>
      </c>
      <c r="E46" s="502">
        <v>1</v>
      </c>
      <c r="F46" s="502" t="s">
        <v>536</v>
      </c>
      <c r="G46" s="502" t="s">
        <v>536</v>
      </c>
      <c r="H46" s="502" t="s">
        <v>536</v>
      </c>
      <c r="I46" s="502" t="s">
        <v>536</v>
      </c>
      <c r="J46" s="502">
        <v>1</v>
      </c>
      <c r="K46" s="502" t="s">
        <v>536</v>
      </c>
      <c r="L46" s="502" t="s">
        <v>536</v>
      </c>
      <c r="M46" s="502" t="s">
        <v>536</v>
      </c>
      <c r="N46" s="502" t="s">
        <v>536</v>
      </c>
      <c r="O46" s="502" t="s">
        <v>536</v>
      </c>
      <c r="P46" s="530" t="s">
        <v>536</v>
      </c>
      <c r="Q46" s="527" t="s">
        <v>536</v>
      </c>
      <c r="R46" s="502" t="s">
        <v>536</v>
      </c>
      <c r="S46" s="502" t="s">
        <v>536</v>
      </c>
      <c r="T46" s="502" t="s">
        <v>536</v>
      </c>
      <c r="U46" s="502">
        <v>1</v>
      </c>
      <c r="V46" s="502" t="s">
        <v>536</v>
      </c>
      <c r="W46" s="502" t="s">
        <v>536</v>
      </c>
      <c r="X46" s="502" t="s">
        <v>536</v>
      </c>
      <c r="Y46" s="502">
        <v>1</v>
      </c>
      <c r="Z46" s="502">
        <v>2</v>
      </c>
      <c r="AA46" s="502">
        <v>1</v>
      </c>
      <c r="AB46" s="502" t="s">
        <v>536</v>
      </c>
      <c r="AC46" s="502" t="s">
        <v>536</v>
      </c>
      <c r="AD46" s="502" t="s">
        <v>536</v>
      </c>
      <c r="AE46" s="502" t="s">
        <v>536</v>
      </c>
      <c r="AF46" s="522"/>
    </row>
    <row r="47" spans="1:32" ht="13.5">
      <c r="A47" s="498"/>
      <c r="B47" s="499"/>
      <c r="C47" s="500"/>
      <c r="D47" s="501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30"/>
      <c r="Q47" s="527"/>
      <c r="R47" s="502"/>
      <c r="S47" s="502"/>
      <c r="T47" s="502"/>
      <c r="U47" s="502"/>
      <c r="V47" s="502"/>
      <c r="W47" s="502"/>
      <c r="X47" s="502"/>
      <c r="Y47" s="502"/>
      <c r="Z47" s="502"/>
      <c r="AA47" s="502"/>
      <c r="AB47" s="502"/>
      <c r="AC47" s="502"/>
      <c r="AD47" s="502"/>
      <c r="AE47" s="502"/>
      <c r="AF47" s="522"/>
    </row>
    <row r="48" spans="1:32" ht="13.5">
      <c r="A48" s="503" t="s">
        <v>154</v>
      </c>
      <c r="B48" s="499" t="s">
        <v>547</v>
      </c>
      <c r="C48" s="500" t="s">
        <v>10</v>
      </c>
      <c r="D48" s="501">
        <v>2</v>
      </c>
      <c r="E48" s="502" t="s">
        <v>536</v>
      </c>
      <c r="F48" s="502" t="s">
        <v>536</v>
      </c>
      <c r="G48" s="502" t="s">
        <v>536</v>
      </c>
      <c r="H48" s="502">
        <v>1</v>
      </c>
      <c r="I48" s="502" t="s">
        <v>536</v>
      </c>
      <c r="J48" s="502">
        <v>1</v>
      </c>
      <c r="K48" s="502" t="s">
        <v>536</v>
      </c>
      <c r="L48" s="502" t="s">
        <v>536</v>
      </c>
      <c r="M48" s="502" t="s">
        <v>536</v>
      </c>
      <c r="N48" s="502" t="s">
        <v>536</v>
      </c>
      <c r="O48" s="502" t="s">
        <v>536</v>
      </c>
      <c r="P48" s="530" t="s">
        <v>536</v>
      </c>
      <c r="Q48" s="527" t="s">
        <v>536</v>
      </c>
      <c r="R48" s="502" t="s">
        <v>536</v>
      </c>
      <c r="S48" s="502" t="s">
        <v>536</v>
      </c>
      <c r="T48" s="502" t="s">
        <v>536</v>
      </c>
      <c r="U48" s="502" t="s">
        <v>536</v>
      </c>
      <c r="V48" s="502" t="s">
        <v>536</v>
      </c>
      <c r="W48" s="502" t="s">
        <v>536</v>
      </c>
      <c r="X48" s="502">
        <v>1</v>
      </c>
      <c r="Y48" s="502" t="s">
        <v>536</v>
      </c>
      <c r="Z48" s="502" t="s">
        <v>536</v>
      </c>
      <c r="AA48" s="502" t="s">
        <v>536</v>
      </c>
      <c r="AB48" s="502" t="s">
        <v>536</v>
      </c>
      <c r="AC48" s="502" t="s">
        <v>536</v>
      </c>
      <c r="AD48" s="502" t="s">
        <v>536</v>
      </c>
      <c r="AE48" s="502" t="s">
        <v>536</v>
      </c>
      <c r="AF48" s="523" t="s">
        <v>154</v>
      </c>
    </row>
    <row r="49" spans="1:32" ht="13.5">
      <c r="A49" s="498"/>
      <c r="B49" s="499"/>
      <c r="C49" s="500" t="s">
        <v>11</v>
      </c>
      <c r="D49" s="501">
        <v>1</v>
      </c>
      <c r="E49" s="502" t="s">
        <v>536</v>
      </c>
      <c r="F49" s="502" t="s">
        <v>536</v>
      </c>
      <c r="G49" s="502" t="s">
        <v>536</v>
      </c>
      <c r="H49" s="502" t="s">
        <v>536</v>
      </c>
      <c r="I49" s="502" t="s">
        <v>536</v>
      </c>
      <c r="J49" s="502" t="s">
        <v>536</v>
      </c>
      <c r="K49" s="502" t="s">
        <v>536</v>
      </c>
      <c r="L49" s="502" t="s">
        <v>536</v>
      </c>
      <c r="M49" s="502" t="s">
        <v>536</v>
      </c>
      <c r="N49" s="502" t="s">
        <v>536</v>
      </c>
      <c r="O49" s="502" t="s">
        <v>536</v>
      </c>
      <c r="P49" s="530" t="s">
        <v>536</v>
      </c>
      <c r="Q49" s="527" t="s">
        <v>536</v>
      </c>
      <c r="R49" s="502" t="s">
        <v>536</v>
      </c>
      <c r="S49" s="502" t="s">
        <v>536</v>
      </c>
      <c r="T49" s="502" t="s">
        <v>536</v>
      </c>
      <c r="U49" s="502" t="s">
        <v>536</v>
      </c>
      <c r="V49" s="502" t="s">
        <v>536</v>
      </c>
      <c r="W49" s="502" t="s">
        <v>536</v>
      </c>
      <c r="X49" s="502">
        <v>1</v>
      </c>
      <c r="Y49" s="502" t="s">
        <v>536</v>
      </c>
      <c r="Z49" s="502" t="s">
        <v>536</v>
      </c>
      <c r="AA49" s="502" t="s">
        <v>536</v>
      </c>
      <c r="AB49" s="502" t="s">
        <v>536</v>
      </c>
      <c r="AC49" s="502" t="s">
        <v>536</v>
      </c>
      <c r="AD49" s="502" t="s">
        <v>536</v>
      </c>
      <c r="AE49" s="502" t="s">
        <v>536</v>
      </c>
      <c r="AF49" s="522"/>
    </row>
    <row r="50" spans="1:32" ht="13.5">
      <c r="A50" s="498"/>
      <c r="B50" s="499"/>
      <c r="C50" s="500" t="s">
        <v>12</v>
      </c>
      <c r="D50" s="501">
        <v>1</v>
      </c>
      <c r="E50" s="502" t="s">
        <v>536</v>
      </c>
      <c r="F50" s="502" t="s">
        <v>536</v>
      </c>
      <c r="G50" s="502" t="s">
        <v>536</v>
      </c>
      <c r="H50" s="502">
        <v>1</v>
      </c>
      <c r="I50" s="502" t="s">
        <v>536</v>
      </c>
      <c r="J50" s="502">
        <v>1</v>
      </c>
      <c r="K50" s="502" t="s">
        <v>536</v>
      </c>
      <c r="L50" s="502" t="s">
        <v>536</v>
      </c>
      <c r="M50" s="502" t="s">
        <v>536</v>
      </c>
      <c r="N50" s="502" t="s">
        <v>536</v>
      </c>
      <c r="O50" s="502" t="s">
        <v>536</v>
      </c>
      <c r="P50" s="530" t="s">
        <v>536</v>
      </c>
      <c r="Q50" s="527" t="s">
        <v>536</v>
      </c>
      <c r="R50" s="502" t="s">
        <v>536</v>
      </c>
      <c r="S50" s="502" t="s">
        <v>536</v>
      </c>
      <c r="T50" s="502" t="s">
        <v>536</v>
      </c>
      <c r="U50" s="502" t="s">
        <v>536</v>
      </c>
      <c r="V50" s="502" t="s">
        <v>536</v>
      </c>
      <c r="W50" s="502" t="s">
        <v>536</v>
      </c>
      <c r="X50" s="502" t="s">
        <v>536</v>
      </c>
      <c r="Y50" s="502" t="s">
        <v>536</v>
      </c>
      <c r="Z50" s="502" t="s">
        <v>536</v>
      </c>
      <c r="AA50" s="502" t="s">
        <v>536</v>
      </c>
      <c r="AB50" s="502" t="s">
        <v>536</v>
      </c>
      <c r="AC50" s="502" t="s">
        <v>536</v>
      </c>
      <c r="AD50" s="502" t="s">
        <v>536</v>
      </c>
      <c r="AE50" s="502" t="s">
        <v>536</v>
      </c>
      <c r="AF50" s="522"/>
    </row>
    <row r="51" spans="1:32" ht="13.5">
      <c r="A51" s="498"/>
      <c r="B51" s="499"/>
      <c r="C51" s="500"/>
      <c r="D51" s="501"/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30"/>
      <c r="Q51" s="527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502"/>
      <c r="AF51" s="522"/>
    </row>
    <row r="52" spans="1:32" ht="13.5">
      <c r="A52" s="503" t="s">
        <v>155</v>
      </c>
      <c r="B52" s="499" t="s">
        <v>548</v>
      </c>
      <c r="C52" s="500" t="s">
        <v>10</v>
      </c>
      <c r="D52" s="501">
        <v>175</v>
      </c>
      <c r="E52" s="502" t="s">
        <v>536</v>
      </c>
      <c r="F52" s="502" t="s">
        <v>536</v>
      </c>
      <c r="G52" s="502">
        <v>1</v>
      </c>
      <c r="H52" s="502" t="s">
        <v>536</v>
      </c>
      <c r="I52" s="502" t="s">
        <v>536</v>
      </c>
      <c r="J52" s="502">
        <v>1</v>
      </c>
      <c r="K52" s="502">
        <v>1</v>
      </c>
      <c r="L52" s="502" t="s">
        <v>536</v>
      </c>
      <c r="M52" s="502">
        <v>1</v>
      </c>
      <c r="N52" s="502" t="s">
        <v>536</v>
      </c>
      <c r="O52" s="502">
        <v>1</v>
      </c>
      <c r="P52" s="530" t="s">
        <v>536</v>
      </c>
      <c r="Q52" s="527" t="s">
        <v>536</v>
      </c>
      <c r="R52" s="502" t="s">
        <v>536</v>
      </c>
      <c r="S52" s="502" t="s">
        <v>536</v>
      </c>
      <c r="T52" s="502">
        <v>2</v>
      </c>
      <c r="U52" s="502">
        <v>3</v>
      </c>
      <c r="V52" s="502">
        <v>3</v>
      </c>
      <c r="W52" s="502">
        <v>8</v>
      </c>
      <c r="X52" s="502">
        <v>30</v>
      </c>
      <c r="Y52" s="502">
        <v>36</v>
      </c>
      <c r="Z52" s="502">
        <v>34</v>
      </c>
      <c r="AA52" s="502">
        <v>36</v>
      </c>
      <c r="AB52" s="502">
        <v>17</v>
      </c>
      <c r="AC52" s="502">
        <v>1</v>
      </c>
      <c r="AD52" s="502">
        <v>1</v>
      </c>
      <c r="AE52" s="502" t="s">
        <v>536</v>
      </c>
      <c r="AF52" s="523" t="s">
        <v>155</v>
      </c>
    </row>
    <row r="53" spans="1:32" ht="13.5">
      <c r="A53" s="498"/>
      <c r="B53" s="499"/>
      <c r="C53" s="500" t="s">
        <v>11</v>
      </c>
      <c r="D53" s="501">
        <v>95</v>
      </c>
      <c r="E53" s="502" t="s">
        <v>536</v>
      </c>
      <c r="F53" s="502" t="s">
        <v>536</v>
      </c>
      <c r="G53" s="502">
        <v>1</v>
      </c>
      <c r="H53" s="502" t="s">
        <v>536</v>
      </c>
      <c r="I53" s="502" t="s">
        <v>536</v>
      </c>
      <c r="J53" s="502">
        <v>1</v>
      </c>
      <c r="K53" s="502">
        <v>1</v>
      </c>
      <c r="L53" s="502" t="s">
        <v>536</v>
      </c>
      <c r="M53" s="502">
        <v>1</v>
      </c>
      <c r="N53" s="502" t="s">
        <v>536</v>
      </c>
      <c r="O53" s="502">
        <v>1</v>
      </c>
      <c r="P53" s="530" t="s">
        <v>536</v>
      </c>
      <c r="Q53" s="527" t="s">
        <v>536</v>
      </c>
      <c r="R53" s="502" t="s">
        <v>536</v>
      </c>
      <c r="S53" s="502" t="s">
        <v>536</v>
      </c>
      <c r="T53" s="502">
        <v>1</v>
      </c>
      <c r="U53" s="502">
        <v>3</v>
      </c>
      <c r="V53" s="502">
        <v>1</v>
      </c>
      <c r="W53" s="502">
        <v>6</v>
      </c>
      <c r="X53" s="502">
        <v>17</v>
      </c>
      <c r="Y53" s="502">
        <v>22</v>
      </c>
      <c r="Z53" s="502">
        <v>16</v>
      </c>
      <c r="AA53" s="502">
        <v>15</v>
      </c>
      <c r="AB53" s="502">
        <v>10</v>
      </c>
      <c r="AC53" s="502" t="s">
        <v>536</v>
      </c>
      <c r="AD53" s="502" t="s">
        <v>536</v>
      </c>
      <c r="AE53" s="502" t="s">
        <v>536</v>
      </c>
      <c r="AF53" s="522"/>
    </row>
    <row r="54" spans="1:32" ht="13.5">
      <c r="A54" s="498"/>
      <c r="B54" s="499"/>
      <c r="C54" s="500" t="s">
        <v>12</v>
      </c>
      <c r="D54" s="501">
        <v>80</v>
      </c>
      <c r="E54" s="502" t="s">
        <v>536</v>
      </c>
      <c r="F54" s="502" t="s">
        <v>536</v>
      </c>
      <c r="G54" s="502" t="s">
        <v>536</v>
      </c>
      <c r="H54" s="502" t="s">
        <v>536</v>
      </c>
      <c r="I54" s="502" t="s">
        <v>536</v>
      </c>
      <c r="J54" s="502" t="s">
        <v>536</v>
      </c>
      <c r="K54" s="502" t="s">
        <v>536</v>
      </c>
      <c r="L54" s="502" t="s">
        <v>536</v>
      </c>
      <c r="M54" s="502" t="s">
        <v>536</v>
      </c>
      <c r="N54" s="502" t="s">
        <v>536</v>
      </c>
      <c r="O54" s="502" t="s">
        <v>536</v>
      </c>
      <c r="P54" s="530" t="s">
        <v>536</v>
      </c>
      <c r="Q54" s="527" t="s">
        <v>536</v>
      </c>
      <c r="R54" s="502" t="s">
        <v>536</v>
      </c>
      <c r="S54" s="502" t="s">
        <v>536</v>
      </c>
      <c r="T54" s="502">
        <v>1</v>
      </c>
      <c r="U54" s="502" t="s">
        <v>536</v>
      </c>
      <c r="V54" s="502">
        <v>2</v>
      </c>
      <c r="W54" s="502">
        <v>2</v>
      </c>
      <c r="X54" s="502">
        <v>13</v>
      </c>
      <c r="Y54" s="502">
        <v>14</v>
      </c>
      <c r="Z54" s="502">
        <v>18</v>
      </c>
      <c r="AA54" s="502">
        <v>21</v>
      </c>
      <c r="AB54" s="502">
        <v>7</v>
      </c>
      <c r="AC54" s="502">
        <v>1</v>
      </c>
      <c r="AD54" s="502">
        <v>1</v>
      </c>
      <c r="AE54" s="502" t="s">
        <v>536</v>
      </c>
      <c r="AF54" s="522"/>
    </row>
    <row r="55" spans="1:32" ht="13.5">
      <c r="A55" s="498"/>
      <c r="B55" s="499"/>
      <c r="C55" s="500"/>
      <c r="D55" s="501"/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530"/>
      <c r="Q55" s="527"/>
      <c r="R55" s="502"/>
      <c r="S55" s="502"/>
      <c r="T55" s="502"/>
      <c r="U55" s="502"/>
      <c r="V55" s="502"/>
      <c r="W55" s="502"/>
      <c r="X55" s="502"/>
      <c r="Y55" s="502"/>
      <c r="Z55" s="502"/>
      <c r="AA55" s="502"/>
      <c r="AB55" s="502"/>
      <c r="AC55" s="502"/>
      <c r="AD55" s="502"/>
      <c r="AE55" s="502"/>
      <c r="AF55" s="522"/>
    </row>
    <row r="56" spans="1:32" ht="13.5">
      <c r="A56" s="503" t="s">
        <v>156</v>
      </c>
      <c r="B56" s="499" t="s">
        <v>549</v>
      </c>
      <c r="C56" s="500" t="s">
        <v>10</v>
      </c>
      <c r="D56" s="501">
        <v>9391</v>
      </c>
      <c r="E56" s="502">
        <v>1</v>
      </c>
      <c r="F56" s="502" t="s">
        <v>536</v>
      </c>
      <c r="G56" s="502">
        <v>2</v>
      </c>
      <c r="H56" s="502">
        <v>3</v>
      </c>
      <c r="I56" s="502">
        <v>2</v>
      </c>
      <c r="J56" s="502">
        <v>8</v>
      </c>
      <c r="K56" s="502">
        <v>6</v>
      </c>
      <c r="L56" s="502">
        <v>8</v>
      </c>
      <c r="M56" s="502">
        <v>7</v>
      </c>
      <c r="N56" s="502">
        <v>9</v>
      </c>
      <c r="O56" s="502">
        <v>18</v>
      </c>
      <c r="P56" s="530">
        <v>34</v>
      </c>
      <c r="Q56" s="527">
        <v>46</v>
      </c>
      <c r="R56" s="502">
        <v>83</v>
      </c>
      <c r="S56" s="502">
        <v>161</v>
      </c>
      <c r="T56" s="502">
        <v>335</v>
      </c>
      <c r="U56" s="502">
        <v>606</v>
      </c>
      <c r="V56" s="502">
        <v>830</v>
      </c>
      <c r="W56" s="502">
        <v>1053</v>
      </c>
      <c r="X56" s="502">
        <v>1518</v>
      </c>
      <c r="Y56" s="502">
        <v>1710</v>
      </c>
      <c r="Z56" s="502">
        <v>1390</v>
      </c>
      <c r="AA56" s="502">
        <v>975</v>
      </c>
      <c r="AB56" s="502">
        <v>461</v>
      </c>
      <c r="AC56" s="502">
        <v>121</v>
      </c>
      <c r="AD56" s="502">
        <v>12</v>
      </c>
      <c r="AE56" s="502" t="s">
        <v>536</v>
      </c>
      <c r="AF56" s="523" t="s">
        <v>156</v>
      </c>
    </row>
    <row r="57" spans="1:32" ht="13.5">
      <c r="A57" s="498"/>
      <c r="B57" s="499"/>
      <c r="C57" s="500" t="s">
        <v>11</v>
      </c>
      <c r="D57" s="501">
        <v>5778</v>
      </c>
      <c r="E57" s="502">
        <v>1</v>
      </c>
      <c r="F57" s="502" t="s">
        <v>536</v>
      </c>
      <c r="G57" s="502">
        <v>2</v>
      </c>
      <c r="H57" s="502">
        <v>2</v>
      </c>
      <c r="I57" s="502">
        <v>1</v>
      </c>
      <c r="J57" s="502">
        <v>6</v>
      </c>
      <c r="K57" s="502">
        <v>2</v>
      </c>
      <c r="L57" s="502">
        <v>5</v>
      </c>
      <c r="M57" s="502">
        <v>4</v>
      </c>
      <c r="N57" s="502">
        <v>4</v>
      </c>
      <c r="O57" s="502">
        <v>10</v>
      </c>
      <c r="P57" s="530">
        <v>16</v>
      </c>
      <c r="Q57" s="527">
        <v>18</v>
      </c>
      <c r="R57" s="502">
        <v>30</v>
      </c>
      <c r="S57" s="502">
        <v>67</v>
      </c>
      <c r="T57" s="502">
        <v>197</v>
      </c>
      <c r="U57" s="502">
        <v>387</v>
      </c>
      <c r="V57" s="502">
        <v>544</v>
      </c>
      <c r="W57" s="502">
        <v>723</v>
      </c>
      <c r="X57" s="502">
        <v>1045</v>
      </c>
      <c r="Y57" s="502">
        <v>1167</v>
      </c>
      <c r="Z57" s="502">
        <v>830</v>
      </c>
      <c r="AA57" s="502">
        <v>471</v>
      </c>
      <c r="AB57" s="502">
        <v>204</v>
      </c>
      <c r="AC57" s="502">
        <v>45</v>
      </c>
      <c r="AD57" s="502">
        <v>3</v>
      </c>
      <c r="AE57" s="502" t="s">
        <v>536</v>
      </c>
      <c r="AF57" s="522"/>
    </row>
    <row r="58" spans="1:32" ht="13.5">
      <c r="A58" s="498"/>
      <c r="B58" s="499"/>
      <c r="C58" s="500" t="s">
        <v>12</v>
      </c>
      <c r="D58" s="501">
        <v>3613</v>
      </c>
      <c r="E58" s="502" t="s">
        <v>536</v>
      </c>
      <c r="F58" s="502" t="s">
        <v>536</v>
      </c>
      <c r="G58" s="502" t="s">
        <v>536</v>
      </c>
      <c r="H58" s="502">
        <v>1</v>
      </c>
      <c r="I58" s="502">
        <v>1</v>
      </c>
      <c r="J58" s="502">
        <v>2</v>
      </c>
      <c r="K58" s="502">
        <v>4</v>
      </c>
      <c r="L58" s="502">
        <v>3</v>
      </c>
      <c r="M58" s="502">
        <v>3</v>
      </c>
      <c r="N58" s="502">
        <v>5</v>
      </c>
      <c r="O58" s="502">
        <v>8</v>
      </c>
      <c r="P58" s="530">
        <v>18</v>
      </c>
      <c r="Q58" s="527">
        <v>28</v>
      </c>
      <c r="R58" s="502">
        <v>53</v>
      </c>
      <c r="S58" s="502">
        <v>94</v>
      </c>
      <c r="T58" s="502">
        <v>138</v>
      </c>
      <c r="U58" s="502">
        <v>219</v>
      </c>
      <c r="V58" s="502">
        <v>286</v>
      </c>
      <c r="W58" s="502">
        <v>330</v>
      </c>
      <c r="X58" s="502">
        <v>473</v>
      </c>
      <c r="Y58" s="502">
        <v>543</v>
      </c>
      <c r="Z58" s="502">
        <v>560</v>
      </c>
      <c r="AA58" s="502">
        <v>504</v>
      </c>
      <c r="AB58" s="502">
        <v>257</v>
      </c>
      <c r="AC58" s="502">
        <v>76</v>
      </c>
      <c r="AD58" s="502">
        <v>9</v>
      </c>
      <c r="AE58" s="502" t="s">
        <v>536</v>
      </c>
      <c r="AF58" s="522"/>
    </row>
    <row r="59" spans="1:32" ht="13.5">
      <c r="A59" s="498"/>
      <c r="B59" s="499"/>
      <c r="C59" s="500"/>
      <c r="D59" s="501"/>
      <c r="E59" s="502"/>
      <c r="F59" s="502"/>
      <c r="G59" s="502"/>
      <c r="H59" s="502"/>
      <c r="I59" s="502"/>
      <c r="J59" s="502"/>
      <c r="K59" s="502"/>
      <c r="L59" s="502"/>
      <c r="M59" s="502"/>
      <c r="N59" s="502"/>
      <c r="O59" s="502"/>
      <c r="P59" s="530"/>
      <c r="Q59" s="527"/>
      <c r="R59" s="502"/>
      <c r="S59" s="502"/>
      <c r="T59" s="502"/>
      <c r="U59" s="502"/>
      <c r="V59" s="502"/>
      <c r="W59" s="502"/>
      <c r="X59" s="502"/>
      <c r="Y59" s="502"/>
      <c r="Z59" s="502"/>
      <c r="AA59" s="502"/>
      <c r="AB59" s="502"/>
      <c r="AC59" s="502"/>
      <c r="AD59" s="502"/>
      <c r="AE59" s="502"/>
      <c r="AF59" s="522"/>
    </row>
    <row r="60" spans="1:32" ht="13.5">
      <c r="A60" s="503" t="s">
        <v>157</v>
      </c>
      <c r="B60" s="499" t="s">
        <v>550</v>
      </c>
      <c r="C60" s="500" t="s">
        <v>10</v>
      </c>
      <c r="D60" s="501">
        <v>9114</v>
      </c>
      <c r="E60" s="502">
        <v>1</v>
      </c>
      <c r="F60" s="502" t="s">
        <v>536</v>
      </c>
      <c r="G60" s="502">
        <v>2</v>
      </c>
      <c r="H60" s="502">
        <v>3</v>
      </c>
      <c r="I60" s="502">
        <v>1</v>
      </c>
      <c r="J60" s="502">
        <v>7</v>
      </c>
      <c r="K60" s="502">
        <v>6</v>
      </c>
      <c r="L60" s="502">
        <v>7</v>
      </c>
      <c r="M60" s="502">
        <v>6</v>
      </c>
      <c r="N60" s="502">
        <v>9</v>
      </c>
      <c r="O60" s="502">
        <v>16</v>
      </c>
      <c r="P60" s="530">
        <v>30</v>
      </c>
      <c r="Q60" s="527">
        <v>43</v>
      </c>
      <c r="R60" s="502">
        <v>80</v>
      </c>
      <c r="S60" s="502">
        <v>160</v>
      </c>
      <c r="T60" s="502">
        <v>329</v>
      </c>
      <c r="U60" s="502">
        <v>593</v>
      </c>
      <c r="V60" s="502">
        <v>811</v>
      </c>
      <c r="W60" s="502">
        <v>1034</v>
      </c>
      <c r="X60" s="502">
        <v>1487</v>
      </c>
      <c r="Y60" s="502">
        <v>1668</v>
      </c>
      <c r="Z60" s="502">
        <v>1342</v>
      </c>
      <c r="AA60" s="502">
        <v>920</v>
      </c>
      <c r="AB60" s="502">
        <v>440</v>
      </c>
      <c r="AC60" s="502">
        <v>116</v>
      </c>
      <c r="AD60" s="502">
        <v>10</v>
      </c>
      <c r="AE60" s="502" t="s">
        <v>536</v>
      </c>
      <c r="AF60" s="523" t="s">
        <v>157</v>
      </c>
    </row>
    <row r="61" spans="1:32" ht="13.5">
      <c r="A61" s="498"/>
      <c r="B61" s="499"/>
      <c r="C61" s="500" t="s">
        <v>11</v>
      </c>
      <c r="D61" s="501">
        <v>5631</v>
      </c>
      <c r="E61" s="502">
        <v>1</v>
      </c>
      <c r="F61" s="502" t="s">
        <v>536</v>
      </c>
      <c r="G61" s="502">
        <v>2</v>
      </c>
      <c r="H61" s="502">
        <v>2</v>
      </c>
      <c r="I61" s="502">
        <v>1</v>
      </c>
      <c r="J61" s="502">
        <v>6</v>
      </c>
      <c r="K61" s="502">
        <v>2</v>
      </c>
      <c r="L61" s="502">
        <v>5</v>
      </c>
      <c r="M61" s="502">
        <v>4</v>
      </c>
      <c r="N61" s="502">
        <v>4</v>
      </c>
      <c r="O61" s="502">
        <v>9</v>
      </c>
      <c r="P61" s="530">
        <v>15</v>
      </c>
      <c r="Q61" s="527">
        <v>18</v>
      </c>
      <c r="R61" s="502">
        <v>29</v>
      </c>
      <c r="S61" s="502">
        <v>67</v>
      </c>
      <c r="T61" s="502">
        <v>192</v>
      </c>
      <c r="U61" s="502">
        <v>381</v>
      </c>
      <c r="V61" s="502">
        <v>531</v>
      </c>
      <c r="W61" s="502">
        <v>712</v>
      </c>
      <c r="X61" s="502">
        <v>1024</v>
      </c>
      <c r="Y61" s="502">
        <v>1143</v>
      </c>
      <c r="Z61" s="502">
        <v>804</v>
      </c>
      <c r="AA61" s="502">
        <v>444</v>
      </c>
      <c r="AB61" s="502">
        <v>195</v>
      </c>
      <c r="AC61" s="502">
        <v>43</v>
      </c>
      <c r="AD61" s="502">
        <v>3</v>
      </c>
      <c r="AE61" s="502" t="s">
        <v>536</v>
      </c>
      <c r="AF61" s="522"/>
    </row>
    <row r="62" spans="1:32" ht="13.5">
      <c r="A62" s="498"/>
      <c r="B62" s="499"/>
      <c r="C62" s="500" t="s">
        <v>12</v>
      </c>
      <c r="D62" s="501">
        <v>3483</v>
      </c>
      <c r="E62" s="502" t="s">
        <v>536</v>
      </c>
      <c r="F62" s="502" t="s">
        <v>536</v>
      </c>
      <c r="G62" s="502" t="s">
        <v>536</v>
      </c>
      <c r="H62" s="502">
        <v>1</v>
      </c>
      <c r="I62" s="502" t="s">
        <v>536</v>
      </c>
      <c r="J62" s="502">
        <v>1</v>
      </c>
      <c r="K62" s="502">
        <v>4</v>
      </c>
      <c r="L62" s="502">
        <v>2</v>
      </c>
      <c r="M62" s="502">
        <v>2</v>
      </c>
      <c r="N62" s="502">
        <v>5</v>
      </c>
      <c r="O62" s="502">
        <v>7</v>
      </c>
      <c r="P62" s="530">
        <v>15</v>
      </c>
      <c r="Q62" s="527">
        <v>25</v>
      </c>
      <c r="R62" s="502">
        <v>51</v>
      </c>
      <c r="S62" s="502">
        <v>93</v>
      </c>
      <c r="T62" s="502">
        <v>137</v>
      </c>
      <c r="U62" s="502">
        <v>212</v>
      </c>
      <c r="V62" s="502">
        <v>280</v>
      </c>
      <c r="W62" s="502">
        <v>322</v>
      </c>
      <c r="X62" s="502">
        <v>463</v>
      </c>
      <c r="Y62" s="502">
        <v>525</v>
      </c>
      <c r="Z62" s="502">
        <v>538</v>
      </c>
      <c r="AA62" s="502">
        <v>476</v>
      </c>
      <c r="AB62" s="502">
        <v>245</v>
      </c>
      <c r="AC62" s="502">
        <v>73</v>
      </c>
      <c r="AD62" s="502">
        <v>7</v>
      </c>
      <c r="AE62" s="502" t="s">
        <v>536</v>
      </c>
      <c r="AF62" s="522"/>
    </row>
    <row r="63" spans="1:32" ht="13.5">
      <c r="A63" s="498"/>
      <c r="B63" s="499"/>
      <c r="C63" s="500"/>
      <c r="D63" s="501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30"/>
      <c r="Q63" s="527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02"/>
      <c r="AD63" s="502"/>
      <c r="AE63" s="502"/>
      <c r="AF63" s="522"/>
    </row>
    <row r="64" spans="1:32" ht="13.5">
      <c r="A64" s="503" t="s">
        <v>159</v>
      </c>
      <c r="B64" s="499" t="s">
        <v>551</v>
      </c>
      <c r="C64" s="500" t="s">
        <v>10</v>
      </c>
      <c r="D64" s="501">
        <v>160</v>
      </c>
      <c r="E64" s="502" t="s">
        <v>536</v>
      </c>
      <c r="F64" s="502" t="s">
        <v>536</v>
      </c>
      <c r="G64" s="502" t="s">
        <v>536</v>
      </c>
      <c r="H64" s="502" t="s">
        <v>536</v>
      </c>
      <c r="I64" s="502" t="s">
        <v>536</v>
      </c>
      <c r="J64" s="502" t="s">
        <v>536</v>
      </c>
      <c r="K64" s="502" t="s">
        <v>536</v>
      </c>
      <c r="L64" s="502" t="s">
        <v>536</v>
      </c>
      <c r="M64" s="502" t="s">
        <v>536</v>
      </c>
      <c r="N64" s="502" t="s">
        <v>536</v>
      </c>
      <c r="O64" s="502" t="s">
        <v>536</v>
      </c>
      <c r="P64" s="530" t="s">
        <v>536</v>
      </c>
      <c r="Q64" s="527">
        <v>1</v>
      </c>
      <c r="R64" s="502">
        <v>1</v>
      </c>
      <c r="S64" s="502">
        <v>3</v>
      </c>
      <c r="T64" s="502">
        <v>7</v>
      </c>
      <c r="U64" s="502">
        <v>8</v>
      </c>
      <c r="V64" s="502">
        <v>18</v>
      </c>
      <c r="W64" s="502">
        <v>21</v>
      </c>
      <c r="X64" s="502">
        <v>32</v>
      </c>
      <c r="Y64" s="502">
        <v>30</v>
      </c>
      <c r="Z64" s="502">
        <v>14</v>
      </c>
      <c r="AA64" s="502">
        <v>16</v>
      </c>
      <c r="AB64" s="502">
        <v>6</v>
      </c>
      <c r="AC64" s="502">
        <v>3</v>
      </c>
      <c r="AD64" s="502" t="s">
        <v>536</v>
      </c>
      <c r="AE64" s="502" t="s">
        <v>536</v>
      </c>
      <c r="AF64" s="523" t="s">
        <v>159</v>
      </c>
    </row>
    <row r="65" spans="1:32" ht="13.5">
      <c r="A65" s="498"/>
      <c r="B65" s="499"/>
      <c r="C65" s="500" t="s">
        <v>11</v>
      </c>
      <c r="D65" s="501">
        <v>121</v>
      </c>
      <c r="E65" s="502" t="s">
        <v>536</v>
      </c>
      <c r="F65" s="502" t="s">
        <v>536</v>
      </c>
      <c r="G65" s="502" t="s">
        <v>536</v>
      </c>
      <c r="H65" s="502" t="s">
        <v>536</v>
      </c>
      <c r="I65" s="502" t="s">
        <v>536</v>
      </c>
      <c r="J65" s="502" t="s">
        <v>536</v>
      </c>
      <c r="K65" s="502" t="s">
        <v>536</v>
      </c>
      <c r="L65" s="502" t="s">
        <v>536</v>
      </c>
      <c r="M65" s="502" t="s">
        <v>536</v>
      </c>
      <c r="N65" s="502" t="s">
        <v>536</v>
      </c>
      <c r="O65" s="502" t="s">
        <v>536</v>
      </c>
      <c r="P65" s="530" t="s">
        <v>536</v>
      </c>
      <c r="Q65" s="527">
        <v>1</v>
      </c>
      <c r="R65" s="502">
        <v>1</v>
      </c>
      <c r="S65" s="502">
        <v>3</v>
      </c>
      <c r="T65" s="502">
        <v>4</v>
      </c>
      <c r="U65" s="502">
        <v>7</v>
      </c>
      <c r="V65" s="502">
        <v>17</v>
      </c>
      <c r="W65" s="502">
        <v>18</v>
      </c>
      <c r="X65" s="502">
        <v>25</v>
      </c>
      <c r="Y65" s="502">
        <v>21</v>
      </c>
      <c r="Z65" s="502">
        <v>9</v>
      </c>
      <c r="AA65" s="502">
        <v>11</v>
      </c>
      <c r="AB65" s="502">
        <v>2</v>
      </c>
      <c r="AC65" s="502">
        <v>2</v>
      </c>
      <c r="AD65" s="502" t="s">
        <v>536</v>
      </c>
      <c r="AE65" s="502" t="s">
        <v>536</v>
      </c>
      <c r="AF65" s="522"/>
    </row>
    <row r="66" spans="1:32" ht="13.5">
      <c r="A66" s="498"/>
      <c r="B66" s="499"/>
      <c r="C66" s="500" t="s">
        <v>12</v>
      </c>
      <c r="D66" s="501">
        <v>39</v>
      </c>
      <c r="E66" s="502" t="s">
        <v>536</v>
      </c>
      <c r="F66" s="502" t="s">
        <v>536</v>
      </c>
      <c r="G66" s="502" t="s">
        <v>536</v>
      </c>
      <c r="H66" s="502" t="s">
        <v>536</v>
      </c>
      <c r="I66" s="502" t="s">
        <v>536</v>
      </c>
      <c r="J66" s="502" t="s">
        <v>536</v>
      </c>
      <c r="K66" s="502" t="s">
        <v>536</v>
      </c>
      <c r="L66" s="502" t="s">
        <v>536</v>
      </c>
      <c r="M66" s="502" t="s">
        <v>536</v>
      </c>
      <c r="N66" s="502" t="s">
        <v>536</v>
      </c>
      <c r="O66" s="502" t="s">
        <v>536</v>
      </c>
      <c r="P66" s="530" t="s">
        <v>536</v>
      </c>
      <c r="Q66" s="527" t="s">
        <v>536</v>
      </c>
      <c r="R66" s="502" t="s">
        <v>536</v>
      </c>
      <c r="S66" s="502" t="s">
        <v>536</v>
      </c>
      <c r="T66" s="502">
        <v>3</v>
      </c>
      <c r="U66" s="502">
        <v>1</v>
      </c>
      <c r="V66" s="502">
        <v>1</v>
      </c>
      <c r="W66" s="502">
        <v>3</v>
      </c>
      <c r="X66" s="502">
        <v>7</v>
      </c>
      <c r="Y66" s="502">
        <v>9</v>
      </c>
      <c r="Z66" s="502">
        <v>5</v>
      </c>
      <c r="AA66" s="502">
        <v>5</v>
      </c>
      <c r="AB66" s="502">
        <v>4</v>
      </c>
      <c r="AC66" s="502">
        <v>1</v>
      </c>
      <c r="AD66" s="502" t="s">
        <v>536</v>
      </c>
      <c r="AE66" s="502" t="s">
        <v>536</v>
      </c>
      <c r="AF66" s="522"/>
    </row>
    <row r="67" spans="1:32" ht="13.5">
      <c r="A67" s="498"/>
      <c r="B67" s="499"/>
      <c r="C67" s="500"/>
      <c r="D67" s="501"/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30"/>
      <c r="Q67" s="527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22"/>
    </row>
    <row r="68" spans="1:32" ht="13.5">
      <c r="A68" s="503" t="s">
        <v>160</v>
      </c>
      <c r="B68" s="499" t="s">
        <v>552</v>
      </c>
      <c r="C68" s="500" t="s">
        <v>10</v>
      </c>
      <c r="D68" s="501">
        <v>268</v>
      </c>
      <c r="E68" s="502" t="s">
        <v>536</v>
      </c>
      <c r="F68" s="502" t="s">
        <v>536</v>
      </c>
      <c r="G68" s="502" t="s">
        <v>536</v>
      </c>
      <c r="H68" s="502" t="s">
        <v>536</v>
      </c>
      <c r="I68" s="502" t="s">
        <v>536</v>
      </c>
      <c r="J68" s="502" t="s">
        <v>536</v>
      </c>
      <c r="K68" s="502" t="s">
        <v>536</v>
      </c>
      <c r="L68" s="502" t="s">
        <v>536</v>
      </c>
      <c r="M68" s="502" t="s">
        <v>536</v>
      </c>
      <c r="N68" s="502" t="s">
        <v>536</v>
      </c>
      <c r="O68" s="502" t="s">
        <v>536</v>
      </c>
      <c r="P68" s="530" t="s">
        <v>536</v>
      </c>
      <c r="Q68" s="527" t="s">
        <v>536</v>
      </c>
      <c r="R68" s="502" t="s">
        <v>536</v>
      </c>
      <c r="S68" s="502">
        <v>7</v>
      </c>
      <c r="T68" s="502">
        <v>19</v>
      </c>
      <c r="U68" s="502">
        <v>35</v>
      </c>
      <c r="V68" s="502">
        <v>39</v>
      </c>
      <c r="W68" s="502">
        <v>42</v>
      </c>
      <c r="X68" s="502">
        <v>43</v>
      </c>
      <c r="Y68" s="502">
        <v>30</v>
      </c>
      <c r="Z68" s="502">
        <v>29</v>
      </c>
      <c r="AA68" s="502">
        <v>17</v>
      </c>
      <c r="AB68" s="502">
        <v>6</v>
      </c>
      <c r="AC68" s="502">
        <v>1</v>
      </c>
      <c r="AD68" s="502" t="s">
        <v>536</v>
      </c>
      <c r="AE68" s="502" t="s">
        <v>536</v>
      </c>
      <c r="AF68" s="523" t="s">
        <v>160</v>
      </c>
    </row>
    <row r="69" spans="1:32" ht="13.5">
      <c r="A69" s="498"/>
      <c r="B69" s="499"/>
      <c r="C69" s="500" t="s">
        <v>11</v>
      </c>
      <c r="D69" s="501">
        <v>235</v>
      </c>
      <c r="E69" s="502" t="s">
        <v>536</v>
      </c>
      <c r="F69" s="502" t="s">
        <v>536</v>
      </c>
      <c r="G69" s="502" t="s">
        <v>536</v>
      </c>
      <c r="H69" s="502" t="s">
        <v>536</v>
      </c>
      <c r="I69" s="502" t="s">
        <v>536</v>
      </c>
      <c r="J69" s="502" t="s">
        <v>536</v>
      </c>
      <c r="K69" s="502" t="s">
        <v>536</v>
      </c>
      <c r="L69" s="502" t="s">
        <v>536</v>
      </c>
      <c r="M69" s="502" t="s">
        <v>536</v>
      </c>
      <c r="N69" s="502" t="s">
        <v>536</v>
      </c>
      <c r="O69" s="502" t="s">
        <v>536</v>
      </c>
      <c r="P69" s="530" t="s">
        <v>536</v>
      </c>
      <c r="Q69" s="527" t="s">
        <v>536</v>
      </c>
      <c r="R69" s="502" t="s">
        <v>536</v>
      </c>
      <c r="S69" s="502">
        <v>5</v>
      </c>
      <c r="T69" s="502">
        <v>17</v>
      </c>
      <c r="U69" s="502">
        <v>32</v>
      </c>
      <c r="V69" s="502">
        <v>35</v>
      </c>
      <c r="W69" s="502">
        <v>42</v>
      </c>
      <c r="X69" s="502">
        <v>42</v>
      </c>
      <c r="Y69" s="502">
        <v>25</v>
      </c>
      <c r="Z69" s="502">
        <v>23</v>
      </c>
      <c r="AA69" s="502">
        <v>9</v>
      </c>
      <c r="AB69" s="502">
        <v>4</v>
      </c>
      <c r="AC69" s="502">
        <v>1</v>
      </c>
      <c r="AD69" s="502" t="s">
        <v>536</v>
      </c>
      <c r="AE69" s="502" t="s">
        <v>536</v>
      </c>
      <c r="AF69" s="522"/>
    </row>
    <row r="70" spans="1:32" ht="13.5">
      <c r="A70" s="498"/>
      <c r="B70" s="499"/>
      <c r="C70" s="500" t="s">
        <v>12</v>
      </c>
      <c r="D70" s="501">
        <v>33</v>
      </c>
      <c r="E70" s="502" t="s">
        <v>536</v>
      </c>
      <c r="F70" s="502" t="s">
        <v>536</v>
      </c>
      <c r="G70" s="502" t="s">
        <v>536</v>
      </c>
      <c r="H70" s="502" t="s">
        <v>536</v>
      </c>
      <c r="I70" s="502" t="s">
        <v>536</v>
      </c>
      <c r="J70" s="502" t="s">
        <v>536</v>
      </c>
      <c r="K70" s="502" t="s">
        <v>536</v>
      </c>
      <c r="L70" s="502" t="s">
        <v>536</v>
      </c>
      <c r="M70" s="502" t="s">
        <v>536</v>
      </c>
      <c r="N70" s="502" t="s">
        <v>536</v>
      </c>
      <c r="O70" s="502" t="s">
        <v>536</v>
      </c>
      <c r="P70" s="530" t="s">
        <v>536</v>
      </c>
      <c r="Q70" s="527" t="s">
        <v>536</v>
      </c>
      <c r="R70" s="502" t="s">
        <v>536</v>
      </c>
      <c r="S70" s="502">
        <v>2</v>
      </c>
      <c r="T70" s="502">
        <v>2</v>
      </c>
      <c r="U70" s="502">
        <v>3</v>
      </c>
      <c r="V70" s="502">
        <v>4</v>
      </c>
      <c r="W70" s="502" t="s">
        <v>536</v>
      </c>
      <c r="X70" s="502">
        <v>1</v>
      </c>
      <c r="Y70" s="502">
        <v>5</v>
      </c>
      <c r="Z70" s="502">
        <v>6</v>
      </c>
      <c r="AA70" s="502">
        <v>8</v>
      </c>
      <c r="AB70" s="502">
        <v>2</v>
      </c>
      <c r="AC70" s="502" t="s">
        <v>536</v>
      </c>
      <c r="AD70" s="502" t="s">
        <v>536</v>
      </c>
      <c r="AE70" s="502" t="s">
        <v>536</v>
      </c>
      <c r="AF70" s="522"/>
    </row>
    <row r="71" spans="1:32" ht="13.5">
      <c r="A71" s="498"/>
      <c r="B71" s="499"/>
      <c r="C71" s="500"/>
      <c r="D71" s="501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30"/>
      <c r="Q71" s="527"/>
      <c r="R71" s="502"/>
      <c r="S71" s="502"/>
      <c r="T71" s="502"/>
      <c r="U71" s="502"/>
      <c r="V71" s="502"/>
      <c r="W71" s="502"/>
      <c r="X71" s="502"/>
      <c r="Y71" s="502"/>
      <c r="Z71" s="502"/>
      <c r="AA71" s="502"/>
      <c r="AB71" s="502"/>
      <c r="AC71" s="502"/>
      <c r="AD71" s="502"/>
      <c r="AE71" s="502"/>
      <c r="AF71" s="522"/>
    </row>
    <row r="72" spans="1:32" ht="13.5">
      <c r="A72" s="503" t="s">
        <v>161</v>
      </c>
      <c r="B72" s="499" t="s">
        <v>553</v>
      </c>
      <c r="C72" s="500" t="s">
        <v>10</v>
      </c>
      <c r="D72" s="501">
        <v>1344</v>
      </c>
      <c r="E72" s="502" t="s">
        <v>536</v>
      </c>
      <c r="F72" s="502" t="s">
        <v>536</v>
      </c>
      <c r="G72" s="502" t="s">
        <v>536</v>
      </c>
      <c r="H72" s="502" t="s">
        <v>536</v>
      </c>
      <c r="I72" s="502" t="s">
        <v>536</v>
      </c>
      <c r="J72" s="502" t="s">
        <v>536</v>
      </c>
      <c r="K72" s="502" t="s">
        <v>536</v>
      </c>
      <c r="L72" s="502" t="s">
        <v>536</v>
      </c>
      <c r="M72" s="502" t="s">
        <v>536</v>
      </c>
      <c r="N72" s="502">
        <v>1</v>
      </c>
      <c r="O72" s="502" t="s">
        <v>536</v>
      </c>
      <c r="P72" s="530">
        <v>4</v>
      </c>
      <c r="Q72" s="527">
        <v>11</v>
      </c>
      <c r="R72" s="502">
        <v>11</v>
      </c>
      <c r="S72" s="502">
        <v>22</v>
      </c>
      <c r="T72" s="502">
        <v>47</v>
      </c>
      <c r="U72" s="502">
        <v>80</v>
      </c>
      <c r="V72" s="502">
        <v>110</v>
      </c>
      <c r="W72" s="502">
        <v>134</v>
      </c>
      <c r="X72" s="502">
        <v>231</v>
      </c>
      <c r="Y72" s="502">
        <v>237</v>
      </c>
      <c r="Z72" s="502">
        <v>196</v>
      </c>
      <c r="AA72" s="502">
        <v>159</v>
      </c>
      <c r="AB72" s="502">
        <v>79</v>
      </c>
      <c r="AC72" s="502">
        <v>22</v>
      </c>
      <c r="AD72" s="502" t="s">
        <v>536</v>
      </c>
      <c r="AE72" s="502" t="s">
        <v>536</v>
      </c>
      <c r="AF72" s="523" t="s">
        <v>161</v>
      </c>
    </row>
    <row r="73" spans="1:32" ht="13.5">
      <c r="A73" s="498"/>
      <c r="B73" s="499"/>
      <c r="C73" s="500" t="s">
        <v>11</v>
      </c>
      <c r="D73" s="501">
        <v>862</v>
      </c>
      <c r="E73" s="502" t="s">
        <v>536</v>
      </c>
      <c r="F73" s="502" t="s">
        <v>536</v>
      </c>
      <c r="G73" s="502" t="s">
        <v>536</v>
      </c>
      <c r="H73" s="502" t="s">
        <v>536</v>
      </c>
      <c r="I73" s="502" t="s">
        <v>536</v>
      </c>
      <c r="J73" s="502" t="s">
        <v>536</v>
      </c>
      <c r="K73" s="502" t="s">
        <v>536</v>
      </c>
      <c r="L73" s="502" t="s">
        <v>536</v>
      </c>
      <c r="M73" s="502" t="s">
        <v>536</v>
      </c>
      <c r="N73" s="502" t="s">
        <v>536</v>
      </c>
      <c r="O73" s="502" t="s">
        <v>536</v>
      </c>
      <c r="P73" s="530">
        <v>1</v>
      </c>
      <c r="Q73" s="527">
        <v>5</v>
      </c>
      <c r="R73" s="502">
        <v>5</v>
      </c>
      <c r="S73" s="502">
        <v>10</v>
      </c>
      <c r="T73" s="502">
        <v>30</v>
      </c>
      <c r="U73" s="502">
        <v>62</v>
      </c>
      <c r="V73" s="502">
        <v>73</v>
      </c>
      <c r="W73" s="502">
        <v>101</v>
      </c>
      <c r="X73" s="502">
        <v>156</v>
      </c>
      <c r="Y73" s="502">
        <v>171</v>
      </c>
      <c r="Z73" s="502">
        <v>132</v>
      </c>
      <c r="AA73" s="502">
        <v>82</v>
      </c>
      <c r="AB73" s="502">
        <v>30</v>
      </c>
      <c r="AC73" s="502">
        <v>4</v>
      </c>
      <c r="AD73" s="502" t="s">
        <v>536</v>
      </c>
      <c r="AE73" s="502" t="s">
        <v>536</v>
      </c>
      <c r="AF73" s="522"/>
    </row>
    <row r="74" spans="1:32" ht="13.5">
      <c r="A74" s="504"/>
      <c r="B74" s="505"/>
      <c r="C74" s="506" t="s">
        <v>12</v>
      </c>
      <c r="D74" s="507">
        <v>482</v>
      </c>
      <c r="E74" s="508" t="s">
        <v>536</v>
      </c>
      <c r="F74" s="508" t="s">
        <v>536</v>
      </c>
      <c r="G74" s="508" t="s">
        <v>536</v>
      </c>
      <c r="H74" s="508" t="s">
        <v>536</v>
      </c>
      <c r="I74" s="508" t="s">
        <v>536</v>
      </c>
      <c r="J74" s="508" t="s">
        <v>536</v>
      </c>
      <c r="K74" s="508" t="s">
        <v>536</v>
      </c>
      <c r="L74" s="508" t="s">
        <v>536</v>
      </c>
      <c r="M74" s="508" t="s">
        <v>536</v>
      </c>
      <c r="N74" s="508">
        <v>1</v>
      </c>
      <c r="O74" s="508" t="s">
        <v>536</v>
      </c>
      <c r="P74" s="531">
        <v>3</v>
      </c>
      <c r="Q74" s="528">
        <v>6</v>
      </c>
      <c r="R74" s="508">
        <v>6</v>
      </c>
      <c r="S74" s="508">
        <v>12</v>
      </c>
      <c r="T74" s="508">
        <v>17</v>
      </c>
      <c r="U74" s="508">
        <v>18</v>
      </c>
      <c r="V74" s="508">
        <v>37</v>
      </c>
      <c r="W74" s="508">
        <v>33</v>
      </c>
      <c r="X74" s="508">
        <v>75</v>
      </c>
      <c r="Y74" s="508">
        <v>66</v>
      </c>
      <c r="Z74" s="508">
        <v>64</v>
      </c>
      <c r="AA74" s="508">
        <v>77</v>
      </c>
      <c r="AB74" s="508">
        <v>49</v>
      </c>
      <c r="AC74" s="508">
        <v>18</v>
      </c>
      <c r="AD74" s="508" t="s">
        <v>536</v>
      </c>
      <c r="AE74" s="508" t="s">
        <v>536</v>
      </c>
      <c r="AF74" s="524"/>
    </row>
    <row r="75" spans="3:31" ht="13.5">
      <c r="C75" s="490" t="s">
        <v>667</v>
      </c>
      <c r="D75" s="491" t="s">
        <v>668</v>
      </c>
      <c r="E75" s="489" t="s">
        <v>668</v>
      </c>
      <c r="F75" s="489" t="s">
        <v>668</v>
      </c>
      <c r="G75" s="489" t="s">
        <v>668</v>
      </c>
      <c r="H75" s="489" t="s">
        <v>668</v>
      </c>
      <c r="I75" s="489" t="s">
        <v>668</v>
      </c>
      <c r="J75" s="489" t="s">
        <v>668</v>
      </c>
      <c r="K75" s="489" t="s">
        <v>668</v>
      </c>
      <c r="L75" s="489" t="s">
        <v>668</v>
      </c>
      <c r="M75" s="489" t="s">
        <v>668</v>
      </c>
      <c r="N75" s="489" t="s">
        <v>668</v>
      </c>
      <c r="O75" s="489" t="s">
        <v>668</v>
      </c>
      <c r="P75" s="489" t="s">
        <v>668</v>
      </c>
      <c r="Q75" s="489" t="s">
        <v>668</v>
      </c>
      <c r="R75" s="489" t="s">
        <v>668</v>
      </c>
      <c r="S75" s="489" t="s">
        <v>668</v>
      </c>
      <c r="T75" s="489" t="s">
        <v>668</v>
      </c>
      <c r="U75" s="489" t="s">
        <v>668</v>
      </c>
      <c r="V75" s="489" t="s">
        <v>668</v>
      </c>
      <c r="W75" s="489" t="s">
        <v>668</v>
      </c>
      <c r="X75" s="489" t="s">
        <v>668</v>
      </c>
      <c r="Y75" s="489" t="s">
        <v>668</v>
      </c>
      <c r="Z75" s="489" t="s">
        <v>668</v>
      </c>
      <c r="AA75" s="489" t="s">
        <v>668</v>
      </c>
      <c r="AB75" s="489" t="s">
        <v>668</v>
      </c>
      <c r="AC75" s="489" t="s">
        <v>668</v>
      </c>
      <c r="AD75" s="489" t="s">
        <v>668</v>
      </c>
      <c r="AE75" s="489" t="s">
        <v>668</v>
      </c>
    </row>
    <row r="77" spans="3:31" ht="13.5">
      <c r="C77" s="490" t="s">
        <v>667</v>
      </c>
      <c r="D77" s="491" t="s">
        <v>668</v>
      </c>
      <c r="E77" s="489" t="s">
        <v>668</v>
      </c>
      <c r="F77" s="489" t="s">
        <v>668</v>
      </c>
      <c r="G77" s="415" t="s">
        <v>714</v>
      </c>
      <c r="H77" s="489" t="s">
        <v>668</v>
      </c>
      <c r="I77" s="489" t="s">
        <v>668</v>
      </c>
      <c r="J77" s="489" t="s">
        <v>668</v>
      </c>
      <c r="K77" s="489" t="s">
        <v>668</v>
      </c>
      <c r="L77" s="489" t="s">
        <v>668</v>
      </c>
      <c r="M77" s="489" t="s">
        <v>668</v>
      </c>
      <c r="N77" s="489" t="s">
        <v>668</v>
      </c>
      <c r="O77" s="489" t="s">
        <v>668</v>
      </c>
      <c r="P77" s="489" t="s">
        <v>668</v>
      </c>
      <c r="Q77" s="489" t="s">
        <v>668</v>
      </c>
      <c r="R77" s="489" t="s">
        <v>668</v>
      </c>
      <c r="S77" s="489" t="s">
        <v>668</v>
      </c>
      <c r="T77" s="489" t="s">
        <v>668</v>
      </c>
      <c r="U77" s="489" t="s">
        <v>668</v>
      </c>
      <c r="V77" s="489" t="s">
        <v>668</v>
      </c>
      <c r="W77" s="489" t="s">
        <v>668</v>
      </c>
      <c r="Y77" s="415" t="s">
        <v>715</v>
      </c>
      <c r="Z77" s="489" t="s">
        <v>668</v>
      </c>
      <c r="AA77" s="489" t="s">
        <v>668</v>
      </c>
      <c r="AB77" s="489" t="s">
        <v>668</v>
      </c>
      <c r="AC77" s="489" t="s">
        <v>668</v>
      </c>
      <c r="AD77" s="489" t="s">
        <v>668</v>
      </c>
      <c r="AE77" s="489" t="s">
        <v>668</v>
      </c>
    </row>
    <row r="81" ht="7.5" customHeight="1"/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68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sdouser</cp:lastModifiedBy>
  <cp:lastPrinted>2007-01-19T01:37:38Z</cp:lastPrinted>
  <dcterms:created xsi:type="dcterms:W3CDTF">2001-06-22T02:04:34Z</dcterms:created>
  <dcterms:modified xsi:type="dcterms:W3CDTF">2008-10-27T01:22:31Z</dcterms:modified>
  <cp:category/>
  <cp:version/>
  <cp:contentType/>
  <cp:contentStatus/>
</cp:coreProperties>
</file>