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2"/>
  </bookViews>
  <sheets>
    <sheet name="界紙" sheetId="1" r:id="rId1"/>
    <sheet name="１" sheetId="2" r:id="rId2"/>
    <sheet name="2" sheetId="3" r:id="rId3"/>
    <sheet name="３" sheetId="4" r:id="rId4"/>
    <sheet name="4(1)" sheetId="5" r:id="rId5"/>
    <sheet name="4(2)" sheetId="6" r:id="rId6"/>
    <sheet name="4(3)" sheetId="7" r:id="rId7"/>
    <sheet name="4(4)" sheetId="8" r:id="rId8"/>
    <sheet name="5（1）" sheetId="9" r:id="rId9"/>
    <sheet name="5（2）" sheetId="10" r:id="rId10"/>
    <sheet name="5（3）" sheetId="11" r:id="rId11"/>
    <sheet name="5（4）" sheetId="12" r:id="rId12"/>
    <sheet name="5（5）" sheetId="13" r:id="rId13"/>
    <sheet name="5（6）" sheetId="14" r:id="rId14"/>
    <sheet name="5（7）" sheetId="15" r:id="rId15"/>
    <sheet name="６" sheetId="16" r:id="rId16"/>
    <sheet name="７" sheetId="17" r:id="rId17"/>
    <sheet name="人口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?__" localSheetId="16">'７'!#REF!</definedName>
    <definedName name="__123Graph_A" hidden="1">'１'!$D$10:$D$56</definedName>
    <definedName name="__123Graph_B" localSheetId="1" hidden="1">'１'!#REF!</definedName>
    <definedName name="__123Graph_B" localSheetId="3" hidden="1">'[4]表１'!#REF!</definedName>
    <definedName name="__123Graph_B" localSheetId="15" hidden="1">'[4]表１'!#REF!</definedName>
    <definedName name="__123Graph_B" localSheetId="17" hidden="1">'[5]表１'!#REF!</definedName>
    <definedName name="__123Graph_B" hidden="1">'[1]表１'!#REF!</definedName>
    <definedName name="__123Graph_D" hidden="1">'１'!$G$10:$G$56</definedName>
    <definedName name="__123Graph_E" hidden="1">'１'!$I$10:$I$56</definedName>
    <definedName name="__123Graph_X" hidden="1">'１'!$A$10:$A$56</definedName>
    <definedName name="_BRANCH_\A_" localSheetId="16">'７'!#REF!</definedName>
    <definedName name="_BRANCH_\B_" localSheetId="3">'[5]表５'!#REF!</definedName>
    <definedName name="_BRANCH_\B_" localSheetId="15">'[5]表５'!#REF!</definedName>
    <definedName name="_BRANCH_\B_" localSheetId="16">'７'!#REF!</definedName>
    <definedName name="_BRANCH_\B_" localSheetId="17">'[5]表５'!#REF!</definedName>
    <definedName name="_BRANCH_\B_">'[3]表５'!#REF!</definedName>
    <definedName name="_D_" localSheetId="16">'７'!#REF!</definedName>
    <definedName name="_D__L_" localSheetId="3">'[5]表５'!#REF!</definedName>
    <definedName name="_D__L_" localSheetId="15">'[5]表５'!#REF!</definedName>
    <definedName name="_D__L_" localSheetId="16">'７'!#REF!</definedName>
    <definedName name="_D__L_" localSheetId="17">'[5]表５'!#REF!</definedName>
    <definedName name="_D__L_">'[3]表５'!#REF!</definedName>
    <definedName name="_Fill" hidden="1">'１'!$A$5:$A$8</definedName>
    <definedName name="_Key1" localSheetId="3" hidden="1">'３'!#REF!</definedName>
    <definedName name="_Key1" localSheetId="15" hidden="1">'[4]表５'!#REF!</definedName>
    <definedName name="_Key1" localSheetId="16" hidden="1">'７'!#REF!</definedName>
    <definedName name="_Key1" localSheetId="17" hidden="1">'[5]表５'!#REF!</definedName>
    <definedName name="_Key1" hidden="1">'[1]表５'!#REF!</definedName>
    <definedName name="_Order1" hidden="1">0</definedName>
    <definedName name="_R_" localSheetId="3">'[5]表５'!#REF!</definedName>
    <definedName name="_R_" localSheetId="15">'[5]表５'!#REF!</definedName>
    <definedName name="_R_" localSheetId="16">'７'!#REF!</definedName>
    <definedName name="_R_" localSheetId="17">'[5]表５'!#REF!</definedName>
    <definedName name="_R_">'[3]表５'!#REF!</definedName>
    <definedName name="_Regression_Int" localSheetId="3" hidden="1">1</definedName>
    <definedName name="_Regression_Int" localSheetId="16" hidden="1">1</definedName>
    <definedName name="\a" localSheetId="1">'１'!#REF!</definedName>
    <definedName name="\a" localSheetId="3">'[5]表１'!#REF!</definedName>
    <definedName name="\a" localSheetId="15">'[5]表１'!#REF!</definedName>
    <definedName name="\a" localSheetId="16">'７'!#REF!</definedName>
    <definedName name="\a" localSheetId="17">'[5]表１'!#REF!</definedName>
    <definedName name="\a">'[3]表１'!#REF!</definedName>
    <definedName name="\b" localSheetId="3">'[5]表５'!#REF!</definedName>
    <definedName name="\b" localSheetId="15">'[5]表５'!#REF!</definedName>
    <definedName name="\b" localSheetId="16">'７'!#REF!</definedName>
    <definedName name="\b" localSheetId="17">'[5]表５'!#REF!</definedName>
    <definedName name="\b">'[3]表５'!#REF!</definedName>
    <definedName name="DATABASE" localSheetId="3">'[5]表５'!#REF!</definedName>
    <definedName name="DATABASE" localSheetId="15">'[5]表５'!#REF!</definedName>
    <definedName name="DATABASE" localSheetId="16">'７'!#REF!</definedName>
    <definedName name="DATABASE" localSheetId="17">'[5]表５'!#REF!</definedName>
    <definedName name="DATABASE">'[3]表５'!#REF!</definedName>
    <definedName name="Database_MI" localSheetId="3">'[5]表５'!#REF!</definedName>
    <definedName name="Database_MI" localSheetId="15">'[5]表５'!#REF!</definedName>
    <definedName name="Database_MI" localSheetId="16">'７'!#REF!</definedName>
    <definedName name="Database_MI" localSheetId="17">'[5]表５'!#REF!</definedName>
    <definedName name="Database_MI">'[3]表５'!#REF!</definedName>
    <definedName name="dyg">#REF!</definedName>
    <definedName name="_xlnm.Print_Area" localSheetId="1">'１'!$A$1:$AA$71</definedName>
    <definedName name="_xlnm.Print_Area" localSheetId="2">'2'!$A$1:$V$113</definedName>
    <definedName name="_xlnm.Print_Area" localSheetId="3">'３'!$A$1:$N$113</definedName>
    <definedName name="_xlnm.Print_Area" localSheetId="4">'4(1)'!$A$1:$N$72</definedName>
    <definedName name="_xlnm.Print_Area" localSheetId="8">'5（1）'!$A$1:$AI$91</definedName>
    <definedName name="_xlnm.Print_Area" localSheetId="9">'5（2）'!$A$1:$AI$87</definedName>
    <definedName name="_xlnm.Print_Area" localSheetId="10">'5（3）'!$A$1:$AI$93</definedName>
    <definedName name="_xlnm.Print_Area" localSheetId="11">'5（4）'!$A$1:$AI$93</definedName>
    <definedName name="_xlnm.Print_Area" localSheetId="12">'5（5）'!$A$1:$AI$93</definedName>
    <definedName name="_xlnm.Print_Area" localSheetId="13">'5（6）'!$A$1:$AI$93</definedName>
    <definedName name="_xlnm.Print_Area" localSheetId="14">'5（7）'!$A$1:$AI$94</definedName>
    <definedName name="_xlnm.Print_Area" localSheetId="16">'７'!#REF!</definedName>
    <definedName name="_xlnm.Print_Area" localSheetId="0">'界紙'!$A$1:$K$48</definedName>
    <definedName name="_xlnm.Print_Area" localSheetId="17">'人口'!$A$1:$K$51</definedName>
    <definedName name="Print_Area_MI" localSheetId="1">'１'!$A$1:$I$57</definedName>
    <definedName name="_xlnm.Print_Titles" localSheetId="8">'5（1）'!$3:$4</definedName>
    <definedName name="_xlnm.Print_Titles" localSheetId="9">'5（2）'!$3:$4</definedName>
    <definedName name="_xlnm.Print_Titles" localSheetId="10">'5（3）'!$3:$4</definedName>
    <definedName name="_xlnm.Print_Titles" localSheetId="11">'5（4）'!$3:$4</definedName>
    <definedName name="_xlnm.Print_Titles" localSheetId="12">'5（5）'!$3:$4</definedName>
    <definedName name="_xlnm.Print_Titles" localSheetId="13">'5（6）'!$3:$4</definedName>
    <definedName name="_xlnm.Print_Titles" localSheetId="14">'5（7）'!$3:$4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<sst xmlns="http://schemas.openxmlformats.org/spreadsheetml/2006/main" count="8596" uniqueCount="718">
  <si>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</si>
  <si>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</si>
  <si>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</si>
  <si>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</si>
  <si>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</si>
  <si>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</si>
  <si>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</si>
  <si>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</si>
  <si>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</si>
  <si>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</si>
  <si>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</si>
  <si>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</si>
  <si>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</si>
  <si>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</si>
  <si>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</si>
  <si>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</si>
  <si>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</si>
  <si>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</si>
  <si>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</si>
  <si>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</si>
  <si>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</si>
  <si>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</si>
  <si>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</si>
  <si>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</si>
  <si>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</si>
  <si>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</si>
  <si>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</si>
  <si>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</si>
  <si>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</si>
  <si>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</si>
  <si>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</si>
  <si>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</si>
  <si>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</si>
  <si>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</si>
  <si>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</si>
  <si>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</si>
  <si>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</si>
  <si>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</si>
  <si>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</si>
  <si>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</si>
  <si>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</si>
  <si>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</si>
  <si>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</si>
  <si>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</si>
  <si>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</si>
  <si>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由比町</t>
  </si>
  <si>
    <t>（前ﾍﾟｰｼﾞからつづく）</t>
  </si>
  <si>
    <t>島田市</t>
  </si>
  <si>
    <t>焼津市</t>
  </si>
  <si>
    <t>藤枝市</t>
  </si>
  <si>
    <t>岡部町</t>
  </si>
  <si>
    <t>大井川町</t>
  </si>
  <si>
    <t>吉田町</t>
  </si>
  <si>
    <t>川根町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</si>
  <si>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</si>
  <si>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</si>
  <si>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</si>
  <si>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</si>
  <si>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</si>
  <si>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</si>
  <si>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</si>
  <si>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</si>
  <si>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</si>
  <si>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</si>
  <si>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</si>
  <si>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</si>
  <si>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</si>
  <si>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</si>
  <si>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</si>
  <si>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</si>
  <si>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</si>
  <si>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</si>
  <si>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</si>
  <si>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</si>
  <si>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</si>
  <si>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</si>
  <si>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</si>
  <si>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</si>
  <si>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</si>
  <si>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</si>
  <si>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</si>
  <si>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</si>
  <si>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</si>
  <si>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</si>
  <si>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</si>
  <si>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</si>
  <si>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</si>
  <si>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</si>
  <si>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</si>
  <si>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</si>
  <si>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</si>
  <si>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</si>
  <si>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</si>
  <si>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</si>
  <si>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</si>
  <si>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</si>
  <si>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</si>
  <si>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</si>
  <si>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</si>
  <si>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</si>
  <si>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</si>
  <si>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</si>
  <si>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</si>
  <si>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</si>
  <si>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</si>
  <si>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</si>
  <si>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</si>
  <si>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</si>
  <si>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</si>
  <si>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</si>
  <si>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</si>
  <si>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</si>
  <si>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</si>
  <si>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</si>
  <si>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</si>
  <si>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</si>
  <si>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</si>
  <si>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</si>
  <si>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</si>
  <si>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</si>
  <si>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</si>
  <si>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</si>
  <si>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</si>
  <si>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</si>
  <si>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</si>
  <si>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</si>
  <si>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</si>
  <si>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</si>
  <si>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</si>
  <si>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</si>
  <si>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</si>
  <si>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</si>
  <si>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</si>
  <si>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</si>
  <si>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</si>
  <si>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</si>
  <si>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</si>
  <si>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</si>
  <si>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</si>
  <si>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</si>
  <si>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</si>
  <si>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01000</t>
  </si>
  <si>
    <t>01100</t>
  </si>
  <si>
    <t>腸管感染症</t>
  </si>
  <si>
    <t>01200</t>
  </si>
  <si>
    <t>01201</t>
  </si>
  <si>
    <t>01202</t>
  </si>
  <si>
    <t>01300</t>
  </si>
  <si>
    <t>敗血症</t>
  </si>
  <si>
    <t>01400</t>
  </si>
  <si>
    <t>ウイルス肝炎</t>
  </si>
  <si>
    <t>01401</t>
  </si>
  <si>
    <t>01402</t>
  </si>
  <si>
    <t>01403</t>
  </si>
  <si>
    <t>01500</t>
  </si>
  <si>
    <t>01600</t>
  </si>
  <si>
    <t>02000</t>
  </si>
  <si>
    <t>02100</t>
  </si>
  <si>
    <t>悪性新生物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</si>
  <si>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</si>
  <si>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</si>
  <si>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</si>
  <si>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</si>
  <si>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</si>
  <si>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</si>
  <si>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</si>
  <si>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</si>
  <si>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</si>
  <si>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</si>
  <si>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</si>
  <si>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</si>
  <si>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</si>
  <si>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</si>
  <si>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</si>
  <si>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</si>
  <si>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</si>
  <si>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</si>
  <si>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</si>
  <si>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</si>
  <si>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</si>
  <si>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</si>
  <si>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</si>
  <si>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</si>
  <si>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</si>
  <si>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</si>
  <si>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</si>
  <si>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</si>
  <si>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</si>
  <si>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</si>
  <si>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</si>
  <si>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</si>
  <si>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</si>
  <si>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</si>
  <si>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</si>
  <si>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</si>
  <si>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髄膜炎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</si>
  <si>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</si>
  <si>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</si>
  <si>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</si>
  <si>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</si>
  <si>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</si>
  <si>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</si>
  <si>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</si>
  <si>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</si>
  <si>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</si>
  <si>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</si>
  <si>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</si>
  <si>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心疾患（高血圧性を除く）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</si>
  <si>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</si>
  <si>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</si>
  <si>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</si>
  <si>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</si>
  <si>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</si>
  <si>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</si>
  <si>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</si>
  <si>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</si>
  <si>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</si>
  <si>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脳血管疾患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</si>
  <si>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</si>
  <si>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</si>
  <si>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</si>
  <si>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</si>
  <si>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</si>
  <si>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</si>
  <si>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</si>
  <si>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</si>
  <si>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</si>
  <si>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</si>
  <si>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肺炎</t>
  </si>
  <si>
    <t>10300</t>
  </si>
  <si>
    <t>10400</t>
  </si>
  <si>
    <t>10500</t>
  </si>
  <si>
    <t>喘息</t>
  </si>
  <si>
    <t>10600</t>
  </si>
  <si>
    <t>11000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</si>
  <si>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</si>
  <si>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</si>
  <si>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</si>
  <si>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</si>
  <si>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</si>
  <si>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</si>
  <si>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</si>
  <si>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</si>
  <si>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</si>
  <si>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</si>
  <si>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</si>
  <si>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</si>
  <si>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</si>
  <si>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</si>
  <si>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</si>
  <si>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</si>
  <si>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</si>
  <si>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</si>
  <si>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</si>
  <si>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</si>
  <si>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</si>
  <si>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</si>
  <si>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</si>
  <si>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</si>
  <si>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</si>
  <si>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</si>
  <si>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</si>
  <si>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</si>
  <si>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</si>
  <si>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</si>
  <si>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</si>
  <si>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17300</t>
  </si>
  <si>
    <t>17400</t>
  </si>
  <si>
    <t>17500</t>
  </si>
  <si>
    <t>18000</t>
  </si>
  <si>
    <t>18100</t>
  </si>
  <si>
    <t>18200</t>
  </si>
  <si>
    <t>乳幼児突然死症候群</t>
  </si>
  <si>
    <t>18300</t>
  </si>
  <si>
    <t>20000</t>
  </si>
  <si>
    <t>20100</t>
  </si>
  <si>
    <t>不慮の事故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</si>
  <si>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</si>
  <si>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</si>
  <si>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</si>
  <si>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</si>
  <si>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</si>
  <si>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</si>
  <si>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</si>
  <si>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</si>
  <si>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</si>
  <si>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他殺</t>
  </si>
  <si>
    <t>20400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</si>
  <si>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</si>
  <si>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</si>
  <si>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</si>
  <si>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</si>
  <si>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</si>
  <si>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</si>
  <si>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</si>
  <si>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</si>
  <si>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</si>
  <si>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</si>
  <si>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</si>
  <si>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</si>
  <si>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</si>
  <si>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</si>
  <si>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</si>
  <si>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</si>
  <si>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</si>
  <si>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</si>
  <si>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</si>
  <si>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</si>
  <si>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</si>
  <si>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</si>
  <si>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</si>
  <si>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</si>
  <si>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</si>
  <si>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</si>
  <si>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</si>
  <si>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</si>
  <si>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</si>
  <si>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</si>
  <si>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</si>
  <si>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</si>
  <si>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</si>
  <si>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</si>
  <si>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</si>
  <si>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</si>
  <si>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</si>
  <si>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</si>
  <si>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</si>
  <si>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</si>
  <si>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</si>
  <si>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</si>
  <si>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- 18 -</t>
  </si>
  <si>
    <t>- 17 -</t>
  </si>
  <si>
    <t xml:space="preserve">  　　22年</t>
  </si>
  <si>
    <t>　　 13年</t>
  </si>
  <si>
    <t>自然
増加率</t>
  </si>
  <si>
    <t>乳児
死亡率</t>
  </si>
  <si>
    <t>合計特殊
出生率</t>
  </si>
  <si>
    <t xml:space="preserve">     Ba 07</t>
  </si>
  <si>
    <t xml:space="preserve">     Ba 08</t>
  </si>
  <si>
    <t xml:space="preserve">   Ba 01</t>
  </si>
  <si>
    <t xml:space="preserve">   Ba 06</t>
  </si>
  <si>
    <t xml:space="preserve">   Ba 02</t>
  </si>
  <si>
    <t xml:space="preserve">   Ba 03</t>
  </si>
  <si>
    <t xml:space="preserve">   Ba 04</t>
  </si>
  <si>
    <t xml:space="preserve">   Ba 05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</si>
  <si>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</si>
  <si>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</si>
  <si>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</si>
  <si>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</si>
  <si>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</si>
  <si>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</si>
  <si>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</si>
  <si>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</si>
  <si>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</si>
  <si>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</si>
  <si>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</si>
  <si>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</si>
  <si>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</si>
  <si>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</si>
  <si>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</si>
  <si>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25</t>
  </si>
  <si>
    <t xml:space="preserve">     Ba 24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</si>
  <si>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</si>
  <si>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</si>
  <si>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</si>
  <si>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</si>
  <si>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</si>
  <si>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</si>
  <si>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</si>
  <si>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</si>
  <si>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</si>
  <si>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</si>
  <si>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</si>
  <si>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</si>
  <si>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</si>
  <si>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</si>
  <si>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</si>
  <si>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</si>
  <si>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</si>
  <si>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</si>
  <si>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</si>
  <si>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</si>
  <si>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</si>
  <si>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</si>
  <si>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</si>
  <si>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</si>
  <si>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</si>
  <si>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</si>
  <si>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</si>
  <si>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</si>
  <si>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</si>
  <si>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</si>
  <si>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</si>
  <si>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死因簡単
分類ｺｰﾄﾞ</t>
  </si>
  <si>
    <t>　　 14年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</si>
  <si>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</si>
  <si>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</si>
  <si>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</si>
  <si>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</si>
  <si>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</si>
  <si>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</si>
  <si>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</si>
  <si>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</si>
  <si>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</si>
  <si>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</si>
  <si>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</si>
  <si>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</si>
  <si>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</si>
  <si>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</si>
  <si>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</si>
  <si>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</si>
  <si>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</si>
  <si>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表１　実数・率の年次推移</t>
  </si>
  <si>
    <t>- 12 -</t>
  </si>
  <si>
    <t>- 13 -</t>
  </si>
  <si>
    <t>- 14 -</t>
  </si>
  <si>
    <t>16年</t>
  </si>
  <si>
    <t>伊豆市</t>
  </si>
  <si>
    <t>御前崎市</t>
  </si>
  <si>
    <t>静岡市</t>
  </si>
  <si>
    <t>17年</t>
  </si>
  <si>
    <t>伊豆の国市</t>
  </si>
  <si>
    <t>中部保健所</t>
  </si>
  <si>
    <t>牧之原市</t>
  </si>
  <si>
    <t>川根本町</t>
  </si>
  <si>
    <t>湖西市</t>
  </si>
  <si>
    <t>湖西市</t>
  </si>
  <si>
    <t>菊川市</t>
  </si>
  <si>
    <t>新居町</t>
  </si>
  <si>
    <t>新居町</t>
  </si>
  <si>
    <t>自然
増加数</t>
  </si>
  <si>
    <t>婚姻
件数</t>
  </si>
  <si>
    <t>離婚
件数</t>
  </si>
  <si>
    <t>富士圏域</t>
  </si>
  <si>
    <t>中東遠圏域</t>
  </si>
  <si>
    <t>静岡市保健所</t>
  </si>
  <si>
    <t>- 15 -</t>
  </si>
  <si>
    <t>- 16 -</t>
  </si>
  <si>
    <t>自然
増加数</t>
  </si>
  <si>
    <t>婚姻
件数</t>
  </si>
  <si>
    <t>離婚
件数</t>
  </si>
  <si>
    <t>袋井市</t>
  </si>
  <si>
    <t>賀茂圏域</t>
  </si>
  <si>
    <t>静岡圏域</t>
  </si>
  <si>
    <t>賀茂保健所</t>
  </si>
  <si>
    <t>西部保健所</t>
  </si>
  <si>
    <t>- 26 -</t>
  </si>
  <si>
    <t>乳児死亡率</t>
  </si>
  <si>
    <t>新生児死亡率</t>
  </si>
  <si>
    <t>自然増加率</t>
  </si>
  <si>
    <t>死産率(出産千対)</t>
  </si>
  <si>
    <t>人口</t>
  </si>
  <si>
    <t>静岡市保健所</t>
  </si>
  <si>
    <t>静岡市</t>
  </si>
  <si>
    <t>- 19 -</t>
  </si>
  <si>
    <t>- 20 -</t>
  </si>
  <si>
    <t>- 21 -</t>
  </si>
  <si>
    <t>- 22 -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</si>
  <si>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</si>
  <si>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</si>
  <si>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</si>
  <si>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</si>
  <si>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</si>
  <si>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</si>
  <si>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</si>
  <si>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</si>
  <si>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</si>
  <si>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</si>
  <si>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</si>
  <si>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</si>
  <si>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</si>
  <si>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～14歳</t>
  </si>
  <si>
    <t>50歳～</t>
  </si>
  <si>
    <t>総　　数</t>
  </si>
  <si>
    <t>松崎町</t>
  </si>
  <si>
    <t>静岡市保健所</t>
  </si>
  <si>
    <t>富士川町</t>
  </si>
  <si>
    <t>由比町</t>
  </si>
  <si>
    <t>- 23 -</t>
  </si>
  <si>
    <t>全   死   因</t>
  </si>
  <si>
    <t>悪 性 新 生 物</t>
  </si>
  <si>
    <t>心   疾   患</t>
  </si>
  <si>
    <t>脳 血 管 疾 患</t>
  </si>
  <si>
    <t xml:space="preserve"> 総  数</t>
  </si>
  <si>
    <t>静岡市保健所</t>
  </si>
  <si>
    <t>静岡市</t>
  </si>
  <si>
    <t>静岡圏域</t>
  </si>
  <si>
    <t>清水町</t>
  </si>
  <si>
    <t>長泉町</t>
  </si>
  <si>
    <t>中部保健所</t>
  </si>
  <si>
    <t>岡部町</t>
  </si>
  <si>
    <t>大井川町</t>
  </si>
  <si>
    <t>吉田町</t>
  </si>
  <si>
    <t>川根町</t>
  </si>
  <si>
    <t>森町</t>
  </si>
  <si>
    <t>浜松市</t>
  </si>
  <si>
    <t>浜松保健所</t>
  </si>
  <si>
    <t>西部圏域</t>
  </si>
  <si>
    <t>表６　３大死因別にみた死亡数、２次保健医療圏・保健所・市町別</t>
  </si>
  <si>
    <t>表7　乳児死亡数・新生児死亡数、性・死因（乳児死因簡単分類）別</t>
  </si>
  <si>
    <t>- 43 -</t>
  </si>
  <si>
    <t>- 44 -</t>
  </si>
  <si>
    <t>圏域欄　合計</t>
  </si>
  <si>
    <t>西部圏域</t>
  </si>
  <si>
    <t>　 2次医療圏、保健所、市町の名称及び区域は</t>
  </si>
  <si>
    <t>０歳</t>
  </si>
  <si>
    <t>１歳</t>
  </si>
  <si>
    <t>２歳</t>
  </si>
  <si>
    <t>３歳</t>
  </si>
  <si>
    <t>４歳</t>
  </si>
  <si>
    <t>　　　</t>
  </si>
  <si>
    <t>　感染症及び寄生虫症　　　</t>
  </si>
  <si>
    <t>　　腸管感染症　　　　　　</t>
  </si>
  <si>
    <t>　　結　　　核　　　　　　</t>
  </si>
  <si>
    <t>　　　呼吸器結核　　　　　</t>
  </si>
  <si>
    <t>　　　その他の結核　　　　</t>
  </si>
  <si>
    <t>　　敗　血　症　　　　　　</t>
  </si>
  <si>
    <t>　　ウイルス肝炎　　　　　</t>
  </si>
  <si>
    <t>　　　Ｂ型ウイルス肝炎　　</t>
  </si>
  <si>
    <t>　　　Ｃ型ウイルス肝炎　　</t>
  </si>
  <si>
    <t>　　ＨＩＶ病　　　　　　　</t>
  </si>
  <si>
    <t>　　その他の感染症　　　　</t>
  </si>
  <si>
    <t>　新　生　物　　　　　　　</t>
  </si>
  <si>
    <t>　　悪性新生物　　　　　　</t>
  </si>
  <si>
    <t>　　　口唇、口腔及び咽頭　</t>
  </si>
  <si>
    <t>　　　食道の悪性新生物　　</t>
  </si>
  <si>
    <t>　　　胃の悪性新生物　　　</t>
  </si>
  <si>
    <t>　　　結腸の悪性新生物　　</t>
  </si>
  <si>
    <t>　　　直腸Ｓ状結腸移行部　</t>
  </si>
  <si>
    <t>　　　肝及び肝内胆管　　　</t>
  </si>
  <si>
    <t>　　　胆のう及び他の胆道　</t>
  </si>
  <si>
    <t>　　　膵の悪性新生物　　　</t>
  </si>
  <si>
    <t>　　　喉頭の悪性新生物　　</t>
  </si>
  <si>
    <t>　　　気管、気管支及び肺　</t>
  </si>
  <si>
    <t>　　　皮膚の悪性新生物　　</t>
  </si>
  <si>
    <t>　　　乳房の悪性新生物　　</t>
  </si>
  <si>
    <t>　　　子宮の悪性新生物　　</t>
  </si>
  <si>
    <t>･</t>
  </si>
  <si>
    <t>　　　卵巣の悪性新生物　　</t>
  </si>
  <si>
    <t>　　　前立腺の悪性新生物　</t>
  </si>
  <si>
    <t>　　　膀胱の悪性新生物　　</t>
  </si>
  <si>
    <t>　　　中枢神経系　　　　　</t>
  </si>
  <si>
    <t>　　　悪性リンパ腫　　　　</t>
  </si>
  <si>
    <t>　　　白　血　病　　　　　</t>
  </si>
  <si>
    <t>　　　その他のリンパ組織　</t>
  </si>
  <si>
    <t>　　　その他の悪性新生物　</t>
  </si>
  <si>
    <t>　　その他の新生物　　　　</t>
  </si>
  <si>
    <t>　　　中枢神経系を除く　　</t>
  </si>
  <si>
    <t>　血液及び造血器の疾患　　</t>
  </si>
  <si>
    <t>　　貧　　　血　　　　　　</t>
  </si>
  <si>
    <t>　　そ　の　他　　　　　　</t>
  </si>
  <si>
    <t>　内分泌、栄養及び代謝疾患</t>
  </si>
  <si>
    <t>　　糖　尿　病　　　　　　</t>
  </si>
  <si>
    <t>　精神及び行動の障害　　　</t>
  </si>
  <si>
    <t>　　その他の障害　　　　　</t>
  </si>
  <si>
    <t>　神経系の疾患　　　　　　</t>
  </si>
  <si>
    <t>　　髄　膜　炎　　　　　　</t>
  </si>
  <si>
    <t>　　脊髄性筋萎縮症　　　　</t>
  </si>
  <si>
    <t>　　パーキンソン病　　　　</t>
  </si>
  <si>
    <t>　　アルツハイマー病　　　</t>
  </si>
  <si>
    <t>　　その他の神経系の疾患　</t>
  </si>
  <si>
    <t>　眼及び付属器の疾患　　　</t>
  </si>
  <si>
    <t>　耳及び乳様突起の疾患　　</t>
  </si>
  <si>
    <t>　循環器系の疾患　　　　　</t>
  </si>
  <si>
    <t>　　高血圧性疾患　　　　　</t>
  </si>
  <si>
    <t>　　　高血圧性心疾患　　　</t>
  </si>
  <si>
    <t>　　　そ　の　他　　　　　</t>
  </si>
  <si>
    <t>　　心疾患（高血圧性除く）</t>
  </si>
  <si>
    <t>　　　慢性リウマチ性心疾患</t>
  </si>
  <si>
    <t>　　　急性心筋梗塞　　　　</t>
  </si>
  <si>
    <t>　　　その他の虚血性心疾患</t>
  </si>
  <si>
    <t>　　　慢性非リウマチ性心内</t>
  </si>
  <si>
    <t>　　　心　筋　症　　　　　</t>
  </si>
  <si>
    <t>　　　不整脈及び伝導障害　</t>
  </si>
  <si>
    <t>　　　心　不　全　　　　　</t>
  </si>
  <si>
    <t>　　　その他の心疾患　　　</t>
  </si>
  <si>
    <t>　　脳血管疾患　　　　　　</t>
  </si>
  <si>
    <t>　　　くも膜下出血　　　　</t>
  </si>
  <si>
    <t>　　　脳内出血　　　　　　</t>
  </si>
  <si>
    <t>　　　脳　梗　塞　　　　　</t>
  </si>
  <si>
    <t>　　　その他の脳血管疾患　</t>
  </si>
  <si>
    <t>　　大動脈瘤及び解離　　　</t>
  </si>
  <si>
    <t>　　その他の循環器系の疾患</t>
  </si>
  <si>
    <t>　呼吸器系の疾患　　　　　</t>
  </si>
  <si>
    <t>　　インフルエンザ　　　　</t>
  </si>
  <si>
    <t>　　肺　　　炎　　　　　　</t>
  </si>
  <si>
    <t>　　急性気管支炎　　　　　</t>
  </si>
  <si>
    <t>　　慢性閉塞性肺疾患　　　</t>
  </si>
  <si>
    <t>　　喘　　　息　　　　　　</t>
  </si>
  <si>
    <t>　　その他の呼吸器系の疾患</t>
  </si>
  <si>
    <t>　消化器系の疾患　　　　　</t>
  </si>
  <si>
    <t>　　胃潰瘍及び十二指腸潰瘍</t>
  </si>
  <si>
    <t>　　ヘルニア及び腸閉塞　　</t>
  </si>
  <si>
    <t>　　肝　疾　患　　　　　　</t>
  </si>
  <si>
    <t>　　　肝　硬　変　　　　　</t>
  </si>
  <si>
    <t>　　　その他の肝疾患　　　</t>
  </si>
  <si>
    <t>　　その他の消化器系の疾患</t>
  </si>
  <si>
    <t>　皮膚及び皮下組織の疾患　</t>
  </si>
  <si>
    <t>　筋骨格系・結合組織の疾患</t>
  </si>
  <si>
    <t>　　糸球体疾患　　　　　　</t>
  </si>
  <si>
    <t>　　腎　不　全　　　　　　</t>
  </si>
  <si>
    <t>　　　急性腎不全　　　　　</t>
  </si>
  <si>
    <t>　　　慢性腎不全　　　　　</t>
  </si>
  <si>
    <t>　　　詳細不明の腎不全　　</t>
  </si>
  <si>
    <t>　妊娠、分娩及び産じょく　</t>
  </si>
  <si>
    <t>　周産期に発生した病態　　</t>
  </si>
  <si>
    <t>　　妊娠期間に関連する障害</t>
  </si>
  <si>
    <t>　　出産外傷　　　　　　　</t>
  </si>
  <si>
    <t>　　特異的な呼吸障害　　　</t>
  </si>
  <si>
    <t>　　周産期に特異的な感染症</t>
  </si>
  <si>
    <t>　　出血性障害及び血液障害</t>
  </si>
  <si>
    <t>　　その他の発生した病態　</t>
  </si>
  <si>
    <t>　先天奇形及び染色体異常　</t>
  </si>
  <si>
    <t>　　神経系の先天奇形　　　</t>
  </si>
  <si>
    <t>　　循環器系の先天奇形　　</t>
  </si>
  <si>
    <t>　　　心臓の先天奇形　　　</t>
  </si>
  <si>
    <t>17202</t>
  </si>
  <si>
    <t>　　　その他の循環器系　　</t>
  </si>
  <si>
    <t>　　消化器系の先天奇形　　</t>
  </si>
  <si>
    <t>　　その他の先天奇形　　　</t>
  </si>
  <si>
    <t>　　他に分類されないもの　</t>
  </si>
  <si>
    <t>　症状、徴候・異常臨床所見</t>
  </si>
  <si>
    <t>　　老　　　衰　　　　　　</t>
  </si>
  <si>
    <t>　　乳幼児突然死症候群　　</t>
  </si>
  <si>
    <t>　　その他の症状　　　　　</t>
  </si>
  <si>
    <t>　傷病及び死亡の外因　　　</t>
  </si>
  <si>
    <t>　　不慮の事故　　　　　　</t>
  </si>
  <si>
    <t>　　　交通事故　　　　　　</t>
  </si>
  <si>
    <t>　　　転倒・転落　　　　　</t>
  </si>
  <si>
    <t>　　　不慮の溺死及び溺水　</t>
  </si>
  <si>
    <t>　　　不慮の窒息　　　　　</t>
  </si>
  <si>
    <t>　　　煙、火・火炎への曝露</t>
  </si>
  <si>
    <t>　　　有害物質による中毒　</t>
  </si>
  <si>
    <t>　　　その他の不慮の事故　</t>
  </si>
  <si>
    <t>　　自　　　殺　　　　　　</t>
  </si>
  <si>
    <t>　　他　　　殺　　　　　　</t>
  </si>
  <si>
    <t>　　その他の外因　　　　　</t>
  </si>
  <si>
    <t>　　　　　　　　　　　　　</t>
  </si>
  <si>
    <t>　　　　　</t>
  </si>
  <si>
    <t xml:space="preserve"> </t>
  </si>
  <si>
    <t>表３　２次保健医療圏・保健所・市町別　率</t>
  </si>
  <si>
    <t>表２　２次保健医療圏・保健所・市町別 実数</t>
  </si>
  <si>
    <t>表４　出生数、性、母の年齢（５歳階級）・２次保健医療圏・保健所・市町別</t>
  </si>
  <si>
    <t>　 平成18年12月31日現在</t>
  </si>
  <si>
    <t>全国（18年）</t>
  </si>
  <si>
    <t>18年</t>
  </si>
  <si>
    <t>(平成18年)</t>
  </si>
  <si>
    <t>　駿河区</t>
  </si>
  <si>
    <t>　清水区</t>
  </si>
  <si>
    <t>　葵　　　区</t>
  </si>
  <si>
    <t>清水区（蒲原除く）</t>
  </si>
  <si>
    <t>〃（4月以降）</t>
  </si>
  <si>
    <t>富士川町（～3/31）</t>
  </si>
  <si>
    <t>蒲原町（～3/30）</t>
  </si>
  <si>
    <t>　葵　　  　区</t>
  </si>
  <si>
    <t>　駿河区</t>
  </si>
  <si>
    <t>　清水区</t>
  </si>
  <si>
    <t>　葵　　　区</t>
  </si>
  <si>
    <t>　葵　　区</t>
  </si>
  <si>
    <t>(平成18年)</t>
  </si>
  <si>
    <t>(平成18年)</t>
  </si>
  <si>
    <t>１　全国計及び静岡県計は、平成18年10月1日現在の推計人口（総務省統計局）</t>
  </si>
  <si>
    <t>２　圏域及び市町は、平成18年10月１日現在の推計人口（静岡県企画部生活統計室）</t>
  </si>
  <si>
    <t>HT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</si>
  <si>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</si>
  <si>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</si>
  <si>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</si>
  <si>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</si>
  <si>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</si>
  <si>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</si>
  <si>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</si>
  <si>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</si>
  <si>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</si>
  <si>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</si>
  <si>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</si>
  <si>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</si>
  <si>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</si>
  <si>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</si>
  <si>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</si>
  <si>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</si>
  <si>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</si>
  <si>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</si>
  <si>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</si>
  <si>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HB</t>
  </si>
  <si>
    <t>HS</t>
  </si>
  <si>
    <t>-</t>
  </si>
  <si>
    <t>　　　その他　　　　　　　</t>
  </si>
  <si>
    <t>　　血管性及び不明の認知症</t>
  </si>
  <si>
    <t>　腎尿路生殖器系の疾患　　</t>
  </si>
  <si>
    <t>　　その他の腎尿路生殖器系</t>
  </si>
  <si>
    <t>表５　死亡数、性・年齢（5歳階級）・死因簡単分類別</t>
  </si>
  <si>
    <t>死因簡単</t>
  </si>
  <si>
    <t>死　　　　　　因</t>
  </si>
  <si>
    <t>0～4歳</t>
  </si>
  <si>
    <t>5～9歳</t>
  </si>
  <si>
    <t>分類コード</t>
  </si>
  <si>
    <t>総　　　　　　数</t>
  </si>
  <si>
    <t>（平成18年）</t>
  </si>
  <si>
    <t>　　　　　- 41 -</t>
  </si>
  <si>
    <t>（前ﾍﾟｰｼﾞからつづく）</t>
  </si>
  <si>
    <t>　　　　　- 42 -</t>
  </si>
  <si>
    <t>（平成18年）</t>
  </si>
  <si>
    <t>- 24 -</t>
  </si>
  <si>
    <t>- 25 -</t>
  </si>
  <si>
    <r>
      <t>-2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</si>
  <si>
    <r>
      <t>-2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</t>
    </r>
  </si>
  <si>
    <r>
      <t>-2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-</t>
    </r>
  </si>
  <si>
    <r>
      <t>-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</si>
  <si>
    <r>
      <t>-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-</t>
    </r>
  </si>
  <si>
    <r>
      <t>-32</t>
    </r>
    <r>
      <rPr>
        <sz val="11"/>
        <rFont val="ＭＳ Ｐゴシック"/>
        <family val="3"/>
      </rPr>
      <t>-</t>
    </r>
  </si>
  <si>
    <r>
      <t>-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-</t>
    </r>
  </si>
  <si>
    <r>
      <t>-3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-</t>
    </r>
  </si>
  <si>
    <r>
      <t>-3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</t>
    </r>
  </si>
  <si>
    <r>
      <t>-3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</si>
  <si>
    <r>
      <t>-3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</si>
  <si>
    <r>
      <t>-3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</t>
    </r>
  </si>
  <si>
    <r>
      <t>-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-</t>
    </r>
  </si>
  <si>
    <r>
      <t>-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-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</si>
</sst>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9" fontId="0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41" fontId="4" fillId="0" borderId="5" xfId="31" applyNumberFormat="1" applyFont="1" applyFill="1" applyBorder="1" applyAlignment="1" applyProtection="1">
      <alignment horizontal="right" vertical="center"/>
      <protection/>
    </xf>
    <xf numFmtId="41" fontId="4" fillId="0" borderId="6" xfId="31" applyNumberFormat="1" applyFont="1" applyFill="1" applyBorder="1" applyAlignment="1" applyProtection="1">
      <alignment horizontal="right" vertical="center"/>
      <protection/>
    </xf>
    <xf numFmtId="41" fontId="4" fillId="0" borderId="7" xfId="31" applyNumberFormat="1" applyFont="1" applyFill="1" applyBorder="1" applyAlignment="1" applyProtection="1">
      <alignment horizontal="right" vertical="center"/>
      <protection/>
    </xf>
    <xf numFmtId="41" fontId="4" fillId="0" borderId="8" xfId="31" applyNumberFormat="1" applyFont="1" applyFill="1" applyBorder="1" applyAlignment="1" applyProtection="1">
      <alignment horizontal="right" vertical="center"/>
      <protection/>
    </xf>
    <xf numFmtId="41" fontId="4" fillId="0" borderId="9" xfId="31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16" fillId="0" borderId="0" xfId="38" applyFont="1" applyFill="1">
      <alignment/>
      <protection/>
    </xf>
    <xf numFmtId="49" fontId="24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6" fillId="0" borderId="8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vertical="center"/>
    </xf>
    <xf numFmtId="0" fontId="21" fillId="0" borderId="0" xfId="42" applyFont="1" applyFill="1" applyAlignment="1" quotePrefix="1">
      <alignment horizontal="left" vertical="center"/>
      <protection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1" fillId="0" borderId="0" xfId="42" applyFont="1" applyFill="1" applyAlignment="1">
      <alignment horizontal="centerContinuous" vertical="center" shrinkToFit="1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vertical="center"/>
      <protection/>
    </xf>
    <xf numFmtId="0" fontId="23" fillId="0" borderId="0" xfId="42" applyFont="1" applyFill="1" applyAlignment="1">
      <alignment vertical="center"/>
      <protection/>
    </xf>
    <xf numFmtId="0" fontId="21" fillId="0" borderId="17" xfId="42" applyFont="1" applyFill="1" applyBorder="1" applyAlignment="1">
      <alignment horizontal="distributed" vertical="center"/>
      <protection/>
    </xf>
    <xf numFmtId="0" fontId="21" fillId="0" borderId="18" xfId="42" applyFont="1" applyFill="1" applyBorder="1" applyAlignment="1">
      <alignment horizontal="distributed" vertical="center"/>
      <protection/>
    </xf>
    <xf numFmtId="0" fontId="21" fillId="0" borderId="19" xfId="42" applyFont="1" applyFill="1" applyBorder="1" applyAlignment="1">
      <alignment horizontal="distributed" vertical="center"/>
      <protection/>
    </xf>
    <xf numFmtId="0" fontId="21" fillId="0" borderId="20" xfId="42" applyFont="1" applyFill="1" applyBorder="1" applyAlignment="1">
      <alignment horizontal="center" vertical="center" shrinkToFit="1"/>
      <protection/>
    </xf>
    <xf numFmtId="41" fontId="21" fillId="0" borderId="21" xfId="42" applyNumberFormat="1" applyFont="1" applyFill="1" applyBorder="1" applyAlignment="1">
      <alignment vertical="center"/>
      <protection/>
    </xf>
    <xf numFmtId="41" fontId="21" fillId="0" borderId="22" xfId="42" applyNumberFormat="1" applyFont="1" applyFill="1" applyBorder="1" applyAlignment="1">
      <alignment vertical="center"/>
      <protection/>
    </xf>
    <xf numFmtId="41" fontId="21" fillId="0" borderId="23" xfId="42" applyNumberFormat="1" applyFont="1" applyFill="1" applyBorder="1" applyAlignment="1">
      <alignment vertical="center"/>
      <protection/>
    </xf>
    <xf numFmtId="0" fontId="21" fillId="0" borderId="4" xfId="42" applyFont="1" applyFill="1" applyBorder="1" applyAlignment="1">
      <alignment vertical="center"/>
      <protection/>
    </xf>
    <xf numFmtId="41" fontId="21" fillId="0" borderId="24" xfId="42" applyNumberFormat="1" applyFont="1" applyFill="1" applyBorder="1" applyAlignment="1">
      <alignment vertical="center"/>
      <protection/>
    </xf>
    <xf numFmtId="41" fontId="21" fillId="0" borderId="25" xfId="42" applyNumberFormat="1" applyFont="1" applyFill="1" applyBorder="1" applyAlignment="1">
      <alignment vertical="center"/>
      <protection/>
    </xf>
    <xf numFmtId="41" fontId="21" fillId="0" borderId="26" xfId="42" applyNumberFormat="1" applyFont="1" applyFill="1" applyBorder="1" applyAlignment="1">
      <alignment vertical="center"/>
      <protection/>
    </xf>
    <xf numFmtId="0" fontId="21" fillId="0" borderId="9" xfId="42" applyFont="1" applyFill="1" applyBorder="1" applyAlignment="1">
      <alignment vertical="center"/>
      <protection/>
    </xf>
    <xf numFmtId="0" fontId="21" fillId="0" borderId="8" xfId="42" applyFont="1" applyFill="1" applyBorder="1" applyAlignment="1">
      <alignment vertical="center" shrinkToFit="1"/>
      <protection/>
    </xf>
    <xf numFmtId="0" fontId="21" fillId="0" borderId="27" xfId="42" applyFont="1" applyFill="1" applyBorder="1" applyAlignment="1">
      <alignment vertical="center" shrinkToFit="1"/>
      <protection/>
    </xf>
    <xf numFmtId="0" fontId="21" fillId="0" borderId="28" xfId="42" applyFont="1" applyFill="1" applyBorder="1" applyAlignment="1">
      <alignment vertical="center" shrinkToFit="1"/>
      <protection/>
    </xf>
    <xf numFmtId="0" fontId="21" fillId="0" borderId="29" xfId="42" applyFont="1" applyFill="1" applyBorder="1" applyAlignment="1">
      <alignment vertical="center"/>
      <protection/>
    </xf>
    <xf numFmtId="0" fontId="21" fillId="0" borderId="30" xfId="42" applyFont="1" applyFill="1" applyBorder="1" applyAlignment="1">
      <alignment vertical="center" shrinkToFit="1"/>
      <protection/>
    </xf>
    <xf numFmtId="0" fontId="21" fillId="0" borderId="31" xfId="42" applyFont="1" applyFill="1" applyBorder="1" applyAlignment="1">
      <alignment vertical="center"/>
      <protection/>
    </xf>
    <xf numFmtId="41" fontId="21" fillId="0" borderId="32" xfId="42" applyNumberFormat="1" applyFont="1" applyFill="1" applyBorder="1" applyAlignment="1">
      <alignment vertical="center"/>
      <protection/>
    </xf>
    <xf numFmtId="0" fontId="21" fillId="0" borderId="0" xfId="42" applyFont="1" applyFill="1" applyAlignment="1">
      <alignment vertical="center" shrinkToFit="1"/>
      <protection/>
    </xf>
    <xf numFmtId="0" fontId="21" fillId="0" borderId="0" xfId="42" applyFont="1" applyFill="1" applyAlignment="1" quotePrefix="1">
      <alignment vertical="center"/>
      <protection/>
    </xf>
    <xf numFmtId="0" fontId="4" fillId="0" borderId="0" xfId="38" applyFont="1" applyFill="1" applyBorder="1" applyAlignment="1">
      <alignment vertical="center"/>
      <protection/>
    </xf>
    <xf numFmtId="0" fontId="4" fillId="0" borderId="0" xfId="38" applyFont="1" applyFill="1" applyAlignment="1">
      <alignment vertical="center"/>
      <protection/>
    </xf>
    <xf numFmtId="0" fontId="4" fillId="0" borderId="33" xfId="38" applyFont="1" applyFill="1" applyBorder="1" applyAlignment="1" applyProtection="1">
      <alignment horizontal="distributed" vertical="center"/>
      <protection/>
    </xf>
    <xf numFmtId="41" fontId="4" fillId="0" borderId="12" xfId="31" applyNumberFormat="1" applyFont="1" applyFill="1" applyBorder="1" applyAlignment="1" applyProtection="1">
      <alignment horizontal="right" vertical="center"/>
      <protection/>
    </xf>
    <xf numFmtId="0" fontId="4" fillId="0" borderId="0" xfId="38" applyFont="1" applyFill="1" applyAlignment="1" quotePrefix="1">
      <alignment vertical="center"/>
      <protection/>
    </xf>
    <xf numFmtId="41" fontId="4" fillId="0" borderId="0" xfId="31" applyNumberFormat="1" applyFont="1" applyFill="1" applyBorder="1" applyAlignment="1" applyProtection="1">
      <alignment horizontal="right" vertical="center"/>
      <protection/>
    </xf>
    <xf numFmtId="0" fontId="4" fillId="0" borderId="0" xfId="35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37" xfId="0" applyFont="1" applyFill="1" applyBorder="1" applyAlignment="1" applyProtection="1">
      <alignment horizontal="distributed" vertical="center" wrapText="1"/>
      <protection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41" fontId="4" fillId="0" borderId="34" xfId="31" applyNumberFormat="1" applyFont="1" applyFill="1" applyBorder="1" applyAlignment="1" applyProtection="1">
      <alignment horizontal="right" vertical="center"/>
      <protection/>
    </xf>
    <xf numFmtId="41" fontId="4" fillId="0" borderId="35" xfId="31" applyNumberFormat="1" applyFont="1" applyFill="1" applyBorder="1" applyAlignment="1" applyProtection="1">
      <alignment horizontal="right" vertical="center"/>
      <protection/>
    </xf>
    <xf numFmtId="41" fontId="4" fillId="0" borderId="37" xfId="31" applyNumberFormat="1" applyFont="1" applyFill="1" applyBorder="1" applyAlignment="1" applyProtection="1">
      <alignment horizontal="right" vertical="center"/>
      <protection/>
    </xf>
    <xf numFmtId="41" fontId="4" fillId="0" borderId="40" xfId="31" applyNumberFormat="1" applyFont="1" applyFill="1" applyBorder="1" applyAlignment="1" applyProtection="1">
      <alignment horizontal="right" vertical="center"/>
      <protection/>
    </xf>
    <xf numFmtId="41" fontId="4" fillId="0" borderId="41" xfId="31" applyNumberFormat="1" applyFont="1" applyFill="1" applyBorder="1" applyAlignment="1" applyProtection="1">
      <alignment horizontal="right" vertical="center"/>
      <protection/>
    </xf>
    <xf numFmtId="41" fontId="4" fillId="0" borderId="42" xfId="31" applyNumberFormat="1" applyFont="1" applyFill="1" applyBorder="1" applyAlignment="1" applyProtection="1">
      <alignment horizontal="right" vertical="center"/>
      <protection/>
    </xf>
    <xf numFmtId="176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43" xfId="31" applyNumberFormat="1" applyFont="1" applyFill="1" applyBorder="1" applyAlignment="1" applyProtection="1">
      <alignment horizontal="right" vertical="center"/>
      <protection/>
    </xf>
    <xf numFmtId="176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44" xfId="31" applyNumberFormat="1" applyFont="1" applyFill="1" applyBorder="1" applyAlignment="1" applyProtection="1">
      <alignment horizontal="right" vertical="center"/>
      <protection/>
    </xf>
    <xf numFmtId="176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6" xfId="31" applyNumberFormat="1" applyFont="1" applyFill="1" applyBorder="1" applyAlignment="1" applyProtection="1">
      <alignment horizontal="right" vertical="center"/>
      <protection/>
    </xf>
    <xf numFmtId="41" fontId="4" fillId="0" borderId="47" xfId="31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38" applyFont="1" applyFill="1" applyAlignment="1" applyProtection="1">
      <alignment horizontal="left" vertical="center"/>
      <protection/>
    </xf>
    <xf numFmtId="0" fontId="4" fillId="0" borderId="0" xfId="38" applyFont="1" applyFill="1" applyBorder="1" applyAlignment="1" applyProtection="1">
      <alignment horizontal="left" vertical="center"/>
      <protection/>
    </xf>
    <xf numFmtId="0" fontId="4" fillId="0" borderId="0" xfId="38" applyFont="1" applyFill="1" applyBorder="1" applyAlignment="1" applyProtection="1">
      <alignment vertical="center"/>
      <protection/>
    </xf>
    <xf numFmtId="0" fontId="4" fillId="0" borderId="12" xfId="38" applyFont="1" applyFill="1" applyBorder="1" applyAlignment="1">
      <alignment horizontal="center" vertical="center"/>
      <protection/>
    </xf>
    <xf numFmtId="0" fontId="4" fillId="0" borderId="41" xfId="38" applyFont="1" applyFill="1" applyBorder="1" applyAlignment="1">
      <alignment horizontal="center" vertical="center"/>
      <protection/>
    </xf>
    <xf numFmtId="0" fontId="4" fillId="0" borderId="12" xfId="38" applyFont="1" applyFill="1" applyBorder="1" applyAlignment="1">
      <alignment horizontal="distributed" vertical="center" wrapText="1"/>
      <protection/>
    </xf>
    <xf numFmtId="0" fontId="4" fillId="0" borderId="41" xfId="38" applyFont="1" applyFill="1" applyBorder="1" applyAlignment="1">
      <alignment horizontal="distributed" vertical="center" wrapText="1"/>
      <protection/>
    </xf>
    <xf numFmtId="0" fontId="4" fillId="0" borderId="13" xfId="38" applyFont="1" applyFill="1" applyBorder="1" applyAlignment="1">
      <alignment horizontal="center" vertical="center"/>
      <protection/>
    </xf>
    <xf numFmtId="0" fontId="4" fillId="0" borderId="20" xfId="38" applyFont="1" applyFill="1" applyBorder="1" applyAlignment="1" applyProtection="1">
      <alignment vertical="center"/>
      <protection/>
    </xf>
    <xf numFmtId="0" fontId="4" fillId="0" borderId="38" xfId="38" applyFont="1" applyFill="1" applyBorder="1" applyAlignment="1" applyProtection="1">
      <alignment horizontal="distributed" vertical="center"/>
      <protection/>
    </xf>
    <xf numFmtId="0" fontId="4" fillId="0" borderId="39" xfId="38" applyFont="1" applyFill="1" applyBorder="1" applyAlignment="1" applyProtection="1">
      <alignment horizontal="distributed" vertical="center"/>
      <protection/>
    </xf>
    <xf numFmtId="0" fontId="4" fillId="0" borderId="33" xfId="38" applyFont="1" applyFill="1" applyBorder="1" applyAlignment="1">
      <alignment horizontal="center" vertical="center" shrinkToFit="1"/>
      <protection/>
    </xf>
    <xf numFmtId="0" fontId="4" fillId="0" borderId="41" xfId="38" applyFont="1" applyFill="1" applyBorder="1" applyAlignment="1">
      <alignment vertical="center" shrinkToFit="1"/>
      <protection/>
    </xf>
    <xf numFmtId="0" fontId="4" fillId="0" borderId="39" xfId="38" applyFont="1" applyFill="1" applyBorder="1" applyAlignment="1">
      <alignment vertical="center" shrinkToFit="1"/>
      <protection/>
    </xf>
    <xf numFmtId="0" fontId="21" fillId="0" borderId="35" xfId="38" applyFont="1" applyFill="1" applyBorder="1" applyAlignment="1" quotePrefix="1">
      <alignment horizontal="center" vertical="center" shrinkToFit="1"/>
      <protection/>
    </xf>
    <xf numFmtId="0" fontId="4" fillId="0" borderId="45" xfId="38" applyFont="1" applyFill="1" applyBorder="1" applyAlignment="1" applyProtection="1">
      <alignment horizontal="center" vertical="center"/>
      <protection/>
    </xf>
    <xf numFmtId="0" fontId="4" fillId="0" borderId="11" xfId="38" applyFont="1" applyFill="1" applyBorder="1" applyAlignment="1" applyProtection="1">
      <alignment horizontal="right" vertical="center"/>
      <protection/>
    </xf>
    <xf numFmtId="37" fontId="4" fillId="0" borderId="40" xfId="38" applyNumberFormat="1" applyFont="1" applyFill="1" applyBorder="1" applyAlignment="1" applyProtection="1">
      <alignment vertical="center" shrinkToFit="1"/>
      <protection/>
    </xf>
    <xf numFmtId="37" fontId="4" fillId="0" borderId="41" xfId="38" applyNumberFormat="1" applyFont="1" applyFill="1" applyBorder="1" applyAlignment="1" applyProtection="1">
      <alignment horizontal="right" vertical="center" shrinkToFit="1"/>
      <protection/>
    </xf>
    <xf numFmtId="37" fontId="4" fillId="0" borderId="42" xfId="38" applyNumberFormat="1" applyFont="1" applyFill="1" applyBorder="1" applyAlignment="1" applyProtection="1">
      <alignment horizontal="right" vertical="center" shrinkToFit="1"/>
      <protection/>
    </xf>
    <xf numFmtId="37" fontId="4" fillId="0" borderId="40" xfId="38" applyNumberFormat="1" applyFont="1" applyFill="1" applyBorder="1" applyAlignment="1">
      <alignment vertical="center" shrinkToFit="1"/>
      <protection/>
    </xf>
    <xf numFmtId="38" fontId="4" fillId="0" borderId="20" xfId="31" applyFont="1" applyFill="1" applyBorder="1" applyAlignment="1">
      <alignment vertical="center" shrinkToFit="1"/>
    </xf>
    <xf numFmtId="38" fontId="4" fillId="0" borderId="48" xfId="31" applyFont="1" applyFill="1" applyBorder="1" applyAlignment="1">
      <alignment vertical="center" shrinkToFit="1"/>
    </xf>
    <xf numFmtId="177" fontId="4" fillId="0" borderId="12" xfId="38" applyNumberFormat="1" applyFont="1" applyFill="1" applyBorder="1" applyAlignment="1" applyProtection="1">
      <alignment vertical="center" shrinkToFit="1"/>
      <protection/>
    </xf>
    <xf numFmtId="177" fontId="4" fillId="0" borderId="12" xfId="38" applyNumberFormat="1" applyFont="1" applyFill="1" applyBorder="1" applyAlignment="1">
      <alignment vertical="center" shrinkToFit="1"/>
      <protection/>
    </xf>
    <xf numFmtId="0" fontId="4" fillId="0" borderId="12" xfId="38" applyFont="1" applyFill="1" applyBorder="1" applyAlignment="1">
      <alignment vertical="center" shrinkToFit="1"/>
      <protection/>
    </xf>
    <xf numFmtId="2" fontId="4" fillId="0" borderId="20" xfId="38" applyNumberFormat="1" applyFont="1" applyFill="1" applyBorder="1" applyAlignment="1">
      <alignment horizontal="right" vertical="center" shrinkToFit="1"/>
      <protection/>
    </xf>
    <xf numFmtId="0" fontId="4" fillId="0" borderId="20" xfId="38" applyFont="1" applyFill="1" applyBorder="1" applyAlignment="1" applyProtection="1">
      <alignment horizontal="right" vertical="center"/>
      <protection/>
    </xf>
    <xf numFmtId="0" fontId="4" fillId="0" borderId="8" xfId="38" applyFont="1" applyFill="1" applyBorder="1" applyAlignment="1" applyProtection="1">
      <alignment horizontal="right" vertical="center"/>
      <protection/>
    </xf>
    <xf numFmtId="37" fontId="4" fillId="0" borderId="43" xfId="38" applyNumberFormat="1" applyFont="1" applyFill="1" applyBorder="1" applyAlignment="1" applyProtection="1">
      <alignment vertical="center" shrinkToFit="1"/>
      <protection/>
    </xf>
    <xf numFmtId="37" fontId="4" fillId="0" borderId="5" xfId="38" applyNumberFormat="1" applyFont="1" applyFill="1" applyBorder="1" applyAlignment="1" applyProtection="1">
      <alignment horizontal="right" vertical="center" shrinkToFit="1"/>
      <protection/>
    </xf>
    <xf numFmtId="37" fontId="4" fillId="0" borderId="7" xfId="38" applyNumberFormat="1" applyFont="1" applyFill="1" applyBorder="1" applyAlignment="1" applyProtection="1">
      <alignment horizontal="right" vertical="center" shrinkToFit="1"/>
      <protection/>
    </xf>
    <xf numFmtId="37" fontId="4" fillId="0" borderId="43" xfId="38" applyNumberFormat="1" applyFont="1" applyFill="1" applyBorder="1" applyAlignment="1">
      <alignment vertical="center" shrinkToFit="1"/>
      <protection/>
    </xf>
    <xf numFmtId="38" fontId="4" fillId="0" borderId="9" xfId="31" applyFont="1" applyFill="1" applyBorder="1" applyAlignment="1">
      <alignment vertical="center" shrinkToFit="1"/>
    </xf>
    <xf numFmtId="38" fontId="4" fillId="0" borderId="49" xfId="31" applyFont="1" applyFill="1" applyBorder="1" applyAlignment="1">
      <alignment vertical="center" shrinkToFit="1"/>
    </xf>
    <xf numFmtId="177" fontId="4" fillId="0" borderId="0" xfId="38" applyNumberFormat="1" applyFont="1" applyFill="1" applyBorder="1" applyAlignment="1" applyProtection="1">
      <alignment vertical="center" shrinkToFit="1"/>
      <protection/>
    </xf>
    <xf numFmtId="0" fontId="4" fillId="0" borderId="5" xfId="38" applyFont="1" applyFill="1" applyBorder="1" applyAlignment="1">
      <alignment vertical="center" shrinkToFit="1"/>
      <protection/>
    </xf>
    <xf numFmtId="177" fontId="4" fillId="0" borderId="0" xfId="38" applyNumberFormat="1" applyFont="1" applyFill="1" applyBorder="1" applyAlignment="1">
      <alignment vertical="center" shrinkToFit="1"/>
      <protection/>
    </xf>
    <xf numFmtId="177" fontId="4" fillId="0" borderId="5" xfId="38" applyNumberFormat="1" applyFont="1" applyFill="1" applyBorder="1" applyAlignment="1">
      <alignment vertical="center" shrinkToFit="1"/>
      <protection/>
    </xf>
    <xf numFmtId="0" fontId="4" fillId="0" borderId="0" xfId="38" applyFont="1" applyFill="1" applyBorder="1" applyAlignment="1">
      <alignment vertical="center" shrinkToFit="1"/>
      <protection/>
    </xf>
    <xf numFmtId="2" fontId="4" fillId="0" borderId="9" xfId="38" applyNumberFormat="1" applyFont="1" applyFill="1" applyBorder="1" applyAlignment="1">
      <alignment horizontal="right" vertical="center" shrinkToFit="1"/>
      <protection/>
    </xf>
    <xf numFmtId="0" fontId="4" fillId="0" borderId="9" xfId="38" applyFont="1" applyFill="1" applyBorder="1" applyAlignment="1" applyProtection="1" quotePrefix="1">
      <alignment horizontal="right" vertical="center"/>
      <protection/>
    </xf>
    <xf numFmtId="37" fontId="4" fillId="0" borderId="5" xfId="38" applyNumberFormat="1" applyFont="1" applyFill="1" applyBorder="1" applyAlignment="1" applyProtection="1">
      <alignment vertical="center" shrinkToFit="1"/>
      <protection/>
    </xf>
    <xf numFmtId="37" fontId="4" fillId="0" borderId="7" xfId="38" applyNumberFormat="1" applyFont="1" applyFill="1" applyBorder="1" applyAlignment="1" applyProtection="1">
      <alignment vertical="center" shrinkToFit="1"/>
      <protection/>
    </xf>
    <xf numFmtId="37" fontId="4" fillId="0" borderId="5" xfId="38" applyNumberFormat="1" applyFont="1" applyFill="1" applyBorder="1" applyAlignment="1">
      <alignment vertical="center" shrinkToFit="1"/>
      <protection/>
    </xf>
    <xf numFmtId="37" fontId="4" fillId="0" borderId="7" xfId="38" applyNumberFormat="1" applyFont="1" applyFill="1" applyBorder="1" applyAlignment="1">
      <alignment vertical="center" shrinkToFit="1"/>
      <protection/>
    </xf>
    <xf numFmtId="37" fontId="4" fillId="0" borderId="9" xfId="38" applyNumberFormat="1" applyFont="1" applyFill="1" applyBorder="1" applyAlignment="1" applyProtection="1">
      <alignment vertical="center" shrinkToFit="1"/>
      <protection/>
    </xf>
    <xf numFmtId="37" fontId="4" fillId="0" borderId="49" xfId="38" applyNumberFormat="1" applyFont="1" applyFill="1" applyBorder="1" applyAlignment="1" applyProtection="1">
      <alignment vertical="center" shrinkToFit="1"/>
      <protection/>
    </xf>
    <xf numFmtId="177" fontId="4" fillId="0" borderId="5" xfId="38" applyNumberFormat="1" applyFont="1" applyFill="1" applyBorder="1" applyAlignment="1" applyProtection="1">
      <alignment vertical="center" shrinkToFit="1"/>
      <protection/>
    </xf>
    <xf numFmtId="2" fontId="4" fillId="0" borderId="0" xfId="38" applyNumberFormat="1" applyFont="1" applyFill="1" applyBorder="1" applyAlignment="1">
      <alignment vertical="center" shrinkToFit="1"/>
      <protection/>
    </xf>
    <xf numFmtId="0" fontId="4" fillId="0" borderId="50" xfId="38" applyFont="1" applyFill="1" applyBorder="1" applyAlignment="1" applyProtection="1">
      <alignment horizontal="right" vertical="center"/>
      <protection/>
    </xf>
    <xf numFmtId="37" fontId="4" fillId="0" borderId="51" xfId="38" applyNumberFormat="1" applyFont="1" applyFill="1" applyBorder="1" applyAlignment="1" applyProtection="1">
      <alignment vertical="center" shrinkToFit="1"/>
      <protection/>
    </xf>
    <xf numFmtId="37" fontId="4" fillId="0" borderId="52" xfId="38" applyNumberFormat="1" applyFont="1" applyFill="1" applyBorder="1" applyAlignment="1" applyProtection="1">
      <alignment vertical="center" shrinkToFit="1"/>
      <protection/>
    </xf>
    <xf numFmtId="37" fontId="4" fillId="0" borderId="53" xfId="38" applyNumberFormat="1" applyFont="1" applyFill="1" applyBorder="1" applyAlignment="1" applyProtection="1">
      <alignment vertical="center" shrinkToFit="1"/>
      <protection/>
    </xf>
    <xf numFmtId="37" fontId="4" fillId="0" borderId="51" xfId="38" applyNumberFormat="1" applyFont="1" applyFill="1" applyBorder="1" applyAlignment="1">
      <alignment vertical="center" shrinkToFit="1"/>
      <protection/>
    </xf>
    <xf numFmtId="37" fontId="4" fillId="0" borderId="52" xfId="38" applyNumberFormat="1" applyFont="1" applyFill="1" applyBorder="1" applyAlignment="1">
      <alignment vertical="center" shrinkToFit="1"/>
      <protection/>
    </xf>
    <xf numFmtId="37" fontId="4" fillId="0" borderId="53" xfId="38" applyNumberFormat="1" applyFont="1" applyFill="1" applyBorder="1" applyAlignment="1">
      <alignment vertical="center" shrinkToFit="1"/>
      <protection/>
    </xf>
    <xf numFmtId="37" fontId="4" fillId="0" borderId="52" xfId="38" applyNumberFormat="1" applyFont="1" applyFill="1" applyBorder="1" applyAlignment="1" applyProtection="1">
      <alignment horizontal="right" vertical="center" shrinkToFit="1"/>
      <protection/>
    </xf>
    <xf numFmtId="37" fontId="4" fillId="0" borderId="53" xfId="38" applyNumberFormat="1" applyFont="1" applyFill="1" applyBorder="1" applyAlignment="1" applyProtection="1">
      <alignment horizontal="right" vertical="center" shrinkToFit="1"/>
      <protection/>
    </xf>
    <xf numFmtId="37" fontId="4" fillId="0" borderId="54" xfId="38" applyNumberFormat="1" applyFont="1" applyFill="1" applyBorder="1" applyAlignment="1" applyProtection="1">
      <alignment vertical="center" shrinkToFit="1"/>
      <protection/>
    </xf>
    <xf numFmtId="37" fontId="4" fillId="0" borderId="55" xfId="38" applyNumberFormat="1" applyFont="1" applyFill="1" applyBorder="1" applyAlignment="1" applyProtection="1">
      <alignment vertical="center" shrinkToFit="1"/>
      <protection/>
    </xf>
    <xf numFmtId="177" fontId="4" fillId="0" borderId="56" xfId="38" applyNumberFormat="1" applyFont="1" applyFill="1" applyBorder="1" applyAlignment="1" applyProtection="1">
      <alignment vertical="center" shrinkToFit="1"/>
      <protection/>
    </xf>
    <xf numFmtId="177" fontId="4" fillId="0" borderId="52" xfId="38" applyNumberFormat="1" applyFont="1" applyFill="1" applyBorder="1" applyAlignment="1">
      <alignment vertical="center" shrinkToFit="1"/>
      <protection/>
    </xf>
    <xf numFmtId="177" fontId="4" fillId="0" borderId="56" xfId="38" applyNumberFormat="1" applyFont="1" applyFill="1" applyBorder="1" applyAlignment="1">
      <alignment vertical="center" shrinkToFit="1"/>
      <protection/>
    </xf>
    <xf numFmtId="177" fontId="4" fillId="0" borderId="52" xfId="38" applyNumberFormat="1" applyFont="1" applyFill="1" applyBorder="1" applyAlignment="1" applyProtection="1">
      <alignment vertical="center" shrinkToFit="1"/>
      <protection/>
    </xf>
    <xf numFmtId="2" fontId="4" fillId="0" borderId="56" xfId="38" applyNumberFormat="1" applyFont="1" applyFill="1" applyBorder="1" applyAlignment="1">
      <alignment vertical="center" shrinkToFit="1"/>
      <protection/>
    </xf>
    <xf numFmtId="2" fontId="4" fillId="0" borderId="54" xfId="38" applyNumberFormat="1" applyFont="1" applyFill="1" applyBorder="1" applyAlignment="1">
      <alignment horizontal="right" vertical="center" shrinkToFit="1"/>
      <protection/>
    </xf>
    <xf numFmtId="37" fontId="4" fillId="0" borderId="10" xfId="38" applyNumberFormat="1" applyFont="1" applyFill="1" applyBorder="1" applyAlignment="1" applyProtection="1">
      <alignment vertical="center" shrinkToFit="1"/>
      <protection/>
    </xf>
    <xf numFmtId="0" fontId="4" fillId="0" borderId="57" xfId="38" applyFont="1" applyFill="1" applyBorder="1" applyAlignment="1" applyProtection="1">
      <alignment horizontal="right" vertical="center"/>
      <protection/>
    </xf>
    <xf numFmtId="37" fontId="4" fillId="0" borderId="58" xfId="38" applyNumberFormat="1" applyFont="1" applyFill="1" applyBorder="1" applyAlignment="1" applyProtection="1">
      <alignment vertical="center" shrinkToFit="1"/>
      <protection/>
    </xf>
    <xf numFmtId="37" fontId="4" fillId="0" borderId="59" xfId="38" applyNumberFormat="1" applyFont="1" applyFill="1" applyBorder="1" applyAlignment="1" applyProtection="1">
      <alignment vertical="center" shrinkToFit="1"/>
      <protection/>
    </xf>
    <xf numFmtId="37" fontId="4" fillId="0" borderId="60" xfId="38" applyNumberFormat="1" applyFont="1" applyFill="1" applyBorder="1" applyAlignment="1" applyProtection="1">
      <alignment vertical="center" shrinkToFit="1"/>
      <protection/>
    </xf>
    <xf numFmtId="37" fontId="4" fillId="0" borderId="58" xfId="38" applyNumberFormat="1" applyFont="1" applyFill="1" applyBorder="1" applyAlignment="1">
      <alignment vertical="center" shrinkToFit="1"/>
      <protection/>
    </xf>
    <xf numFmtId="37" fontId="4" fillId="0" borderId="59" xfId="38" applyNumberFormat="1" applyFont="1" applyFill="1" applyBorder="1" applyAlignment="1">
      <alignment vertical="center" shrinkToFit="1"/>
      <protection/>
    </xf>
    <xf numFmtId="37" fontId="4" fillId="0" borderId="60" xfId="38" applyNumberFormat="1" applyFont="1" applyFill="1" applyBorder="1" applyAlignment="1">
      <alignment vertical="center" shrinkToFit="1"/>
      <protection/>
    </xf>
    <xf numFmtId="37" fontId="4" fillId="0" borderId="61" xfId="38" applyNumberFormat="1" applyFont="1" applyFill="1" applyBorder="1" applyAlignment="1" applyProtection="1">
      <alignment vertical="center" shrinkToFit="1"/>
      <protection/>
    </xf>
    <xf numFmtId="37" fontId="4" fillId="0" borderId="62" xfId="38" applyNumberFormat="1" applyFont="1" applyFill="1" applyBorder="1" applyAlignment="1" applyProtection="1">
      <alignment vertical="center" shrinkToFit="1"/>
      <protection/>
    </xf>
    <xf numFmtId="177" fontId="4" fillId="0" borderId="63" xfId="38" applyNumberFormat="1" applyFont="1" applyFill="1" applyBorder="1" applyAlignment="1" applyProtection="1">
      <alignment vertical="center" shrinkToFit="1"/>
      <protection/>
    </xf>
    <xf numFmtId="177" fontId="4" fillId="0" borderId="59" xfId="38" applyNumberFormat="1" applyFont="1" applyFill="1" applyBorder="1" applyAlignment="1">
      <alignment vertical="center" shrinkToFit="1"/>
      <protection/>
    </xf>
    <xf numFmtId="177" fontId="4" fillId="0" borderId="63" xfId="38" applyNumberFormat="1" applyFont="1" applyFill="1" applyBorder="1" applyAlignment="1">
      <alignment vertical="center" shrinkToFit="1"/>
      <protection/>
    </xf>
    <xf numFmtId="177" fontId="4" fillId="0" borderId="59" xfId="38" applyNumberFormat="1" applyFont="1" applyFill="1" applyBorder="1" applyAlignment="1" applyProtection="1">
      <alignment vertical="center" shrinkToFit="1"/>
      <protection/>
    </xf>
    <xf numFmtId="2" fontId="4" fillId="0" borderId="63" xfId="38" applyNumberFormat="1" applyFont="1" applyFill="1" applyBorder="1" applyAlignment="1">
      <alignment vertical="center" shrinkToFit="1"/>
      <protection/>
    </xf>
    <xf numFmtId="2" fontId="4" fillId="0" borderId="64" xfId="38" applyNumberFormat="1" applyFont="1" applyFill="1" applyBorder="1" applyAlignment="1">
      <alignment horizontal="right" vertical="center" shrinkToFit="1"/>
      <protection/>
    </xf>
    <xf numFmtId="37" fontId="4" fillId="0" borderId="65" xfId="38" applyNumberFormat="1" applyFont="1" applyFill="1" applyBorder="1" applyAlignment="1" applyProtection="1">
      <alignment vertical="center" shrinkToFit="1"/>
      <protection/>
    </xf>
    <xf numFmtId="2" fontId="4" fillId="0" borderId="54" xfId="38" applyNumberFormat="1" applyFont="1" applyFill="1" applyBorder="1" applyAlignment="1">
      <alignment vertical="center" shrinkToFit="1"/>
      <protection/>
    </xf>
    <xf numFmtId="2" fontId="4" fillId="0" borderId="9" xfId="38" applyNumberFormat="1" applyFont="1" applyFill="1" applyBorder="1" applyAlignment="1">
      <alignment vertical="center" shrinkToFit="1"/>
      <protection/>
    </xf>
    <xf numFmtId="2" fontId="4" fillId="0" borderId="64" xfId="38" applyNumberFormat="1" applyFont="1" applyFill="1" applyBorder="1" applyAlignment="1">
      <alignment vertical="center" shrinkToFit="1"/>
      <protection/>
    </xf>
    <xf numFmtId="0" fontId="4" fillId="0" borderId="9" xfId="38" applyFont="1" applyFill="1" applyBorder="1" applyAlignment="1" applyProtection="1">
      <alignment horizontal="right" vertical="center"/>
      <protection/>
    </xf>
    <xf numFmtId="0" fontId="4" fillId="0" borderId="43" xfId="38" applyFont="1" applyFill="1" applyBorder="1" applyAlignment="1" applyProtection="1">
      <alignment vertical="center" shrinkToFit="1"/>
      <protection/>
    </xf>
    <xf numFmtId="0" fontId="4" fillId="0" borderId="5" xfId="38" applyFont="1" applyFill="1" applyBorder="1" applyAlignment="1" applyProtection="1">
      <alignment vertical="center" shrinkToFit="1"/>
      <protection/>
    </xf>
    <xf numFmtId="0" fontId="4" fillId="0" borderId="7" xfId="38" applyFont="1" applyFill="1" applyBorder="1" applyAlignment="1" applyProtection="1">
      <alignment vertical="center" shrinkToFit="1"/>
      <protection/>
    </xf>
    <xf numFmtId="0" fontId="4" fillId="0" borderId="8" xfId="38" applyFont="1" applyFill="1" applyBorder="1" applyAlignment="1" applyProtection="1" quotePrefix="1">
      <alignment horizontal="right" vertical="center"/>
      <protection/>
    </xf>
    <xf numFmtId="0" fontId="4" fillId="0" borderId="57" xfId="38" applyFont="1" applyFill="1" applyBorder="1" applyAlignment="1" applyProtection="1" quotePrefix="1">
      <alignment horizontal="right" vertical="center"/>
      <protection/>
    </xf>
    <xf numFmtId="0" fontId="4" fillId="0" borderId="58" xfId="38" applyFont="1" applyFill="1" applyBorder="1" applyAlignment="1" applyProtection="1">
      <alignment vertical="center" shrinkToFit="1"/>
      <protection/>
    </xf>
    <xf numFmtId="0" fontId="4" fillId="0" borderId="59" xfId="38" applyFont="1" applyFill="1" applyBorder="1" applyAlignment="1" applyProtection="1">
      <alignment vertical="center" shrinkToFit="1"/>
      <protection/>
    </xf>
    <xf numFmtId="0" fontId="4" fillId="0" borderId="60" xfId="38" applyFont="1" applyFill="1" applyBorder="1" applyAlignment="1" applyProtection="1">
      <alignment vertical="center" shrinkToFit="1"/>
      <protection/>
    </xf>
    <xf numFmtId="38" fontId="4" fillId="0" borderId="0" xfId="31" applyFont="1" applyFill="1" applyAlignment="1">
      <alignment vertical="center" shrinkToFit="1"/>
    </xf>
    <xf numFmtId="38" fontId="4" fillId="0" borderId="0" xfId="31" applyFont="1" applyFill="1" applyBorder="1" applyAlignment="1">
      <alignment vertical="center" shrinkToFit="1"/>
    </xf>
    <xf numFmtId="0" fontId="4" fillId="0" borderId="14" xfId="38" applyFont="1" applyFill="1" applyBorder="1" applyAlignment="1" applyProtection="1" quotePrefix="1">
      <alignment horizontal="right" vertical="center"/>
      <protection/>
    </xf>
    <xf numFmtId="38" fontId="4" fillId="0" borderId="14" xfId="31" applyFont="1" applyFill="1" applyBorder="1" applyAlignment="1">
      <alignment horizontal="center" vertical="center" shrinkToFit="1"/>
    </xf>
    <xf numFmtId="38" fontId="4" fillId="0" borderId="66" xfId="31" applyFont="1" applyFill="1" applyBorder="1" applyAlignment="1">
      <alignment horizontal="center" vertical="center" shrinkToFit="1"/>
    </xf>
    <xf numFmtId="0" fontId="4" fillId="0" borderId="54" xfId="38" applyFont="1" applyFill="1" applyBorder="1" applyAlignment="1" applyProtection="1">
      <alignment horizontal="right" vertical="center"/>
      <protection/>
    </xf>
    <xf numFmtId="0" fontId="4" fillId="0" borderId="64" xfId="38" applyFont="1" applyFill="1" applyBorder="1" applyAlignment="1" applyProtection="1">
      <alignment horizontal="right" vertical="center"/>
      <protection/>
    </xf>
    <xf numFmtId="37" fontId="4" fillId="2" borderId="34" xfId="38" applyNumberFormat="1" applyFont="1" applyFill="1" applyBorder="1" applyAlignment="1" applyProtection="1">
      <alignment vertical="center" shrinkToFit="1"/>
      <protection/>
    </xf>
    <xf numFmtId="37" fontId="4" fillId="2" borderId="35" xfId="38" applyNumberFormat="1" applyFont="1" applyFill="1" applyBorder="1" applyAlignment="1" applyProtection="1">
      <alignment vertical="center" shrinkToFit="1"/>
      <protection/>
    </xf>
    <xf numFmtId="37" fontId="4" fillId="2" borderId="37" xfId="38" applyNumberFormat="1" applyFont="1" applyFill="1" applyBorder="1" applyAlignment="1" applyProtection="1">
      <alignment vertical="center" shrinkToFit="1"/>
      <protection/>
    </xf>
    <xf numFmtId="0" fontId="4" fillId="2" borderId="34" xfId="38" applyFont="1" applyFill="1" applyBorder="1" applyAlignment="1" applyProtection="1">
      <alignment vertical="center" shrinkToFit="1"/>
      <protection/>
    </xf>
    <xf numFmtId="0" fontId="4" fillId="2" borderId="35" xfId="38" applyFont="1" applyFill="1" applyBorder="1" applyAlignment="1" applyProtection="1">
      <alignment vertical="center" shrinkToFit="1"/>
      <protection/>
    </xf>
    <xf numFmtId="0" fontId="4" fillId="2" borderId="37" xfId="38" applyFont="1" applyFill="1" applyBorder="1" applyAlignment="1" applyProtection="1">
      <alignment vertical="center" shrinkToFit="1"/>
      <protection/>
    </xf>
    <xf numFmtId="37" fontId="4" fillId="2" borderId="16" xfId="38" applyNumberFormat="1" applyFont="1" applyFill="1" applyBorder="1" applyAlignment="1" applyProtection="1">
      <alignment vertical="center" shrinkToFit="1"/>
      <protection/>
    </xf>
    <xf numFmtId="37" fontId="4" fillId="2" borderId="67" xfId="38" applyNumberFormat="1" applyFont="1" applyFill="1" applyBorder="1" applyAlignment="1" applyProtection="1">
      <alignment vertical="center" shrinkToFit="1"/>
      <protection/>
    </xf>
    <xf numFmtId="177" fontId="4" fillId="2" borderId="35" xfId="38" applyNumberFormat="1" applyFont="1" applyFill="1" applyBorder="1" applyAlignment="1">
      <alignment vertical="center" shrinkToFit="1"/>
      <protection/>
    </xf>
    <xf numFmtId="177" fontId="4" fillId="2" borderId="15" xfId="38" applyNumberFormat="1" applyFont="1" applyFill="1" applyBorder="1" applyAlignment="1">
      <alignment vertical="center" shrinkToFit="1"/>
      <protection/>
    </xf>
    <xf numFmtId="38" fontId="4" fillId="2" borderId="35" xfId="31" applyFont="1" applyFill="1" applyBorder="1" applyAlignment="1" applyProtection="1">
      <alignment vertical="center" shrinkToFit="1"/>
      <protection/>
    </xf>
    <xf numFmtId="38" fontId="4" fillId="2" borderId="37" xfId="31" applyFont="1" applyFill="1" applyBorder="1" applyAlignment="1" applyProtection="1">
      <alignment vertical="center" shrinkToFit="1"/>
      <protection/>
    </xf>
    <xf numFmtId="38" fontId="4" fillId="2" borderId="34" xfId="31" applyFont="1" applyFill="1" applyBorder="1" applyAlignment="1" applyProtection="1">
      <alignment vertical="center" shrinkToFit="1"/>
      <protection/>
    </xf>
    <xf numFmtId="38" fontId="4" fillId="2" borderId="35" xfId="31" applyFont="1" applyFill="1" applyBorder="1" applyAlignment="1">
      <alignment vertical="center" shrinkToFit="1"/>
    </xf>
    <xf numFmtId="38" fontId="4" fillId="2" borderId="37" xfId="31" applyFont="1" applyFill="1" applyBorder="1" applyAlignment="1">
      <alignment vertical="center" shrinkToFit="1"/>
    </xf>
    <xf numFmtId="38" fontId="4" fillId="2" borderId="16" xfId="31" applyFont="1" applyFill="1" applyBorder="1" applyAlignment="1">
      <alignment vertical="center" shrinkToFit="1"/>
    </xf>
    <xf numFmtId="38" fontId="4" fillId="2" borderId="67" xfId="31" applyFont="1" applyFill="1" applyBorder="1" applyAlignment="1">
      <alignment vertical="center" shrinkToFit="1"/>
    </xf>
    <xf numFmtId="41" fontId="21" fillId="2" borderId="25" xfId="42" applyNumberFormat="1" applyFont="1" applyFill="1" applyBorder="1" applyAlignment="1">
      <alignment vertical="center"/>
      <protection/>
    </xf>
    <xf numFmtId="41" fontId="21" fillId="2" borderId="26" xfId="42" applyNumberFormat="1" applyFont="1" applyFill="1" applyBorder="1" applyAlignment="1">
      <alignment vertical="center"/>
      <protection/>
    </xf>
    <xf numFmtId="41" fontId="21" fillId="2" borderId="68" xfId="42" applyNumberFormat="1" applyFont="1" applyFill="1" applyBorder="1" applyAlignment="1">
      <alignment vertical="center"/>
      <protection/>
    </xf>
    <xf numFmtId="41" fontId="21" fillId="2" borderId="69" xfId="4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3" borderId="34" xfId="31" applyNumberFormat="1" applyFont="1" applyFill="1" applyBorder="1" applyAlignment="1" applyProtection="1">
      <alignment horizontal="right" vertical="center"/>
      <protection/>
    </xf>
    <xf numFmtId="41" fontId="4" fillId="3" borderId="35" xfId="31" applyNumberFormat="1" applyFont="1" applyFill="1" applyBorder="1" applyAlignment="1" applyProtection="1">
      <alignment horizontal="right" vertical="center"/>
      <protection/>
    </xf>
    <xf numFmtId="41" fontId="4" fillId="3" borderId="36" xfId="31" applyNumberFormat="1" applyFont="1" applyFill="1" applyBorder="1" applyAlignment="1" applyProtection="1">
      <alignment horizontal="right" vertical="center"/>
      <protection/>
    </xf>
    <xf numFmtId="41" fontId="4" fillId="3" borderId="37" xfId="31" applyNumberFormat="1" applyFont="1" applyFill="1" applyBorder="1" applyAlignment="1" applyProtection="1">
      <alignment horizontal="right" vertical="center"/>
      <protection/>
    </xf>
    <xf numFmtId="41" fontId="4" fillId="3" borderId="66" xfId="31" applyNumberFormat="1" applyFont="1" applyFill="1" applyBorder="1" applyAlignment="1" applyProtection="1">
      <alignment horizontal="right" vertical="center"/>
      <protection/>
    </xf>
    <xf numFmtId="41" fontId="4" fillId="3" borderId="14" xfId="31" applyNumberFormat="1" applyFont="1" applyFill="1" applyBorder="1" applyAlignment="1" applyProtection="1">
      <alignment horizontal="right" vertical="center"/>
      <protection/>
    </xf>
    <xf numFmtId="41" fontId="4" fillId="2" borderId="5" xfId="31" applyNumberFormat="1" applyFont="1" applyFill="1" applyBorder="1" applyAlignment="1" applyProtection="1">
      <alignment horizontal="right" vertical="center"/>
      <protection/>
    </xf>
    <xf numFmtId="41" fontId="4" fillId="2" borderId="6" xfId="31" applyNumberFormat="1" applyFont="1" applyFill="1" applyBorder="1" applyAlignment="1" applyProtection="1">
      <alignment horizontal="right" vertical="center"/>
      <protection/>
    </xf>
    <xf numFmtId="41" fontId="4" fillId="2" borderId="7" xfId="31" applyNumberFormat="1" applyFont="1" applyFill="1" applyBorder="1" applyAlignment="1" applyProtection="1">
      <alignment horizontal="right" vertical="center"/>
      <protection/>
    </xf>
    <xf numFmtId="41" fontId="4" fillId="2" borderId="8" xfId="31" applyNumberFormat="1" applyFont="1" applyFill="1" applyBorder="1" applyAlignment="1" applyProtection="1">
      <alignment horizontal="right" vertical="center"/>
      <protection/>
    </xf>
    <xf numFmtId="41" fontId="4" fillId="2" borderId="9" xfId="31" applyNumberFormat="1" applyFont="1" applyFill="1" applyBorder="1" applyAlignment="1" applyProtection="1">
      <alignment horizontal="right" vertical="center"/>
      <protection/>
    </xf>
    <xf numFmtId="41" fontId="4" fillId="2" borderId="35" xfId="31" applyNumberFormat="1" applyFont="1" applyFill="1" applyBorder="1" applyAlignment="1" applyProtection="1">
      <alignment horizontal="right" vertical="center"/>
      <protection/>
    </xf>
    <xf numFmtId="41" fontId="4" fillId="2" borderId="36" xfId="31" applyNumberFormat="1" applyFont="1" applyFill="1" applyBorder="1" applyAlignment="1" applyProtection="1">
      <alignment horizontal="right" vertical="center"/>
      <protection/>
    </xf>
    <xf numFmtId="41" fontId="4" fillId="2" borderId="37" xfId="31" applyNumberFormat="1" applyFont="1" applyFill="1" applyBorder="1" applyAlignment="1" applyProtection="1">
      <alignment horizontal="right" vertical="center"/>
      <protection/>
    </xf>
    <xf numFmtId="41" fontId="4" fillId="2" borderId="14" xfId="31" applyNumberFormat="1" applyFont="1" applyFill="1" applyBorder="1" applyAlignment="1" applyProtection="1">
      <alignment horizontal="right" vertical="center"/>
      <protection/>
    </xf>
    <xf numFmtId="41" fontId="4" fillId="2" borderId="45" xfId="31" applyNumberFormat="1" applyFont="1" applyFill="1" applyBorder="1" applyAlignment="1" applyProtection="1">
      <alignment horizontal="right" vertical="center"/>
      <protection/>
    </xf>
    <xf numFmtId="41" fontId="4" fillId="2" borderId="0" xfId="31" applyNumberFormat="1" applyFont="1" applyFill="1" applyBorder="1" applyAlignment="1" applyProtection="1">
      <alignment horizontal="right" vertical="center"/>
      <protection/>
    </xf>
    <xf numFmtId="41" fontId="4" fillId="2" borderId="15" xfId="31" applyNumberFormat="1" applyFont="1" applyFill="1" applyBorder="1" applyAlignment="1" applyProtection="1">
      <alignment horizontal="right" vertical="center"/>
      <protection/>
    </xf>
    <xf numFmtId="41" fontId="4" fillId="2" borderId="70" xfId="31" applyNumberFormat="1" applyFont="1" applyFill="1" applyBorder="1" applyAlignment="1" applyProtection="1">
      <alignment horizontal="right" vertical="center"/>
      <protection/>
    </xf>
    <xf numFmtId="41" fontId="4" fillId="0" borderId="11" xfId="31" applyNumberFormat="1" applyFont="1" applyFill="1" applyBorder="1" applyAlignment="1" applyProtection="1">
      <alignment horizontal="right" vertical="center"/>
      <protection/>
    </xf>
    <xf numFmtId="0" fontId="4" fillId="0" borderId="11" xfId="38" applyFont="1" applyFill="1" applyBorder="1" applyAlignment="1" applyProtection="1">
      <alignment horizontal="center" vertical="center"/>
      <protection/>
    </xf>
    <xf numFmtId="0" fontId="4" fillId="0" borderId="14" xfId="38" applyFont="1" applyFill="1" applyBorder="1" applyAlignment="1" applyProtection="1">
      <alignment horizontal="center" vertical="center"/>
      <protection/>
    </xf>
    <xf numFmtId="0" fontId="2" fillId="0" borderId="0" xfId="38" applyFont="1" applyFill="1" applyBorder="1" applyAlignment="1" applyProtection="1">
      <alignment horizontal="left" vertical="center"/>
      <protection/>
    </xf>
    <xf numFmtId="0" fontId="4" fillId="0" borderId="0" xfId="38" applyFont="1" applyFill="1" applyBorder="1" applyAlignment="1" applyProtection="1">
      <alignment vertical="center"/>
      <protection locked="0"/>
    </xf>
    <xf numFmtId="0" fontId="4" fillId="0" borderId="0" xfId="38" applyFont="1" applyFill="1" applyBorder="1" applyAlignment="1" quotePrefix="1">
      <alignment horizontal="right" vertical="center"/>
      <protection/>
    </xf>
    <xf numFmtId="0" fontId="16" fillId="0" borderId="0" xfId="38" applyFont="1" applyFill="1" applyAlignment="1">
      <alignment vertical="center"/>
      <protection/>
    </xf>
    <xf numFmtId="0" fontId="16" fillId="0" borderId="0" xfId="38" applyFont="1" applyFill="1" applyBorder="1" applyAlignment="1">
      <alignment vertical="center"/>
      <protection/>
    </xf>
    <xf numFmtId="0" fontId="4" fillId="0" borderId="15" xfId="38" applyFont="1" applyFill="1" applyBorder="1" applyAlignment="1">
      <alignment vertical="center"/>
      <protection/>
    </xf>
    <xf numFmtId="0" fontId="4" fillId="0" borderId="13" xfId="38" applyFont="1" applyFill="1" applyBorder="1" applyAlignment="1" applyProtection="1">
      <alignment horizontal="center" vertical="center"/>
      <protection/>
    </xf>
    <xf numFmtId="0" fontId="4" fillId="0" borderId="11" xfId="38" applyFont="1" applyFill="1" applyBorder="1" applyAlignment="1" applyProtection="1">
      <alignment horizontal="distributed" vertical="center"/>
      <protection/>
    </xf>
    <xf numFmtId="0" fontId="4" fillId="0" borderId="20" xfId="38" applyFont="1" applyFill="1" applyBorder="1" applyAlignment="1" applyProtection="1">
      <alignment horizontal="distributed" vertical="center"/>
      <protection/>
    </xf>
    <xf numFmtId="0" fontId="16" fillId="0" borderId="8" xfId="38" applyFont="1" applyFill="1" applyBorder="1" applyAlignment="1">
      <alignment vertical="center"/>
      <protection/>
    </xf>
    <xf numFmtId="0" fontId="4" fillId="0" borderId="16" xfId="38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 quotePrefix="1">
      <alignment horizontal="distributed" vertical="center"/>
      <protection/>
    </xf>
    <xf numFmtId="0" fontId="4" fillId="0" borderId="38" xfId="38" applyFont="1" applyFill="1" applyBorder="1" applyAlignment="1">
      <alignment horizontal="distributed" vertical="center"/>
      <protection/>
    </xf>
    <xf numFmtId="0" fontId="4" fillId="0" borderId="39" xfId="38" applyFont="1" applyFill="1" applyBorder="1" applyAlignment="1">
      <alignment horizontal="distributed" vertical="center"/>
      <protection/>
    </xf>
    <xf numFmtId="0" fontId="4" fillId="0" borderId="8" xfId="38" applyFont="1" applyFill="1" applyBorder="1" applyAlignment="1" applyProtection="1">
      <alignment horizontal="center" vertical="center"/>
      <protection/>
    </xf>
    <xf numFmtId="0" fontId="4" fillId="0" borderId="10" xfId="38" applyFont="1" applyFill="1" applyBorder="1" applyAlignment="1" applyProtection="1">
      <alignment horizontal="center" vertical="center"/>
      <protection/>
    </xf>
    <xf numFmtId="180" fontId="4" fillId="0" borderId="71" xfId="31" applyNumberFormat="1" applyFont="1" applyFill="1" applyBorder="1" applyAlignment="1" applyProtection="1">
      <alignment horizontal="right" vertical="center"/>
      <protection/>
    </xf>
    <xf numFmtId="180" fontId="4" fillId="0" borderId="66" xfId="31" applyNumberFormat="1" applyFont="1" applyFill="1" applyBorder="1" applyAlignment="1" applyProtection="1">
      <alignment horizontal="right" vertical="center"/>
      <protection/>
    </xf>
    <xf numFmtId="180" fontId="4" fillId="0" borderId="12" xfId="31" applyNumberFormat="1" applyFont="1" applyFill="1" applyBorder="1" applyAlignment="1" applyProtection="1">
      <alignment horizontal="right" vertical="center"/>
      <protection/>
    </xf>
    <xf numFmtId="180" fontId="4" fillId="0" borderId="20" xfId="31" applyNumberFormat="1" applyFont="1" applyFill="1" applyBorder="1" applyAlignment="1" applyProtection="1">
      <alignment horizontal="right" vertical="center"/>
      <protection/>
    </xf>
    <xf numFmtId="180" fontId="4" fillId="0" borderId="40" xfId="31" applyNumberFormat="1" applyFont="1" applyFill="1" applyBorder="1" applyAlignment="1" applyProtection="1">
      <alignment horizontal="right" vertical="center"/>
      <protection/>
    </xf>
    <xf numFmtId="180" fontId="4" fillId="0" borderId="41" xfId="31" applyNumberFormat="1" applyFont="1" applyFill="1" applyBorder="1" applyAlignment="1" applyProtection="1">
      <alignment horizontal="right" vertical="center"/>
      <protection/>
    </xf>
    <xf numFmtId="180" fontId="4" fillId="0" borderId="42" xfId="31" applyNumberFormat="1" applyFont="1" applyFill="1" applyBorder="1" applyAlignment="1" applyProtection="1">
      <alignment horizontal="right" vertical="center"/>
      <protection/>
    </xf>
    <xf numFmtId="180" fontId="4" fillId="0" borderId="72" xfId="31" applyNumberFormat="1" applyFont="1" applyFill="1" applyBorder="1" applyAlignment="1" applyProtection="1">
      <alignment horizontal="right" vertical="center"/>
      <protection/>
    </xf>
    <xf numFmtId="181" fontId="4" fillId="0" borderId="66" xfId="31" applyNumberFormat="1" applyFont="1" applyFill="1" applyBorder="1" applyAlignment="1" applyProtection="1">
      <alignment horizontal="right" vertical="center"/>
      <protection/>
    </xf>
    <xf numFmtId="41" fontId="4" fillId="0" borderId="73" xfId="31" applyNumberFormat="1" applyFont="1" applyFill="1" applyBorder="1" applyAlignment="1" applyProtection="1">
      <alignment horizontal="right" vertical="center"/>
      <protection/>
    </xf>
    <xf numFmtId="0" fontId="4" fillId="0" borderId="10" xfId="38" applyFont="1" applyFill="1" applyBorder="1" applyAlignment="1" applyProtection="1">
      <alignment horizontal="distributed" vertical="center"/>
      <protection/>
    </xf>
    <xf numFmtId="180" fontId="4" fillId="0" borderId="11" xfId="31" applyNumberFormat="1" applyFont="1" applyFill="1" applyBorder="1" applyAlignment="1" applyProtection="1">
      <alignment horizontal="right" vertical="center"/>
      <protection/>
    </xf>
    <xf numFmtId="180" fontId="4" fillId="0" borderId="13" xfId="31" applyNumberFormat="1" applyFont="1" applyFill="1" applyBorder="1" applyAlignment="1" applyProtection="1">
      <alignment horizontal="right" vertical="center"/>
      <protection/>
    </xf>
    <xf numFmtId="181" fontId="4" fillId="0" borderId="20" xfId="31" applyNumberFormat="1" applyFont="1" applyFill="1" applyBorder="1" applyAlignment="1" applyProtection="1">
      <alignment horizontal="right" vertical="center"/>
      <protection/>
    </xf>
    <xf numFmtId="180" fontId="4" fillId="0" borderId="8" xfId="31" applyNumberFormat="1" applyFont="1" applyFill="1" applyBorder="1" applyAlignment="1" applyProtection="1">
      <alignment horizontal="right" vertical="center"/>
      <protection/>
    </xf>
    <xf numFmtId="180" fontId="4" fillId="0" borderId="9" xfId="31" applyNumberFormat="1" applyFont="1" applyFill="1" applyBorder="1" applyAlignment="1" applyProtection="1">
      <alignment horizontal="right" vertical="center"/>
      <protection/>
    </xf>
    <xf numFmtId="180" fontId="4" fillId="0" borderId="0" xfId="31" applyNumberFormat="1" applyFont="1" applyFill="1" applyBorder="1" applyAlignment="1" applyProtection="1">
      <alignment horizontal="right" vertical="center"/>
      <protection/>
    </xf>
    <xf numFmtId="180" fontId="4" fillId="0" borderId="43" xfId="31" applyNumberFormat="1" applyFont="1" applyFill="1" applyBorder="1" applyAlignment="1" applyProtection="1">
      <alignment horizontal="right" vertical="center"/>
      <protection/>
    </xf>
    <xf numFmtId="180" fontId="4" fillId="0" borderId="5" xfId="31" applyNumberFormat="1" applyFont="1" applyFill="1" applyBorder="1" applyAlignment="1" applyProtection="1">
      <alignment horizontal="right" vertical="center"/>
      <protection/>
    </xf>
    <xf numFmtId="180" fontId="4" fillId="0" borderId="7" xfId="31" applyNumberFormat="1" applyFont="1" applyFill="1" applyBorder="1" applyAlignment="1" applyProtection="1">
      <alignment horizontal="right" vertical="center"/>
      <protection/>
    </xf>
    <xf numFmtId="180" fontId="4" fillId="0" borderId="10" xfId="31" applyNumberFormat="1" applyFont="1" applyFill="1" applyBorder="1" applyAlignment="1" applyProtection="1">
      <alignment horizontal="right" vertical="center"/>
      <protection/>
    </xf>
    <xf numFmtId="181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74" xfId="31" applyNumberFormat="1" applyFont="1" applyFill="1" applyBorder="1" applyAlignment="1" applyProtection="1">
      <alignment horizontal="right" vertical="center"/>
      <protection/>
    </xf>
    <xf numFmtId="180" fontId="4" fillId="0" borderId="14" xfId="31" applyNumberFormat="1" applyFont="1" applyFill="1" applyBorder="1" applyAlignment="1" applyProtection="1">
      <alignment horizontal="right" vertical="center"/>
      <protection/>
    </xf>
    <xf numFmtId="180" fontId="4" fillId="0" borderId="45" xfId="31" applyNumberFormat="1" applyFont="1" applyFill="1" applyBorder="1" applyAlignment="1" applyProtection="1">
      <alignment horizontal="right" vertical="center"/>
      <protection/>
    </xf>
    <xf numFmtId="180" fontId="4" fillId="0" borderId="15" xfId="31" applyNumberFormat="1" applyFont="1" applyFill="1" applyBorder="1" applyAlignment="1" applyProtection="1">
      <alignment horizontal="right" vertical="center"/>
      <protection/>
    </xf>
    <xf numFmtId="180" fontId="4" fillId="0" borderId="34" xfId="31" applyNumberFormat="1" applyFont="1" applyFill="1" applyBorder="1" applyAlignment="1" applyProtection="1">
      <alignment horizontal="right" vertical="center"/>
      <protection/>
    </xf>
    <xf numFmtId="180" fontId="4" fillId="0" borderId="35" xfId="31" applyNumberFormat="1" applyFont="1" applyFill="1" applyBorder="1" applyAlignment="1" applyProtection="1">
      <alignment horizontal="right" vertical="center"/>
      <protection/>
    </xf>
    <xf numFmtId="180" fontId="4" fillId="0" borderId="37" xfId="31" applyNumberFormat="1" applyFont="1" applyFill="1" applyBorder="1" applyAlignment="1" applyProtection="1">
      <alignment horizontal="right" vertical="center"/>
      <protection/>
    </xf>
    <xf numFmtId="180" fontId="4" fillId="0" borderId="16" xfId="31" applyNumberFormat="1" applyFont="1" applyFill="1" applyBorder="1" applyAlignment="1" applyProtection="1">
      <alignment horizontal="right" vertical="center"/>
      <protection/>
    </xf>
    <xf numFmtId="181" fontId="4" fillId="0" borderId="45" xfId="31" applyNumberFormat="1" applyFont="1" applyFill="1" applyBorder="1" applyAlignment="1" applyProtection="1">
      <alignment horizontal="right" vertical="center"/>
      <protection/>
    </xf>
    <xf numFmtId="0" fontId="4" fillId="0" borderId="8" xfId="38" applyFont="1" applyFill="1" applyBorder="1" applyAlignment="1">
      <alignment vertical="center"/>
      <protection/>
    </xf>
    <xf numFmtId="0" fontId="4" fillId="0" borderId="0" xfId="38" applyFont="1" applyFill="1" applyBorder="1" applyAlignment="1" applyProtection="1">
      <alignment horizontal="distributed" vertical="center"/>
      <protection/>
    </xf>
    <xf numFmtId="0" fontId="4" fillId="0" borderId="14" xfId="38" applyFont="1" applyFill="1" applyBorder="1" applyAlignment="1">
      <alignment vertical="center"/>
      <protection/>
    </xf>
    <xf numFmtId="0" fontId="4" fillId="0" borderId="15" xfId="38" applyFont="1" applyFill="1" applyBorder="1" applyAlignment="1" applyProtection="1">
      <alignment horizontal="distributed" vertical="center"/>
      <protection/>
    </xf>
    <xf numFmtId="0" fontId="4" fillId="0" borderId="16" xfId="38" applyFont="1" applyFill="1" applyBorder="1" applyAlignment="1" applyProtection="1">
      <alignment horizontal="distributed" vertical="center"/>
      <protection/>
    </xf>
    <xf numFmtId="0" fontId="4" fillId="0" borderId="8" xfId="38" applyFont="1" applyFill="1" applyBorder="1" applyAlignment="1">
      <alignment horizontal="distributed" vertical="center"/>
      <protection/>
    </xf>
    <xf numFmtId="0" fontId="4" fillId="0" borderId="14" xfId="38" applyFont="1" applyFill="1" applyBorder="1" applyAlignment="1">
      <alignment horizontal="distributed" vertical="center"/>
      <protection/>
    </xf>
    <xf numFmtId="0" fontId="4" fillId="0" borderId="0" xfId="38" applyFont="1" applyFill="1" applyBorder="1" applyAlignment="1">
      <alignment horizontal="distributed" vertical="center"/>
      <protection/>
    </xf>
    <xf numFmtId="38" fontId="4" fillId="0" borderId="0" xfId="31" applyFont="1" applyFill="1" applyBorder="1" applyAlignment="1" applyProtection="1">
      <alignment horizontal="right" vertical="center"/>
      <protection/>
    </xf>
    <xf numFmtId="0" fontId="4" fillId="0" borderId="0" xfId="38" applyFont="1" applyFill="1" applyAlignment="1" quotePrefix="1">
      <alignment horizontal="right" vertical="center"/>
      <protection/>
    </xf>
    <xf numFmtId="0" fontId="0" fillId="0" borderId="0" xfId="38" applyFont="1" applyFill="1" applyBorder="1" applyAlignment="1" applyProtection="1">
      <alignment horizontal="left" vertical="center"/>
      <protection/>
    </xf>
    <xf numFmtId="41" fontId="4" fillId="0" borderId="15" xfId="31" applyNumberFormat="1" applyFont="1" applyFill="1" applyBorder="1" applyAlignment="1" applyProtection="1">
      <alignment horizontal="right" vertical="center"/>
      <protection/>
    </xf>
    <xf numFmtId="41" fontId="4" fillId="0" borderId="75" xfId="31" applyNumberFormat="1" applyFont="1" applyFill="1" applyBorder="1" applyAlignment="1" applyProtection="1">
      <alignment horizontal="right" vertical="center"/>
      <protection/>
    </xf>
    <xf numFmtId="41" fontId="4" fillId="0" borderId="76" xfId="31" applyNumberFormat="1" applyFont="1" applyFill="1" applyBorder="1" applyAlignment="1" applyProtection="1">
      <alignment horizontal="right" vertical="center"/>
      <protection/>
    </xf>
    <xf numFmtId="0" fontId="4" fillId="0" borderId="10" xfId="38" applyFont="1" applyFill="1" applyBorder="1" applyAlignment="1">
      <alignment vertical="center"/>
      <protection/>
    </xf>
    <xf numFmtId="41" fontId="4" fillId="0" borderId="77" xfId="31" applyNumberFormat="1" applyFont="1" applyFill="1" applyBorder="1" applyAlignment="1" applyProtection="1">
      <alignment horizontal="right" vertical="center"/>
      <protection/>
    </xf>
    <xf numFmtId="0" fontId="4" fillId="0" borderId="16" xfId="38" applyFont="1" applyFill="1" applyBorder="1" applyAlignment="1">
      <alignment vertical="center"/>
      <protection/>
    </xf>
    <xf numFmtId="1" fontId="4" fillId="0" borderId="12" xfId="38" applyNumberFormat="1" applyFont="1" applyFill="1" applyBorder="1" applyAlignment="1">
      <alignment vertical="center"/>
      <protection/>
    </xf>
    <xf numFmtId="38" fontId="4" fillId="0" borderId="0" xfId="31" applyFont="1" applyFill="1" applyBorder="1" applyAlignment="1">
      <alignment vertical="center"/>
    </xf>
    <xf numFmtId="0" fontId="27" fillId="0" borderId="0" xfId="39" applyFont="1" applyFill="1" applyAlignment="1">
      <alignment vertical="center"/>
      <protection/>
    </xf>
    <xf numFmtId="0" fontId="28" fillId="0" borderId="0" xfId="39" applyFont="1" applyFill="1" applyAlignment="1">
      <alignment vertical="center"/>
      <protection/>
    </xf>
    <xf numFmtId="0" fontId="28" fillId="0" borderId="0" xfId="39" applyFont="1" applyFill="1" applyAlignment="1">
      <alignment horizontal="centerContinuous" vertical="center"/>
      <protection/>
    </xf>
    <xf numFmtId="38" fontId="28" fillId="0" borderId="0" xfId="39" applyNumberFormat="1" applyFont="1" applyFill="1" applyAlignment="1">
      <alignment horizontal="centerContinuous" vertical="center"/>
      <protection/>
    </xf>
    <xf numFmtId="0" fontId="28" fillId="0" borderId="0" xfId="39" applyFont="1" applyFill="1" applyAlignment="1">
      <alignment horizontal="center" vertical="center"/>
      <protection/>
    </xf>
    <xf numFmtId="38" fontId="28" fillId="0" borderId="0" xfId="39" applyNumberFormat="1" applyFont="1" applyFill="1" applyAlignment="1">
      <alignment horizontal="center" vertical="center"/>
      <protection/>
    </xf>
    <xf numFmtId="38" fontId="28" fillId="0" borderId="20" xfId="31" applyFont="1" applyFill="1" applyBorder="1" applyAlignment="1">
      <alignment vertical="center"/>
    </xf>
    <xf numFmtId="38" fontId="28" fillId="0" borderId="0" xfId="31" applyFont="1" applyFill="1" applyAlignment="1">
      <alignment vertical="center"/>
    </xf>
    <xf numFmtId="0" fontId="28" fillId="0" borderId="8" xfId="39" applyFont="1" applyFill="1" applyBorder="1" applyAlignment="1">
      <alignment vertical="center"/>
      <protection/>
    </xf>
    <xf numFmtId="38" fontId="28" fillId="0" borderId="10" xfId="31" applyFont="1" applyFill="1" applyBorder="1" applyAlignment="1">
      <alignment vertical="center"/>
    </xf>
    <xf numFmtId="38" fontId="28" fillId="0" borderId="9" xfId="31" applyFont="1" applyFill="1" applyBorder="1" applyAlignment="1">
      <alignment vertical="center"/>
    </xf>
    <xf numFmtId="0" fontId="28" fillId="0" borderId="14" xfId="39" applyFont="1" applyFill="1" applyBorder="1" applyAlignment="1">
      <alignment vertical="center"/>
      <protection/>
    </xf>
    <xf numFmtId="38" fontId="28" fillId="0" borderId="16" xfId="31" applyFont="1" applyFill="1" applyBorder="1" applyAlignment="1">
      <alignment vertical="center"/>
    </xf>
    <xf numFmtId="0" fontId="28" fillId="0" borderId="0" xfId="39" applyFont="1" applyFill="1" applyAlignment="1">
      <alignment horizontal="left" vertical="center"/>
      <protection/>
    </xf>
    <xf numFmtId="38" fontId="28" fillId="0" borderId="0" xfId="31" applyFont="1" applyFill="1" applyBorder="1" applyAlignment="1">
      <alignment vertical="center"/>
    </xf>
    <xf numFmtId="38" fontId="28" fillId="0" borderId="0" xfId="31" applyFont="1" applyFill="1" applyBorder="1" applyAlignment="1">
      <alignment horizontal="left" vertical="center"/>
    </xf>
    <xf numFmtId="0" fontId="28" fillId="0" borderId="0" xfId="39" applyFont="1" applyFill="1" applyBorder="1" applyAlignment="1" quotePrefix="1">
      <alignment horizontal="right" vertical="center"/>
      <protection/>
    </xf>
    <xf numFmtId="0" fontId="28" fillId="0" borderId="0" xfId="39" applyFont="1" applyFill="1" applyBorder="1" applyAlignment="1">
      <alignment vertical="center"/>
      <protection/>
    </xf>
    <xf numFmtId="0" fontId="4" fillId="0" borderId="14" xfId="38" applyFont="1" applyFill="1" applyBorder="1" applyAlignment="1" applyProtection="1">
      <alignment horizontal="distributed" vertical="center"/>
      <protection/>
    </xf>
    <xf numFmtId="1" fontId="4" fillId="0" borderId="0" xfId="38" applyNumberFormat="1" applyFont="1" applyFill="1" applyBorder="1" applyAlignment="1">
      <alignment vertical="center"/>
      <protection/>
    </xf>
    <xf numFmtId="0" fontId="29" fillId="0" borderId="0" xfId="37" applyFont="1" applyFill="1" applyAlignment="1">
      <alignment vertical="center"/>
      <protection/>
    </xf>
    <xf numFmtId="0" fontId="21" fillId="0" borderId="0" xfId="37" applyFont="1" applyFill="1" applyAlignment="1">
      <alignment vertical="center"/>
      <protection/>
    </xf>
    <xf numFmtId="0" fontId="21" fillId="0" borderId="0" xfId="37" applyFont="1" applyFill="1" applyAlignment="1">
      <alignment horizontal="center" vertical="center"/>
      <protection/>
    </xf>
    <xf numFmtId="0" fontId="21" fillId="0" borderId="0" xfId="37" applyFont="1" applyFill="1" applyAlignment="1" applyProtection="1">
      <alignment vertical="center"/>
      <protection/>
    </xf>
    <xf numFmtId="0" fontId="21" fillId="0" borderId="33" xfId="37" applyFont="1" applyFill="1" applyBorder="1" applyAlignment="1" applyProtection="1">
      <alignment horizontal="center" vertical="center"/>
      <protection/>
    </xf>
    <xf numFmtId="0" fontId="21" fillId="0" borderId="38" xfId="37" applyFont="1" applyFill="1" applyBorder="1" applyAlignment="1">
      <alignment horizontal="center" vertical="center"/>
      <protection/>
    </xf>
    <xf numFmtId="0" fontId="21" fillId="0" borderId="39" xfId="37" applyFont="1" applyFill="1" applyBorder="1" applyAlignment="1">
      <alignment horizontal="center" vertical="center"/>
      <protection/>
    </xf>
    <xf numFmtId="0" fontId="21" fillId="0" borderId="0" xfId="37" applyFont="1" applyFill="1" applyBorder="1" applyAlignment="1" applyProtection="1">
      <alignment vertical="center"/>
      <protection/>
    </xf>
    <xf numFmtId="0" fontId="21" fillId="0" borderId="11" xfId="37" applyFont="1" applyFill="1" applyBorder="1" applyAlignment="1" applyProtection="1">
      <alignment horizontal="center" vertical="center"/>
      <protection/>
    </xf>
    <xf numFmtId="0" fontId="21" fillId="0" borderId="12" xfId="37" applyFont="1" applyFill="1" applyBorder="1" applyAlignment="1" applyProtection="1">
      <alignment horizontal="center" vertical="center"/>
      <protection/>
    </xf>
    <xf numFmtId="0" fontId="21" fillId="0" borderId="13" xfId="37" applyFont="1" applyFill="1" applyBorder="1" applyAlignment="1" applyProtection="1">
      <alignment horizontal="center" vertical="center"/>
      <protection/>
    </xf>
    <xf numFmtId="0" fontId="21" fillId="0" borderId="43" xfId="37" applyFont="1" applyFill="1" applyBorder="1" applyAlignment="1" applyProtection="1">
      <alignment horizontal="center" vertical="center"/>
      <protection/>
    </xf>
    <xf numFmtId="0" fontId="21" fillId="0" borderId="5" xfId="37" applyFont="1" applyFill="1" applyBorder="1" applyAlignment="1">
      <alignment horizontal="center" vertical="center"/>
      <protection/>
    </xf>
    <xf numFmtId="0" fontId="21" fillId="0" borderId="7" xfId="37" applyFont="1" applyFill="1" applyBorder="1" applyAlignment="1">
      <alignment horizontal="center" vertical="center"/>
      <protection/>
    </xf>
    <xf numFmtId="0" fontId="21" fillId="0" borderId="10" xfId="37" applyFont="1" applyFill="1" applyBorder="1" applyAlignment="1" applyProtection="1">
      <alignment horizontal="center" vertical="center"/>
      <protection/>
    </xf>
    <xf numFmtId="41" fontId="21" fillId="0" borderId="43" xfId="37" applyNumberFormat="1" applyFont="1" applyFill="1" applyBorder="1" applyAlignment="1" applyProtection="1">
      <alignment horizontal="right" vertical="center"/>
      <protection/>
    </xf>
    <xf numFmtId="41" fontId="21" fillId="0" borderId="5" xfId="37" applyNumberFormat="1" applyFont="1" applyFill="1" applyBorder="1" applyAlignment="1" applyProtection="1">
      <alignment horizontal="right" vertical="center"/>
      <protection/>
    </xf>
    <xf numFmtId="41" fontId="21" fillId="0" borderId="7" xfId="37" applyNumberFormat="1" applyFont="1" applyFill="1" applyBorder="1" applyAlignment="1" applyProtection="1">
      <alignment horizontal="right" vertical="center"/>
      <protection/>
    </xf>
    <xf numFmtId="0" fontId="21" fillId="0" borderId="8" xfId="37" applyFont="1" applyFill="1" applyBorder="1" applyAlignment="1" applyProtection="1">
      <alignment vertical="center"/>
      <protection/>
    </xf>
    <xf numFmtId="0" fontId="21" fillId="0" borderId="0" xfId="37" applyFont="1" applyFill="1" applyBorder="1" applyAlignment="1" applyProtection="1">
      <alignment horizontal="left" vertical="center"/>
      <protection/>
    </xf>
    <xf numFmtId="0" fontId="21" fillId="0" borderId="57" xfId="37" applyFont="1" applyFill="1" applyBorder="1" applyAlignment="1" applyProtection="1">
      <alignment vertical="center"/>
      <protection/>
    </xf>
    <xf numFmtId="0" fontId="21" fillId="0" borderId="63" xfId="37" applyFont="1" applyFill="1" applyBorder="1" applyAlignment="1" applyProtection="1">
      <alignment horizontal="left" vertical="center"/>
      <protection/>
    </xf>
    <xf numFmtId="0" fontId="21" fillId="0" borderId="61" xfId="37" applyFont="1" applyFill="1" applyBorder="1" applyAlignment="1" applyProtection="1">
      <alignment horizontal="center" vertical="center"/>
      <protection/>
    </xf>
    <xf numFmtId="41" fontId="21" fillId="0" borderId="58" xfId="37" applyNumberFormat="1" applyFont="1" applyFill="1" applyBorder="1" applyAlignment="1" applyProtection="1">
      <alignment horizontal="right" vertical="center"/>
      <protection/>
    </xf>
    <xf numFmtId="41" fontId="21" fillId="0" borderId="59" xfId="37" applyNumberFormat="1" applyFont="1" applyFill="1" applyBorder="1" applyAlignment="1" applyProtection="1">
      <alignment horizontal="right" vertical="center"/>
      <protection/>
    </xf>
    <xf numFmtId="41" fontId="21" fillId="0" borderId="60" xfId="37" applyNumberFormat="1" applyFont="1" applyFill="1" applyBorder="1" applyAlignment="1" applyProtection="1">
      <alignment horizontal="right" vertical="center"/>
      <protection/>
    </xf>
    <xf numFmtId="37" fontId="21" fillId="0" borderId="0" xfId="37" applyNumberFormat="1" applyFont="1" applyFill="1" applyBorder="1" applyAlignment="1" applyProtection="1">
      <alignment vertical="center"/>
      <protection/>
    </xf>
    <xf numFmtId="0" fontId="21" fillId="0" borderId="8" xfId="37" applyFont="1" applyFill="1" applyBorder="1" applyAlignment="1" applyProtection="1">
      <alignment horizontal="left" vertical="center"/>
      <protection/>
    </xf>
    <xf numFmtId="0" fontId="21" fillId="0" borderId="8" xfId="37" applyFont="1" applyFill="1" applyBorder="1" applyAlignment="1">
      <alignment vertical="center"/>
      <protection/>
    </xf>
    <xf numFmtId="0" fontId="21" fillId="0" borderId="8" xfId="37" applyFont="1" applyFill="1" applyBorder="1" applyAlignment="1">
      <alignment horizontal="distributed" vertical="center"/>
      <protection/>
    </xf>
    <xf numFmtId="0" fontId="21" fillId="0" borderId="0" xfId="37" applyFont="1" applyFill="1" applyBorder="1" applyAlignment="1">
      <alignment horizontal="distributed" vertical="center"/>
      <protection/>
    </xf>
    <xf numFmtId="0" fontId="21" fillId="0" borderId="0" xfId="37" applyFont="1" applyFill="1" applyBorder="1" applyAlignment="1" applyProtection="1">
      <alignment horizontal="distributed" vertical="center"/>
      <protection/>
    </xf>
    <xf numFmtId="41" fontId="21" fillId="0" borderId="43" xfId="37" applyNumberFormat="1" applyFont="1" applyFill="1" applyBorder="1" applyAlignment="1" applyProtection="1">
      <alignment vertical="center"/>
      <protection/>
    </xf>
    <xf numFmtId="41" fontId="21" fillId="0" borderId="5" xfId="37" applyNumberFormat="1" applyFont="1" applyFill="1" applyBorder="1" applyAlignment="1" applyProtection="1">
      <alignment vertical="center"/>
      <protection/>
    </xf>
    <xf numFmtId="41" fontId="21" fillId="0" borderId="7" xfId="37" applyNumberFormat="1" applyFont="1" applyFill="1" applyBorder="1" applyAlignment="1" applyProtection="1">
      <alignment vertical="center"/>
      <protection/>
    </xf>
    <xf numFmtId="0" fontId="21" fillId="0" borderId="0" xfId="37" applyFont="1" applyFill="1" applyBorder="1" applyAlignment="1">
      <alignment vertical="center"/>
      <protection/>
    </xf>
    <xf numFmtId="0" fontId="21" fillId="0" borderId="14" xfId="37" applyFont="1" applyFill="1" applyBorder="1" applyAlignment="1" applyProtection="1">
      <alignment vertical="center"/>
      <protection/>
    </xf>
    <xf numFmtId="0" fontId="21" fillId="0" borderId="15" xfId="37" applyFont="1" applyFill="1" applyBorder="1" applyAlignment="1" applyProtection="1">
      <alignment vertical="center"/>
      <protection/>
    </xf>
    <xf numFmtId="0" fontId="21" fillId="0" borderId="16" xfId="37" applyFont="1" applyFill="1" applyBorder="1" applyAlignment="1" applyProtection="1">
      <alignment horizontal="center" vertical="center"/>
      <protection/>
    </xf>
    <xf numFmtId="41" fontId="21" fillId="0" borderId="15" xfId="37" applyNumberFormat="1" applyFont="1" applyFill="1" applyBorder="1" applyAlignment="1" applyProtection="1">
      <alignment vertical="center"/>
      <protection/>
    </xf>
    <xf numFmtId="41" fontId="21" fillId="0" borderId="35" xfId="37" applyNumberFormat="1" applyFont="1" applyFill="1" applyBorder="1" applyAlignment="1" applyProtection="1">
      <alignment vertical="center"/>
      <protection/>
    </xf>
    <xf numFmtId="0" fontId="21" fillId="0" borderId="0" xfId="37" applyFont="1" applyFill="1" applyAlignment="1" quotePrefix="1">
      <alignment vertical="center"/>
      <protection/>
    </xf>
    <xf numFmtId="0" fontId="17" fillId="0" borderId="0" xfId="37" applyFont="1" applyFill="1" applyAlignment="1">
      <alignment vertical="center"/>
      <protection/>
    </xf>
    <xf numFmtId="0" fontId="30" fillId="0" borderId="0" xfId="37" applyFont="1" applyFill="1" applyAlignment="1">
      <alignment vertical="center"/>
      <protection/>
    </xf>
    <xf numFmtId="0" fontId="21" fillId="0" borderId="57" xfId="37" applyFont="1" applyFill="1" applyBorder="1" applyAlignment="1">
      <alignment vertical="center"/>
      <protection/>
    </xf>
    <xf numFmtId="0" fontId="22" fillId="0" borderId="0" xfId="37" applyFont="1" applyFill="1" applyBorder="1" applyAlignment="1" applyProtection="1">
      <alignment horizontal="distributed" vertical="center"/>
      <protection/>
    </xf>
    <xf numFmtId="0" fontId="21" fillId="0" borderId="43" xfId="37" applyFont="1" applyFill="1" applyBorder="1" applyAlignment="1">
      <alignment horizontal="center" vertical="center"/>
      <protection/>
    </xf>
    <xf numFmtId="0" fontId="21" fillId="0" borderId="14" xfId="37" applyFont="1" applyFill="1" applyBorder="1" applyAlignment="1">
      <alignment vertical="center"/>
      <protection/>
    </xf>
    <xf numFmtId="0" fontId="21" fillId="0" borderId="15" xfId="37" applyFont="1" applyFill="1" applyBorder="1" applyAlignment="1" applyProtection="1">
      <alignment horizontal="distributed" vertical="center"/>
      <protection/>
    </xf>
    <xf numFmtId="41" fontId="21" fillId="0" borderId="34" xfId="37" applyNumberFormat="1" applyFont="1" applyFill="1" applyBorder="1" applyAlignment="1" applyProtection="1">
      <alignment horizontal="right" vertical="center"/>
      <protection/>
    </xf>
    <xf numFmtId="41" fontId="21" fillId="0" borderId="35" xfId="37" applyNumberFormat="1" applyFont="1" applyFill="1" applyBorder="1" applyAlignment="1" applyProtection="1">
      <alignment horizontal="right" vertical="center"/>
      <protection/>
    </xf>
    <xf numFmtId="41" fontId="21" fillId="0" borderId="37" xfId="37" applyNumberFormat="1" applyFont="1" applyFill="1" applyBorder="1" applyAlignment="1" applyProtection="1">
      <alignment horizontal="right" vertical="center"/>
      <protection/>
    </xf>
    <xf numFmtId="0" fontId="21" fillId="0" borderId="63" xfId="37" applyFont="1" applyFill="1" applyBorder="1" applyAlignment="1">
      <alignment vertical="center"/>
      <protection/>
    </xf>
    <xf numFmtId="0" fontId="21" fillId="0" borderId="61" xfId="37" applyFont="1" applyFill="1" applyBorder="1" applyAlignment="1">
      <alignment vertical="center"/>
      <protection/>
    </xf>
    <xf numFmtId="41" fontId="21" fillId="0" borderId="59" xfId="37" applyNumberFormat="1" applyFont="1" applyFill="1" applyBorder="1" applyAlignment="1">
      <alignment vertical="center"/>
      <protection/>
    </xf>
    <xf numFmtId="41" fontId="21" fillId="0" borderId="60" xfId="37" applyNumberFormat="1" applyFont="1" applyFill="1" applyBorder="1" applyAlignment="1">
      <alignment vertical="center"/>
      <protection/>
    </xf>
    <xf numFmtId="0" fontId="21" fillId="0" borderId="10" xfId="37" applyFont="1" applyFill="1" applyBorder="1" applyAlignment="1">
      <alignment horizontal="center" vertical="center"/>
      <protection/>
    </xf>
    <xf numFmtId="0" fontId="21" fillId="0" borderId="10" xfId="37" applyFont="1" applyFill="1" applyBorder="1" applyAlignment="1">
      <alignment vertical="center"/>
      <protection/>
    </xf>
    <xf numFmtId="41" fontId="21" fillId="0" borderId="5" xfId="37" applyNumberFormat="1" applyFont="1" applyFill="1" applyBorder="1" applyAlignment="1">
      <alignment vertical="center"/>
      <protection/>
    </xf>
    <xf numFmtId="41" fontId="21" fillId="0" borderId="7" xfId="37" applyNumberFormat="1" applyFont="1" applyFill="1" applyBorder="1" applyAlignment="1">
      <alignment vertical="center"/>
      <protection/>
    </xf>
    <xf numFmtId="0" fontId="21" fillId="0" borderId="63" xfId="37" applyFont="1" applyFill="1" applyBorder="1" applyAlignment="1" applyProtection="1">
      <alignment vertical="center"/>
      <protection/>
    </xf>
    <xf numFmtId="0" fontId="22" fillId="0" borderId="8" xfId="37" applyFont="1" applyFill="1" applyBorder="1" applyAlignment="1">
      <alignment horizontal="distributed" vertical="center"/>
      <protection/>
    </xf>
    <xf numFmtId="0" fontId="21" fillId="0" borderId="0" xfId="37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distributed" vertical="center"/>
    </xf>
    <xf numFmtId="0" fontId="21" fillId="0" borderId="12" xfId="37" applyFont="1" applyFill="1" applyBorder="1" applyAlignment="1">
      <alignment vertical="center"/>
      <protection/>
    </xf>
    <xf numFmtId="0" fontId="21" fillId="0" borderId="12" xfId="37" applyFont="1" applyFill="1" applyBorder="1" applyAlignment="1" applyProtection="1">
      <alignment horizontal="left" vertical="center"/>
      <protection/>
    </xf>
    <xf numFmtId="41" fontId="21" fillId="0" borderId="12" xfId="37" applyNumberFormat="1" applyFont="1" applyFill="1" applyBorder="1" applyAlignment="1" applyProtection="1">
      <alignment horizontal="right" vertical="center"/>
      <protection/>
    </xf>
    <xf numFmtId="37" fontId="21" fillId="0" borderId="0" xfId="37" applyNumberFormat="1" applyFont="1" applyFill="1" applyBorder="1" applyAlignment="1" applyProtection="1" quotePrefix="1">
      <alignment vertical="center"/>
      <protection/>
    </xf>
    <xf numFmtId="0" fontId="17" fillId="0" borderId="0" xfId="37" applyFont="1" applyFill="1" applyBorder="1" applyAlignment="1">
      <alignment vertical="center"/>
      <protection/>
    </xf>
    <xf numFmtId="0" fontId="30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>
      <alignment horizontal="center" vertical="center"/>
      <protection/>
    </xf>
    <xf numFmtId="41" fontId="21" fillId="0" borderId="5" xfId="37" applyNumberFormat="1" applyFont="1" applyFill="1" applyBorder="1" applyAlignment="1">
      <alignment horizontal="center" vertical="center"/>
      <protection/>
    </xf>
    <xf numFmtId="41" fontId="21" fillId="0" borderId="7" xfId="37" applyNumberFormat="1" applyFont="1" applyFill="1" applyBorder="1" applyAlignment="1">
      <alignment horizontal="center" vertical="center"/>
      <protection/>
    </xf>
    <xf numFmtId="41" fontId="21" fillId="0" borderId="58" xfId="37" applyNumberFormat="1" applyFont="1" applyFill="1" applyBorder="1" applyAlignment="1" applyProtection="1">
      <alignment vertical="center"/>
      <protection/>
    </xf>
    <xf numFmtId="0" fontId="21" fillId="0" borderId="15" xfId="37" applyFont="1" applyFill="1" applyBorder="1" applyAlignment="1">
      <alignment vertical="center"/>
      <protection/>
    </xf>
    <xf numFmtId="0" fontId="21" fillId="0" borderId="16" xfId="37" applyFont="1" applyFill="1" applyBorder="1" applyAlignment="1">
      <alignment horizontal="center" vertical="center"/>
      <protection/>
    </xf>
    <xf numFmtId="41" fontId="21" fillId="0" borderId="34" xfId="37" applyNumberFormat="1" applyFont="1" applyFill="1" applyBorder="1" applyAlignment="1">
      <alignment vertical="center"/>
      <protection/>
    </xf>
    <xf numFmtId="41" fontId="21" fillId="0" borderId="35" xfId="37" applyNumberFormat="1" applyFont="1" applyFill="1" applyBorder="1" applyAlignment="1">
      <alignment vertical="center"/>
      <protection/>
    </xf>
    <xf numFmtId="41" fontId="21" fillId="0" borderId="37" xfId="37" applyNumberFormat="1" applyFont="1" applyFill="1" applyBorder="1" applyAlignment="1">
      <alignment vertical="center"/>
      <protection/>
    </xf>
    <xf numFmtId="0" fontId="21" fillId="0" borderId="63" xfId="37" applyFont="1" applyFill="1" applyBorder="1" applyAlignment="1" applyProtection="1">
      <alignment horizontal="center" vertical="center"/>
      <protection/>
    </xf>
    <xf numFmtId="41" fontId="21" fillId="0" borderId="59" xfId="37" applyNumberFormat="1" applyFont="1" applyFill="1" applyBorder="1" applyAlignment="1">
      <alignment horizontal="center" vertical="center"/>
      <protection/>
    </xf>
    <xf numFmtId="41" fontId="21" fillId="0" borderId="60" xfId="37" applyNumberFormat="1" applyFont="1" applyFill="1" applyBorder="1" applyAlignment="1">
      <alignment horizontal="center" vertical="center"/>
      <protection/>
    </xf>
    <xf numFmtId="0" fontId="23" fillId="0" borderId="0" xfId="36" applyFont="1" applyFill="1" applyBorder="1" applyAlignment="1" applyProtection="1">
      <alignment horizontal="left" vertical="center"/>
      <protection/>
    </xf>
    <xf numFmtId="0" fontId="4" fillId="0" borderId="0" xfId="36" applyFont="1" applyFill="1" applyBorder="1" applyAlignment="1" applyProtection="1">
      <alignment horizontal="left" vertical="center"/>
      <protection/>
    </xf>
    <xf numFmtId="0" fontId="4" fillId="0" borderId="0" xfId="36" applyFont="1" applyFill="1" applyBorder="1" applyAlignment="1">
      <alignment vertical="center"/>
      <protection/>
    </xf>
    <xf numFmtId="0" fontId="4" fillId="0" borderId="0" xfId="36" applyFont="1" applyFill="1" applyBorder="1" applyAlignment="1">
      <alignment horizontal="right" vertical="center"/>
      <protection/>
    </xf>
    <xf numFmtId="0" fontId="4" fillId="0" borderId="0" xfId="36" applyFont="1" applyFill="1" applyAlignment="1">
      <alignment vertical="center"/>
      <protection/>
    </xf>
    <xf numFmtId="0" fontId="4" fillId="0" borderId="39" xfId="36" applyFont="1" applyFill="1" applyBorder="1" applyAlignment="1" applyProtection="1">
      <alignment horizontal="center" vertical="center"/>
      <protection/>
    </xf>
    <xf numFmtId="0" fontId="4" fillId="0" borderId="0" xfId="36" applyFont="1" applyFill="1" applyAlignment="1">
      <alignment horizontal="center" vertical="center"/>
      <protection/>
    </xf>
    <xf numFmtId="0" fontId="4" fillId="0" borderId="34" xfId="36" applyFont="1" applyFill="1" applyBorder="1" applyAlignment="1" applyProtection="1">
      <alignment horizontal="center" vertical="center"/>
      <protection/>
    </xf>
    <xf numFmtId="0" fontId="4" fillId="0" borderId="35" xfId="36" applyFont="1" applyFill="1" applyBorder="1" applyAlignment="1" applyProtection="1">
      <alignment horizontal="center" vertical="center"/>
      <protection/>
    </xf>
    <xf numFmtId="0" fontId="4" fillId="0" borderId="37" xfId="36" applyFont="1" applyFill="1" applyBorder="1" applyAlignment="1" applyProtection="1">
      <alignment horizontal="center" vertical="center"/>
      <protection/>
    </xf>
    <xf numFmtId="41" fontId="4" fillId="0" borderId="43" xfId="36" applyNumberFormat="1" applyFont="1" applyFill="1" applyBorder="1" applyAlignment="1" applyProtection="1">
      <alignment vertical="center" shrinkToFit="1"/>
      <protection/>
    </xf>
    <xf numFmtId="41" fontId="4" fillId="0" borderId="5" xfId="36" applyNumberFormat="1" applyFont="1" applyFill="1" applyBorder="1" applyAlignment="1" applyProtection="1">
      <alignment vertical="center" shrinkToFit="1"/>
      <protection/>
    </xf>
    <xf numFmtId="41" fontId="4" fillId="0" borderId="7" xfId="36" applyNumberFormat="1" applyFont="1" applyFill="1" applyBorder="1" applyAlignment="1" applyProtection="1">
      <alignment vertical="center" shrinkToFit="1"/>
      <protection/>
    </xf>
    <xf numFmtId="0" fontId="4" fillId="0" borderId="0" xfId="36" applyFont="1" applyFill="1" applyAlignment="1">
      <alignment vertical="center" shrinkToFit="1"/>
      <protection/>
    </xf>
    <xf numFmtId="41" fontId="4" fillId="0" borderId="40" xfId="36" applyNumberFormat="1" applyFont="1" applyFill="1" applyBorder="1" applyAlignment="1" applyProtection="1">
      <alignment vertical="center"/>
      <protection/>
    </xf>
    <xf numFmtId="41" fontId="4" fillId="0" borderId="41" xfId="36" applyNumberFormat="1" applyFont="1" applyFill="1" applyBorder="1" applyAlignment="1" applyProtection="1">
      <alignment vertical="center"/>
      <protection/>
    </xf>
    <xf numFmtId="41" fontId="4" fillId="0" borderId="42" xfId="36" applyNumberFormat="1" applyFont="1" applyFill="1" applyBorder="1" applyAlignment="1" applyProtection="1">
      <alignment vertical="center"/>
      <protection/>
    </xf>
    <xf numFmtId="0" fontId="4" fillId="0" borderId="10" xfId="36" applyFont="1" applyFill="1" applyBorder="1" applyAlignment="1" applyProtection="1">
      <alignment horizontal="distributed" vertical="center"/>
      <protection/>
    </xf>
    <xf numFmtId="41" fontId="4" fillId="0" borderId="43" xfId="36" applyNumberFormat="1" applyFont="1" applyFill="1" applyBorder="1" applyAlignment="1" applyProtection="1">
      <alignment vertical="center"/>
      <protection/>
    </xf>
    <xf numFmtId="41" fontId="4" fillId="0" borderId="5" xfId="36" applyNumberFormat="1" applyFont="1" applyFill="1" applyBorder="1" applyAlignment="1" applyProtection="1">
      <alignment vertical="center"/>
      <protection/>
    </xf>
    <xf numFmtId="41" fontId="4" fillId="0" borderId="7" xfId="36" applyNumberFormat="1" applyFont="1" applyFill="1" applyBorder="1" applyAlignment="1" applyProtection="1">
      <alignment vertical="center"/>
      <protection/>
    </xf>
    <xf numFmtId="0" fontId="4" fillId="0" borderId="16" xfId="36" applyFont="1" applyFill="1" applyBorder="1" applyAlignment="1" applyProtection="1">
      <alignment horizontal="distributed" vertical="center"/>
      <protection/>
    </xf>
    <xf numFmtId="41" fontId="4" fillId="0" borderId="34" xfId="36" applyNumberFormat="1" applyFont="1" applyFill="1" applyBorder="1" applyAlignment="1" applyProtection="1">
      <alignment vertical="center"/>
      <protection/>
    </xf>
    <xf numFmtId="41" fontId="4" fillId="0" borderId="35" xfId="36" applyNumberFormat="1" applyFont="1" applyFill="1" applyBorder="1" applyAlignment="1" applyProtection="1">
      <alignment vertical="center"/>
      <protection/>
    </xf>
    <xf numFmtId="41" fontId="4" fillId="0" borderId="37" xfId="36" applyNumberFormat="1" applyFont="1" applyFill="1" applyBorder="1" applyAlignment="1" applyProtection="1">
      <alignment vertical="center"/>
      <protection/>
    </xf>
    <xf numFmtId="0" fontId="4" fillId="0" borderId="8" xfId="36" applyFont="1" applyFill="1" applyBorder="1" applyAlignment="1">
      <alignment horizontal="distributed" vertical="center"/>
      <protection/>
    </xf>
    <xf numFmtId="0" fontId="4" fillId="0" borderId="14" xfId="36" applyFont="1" applyFill="1" applyBorder="1" applyAlignment="1">
      <alignment horizontal="distributed" vertical="center"/>
      <protection/>
    </xf>
    <xf numFmtId="41" fontId="4" fillId="0" borderId="40" xfId="36" applyNumberFormat="1" applyFont="1" applyFill="1" applyBorder="1" applyAlignment="1" applyProtection="1">
      <alignment vertical="center" shrinkToFit="1"/>
      <protection/>
    </xf>
    <xf numFmtId="41" fontId="4" fillId="0" borderId="41" xfId="36" applyNumberFormat="1" applyFont="1" applyFill="1" applyBorder="1" applyAlignment="1" applyProtection="1">
      <alignment vertical="center" shrinkToFit="1"/>
      <protection/>
    </xf>
    <xf numFmtId="41" fontId="4" fillId="0" borderId="42" xfId="36" applyNumberFormat="1" applyFont="1" applyFill="1" applyBorder="1" applyAlignment="1" applyProtection="1">
      <alignment vertical="center" shrinkToFit="1"/>
      <protection/>
    </xf>
    <xf numFmtId="0" fontId="4" fillId="0" borderId="0" xfId="36" applyFont="1" applyFill="1">
      <alignment/>
      <protection/>
    </xf>
    <xf numFmtId="0" fontId="4" fillId="0" borderId="8" xfId="36" applyFont="1" applyFill="1" applyBorder="1">
      <alignment/>
      <protection/>
    </xf>
    <xf numFmtId="0" fontId="4" fillId="0" borderId="0" xfId="36" applyFont="1" applyFill="1" applyBorder="1">
      <alignment/>
      <protection/>
    </xf>
    <xf numFmtId="0" fontId="4" fillId="0" borderId="0" xfId="36" applyFont="1" applyFill="1" applyBorder="1" applyAlignment="1" applyProtection="1">
      <alignment horizontal="distributed" vertical="center"/>
      <protection/>
    </xf>
    <xf numFmtId="41" fontId="4" fillId="0" borderId="0" xfId="36" applyNumberFormat="1" applyFont="1" applyFill="1" applyBorder="1" applyAlignment="1" applyProtection="1">
      <alignment vertical="center"/>
      <protection/>
    </xf>
    <xf numFmtId="37" fontId="21" fillId="0" borderId="0" xfId="35" applyNumberFormat="1" applyFont="1" applyFill="1" applyBorder="1" applyAlignment="1" applyProtection="1">
      <alignment horizontal="center"/>
      <protection/>
    </xf>
    <xf numFmtId="38" fontId="21" fillId="2" borderId="5" xfId="31" applyFont="1" applyFill="1" applyBorder="1" applyAlignment="1">
      <alignment vertical="center"/>
    </xf>
    <xf numFmtId="176" fontId="4" fillId="0" borderId="34" xfId="31" applyNumberFormat="1" applyFont="1" applyFill="1" applyBorder="1" applyAlignment="1">
      <alignment vertical="center" shrinkToFit="1"/>
    </xf>
    <xf numFmtId="176" fontId="4" fillId="0" borderId="35" xfId="31" applyNumberFormat="1" applyFont="1" applyFill="1" applyBorder="1" applyAlignment="1">
      <alignment vertical="center" shrinkToFit="1"/>
    </xf>
    <xf numFmtId="176" fontId="4" fillId="0" borderId="37" xfId="31" applyNumberFormat="1" applyFont="1" applyFill="1" applyBorder="1" applyAlignment="1">
      <alignment vertical="center" shrinkToFit="1"/>
    </xf>
    <xf numFmtId="0" fontId="2" fillId="0" borderId="0" xfId="42" applyFont="1" applyFill="1" applyAlignment="1">
      <alignment vertical="center"/>
      <protection/>
    </xf>
    <xf numFmtId="38" fontId="28" fillId="2" borderId="20" xfId="31" applyFont="1" applyFill="1" applyBorder="1" applyAlignment="1">
      <alignment vertical="center"/>
    </xf>
    <xf numFmtId="38" fontId="28" fillId="2" borderId="9" xfId="31" applyFont="1" applyFill="1" applyBorder="1" applyAlignment="1">
      <alignment vertical="center"/>
    </xf>
    <xf numFmtId="0" fontId="4" fillId="2" borderId="0" xfId="36" applyFont="1" applyFill="1" applyBorder="1" applyAlignment="1">
      <alignment horizontal="right" vertical="center"/>
      <protection/>
    </xf>
    <xf numFmtId="38" fontId="28" fillId="2" borderId="45" xfId="31" applyFont="1" applyFill="1" applyBorder="1" applyAlignment="1">
      <alignment vertical="center"/>
    </xf>
    <xf numFmtId="38" fontId="16" fillId="0" borderId="0" xfId="31" applyFont="1" applyFill="1" applyBorder="1" applyAlignment="1">
      <alignment vertical="center"/>
    </xf>
    <xf numFmtId="0" fontId="21" fillId="2" borderId="15" xfId="37" applyFont="1" applyFill="1" applyBorder="1" applyAlignment="1">
      <alignment horizontal="right" vertical="center"/>
      <protection/>
    </xf>
    <xf numFmtId="2" fontId="4" fillId="2" borderId="15" xfId="38" applyNumberFormat="1" applyFont="1" applyFill="1" applyBorder="1" applyAlignment="1">
      <alignment vertical="center" shrinkToFit="1"/>
      <protection/>
    </xf>
    <xf numFmtId="2" fontId="4" fillId="2" borderId="45" xfId="38" applyNumberFormat="1" applyFont="1" applyFill="1" applyBorder="1" applyAlignment="1">
      <alignment vertical="center" shrinkToFit="1"/>
      <protection/>
    </xf>
    <xf numFmtId="177" fontId="4" fillId="2" borderId="35" xfId="38" applyNumberFormat="1" applyFont="1" applyFill="1" applyBorder="1" applyAlignment="1" applyProtection="1">
      <alignment vertical="center" shrinkToFit="1"/>
      <protection/>
    </xf>
    <xf numFmtId="177" fontId="4" fillId="2" borderId="15" xfId="38" applyNumberFormat="1" applyFont="1" applyFill="1" applyBorder="1" applyAlignment="1" applyProtection="1">
      <alignment vertical="center" shrinkToFit="1"/>
      <protection/>
    </xf>
    <xf numFmtId="0" fontId="31" fillId="0" borderId="0" xfId="39" applyFont="1" applyFill="1" applyAlignment="1">
      <alignment vertical="center"/>
      <protection/>
    </xf>
    <xf numFmtId="38" fontId="31" fillId="0" borderId="0" xfId="39" applyNumberFormat="1" applyFont="1" applyFill="1" applyAlignment="1">
      <alignment vertical="center"/>
      <protection/>
    </xf>
    <xf numFmtId="38" fontId="31" fillId="0" borderId="0" xfId="31" applyFont="1" applyFill="1" applyAlignment="1">
      <alignment vertical="center"/>
    </xf>
    <xf numFmtId="0" fontId="31" fillId="0" borderId="0" xfId="39" applyFont="1" applyFill="1" applyAlignment="1">
      <alignment horizontal="left" vertical="center"/>
      <protection/>
    </xf>
    <xf numFmtId="0" fontId="4" fillId="0" borderId="50" xfId="38" applyFont="1" applyFill="1" applyBorder="1" applyAlignment="1" applyProtection="1" quotePrefix="1">
      <alignment horizontal="right" vertical="center"/>
      <protection/>
    </xf>
    <xf numFmtId="176" fontId="4" fillId="0" borderId="51" xfId="31" applyNumberFormat="1" applyFont="1" applyFill="1" applyBorder="1" applyAlignment="1">
      <alignment vertical="center" shrinkToFit="1"/>
    </xf>
    <xf numFmtId="176" fontId="4" fillId="0" borderId="52" xfId="31" applyNumberFormat="1" applyFont="1" applyFill="1" applyBorder="1" applyAlignment="1">
      <alignment vertical="center" shrinkToFit="1"/>
    </xf>
    <xf numFmtId="176" fontId="4" fillId="0" borderId="53" xfId="31" applyNumberFormat="1" applyFont="1" applyFill="1" applyBorder="1" applyAlignment="1">
      <alignment vertical="center" shrinkToFit="1"/>
    </xf>
    <xf numFmtId="0" fontId="4" fillId="0" borderId="51" xfId="38" applyFont="1" applyFill="1" applyBorder="1" applyAlignment="1" applyProtection="1">
      <alignment vertical="center" shrinkToFit="1"/>
      <protection/>
    </xf>
    <xf numFmtId="0" fontId="4" fillId="0" borderId="52" xfId="38" applyFont="1" applyFill="1" applyBorder="1" applyAlignment="1" applyProtection="1">
      <alignment vertical="center" shrinkToFit="1"/>
      <protection/>
    </xf>
    <xf numFmtId="0" fontId="4" fillId="0" borderId="53" xfId="38" applyFont="1" applyFill="1" applyBorder="1" applyAlignment="1" applyProtection="1">
      <alignment vertical="center" shrinkToFit="1"/>
      <protection/>
    </xf>
    <xf numFmtId="0" fontId="4" fillId="0" borderId="54" xfId="38" applyFont="1" applyFill="1" applyBorder="1" applyAlignment="1" applyProtection="1" quotePrefix="1">
      <alignment horizontal="right" vertical="center"/>
      <protection/>
    </xf>
    <xf numFmtId="0" fontId="4" fillId="2" borderId="0" xfId="0" applyFont="1" applyFill="1" applyBorder="1" applyAlignment="1" quotePrefix="1">
      <alignment horizontal="right" vertical="center"/>
    </xf>
    <xf numFmtId="41" fontId="4" fillId="0" borderId="14" xfId="31" applyNumberFormat="1" applyFont="1" applyFill="1" applyBorder="1" applyAlignment="1" applyProtection="1">
      <alignment horizontal="right" vertical="center"/>
      <protection/>
    </xf>
    <xf numFmtId="41" fontId="4" fillId="2" borderId="10" xfId="31" applyNumberFormat="1" applyFont="1" applyFill="1" applyBorder="1" applyAlignment="1" applyProtection="1">
      <alignment horizontal="right" vertical="center"/>
      <protection/>
    </xf>
    <xf numFmtId="41" fontId="4" fillId="2" borderId="16" xfId="31" applyNumberFormat="1" applyFont="1" applyFill="1" applyBorder="1" applyAlignment="1" applyProtection="1">
      <alignment horizontal="right" vertical="center"/>
      <protection/>
    </xf>
    <xf numFmtId="41" fontId="4" fillId="2" borderId="5" xfId="31" applyNumberFormat="1" applyFont="1" applyFill="1" applyBorder="1" applyAlignment="1" applyProtection="1">
      <alignment horizontal="center" vertical="center"/>
      <protection/>
    </xf>
    <xf numFmtId="41" fontId="4" fillId="2" borderId="0" xfId="31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41" fontId="4" fillId="0" borderId="0" xfId="3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6" fontId="4" fillId="0" borderId="0" xfId="31" applyNumberFormat="1" applyFont="1" applyFill="1" applyBorder="1" applyAlignment="1" applyProtection="1">
      <alignment horizontal="right" vertical="center"/>
      <protection/>
    </xf>
    <xf numFmtId="41" fontId="33" fillId="0" borderId="78" xfId="31" applyNumberFormat="1" applyFont="1" applyFill="1" applyBorder="1" applyAlignment="1" applyProtection="1">
      <alignment horizontal="right" vertical="center"/>
      <protection/>
    </xf>
    <xf numFmtId="41" fontId="33" fillId="0" borderId="74" xfId="31" applyNumberFormat="1" applyFont="1" applyFill="1" applyBorder="1" applyAlignment="1" applyProtection="1">
      <alignment horizontal="right" vertical="center"/>
      <protection/>
    </xf>
    <xf numFmtId="41" fontId="33" fillId="0" borderId="75" xfId="31" applyNumberFormat="1" applyFont="1" applyFill="1" applyBorder="1" applyAlignment="1" applyProtection="1">
      <alignment horizontal="right" vertical="center"/>
      <protection/>
    </xf>
    <xf numFmtId="41" fontId="33" fillId="0" borderId="76" xfId="31" applyNumberFormat="1" applyFont="1" applyFill="1" applyBorder="1" applyAlignment="1" applyProtection="1">
      <alignment horizontal="right" vertical="center"/>
      <protection/>
    </xf>
    <xf numFmtId="0" fontId="21" fillId="0" borderId="0" xfId="42" applyFont="1" applyFill="1" applyAlignment="1" quotePrefix="1">
      <alignment/>
      <protection/>
    </xf>
    <xf numFmtId="0" fontId="21" fillId="0" borderId="15" xfId="42" applyFont="1" applyFill="1" applyBorder="1" applyAlignment="1" quotePrefix="1">
      <alignment/>
      <protection/>
    </xf>
    <xf numFmtId="0" fontId="21" fillId="2" borderId="15" xfId="42" applyFont="1" applyFill="1" applyBorder="1" applyAlignment="1" quotePrefix="1">
      <alignment/>
      <protection/>
    </xf>
    <xf numFmtId="0" fontId="4" fillId="0" borderId="14" xfId="36" applyFont="1" applyFill="1" applyBorder="1">
      <alignment/>
      <protection/>
    </xf>
    <xf numFmtId="41" fontId="4" fillId="0" borderId="8" xfId="36" applyNumberFormat="1" applyFont="1" applyFill="1" applyBorder="1" applyAlignment="1" applyProtection="1">
      <alignment vertical="center"/>
      <protection/>
    </xf>
    <xf numFmtId="41" fontId="4" fillId="0" borderId="14" xfId="36" applyNumberFormat="1" applyFont="1" applyFill="1" applyBorder="1" applyAlignment="1" applyProtection="1">
      <alignment vertical="center"/>
      <protection/>
    </xf>
    <xf numFmtId="0" fontId="4" fillId="2" borderId="0" xfId="38" applyFont="1" applyFill="1" applyBorder="1" applyAlignment="1" quotePrefix="1">
      <alignment horizontal="right" vertical="center"/>
      <protection/>
    </xf>
    <xf numFmtId="38" fontId="28" fillId="2" borderId="0" xfId="31" applyFont="1" applyFill="1" applyBorder="1" applyAlignment="1">
      <alignment vertical="center"/>
    </xf>
    <xf numFmtId="0" fontId="0" fillId="0" borderId="0" xfId="40">
      <alignment vertical="center"/>
      <protection/>
    </xf>
    <xf numFmtId="0" fontId="0" fillId="0" borderId="0" xfId="40" applyAlignment="1">
      <alignment horizontal="left" vertical="center"/>
      <protection/>
    </xf>
    <xf numFmtId="0" fontId="0" fillId="0" borderId="0" xfId="40" applyAlignment="1">
      <alignment horizontal="center" vertical="center"/>
      <protection/>
    </xf>
    <xf numFmtId="0" fontId="0" fillId="0" borderId="20" xfId="40" applyBorder="1" applyAlignment="1">
      <alignment horizontal="center" vertical="center"/>
      <protection/>
    </xf>
    <xf numFmtId="0" fontId="0" fillId="0" borderId="40" xfId="40" applyBorder="1" applyAlignment="1">
      <alignment horizontal="center" vertical="center"/>
      <protection/>
    </xf>
    <xf numFmtId="0" fontId="0" fillId="0" borderId="41" xfId="40" applyBorder="1" applyAlignment="1">
      <alignment horizontal="center" vertical="center"/>
      <protection/>
    </xf>
    <xf numFmtId="0" fontId="0" fillId="0" borderId="47" xfId="40" applyBorder="1" applyAlignment="1">
      <alignment horizontal="center" vertical="center"/>
      <protection/>
    </xf>
    <xf numFmtId="0" fontId="0" fillId="0" borderId="42" xfId="40" applyBorder="1" applyAlignment="1">
      <alignment horizontal="center" vertical="center"/>
      <protection/>
    </xf>
    <xf numFmtId="0" fontId="0" fillId="0" borderId="45" xfId="40" applyBorder="1" applyAlignment="1">
      <alignment horizontal="center" vertical="center"/>
      <protection/>
    </xf>
    <xf numFmtId="0" fontId="0" fillId="0" borderId="34" xfId="40" applyBorder="1">
      <alignment vertical="center"/>
      <protection/>
    </xf>
    <xf numFmtId="0" fontId="0" fillId="0" borderId="35" xfId="40" applyBorder="1">
      <alignment vertical="center"/>
      <protection/>
    </xf>
    <xf numFmtId="0" fontId="0" fillId="0" borderId="36" xfId="40" applyBorder="1">
      <alignment vertical="center"/>
      <protection/>
    </xf>
    <xf numFmtId="0" fontId="0" fillId="0" borderId="37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3" xfId="40" applyBorder="1" applyAlignment="1">
      <alignment horizontal="center" vertical="center"/>
      <protection/>
    </xf>
    <xf numFmtId="38" fontId="0" fillId="0" borderId="0" xfId="31" applyAlignment="1">
      <alignment vertical="center"/>
    </xf>
    <xf numFmtId="0" fontId="0" fillId="0" borderId="9" xfId="40" applyBorder="1" applyAlignment="1">
      <alignment horizontal="center" vertical="center"/>
      <protection/>
    </xf>
    <xf numFmtId="0" fontId="0" fillId="0" borderId="8" xfId="40" applyBorder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49" fontId="0" fillId="0" borderId="9" xfId="40" applyNumberFormat="1" applyBorder="1" applyAlignment="1">
      <alignment horizontal="center" vertical="center"/>
      <protection/>
    </xf>
    <xf numFmtId="0" fontId="0" fillId="0" borderId="15" xfId="40" applyBorder="1">
      <alignment vertical="center"/>
      <protection/>
    </xf>
    <xf numFmtId="0" fontId="0" fillId="0" borderId="14" xfId="40" applyBorder="1">
      <alignment vertical="center"/>
      <protection/>
    </xf>
    <xf numFmtId="0" fontId="0" fillId="0" borderId="16" xfId="40" applyBorder="1" applyAlignment="1">
      <alignment horizontal="center" vertical="center"/>
      <protection/>
    </xf>
    <xf numFmtId="38" fontId="0" fillId="0" borderId="15" xfId="31" applyBorder="1" applyAlignment="1">
      <alignment vertical="center"/>
    </xf>
    <xf numFmtId="0" fontId="0" fillId="0" borderId="0" xfId="40" applyBorder="1">
      <alignment vertical="center"/>
      <protection/>
    </xf>
    <xf numFmtId="38" fontId="0" fillId="0" borderId="0" xfId="31" applyAlignment="1">
      <alignment horizontal="right" vertical="center"/>
    </xf>
    <xf numFmtId="0" fontId="0" fillId="0" borderId="0" xfId="40" applyAlignment="1">
      <alignment horizontal="right" vertical="center"/>
      <protection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41" fontId="21" fillId="2" borderId="5" xfId="31" applyNumberFormat="1" applyFont="1" applyFill="1" applyBorder="1" applyAlignment="1">
      <alignment vertical="center"/>
    </xf>
    <xf numFmtId="41" fontId="21" fillId="2" borderId="7" xfId="31" applyNumberFormat="1" applyFont="1" applyFill="1" applyBorder="1" applyAlignment="1">
      <alignment vertical="center"/>
    </xf>
    <xf numFmtId="41" fontId="21" fillId="0" borderId="5" xfId="31" applyNumberFormat="1" applyFont="1" applyFill="1" applyBorder="1" applyAlignment="1">
      <alignment vertical="center"/>
    </xf>
    <xf numFmtId="41" fontId="21" fillId="0" borderId="5" xfId="41" applyNumberFormat="1" applyFont="1" applyFill="1" applyBorder="1">
      <alignment vertical="center"/>
      <protection/>
    </xf>
    <xf numFmtId="41" fontId="21" fillId="0" borderId="59" xfId="41" applyNumberFormat="1" applyFont="1" applyFill="1" applyBorder="1">
      <alignment vertical="center"/>
      <protection/>
    </xf>
    <xf numFmtId="0" fontId="0" fillId="0" borderId="0" xfId="40" applyFont="1" quotePrefix="1">
      <alignment vertical="center"/>
      <protection/>
    </xf>
    <xf numFmtId="0" fontId="0" fillId="0" borderId="0" xfId="40" applyFont="1" quotePrefix="1">
      <alignment vertical="center"/>
      <protection/>
    </xf>
    <xf numFmtId="0" fontId="0" fillId="0" borderId="0" xfId="40" applyFont="1" applyAlignment="1" quotePrefix="1">
      <alignment horizontal="center" vertical="center"/>
      <protection/>
    </xf>
    <xf numFmtId="38" fontId="21" fillId="2" borderId="7" xfId="31" applyFont="1" applyFill="1" applyBorder="1" applyAlignment="1">
      <alignment vertical="center"/>
    </xf>
    <xf numFmtId="41" fontId="21" fillId="0" borderId="37" xfId="37" applyNumberFormat="1" applyFont="1" applyFill="1" applyBorder="1" applyAlignment="1" applyProtection="1">
      <alignment vertical="center"/>
      <protection/>
    </xf>
    <xf numFmtId="37" fontId="21" fillId="0" borderId="8" xfId="37" applyNumberFormat="1" applyFont="1" applyFill="1" applyBorder="1" applyAlignment="1" applyProtection="1">
      <alignment vertical="center"/>
      <protection/>
    </xf>
    <xf numFmtId="38" fontId="0" fillId="0" borderId="0" xfId="31" applyBorder="1" applyAlignment="1">
      <alignment horizontal="right" vertical="center"/>
    </xf>
    <xf numFmtId="41" fontId="16" fillId="0" borderId="8" xfId="38" applyNumberFormat="1" applyFont="1" applyFill="1" applyBorder="1" applyAlignment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79" xfId="38" applyFont="1" applyFill="1" applyBorder="1" applyAlignment="1">
      <alignment vertical="center" shrinkToFit="1"/>
      <protection/>
    </xf>
    <xf numFmtId="0" fontId="22" fillId="0" borderId="20" xfId="38" applyFont="1" applyFill="1" applyBorder="1" applyAlignment="1">
      <alignment horizontal="distributed" vertical="center" wrapText="1"/>
      <protection/>
    </xf>
    <xf numFmtId="0" fontId="22" fillId="0" borderId="45" xfId="38" applyFont="1" applyFill="1" applyBorder="1" applyAlignment="1">
      <alignment horizontal="distributed" vertical="center" wrapText="1"/>
      <protection/>
    </xf>
    <xf numFmtId="0" fontId="21" fillId="0" borderId="15" xfId="38" applyFont="1" applyFill="1" applyBorder="1" applyAlignment="1" quotePrefix="1">
      <alignment horizontal="distributed" vertical="center" shrinkToFit="1"/>
      <protection/>
    </xf>
    <xf numFmtId="0" fontId="21" fillId="0" borderId="15" xfId="38" applyFont="1" applyFill="1" applyBorder="1" applyAlignment="1">
      <alignment horizontal="distributed" vertical="center" shrinkToFit="1"/>
      <protection/>
    </xf>
    <xf numFmtId="0" fontId="21" fillId="0" borderId="16" xfId="38" applyFont="1" applyFill="1" applyBorder="1" applyAlignment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19" fillId="0" borderId="0" xfId="38" applyFont="1" applyFill="1" applyAlignment="1">
      <alignment horizontal="center"/>
      <protection/>
    </xf>
    <xf numFmtId="0" fontId="4" fillId="0" borderId="80" xfId="38" applyFont="1" applyFill="1" applyBorder="1" applyAlignment="1">
      <alignment horizontal="distributed" vertical="center"/>
      <protection/>
    </xf>
    <xf numFmtId="0" fontId="4" fillId="0" borderId="81" xfId="38" applyFont="1" applyFill="1" applyBorder="1" applyAlignment="1">
      <alignment horizontal="distributed" vertical="center"/>
      <protection/>
    </xf>
    <xf numFmtId="0" fontId="4" fillId="0" borderId="82" xfId="38" applyFont="1" applyFill="1" applyBorder="1" applyAlignment="1">
      <alignment horizontal="distributed" vertical="center"/>
      <protection/>
    </xf>
    <xf numFmtId="0" fontId="4" fillId="0" borderId="11" xfId="38" applyFont="1" applyFill="1" applyBorder="1" applyAlignment="1" applyProtection="1">
      <alignment horizontal="center" vertical="center"/>
      <protection/>
    </xf>
    <xf numFmtId="0" fontId="4" fillId="0" borderId="14" xfId="38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distributed" vertical="center"/>
      <protection/>
    </xf>
    <xf numFmtId="0" fontId="4" fillId="0" borderId="81" xfId="38" applyFont="1" applyFill="1" applyBorder="1" applyAlignment="1" applyProtection="1">
      <alignment horizontal="distributed" vertical="center"/>
      <protection/>
    </xf>
    <xf numFmtId="0" fontId="4" fillId="0" borderId="82" xfId="38" applyFont="1" applyFill="1" applyBorder="1" applyAlignment="1" applyProtection="1">
      <alignment horizontal="distributed" vertical="center"/>
      <protection/>
    </xf>
    <xf numFmtId="0" fontId="4" fillId="0" borderId="84" xfId="38" applyFont="1" applyFill="1" applyBorder="1" applyAlignment="1">
      <alignment horizontal="distributed" vertical="center"/>
      <protection/>
    </xf>
    <xf numFmtId="0" fontId="4" fillId="0" borderId="83" xfId="38" applyFont="1" applyFill="1" applyBorder="1" applyAlignment="1">
      <alignment horizontal="distributed" vertical="center"/>
      <protection/>
    </xf>
    <xf numFmtId="0" fontId="4" fillId="0" borderId="20" xfId="38" applyFont="1" applyFill="1" applyBorder="1" applyAlignment="1">
      <alignment vertical="center" shrinkToFit="1"/>
      <protection/>
    </xf>
    <xf numFmtId="0" fontId="4" fillId="0" borderId="45" xfId="38" applyFont="1" applyFill="1" applyBorder="1" applyAlignment="1">
      <alignment vertical="center" shrinkToFit="1"/>
      <protection/>
    </xf>
    <xf numFmtId="0" fontId="4" fillId="0" borderId="85" xfId="38" applyFont="1" applyFill="1" applyBorder="1" applyAlignment="1">
      <alignment vertical="center" shrinkToFit="1"/>
      <protection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9" xfId="0" applyFont="1" applyFill="1" applyBorder="1" applyAlignment="1" applyProtection="1">
      <alignment horizontal="distributed" vertical="center" wrapText="1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quotePrefix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distributed" vertical="center"/>
      <protection/>
    </xf>
    <xf numFmtId="0" fontId="4" fillId="0" borderId="72" xfId="0" applyFont="1" applyFill="1" applyBorder="1" applyAlignment="1">
      <alignment horizontal="distributed" vertical="center"/>
    </xf>
    <xf numFmtId="0" fontId="4" fillId="0" borderId="75" xfId="38" applyFont="1" applyFill="1" applyBorder="1" applyAlignment="1" applyProtection="1">
      <alignment horizontal="distributed" vertical="center"/>
      <protection/>
    </xf>
    <xf numFmtId="0" fontId="4" fillId="0" borderId="77" xfId="38" applyFont="1" applyFill="1" applyBorder="1" applyAlignment="1" applyProtection="1">
      <alignment horizontal="distributed" vertical="center"/>
      <protection/>
    </xf>
    <xf numFmtId="0" fontId="4" fillId="0" borderId="11" xfId="38" applyFont="1" applyFill="1" applyBorder="1" applyAlignment="1" applyProtection="1">
      <alignment horizontal="distributed" vertical="center"/>
      <protection/>
    </xf>
    <xf numFmtId="0" fontId="4" fillId="0" borderId="13" xfId="38" applyFont="1" applyFill="1" applyBorder="1" applyAlignment="1" applyProtection="1">
      <alignment horizontal="distributed" vertical="center"/>
      <protection/>
    </xf>
    <xf numFmtId="0" fontId="4" fillId="0" borderId="12" xfId="38" applyFont="1" applyFill="1" applyBorder="1" applyAlignment="1" applyProtection="1">
      <alignment horizontal="distributed" vertical="center"/>
      <protection/>
    </xf>
    <xf numFmtId="0" fontId="4" fillId="0" borderId="13" xfId="38" applyFont="1" applyFill="1" applyBorder="1" applyAlignment="1">
      <alignment horizontal="distributed" vertical="center"/>
      <protection/>
    </xf>
    <xf numFmtId="0" fontId="4" fillId="0" borderId="8" xfId="38" applyFont="1" applyFill="1" applyBorder="1" applyAlignment="1" applyProtection="1">
      <alignment horizontal="distributed" vertical="center"/>
      <protection/>
    </xf>
    <xf numFmtId="0" fontId="4" fillId="0" borderId="10" xfId="38" applyFont="1" applyFill="1" applyBorder="1" applyAlignment="1" applyProtection="1">
      <alignment horizontal="distributed" vertical="center"/>
      <protection/>
    </xf>
    <xf numFmtId="0" fontId="4" fillId="0" borderId="0" xfId="38" applyFont="1" applyFill="1" applyBorder="1" applyAlignment="1" applyProtection="1">
      <alignment horizontal="distributed" vertical="center"/>
      <protection/>
    </xf>
    <xf numFmtId="0" fontId="4" fillId="0" borderId="10" xfId="38" applyFont="1" applyFill="1" applyBorder="1" applyAlignment="1">
      <alignment horizontal="distributed" vertical="center"/>
      <protection/>
    </xf>
    <xf numFmtId="0" fontId="4" fillId="0" borderId="71" xfId="38" applyFont="1" applyFill="1" applyBorder="1" applyAlignment="1" applyProtection="1">
      <alignment horizontal="distributed" vertical="center"/>
      <protection/>
    </xf>
    <xf numFmtId="0" fontId="4" fillId="0" borderId="2" xfId="38" applyFont="1" applyFill="1" applyBorder="1" applyAlignment="1" applyProtection="1">
      <alignment horizontal="distributed" vertical="center"/>
      <protection/>
    </xf>
    <xf numFmtId="0" fontId="4" fillId="0" borderId="72" xfId="38" applyFont="1" applyFill="1" applyBorder="1" applyAlignment="1" applyProtection="1">
      <alignment horizontal="distributed" vertical="center"/>
      <protection/>
    </xf>
    <xf numFmtId="0" fontId="4" fillId="0" borderId="14" xfId="38" applyFont="1" applyFill="1" applyBorder="1" applyAlignment="1" applyProtection="1" quotePrefix="1">
      <alignment horizontal="distributed" vertical="center"/>
      <protection/>
    </xf>
    <xf numFmtId="0" fontId="4" fillId="0" borderId="16" xfId="38" applyFont="1" applyFill="1" applyBorder="1" applyAlignment="1" applyProtection="1" quotePrefix="1">
      <alignment horizontal="distributed" vertical="center"/>
      <protection/>
    </xf>
    <xf numFmtId="0" fontId="4" fillId="0" borderId="15" xfId="38" applyFont="1" applyFill="1" applyBorder="1" applyAlignment="1" applyProtection="1" quotePrefix="1">
      <alignment horizontal="distributed" vertical="center"/>
      <protection/>
    </xf>
    <xf numFmtId="0" fontId="4" fillId="0" borderId="46" xfId="38" applyFont="1" applyFill="1" applyBorder="1" applyAlignment="1" applyProtection="1">
      <alignment horizontal="distributed" vertical="center"/>
      <protection/>
    </xf>
    <xf numFmtId="0" fontId="4" fillId="0" borderId="42" xfId="38" applyFont="1" applyFill="1" applyBorder="1" applyAlignment="1">
      <alignment horizontal="distributed" vertical="center"/>
      <protection/>
    </xf>
    <xf numFmtId="0" fontId="4" fillId="0" borderId="70" xfId="38" applyFont="1" applyFill="1" applyBorder="1" applyAlignment="1" applyProtection="1">
      <alignment horizontal="distributed" vertical="center"/>
      <protection/>
    </xf>
    <xf numFmtId="0" fontId="4" fillId="0" borderId="37" xfId="38" applyFont="1" applyFill="1" applyBorder="1" applyAlignment="1" applyProtection="1">
      <alignment horizontal="distributed" vertical="center"/>
      <protection/>
    </xf>
    <xf numFmtId="0" fontId="4" fillId="0" borderId="44" xfId="38" applyFont="1" applyFill="1" applyBorder="1" applyAlignment="1" applyProtection="1">
      <alignment horizontal="distributed" vertical="center"/>
      <protection/>
    </xf>
    <xf numFmtId="0" fontId="4" fillId="0" borderId="7" xfId="38" applyFont="1" applyFill="1" applyBorder="1" applyAlignment="1" applyProtection="1">
      <alignment horizontal="distributed" vertical="center"/>
      <protection/>
    </xf>
    <xf numFmtId="0" fontId="4" fillId="0" borderId="71" xfId="38" applyFont="1" applyFill="1" applyBorder="1" applyAlignment="1" applyProtection="1">
      <alignment horizontal="distributed" vertical="center"/>
      <protection/>
    </xf>
    <xf numFmtId="0" fontId="4" fillId="0" borderId="72" xfId="38" applyFont="1" applyFill="1" applyBorder="1" applyAlignment="1">
      <alignment horizontal="distributed" vertical="center"/>
      <protection/>
    </xf>
    <xf numFmtId="0" fontId="4" fillId="0" borderId="86" xfId="38" applyFont="1" applyFill="1" applyBorder="1" applyAlignment="1" applyProtection="1">
      <alignment horizontal="distributed" vertical="center"/>
      <protection/>
    </xf>
    <xf numFmtId="0" fontId="4" fillId="0" borderId="39" xfId="38" applyFont="1" applyFill="1" applyBorder="1" applyAlignment="1">
      <alignment horizontal="distributed" vertical="center"/>
      <protection/>
    </xf>
    <xf numFmtId="0" fontId="4" fillId="0" borderId="42" xfId="38" applyFont="1" applyFill="1" applyBorder="1" applyAlignment="1" applyProtection="1">
      <alignment horizontal="distributed" vertical="center"/>
      <protection/>
    </xf>
    <xf numFmtId="0" fontId="4" fillId="0" borderId="78" xfId="38" applyFont="1" applyFill="1" applyBorder="1" applyAlignment="1" applyProtection="1">
      <alignment horizontal="distributed" vertical="center"/>
      <protection/>
    </xf>
    <xf numFmtId="0" fontId="4" fillId="0" borderId="73" xfId="38" applyFont="1" applyFill="1" applyBorder="1" applyAlignment="1" applyProtection="1">
      <alignment horizontal="distributed" vertical="center"/>
      <protection/>
    </xf>
    <xf numFmtId="0" fontId="21" fillId="0" borderId="71" xfId="37" applyFont="1" applyFill="1" applyBorder="1" applyAlignment="1" applyProtection="1">
      <alignment horizontal="center" vertical="center"/>
      <protection/>
    </xf>
    <xf numFmtId="0" fontId="21" fillId="0" borderId="2" xfId="37" applyFont="1" applyFill="1" applyBorder="1" applyAlignment="1" applyProtection="1">
      <alignment horizontal="center" vertical="center"/>
      <protection/>
    </xf>
    <xf numFmtId="0" fontId="21" fillId="0" borderId="72" xfId="37" applyFont="1" applyFill="1" applyBorder="1" applyAlignment="1" applyProtection="1">
      <alignment horizontal="center" vertical="center"/>
      <protection/>
    </xf>
    <xf numFmtId="0" fontId="21" fillId="0" borderId="8" xfId="37" applyFont="1" applyFill="1" applyBorder="1" applyAlignment="1" applyProtection="1">
      <alignment horizontal="distributed" vertical="center"/>
      <protection/>
    </xf>
    <xf numFmtId="0" fontId="21" fillId="0" borderId="0" xfId="37" applyFont="1" applyFill="1" applyBorder="1">
      <alignment/>
      <protection/>
    </xf>
    <xf numFmtId="0" fontId="21" fillId="0" borderId="8" xfId="37" applyFont="1" applyFill="1" applyBorder="1" applyAlignment="1" applyProtection="1" quotePrefix="1">
      <alignment horizontal="distributed" vertical="center"/>
      <protection/>
    </xf>
    <xf numFmtId="0" fontId="21" fillId="0" borderId="0" xfId="37" applyFont="1" applyFill="1" applyBorder="1" applyAlignment="1">
      <alignment horizontal="distributed"/>
      <protection/>
    </xf>
    <xf numFmtId="0" fontId="21" fillId="0" borderId="0" xfId="37" applyFont="1" applyFill="1" applyBorder="1" applyAlignment="1">
      <alignment horizontal="right" vertical="center"/>
      <protection/>
    </xf>
    <xf numFmtId="0" fontId="21" fillId="0" borderId="8" xfId="37" applyFont="1" applyFill="1" applyBorder="1" applyAlignment="1">
      <alignment horizontal="distributed" vertical="center"/>
      <protection/>
    </xf>
    <xf numFmtId="0" fontId="21" fillId="0" borderId="0" xfId="37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22" fillId="0" borderId="8" xfId="37" applyFont="1" applyFill="1" applyBorder="1" applyAlignment="1">
      <alignment horizontal="distributed" vertical="center"/>
      <protection/>
    </xf>
    <xf numFmtId="0" fontId="22" fillId="0" borderId="0" xfId="37" applyFont="1" applyFill="1" applyBorder="1" applyAlignment="1">
      <alignment horizontal="distributed" vertical="center"/>
      <protection/>
    </xf>
    <xf numFmtId="0" fontId="5" fillId="0" borderId="0" xfId="37" applyFont="1" applyFill="1" applyBorder="1" applyAlignment="1">
      <alignment horizontal="distributed" vertical="center"/>
      <protection/>
    </xf>
    <xf numFmtId="0" fontId="0" fillId="0" borderId="20" xfId="40" applyBorder="1" applyAlignment="1">
      <alignment horizontal="center" vertical="center"/>
      <protection/>
    </xf>
    <xf numFmtId="0" fontId="0" fillId="0" borderId="45" xfId="40" applyBorder="1" applyAlignment="1">
      <alignment horizontal="center" vertical="center"/>
      <protection/>
    </xf>
    <xf numFmtId="0" fontId="4" fillId="0" borderId="33" xfId="36" applyFont="1" applyFill="1" applyBorder="1" applyAlignment="1" applyProtection="1">
      <alignment horizontal="center" vertical="center"/>
      <protection/>
    </xf>
    <xf numFmtId="0" fontId="4" fillId="0" borderId="38" xfId="36" applyFont="1" applyFill="1" applyBorder="1" applyAlignment="1" applyProtection="1">
      <alignment horizontal="center" vertical="center"/>
      <protection/>
    </xf>
    <xf numFmtId="0" fontId="4" fillId="0" borderId="39" xfId="36" applyFont="1" applyFill="1" applyBorder="1" applyAlignment="1" applyProtection="1">
      <alignment horizontal="center" vertical="center"/>
      <protection/>
    </xf>
    <xf numFmtId="0" fontId="4" fillId="0" borderId="8" xfId="36" applyFont="1" applyFill="1" applyBorder="1" applyAlignment="1" applyProtection="1">
      <alignment horizontal="distributed" vertical="center" shrinkToFit="1"/>
      <protection/>
    </xf>
    <xf numFmtId="0" fontId="4" fillId="0" borderId="10" xfId="36" applyFont="1" applyFill="1" applyBorder="1" applyAlignment="1" applyProtection="1">
      <alignment horizontal="distributed" vertical="center" shrinkToFit="1"/>
      <protection/>
    </xf>
    <xf numFmtId="0" fontId="4" fillId="0" borderId="11" xfId="36" applyFont="1" applyFill="1" applyBorder="1" applyAlignment="1" applyProtection="1">
      <alignment horizontal="distributed" vertical="center"/>
      <protection/>
    </xf>
    <xf numFmtId="0" fontId="4" fillId="0" borderId="13" xfId="36" applyFont="1" applyFill="1" applyBorder="1" applyAlignment="1" applyProtection="1">
      <alignment horizontal="distributed" vertical="center"/>
      <protection/>
    </xf>
    <xf numFmtId="0" fontId="4" fillId="0" borderId="8" xfId="36" applyFont="1" applyFill="1" applyBorder="1" applyAlignment="1" applyProtection="1">
      <alignment horizontal="distributed" vertical="center"/>
      <protection/>
    </xf>
    <xf numFmtId="0" fontId="4" fillId="0" borderId="10" xfId="36" applyFont="1" applyFill="1" applyBorder="1" applyAlignment="1" applyProtection="1">
      <alignment horizontal="distributed" vertical="center"/>
      <protection/>
    </xf>
    <xf numFmtId="0" fontId="4" fillId="0" borderId="11" xfId="36" applyFont="1" applyFill="1" applyBorder="1" applyAlignment="1" applyProtection="1">
      <alignment horizontal="center" vertical="center"/>
      <protection/>
    </xf>
    <xf numFmtId="0" fontId="4" fillId="0" borderId="13" xfId="36" applyFont="1" applyFill="1" applyBorder="1" applyAlignment="1" applyProtection="1">
      <alignment horizontal="center" vertical="center"/>
      <protection/>
    </xf>
    <xf numFmtId="0" fontId="4" fillId="0" borderId="14" xfId="36" applyFont="1" applyFill="1" applyBorder="1" applyAlignment="1" applyProtection="1">
      <alignment horizontal="center" vertical="center"/>
      <protection/>
    </xf>
    <xf numFmtId="0" fontId="4" fillId="0" borderId="16" xfId="36" applyFont="1" applyFill="1" applyBorder="1" applyAlignment="1" applyProtection="1">
      <alignment horizontal="center" vertical="center"/>
      <protection/>
    </xf>
    <xf numFmtId="0" fontId="4" fillId="0" borderId="14" xfId="36" applyFont="1" applyFill="1" applyBorder="1" applyAlignment="1" applyProtection="1">
      <alignment horizontal="distributed" vertical="center"/>
      <protection/>
    </xf>
    <xf numFmtId="0" fontId="4" fillId="0" borderId="16" xfId="36" applyFont="1" applyFill="1" applyBorder="1" applyAlignment="1" applyProtection="1">
      <alignment horizontal="distributed" vertical="center"/>
      <protection/>
    </xf>
    <xf numFmtId="0" fontId="21" fillId="0" borderId="20" xfId="42" applyFont="1" applyFill="1" applyBorder="1" applyAlignment="1">
      <alignment horizontal="center" vertical="center" wrapText="1"/>
      <protection/>
    </xf>
    <xf numFmtId="0" fontId="21" fillId="0" borderId="45" xfId="42" applyFont="1" applyFill="1" applyBorder="1" applyAlignment="1">
      <alignment horizontal="center" vertical="center" wrapText="1"/>
      <protection/>
    </xf>
    <xf numFmtId="0" fontId="21" fillId="0" borderId="11" xfId="42" applyFont="1" applyFill="1" applyBorder="1" applyAlignment="1">
      <alignment horizontal="distributed" vertical="center" shrinkToFit="1"/>
      <protection/>
    </xf>
    <xf numFmtId="0" fontId="21" fillId="0" borderId="13" xfId="42" applyFont="1" applyFill="1" applyBorder="1" applyAlignment="1">
      <alignment horizontal="distributed" vertical="center" shrinkToFit="1"/>
      <protection/>
    </xf>
    <xf numFmtId="0" fontId="21" fillId="0" borderId="14" xfId="42" applyFont="1" applyFill="1" applyBorder="1" applyAlignment="1">
      <alignment horizontal="distributed" vertical="center" shrinkToFit="1"/>
      <protection/>
    </xf>
    <xf numFmtId="0" fontId="21" fillId="0" borderId="16" xfId="42" applyFont="1" applyFill="1" applyBorder="1" applyAlignment="1">
      <alignment horizontal="distributed" vertical="center" shrinkToFit="1"/>
      <protection/>
    </xf>
    <xf numFmtId="0" fontId="21" fillId="0" borderId="87" xfId="42" applyFont="1" applyFill="1" applyBorder="1" applyAlignment="1">
      <alignment horizontal="distributed" vertical="center"/>
      <protection/>
    </xf>
    <xf numFmtId="0" fontId="21" fillId="0" borderId="88" xfId="42" applyFont="1" applyFill="1" applyBorder="1" applyAlignment="1">
      <alignment horizontal="distributed" vertical="center"/>
      <protection/>
    </xf>
    <xf numFmtId="0" fontId="21" fillId="0" borderId="89" xfId="42" applyFont="1" applyFill="1" applyBorder="1" applyAlignment="1">
      <alignment horizontal="distributed" vertical="center"/>
      <protection/>
    </xf>
    <xf numFmtId="0" fontId="21" fillId="0" borderId="90" xfId="42" applyFont="1" applyFill="1" applyBorder="1" applyAlignment="1">
      <alignment horizontal="center" vertical="center" shrinkToFit="1"/>
      <protection/>
    </xf>
    <xf numFmtId="0" fontId="21" fillId="0" borderId="91" xfId="42" applyFont="1" applyFill="1" applyBorder="1" applyAlignment="1">
      <alignment horizontal="center" vertical="center" shrinkToFit="1"/>
      <protection/>
    </xf>
    <xf numFmtId="0" fontId="21" fillId="0" borderId="92" xfId="42" applyFont="1" applyFill="1" applyBorder="1" applyAlignment="1">
      <alignment vertical="center" shrinkToFit="1"/>
      <protection/>
    </xf>
    <xf numFmtId="0" fontId="21" fillId="0" borderId="93" xfId="42" applyFont="1" applyFill="1" applyBorder="1" applyAlignment="1">
      <alignment vertical="center" shrinkToFit="1"/>
      <protection/>
    </xf>
    <xf numFmtId="0" fontId="21" fillId="0" borderId="90" xfId="42" applyFont="1" applyFill="1" applyBorder="1" applyAlignment="1">
      <alignment vertical="center" shrinkToFit="1"/>
      <protection/>
    </xf>
    <xf numFmtId="0" fontId="21" fillId="0" borderId="91" xfId="42" applyFont="1" applyFill="1" applyBorder="1" applyAlignment="1">
      <alignment vertical="center" shrinkToFit="1"/>
      <protection/>
    </xf>
    <xf numFmtId="0" fontId="21" fillId="0" borderId="94" xfId="42" applyFont="1" applyFill="1" applyBorder="1" applyAlignment="1">
      <alignment vertical="center" shrinkToFit="1"/>
      <protection/>
    </xf>
    <xf numFmtId="0" fontId="21" fillId="0" borderId="95" xfId="42" applyFont="1" applyFill="1" applyBorder="1" applyAlignment="1">
      <alignment vertical="center" shrinkToFit="1"/>
      <protection/>
    </xf>
    <xf numFmtId="0" fontId="21" fillId="0" borderId="96" xfId="42" applyFont="1" applyFill="1" applyBorder="1" applyAlignment="1">
      <alignment vertical="center" shrinkToFit="1"/>
      <protection/>
    </xf>
    <xf numFmtId="0" fontId="21" fillId="0" borderId="97" xfId="42" applyFont="1" applyFill="1" applyBorder="1" applyAlignment="1">
      <alignment vertical="center" shrinkToFi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38" fontId="28" fillId="0" borderId="11" xfId="31" applyFont="1" applyFill="1" applyBorder="1" applyAlignment="1">
      <alignment horizontal="left" vertical="center"/>
    </xf>
    <xf numFmtId="38" fontId="28" fillId="0" borderId="13" xfId="3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38" fontId="28" fillId="0" borderId="0" xfId="3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28" fillId="0" borderId="11" xfId="31" applyFont="1" applyFill="1" applyBorder="1" applyAlignment="1">
      <alignment horizontal="distributed" vertical="center"/>
    </xf>
    <xf numFmtId="38" fontId="28" fillId="0" borderId="13" xfId="31" applyFont="1" applyFill="1" applyBorder="1" applyAlignment="1">
      <alignment horizontal="distributed" vertical="center"/>
    </xf>
  </cellXfs>
  <cellStyles count="3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11-12" xfId="35"/>
    <cellStyle name="標準_H11統計表" xfId="36"/>
    <cellStyle name="標準_H11統計表   （表７）" xfId="37"/>
    <cellStyle name="標準_H12統計表" xfId="38"/>
    <cellStyle name="標準_算出に用いた人口表" xfId="39"/>
    <cellStyle name="標準_死亡数（性　年齢　死因）" xfId="40"/>
    <cellStyle name="標準_出生数、母の年齢階級別" xfId="41"/>
    <cellStyle name="標準_乳児死亡数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8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0" customWidth="1"/>
    <col min="2" max="2" width="6.00390625" style="10" bestFit="1" customWidth="1"/>
    <col min="3" max="6" width="11.00390625" style="10" customWidth="1"/>
    <col min="7" max="7" width="10.625" style="10" customWidth="1"/>
    <col min="8" max="8" width="32.875" style="10" hidden="1" customWidth="1"/>
    <col min="9" max="10" width="11.00390625" style="10" hidden="1" customWidth="1"/>
    <col min="11" max="16384" width="11.00390625" style="10" customWidth="1"/>
  </cols>
  <sheetData>
    <row r="16" spans="1:11" ht="55.5">
      <c r="A16" s="560" t="s">
        <v>66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</row>
    <row r="20" ht="13.5">
      <c r="C20" s="10" t="s">
        <v>504</v>
      </c>
    </row>
    <row r="22" ht="13.5">
      <c r="C22" s="10" t="s">
        <v>643</v>
      </c>
    </row>
    <row r="40" spans="2:7" s="14" customFormat="1" ht="24.75" customHeight="1">
      <c r="B40" s="11" t="s">
        <v>410</v>
      </c>
      <c r="C40" s="12"/>
      <c r="D40" s="12"/>
      <c r="E40" s="12"/>
      <c r="F40" s="12"/>
      <c r="G40" s="13"/>
    </row>
    <row r="41" spans="2:7" s="14" customFormat="1" ht="24.75" customHeight="1">
      <c r="B41" s="15" t="s">
        <v>395</v>
      </c>
      <c r="C41" s="16" t="s">
        <v>409</v>
      </c>
      <c r="D41" s="17"/>
      <c r="E41" s="16"/>
      <c r="F41" s="16"/>
      <c r="G41" s="18" t="s">
        <v>396</v>
      </c>
    </row>
    <row r="42" spans="2:7" s="14" customFormat="1" ht="24.75" customHeight="1">
      <c r="B42" s="19" t="s">
        <v>397</v>
      </c>
      <c r="C42" s="16" t="s">
        <v>398</v>
      </c>
      <c r="D42" s="17"/>
      <c r="E42" s="16"/>
      <c r="F42" s="16"/>
      <c r="G42" s="18" t="s">
        <v>399</v>
      </c>
    </row>
    <row r="43" spans="2:7" s="14" customFormat="1" ht="24.75" customHeight="1">
      <c r="B43" s="19" t="s">
        <v>400</v>
      </c>
      <c r="C43" s="16" t="s">
        <v>401</v>
      </c>
      <c r="D43" s="17"/>
      <c r="E43" s="16"/>
      <c r="F43" s="16"/>
      <c r="G43" s="18" t="s">
        <v>402</v>
      </c>
    </row>
    <row r="44" spans="2:7" s="14" customFormat="1" ht="24.75" customHeight="1">
      <c r="B44" s="19" t="s">
        <v>403</v>
      </c>
      <c r="C44" s="16" t="s">
        <v>404</v>
      </c>
      <c r="D44" s="17"/>
      <c r="E44" s="16"/>
      <c r="F44" s="16"/>
      <c r="G44" s="20" t="s">
        <v>405</v>
      </c>
    </row>
    <row r="45" spans="2:7" s="14" customFormat="1" ht="24.75" customHeight="1">
      <c r="B45" s="21" t="s">
        <v>406</v>
      </c>
      <c r="C45" s="22" t="s">
        <v>407</v>
      </c>
      <c r="D45" s="23"/>
      <c r="E45" s="22"/>
      <c r="F45" s="22"/>
      <c r="G45" s="24" t="s">
        <v>408</v>
      </c>
    </row>
    <row r="47" ht="26.25" customHeight="1"/>
    <row r="48" ht="21" customHeight="1">
      <c r="E48" s="25" t="s">
        <v>413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I86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7.25" customHeight="1">
      <c r="A5" s="499">
        <v>55</v>
      </c>
      <c r="B5" s="499">
        <v>19</v>
      </c>
      <c r="C5" s="499" t="s">
        <v>684</v>
      </c>
      <c r="D5" s="518" t="s">
        <v>162</v>
      </c>
      <c r="E5" s="516" t="s">
        <v>527</v>
      </c>
      <c r="F5" s="517" t="s">
        <v>10</v>
      </c>
      <c r="G5" s="524">
        <v>718</v>
      </c>
      <c r="H5" s="524" t="s">
        <v>685</v>
      </c>
      <c r="I5" s="524" t="s">
        <v>685</v>
      </c>
      <c r="J5" s="524" t="s">
        <v>685</v>
      </c>
      <c r="K5" s="524" t="s">
        <v>685</v>
      </c>
      <c r="L5" s="524" t="s">
        <v>685</v>
      </c>
      <c r="M5" s="524" t="s">
        <v>685</v>
      </c>
      <c r="N5" s="524" t="s">
        <v>685</v>
      </c>
      <c r="O5" s="524" t="s">
        <v>685</v>
      </c>
      <c r="P5" s="524" t="s">
        <v>685</v>
      </c>
      <c r="Q5" s="524" t="s">
        <v>685</v>
      </c>
      <c r="R5" s="524">
        <v>1</v>
      </c>
      <c r="S5" s="524">
        <v>5</v>
      </c>
      <c r="T5" s="524">
        <v>6</v>
      </c>
      <c r="U5" s="524">
        <v>2</v>
      </c>
      <c r="V5" s="524">
        <v>15</v>
      </c>
      <c r="W5" s="524">
        <v>27</v>
      </c>
      <c r="X5" s="524">
        <v>39</v>
      </c>
      <c r="Y5" s="524">
        <v>50</v>
      </c>
      <c r="Z5" s="524">
        <v>61</v>
      </c>
      <c r="AA5" s="524">
        <v>108</v>
      </c>
      <c r="AB5" s="524">
        <v>146</v>
      </c>
      <c r="AC5" s="524">
        <v>118</v>
      </c>
      <c r="AD5" s="524">
        <v>72</v>
      </c>
      <c r="AE5" s="524">
        <v>54</v>
      </c>
      <c r="AF5" s="524">
        <v>12</v>
      </c>
      <c r="AG5" s="524">
        <v>2</v>
      </c>
      <c r="AH5" s="524" t="s">
        <v>685</v>
      </c>
      <c r="AI5" s="518" t="s">
        <v>162</v>
      </c>
    </row>
    <row r="6" spans="1:35" ht="17.25" customHeight="1">
      <c r="A6" s="499">
        <v>56</v>
      </c>
      <c r="B6" s="499">
        <v>19</v>
      </c>
      <c r="C6" s="499" t="s">
        <v>684</v>
      </c>
      <c r="D6" s="515"/>
      <c r="E6" s="516"/>
      <c r="F6" s="517" t="s">
        <v>11</v>
      </c>
      <c r="G6" s="524">
        <v>390</v>
      </c>
      <c r="H6" s="524" t="s">
        <v>685</v>
      </c>
      <c r="I6" s="524" t="s">
        <v>685</v>
      </c>
      <c r="J6" s="524" t="s">
        <v>685</v>
      </c>
      <c r="K6" s="524" t="s">
        <v>685</v>
      </c>
      <c r="L6" s="524" t="s">
        <v>685</v>
      </c>
      <c r="M6" s="524" t="s">
        <v>685</v>
      </c>
      <c r="N6" s="524" t="s">
        <v>685</v>
      </c>
      <c r="O6" s="524" t="s">
        <v>685</v>
      </c>
      <c r="P6" s="524" t="s">
        <v>685</v>
      </c>
      <c r="Q6" s="524" t="s">
        <v>685</v>
      </c>
      <c r="R6" s="524">
        <v>1</v>
      </c>
      <c r="S6" s="524">
        <v>5</v>
      </c>
      <c r="T6" s="524">
        <v>2</v>
      </c>
      <c r="U6" s="524" t="s">
        <v>685</v>
      </c>
      <c r="V6" s="524">
        <v>9</v>
      </c>
      <c r="W6" s="524">
        <v>15</v>
      </c>
      <c r="X6" s="524">
        <v>26</v>
      </c>
      <c r="Y6" s="524">
        <v>36</v>
      </c>
      <c r="Z6" s="524">
        <v>35</v>
      </c>
      <c r="AA6" s="524">
        <v>61</v>
      </c>
      <c r="AB6" s="524">
        <v>88</v>
      </c>
      <c r="AC6" s="524">
        <v>59</v>
      </c>
      <c r="AD6" s="524">
        <v>36</v>
      </c>
      <c r="AE6" s="524">
        <v>17</v>
      </c>
      <c r="AF6" s="524" t="s">
        <v>685</v>
      </c>
      <c r="AG6" s="524" t="s">
        <v>685</v>
      </c>
      <c r="AH6" s="524" t="s">
        <v>685</v>
      </c>
      <c r="AI6" s="515"/>
    </row>
    <row r="7" spans="1:35" ht="17.25" customHeight="1">
      <c r="A7" s="499">
        <v>57</v>
      </c>
      <c r="B7" s="499">
        <v>19</v>
      </c>
      <c r="C7" s="499" t="s">
        <v>684</v>
      </c>
      <c r="D7" s="515"/>
      <c r="E7" s="516"/>
      <c r="F7" s="517" t="s">
        <v>12</v>
      </c>
      <c r="G7" s="524">
        <v>328</v>
      </c>
      <c r="H7" s="524" t="s">
        <v>685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 t="s">
        <v>685</v>
      </c>
      <c r="N7" s="524" t="s">
        <v>685</v>
      </c>
      <c r="O7" s="524" t="s">
        <v>685</v>
      </c>
      <c r="P7" s="524" t="s">
        <v>685</v>
      </c>
      <c r="Q7" s="524" t="s">
        <v>685</v>
      </c>
      <c r="R7" s="524" t="s">
        <v>685</v>
      </c>
      <c r="S7" s="524" t="s">
        <v>685</v>
      </c>
      <c r="T7" s="524">
        <v>4</v>
      </c>
      <c r="U7" s="524">
        <v>2</v>
      </c>
      <c r="V7" s="524">
        <v>6</v>
      </c>
      <c r="W7" s="524">
        <v>12</v>
      </c>
      <c r="X7" s="524">
        <v>13</v>
      </c>
      <c r="Y7" s="524">
        <v>14</v>
      </c>
      <c r="Z7" s="524">
        <v>26</v>
      </c>
      <c r="AA7" s="524">
        <v>47</v>
      </c>
      <c r="AB7" s="524">
        <v>58</v>
      </c>
      <c r="AC7" s="524">
        <v>59</v>
      </c>
      <c r="AD7" s="524">
        <v>36</v>
      </c>
      <c r="AE7" s="524">
        <v>37</v>
      </c>
      <c r="AF7" s="524">
        <v>12</v>
      </c>
      <c r="AG7" s="524">
        <v>2</v>
      </c>
      <c r="AH7" s="524" t="s">
        <v>685</v>
      </c>
      <c r="AI7" s="515"/>
    </row>
    <row r="8" spans="1:35" ht="17.25" customHeight="1">
      <c r="A8" s="499">
        <v>418</v>
      </c>
      <c r="B8" s="499">
        <v>19</v>
      </c>
      <c r="D8" s="515"/>
      <c r="E8" s="516"/>
      <c r="F8" s="517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7.25" customHeight="1">
      <c r="A9" s="499">
        <v>58</v>
      </c>
      <c r="B9" s="499">
        <v>20</v>
      </c>
      <c r="C9" s="499" t="s">
        <v>684</v>
      </c>
      <c r="D9" s="518" t="s">
        <v>163</v>
      </c>
      <c r="E9" s="516" t="s">
        <v>528</v>
      </c>
      <c r="F9" s="517" t="s">
        <v>10</v>
      </c>
      <c r="G9" s="524">
        <v>380</v>
      </c>
      <c r="H9" s="524" t="s">
        <v>685</v>
      </c>
      <c r="I9" s="524" t="s">
        <v>685</v>
      </c>
      <c r="J9" s="524" t="s">
        <v>685</v>
      </c>
      <c r="K9" s="524" t="s">
        <v>685</v>
      </c>
      <c r="L9" s="524" t="s">
        <v>685</v>
      </c>
      <c r="M9" s="524" t="s">
        <v>685</v>
      </c>
      <c r="N9" s="524" t="s">
        <v>685</v>
      </c>
      <c r="O9" s="524" t="s">
        <v>685</v>
      </c>
      <c r="P9" s="524" t="s">
        <v>685</v>
      </c>
      <c r="Q9" s="524" t="s">
        <v>685</v>
      </c>
      <c r="R9" s="524">
        <v>1</v>
      </c>
      <c r="S9" s="524" t="s">
        <v>685</v>
      </c>
      <c r="T9" s="524" t="s">
        <v>685</v>
      </c>
      <c r="U9" s="524" t="s">
        <v>685</v>
      </c>
      <c r="V9" s="524">
        <v>7</v>
      </c>
      <c r="W9" s="524">
        <v>18</v>
      </c>
      <c r="X9" s="524">
        <v>31</v>
      </c>
      <c r="Y9" s="524">
        <v>32</v>
      </c>
      <c r="Z9" s="524">
        <v>42</v>
      </c>
      <c r="AA9" s="524">
        <v>69</v>
      </c>
      <c r="AB9" s="524">
        <v>70</v>
      </c>
      <c r="AC9" s="524">
        <v>44</v>
      </c>
      <c r="AD9" s="524">
        <v>38</v>
      </c>
      <c r="AE9" s="524">
        <v>17</v>
      </c>
      <c r="AF9" s="524">
        <v>11</v>
      </c>
      <c r="AG9" s="524" t="s">
        <v>685</v>
      </c>
      <c r="AH9" s="524" t="s">
        <v>685</v>
      </c>
      <c r="AI9" s="518" t="s">
        <v>163</v>
      </c>
    </row>
    <row r="10" spans="1:35" ht="17.25" customHeight="1">
      <c r="A10" s="499">
        <v>59</v>
      </c>
      <c r="B10" s="499">
        <v>20</v>
      </c>
      <c r="C10" s="499" t="s">
        <v>684</v>
      </c>
      <c r="D10" s="515"/>
      <c r="E10" s="516"/>
      <c r="F10" s="517" t="s">
        <v>11</v>
      </c>
      <c r="G10" s="524">
        <v>242</v>
      </c>
      <c r="H10" s="524" t="s">
        <v>685</v>
      </c>
      <c r="I10" s="524" t="s">
        <v>685</v>
      </c>
      <c r="J10" s="524" t="s">
        <v>685</v>
      </c>
      <c r="K10" s="524" t="s">
        <v>685</v>
      </c>
      <c r="L10" s="524" t="s">
        <v>685</v>
      </c>
      <c r="M10" s="524" t="s">
        <v>685</v>
      </c>
      <c r="N10" s="524" t="s">
        <v>685</v>
      </c>
      <c r="O10" s="524" t="s">
        <v>685</v>
      </c>
      <c r="P10" s="524" t="s">
        <v>685</v>
      </c>
      <c r="Q10" s="524" t="s">
        <v>685</v>
      </c>
      <c r="R10" s="524">
        <v>1</v>
      </c>
      <c r="S10" s="524" t="s">
        <v>685</v>
      </c>
      <c r="T10" s="524" t="s">
        <v>685</v>
      </c>
      <c r="U10" s="524" t="s">
        <v>685</v>
      </c>
      <c r="V10" s="524">
        <v>3</v>
      </c>
      <c r="W10" s="524">
        <v>14</v>
      </c>
      <c r="X10" s="524">
        <v>20</v>
      </c>
      <c r="Y10" s="524">
        <v>25</v>
      </c>
      <c r="Z10" s="524">
        <v>33</v>
      </c>
      <c r="AA10" s="524">
        <v>48</v>
      </c>
      <c r="AB10" s="524">
        <v>45</v>
      </c>
      <c r="AC10" s="524">
        <v>28</v>
      </c>
      <c r="AD10" s="524">
        <v>15</v>
      </c>
      <c r="AE10" s="524">
        <v>6</v>
      </c>
      <c r="AF10" s="524">
        <v>4</v>
      </c>
      <c r="AG10" s="524" t="s">
        <v>685</v>
      </c>
      <c r="AH10" s="524" t="s">
        <v>685</v>
      </c>
      <c r="AI10" s="515"/>
    </row>
    <row r="11" spans="1:35" ht="17.25" customHeight="1">
      <c r="A11" s="499">
        <v>60</v>
      </c>
      <c r="B11" s="499">
        <v>20</v>
      </c>
      <c r="C11" s="499" t="s">
        <v>684</v>
      </c>
      <c r="D11" s="515"/>
      <c r="E11" s="516"/>
      <c r="F11" s="517" t="s">
        <v>12</v>
      </c>
      <c r="G11" s="524">
        <v>138</v>
      </c>
      <c r="H11" s="524" t="s">
        <v>685</v>
      </c>
      <c r="I11" s="524" t="s">
        <v>685</v>
      </c>
      <c r="J11" s="524" t="s">
        <v>685</v>
      </c>
      <c r="K11" s="524" t="s">
        <v>685</v>
      </c>
      <c r="L11" s="524" t="s">
        <v>685</v>
      </c>
      <c r="M11" s="524" t="s">
        <v>685</v>
      </c>
      <c r="N11" s="524" t="s">
        <v>685</v>
      </c>
      <c r="O11" s="524" t="s">
        <v>685</v>
      </c>
      <c r="P11" s="524" t="s">
        <v>685</v>
      </c>
      <c r="Q11" s="524" t="s">
        <v>685</v>
      </c>
      <c r="R11" s="524" t="s">
        <v>685</v>
      </c>
      <c r="S11" s="524" t="s">
        <v>685</v>
      </c>
      <c r="T11" s="524" t="s">
        <v>685</v>
      </c>
      <c r="U11" s="524" t="s">
        <v>685</v>
      </c>
      <c r="V11" s="524">
        <v>4</v>
      </c>
      <c r="W11" s="524">
        <v>4</v>
      </c>
      <c r="X11" s="524">
        <v>11</v>
      </c>
      <c r="Y11" s="524">
        <v>7</v>
      </c>
      <c r="Z11" s="524">
        <v>9</v>
      </c>
      <c r="AA11" s="524">
        <v>21</v>
      </c>
      <c r="AB11" s="524">
        <v>25</v>
      </c>
      <c r="AC11" s="524">
        <v>16</v>
      </c>
      <c r="AD11" s="524">
        <v>23</v>
      </c>
      <c r="AE11" s="524">
        <v>11</v>
      </c>
      <c r="AF11" s="524">
        <v>7</v>
      </c>
      <c r="AG11" s="524" t="s">
        <v>685</v>
      </c>
      <c r="AH11" s="524" t="s">
        <v>685</v>
      </c>
      <c r="AI11" s="515"/>
    </row>
    <row r="12" spans="1:35" ht="17.25" customHeight="1">
      <c r="A12" s="499">
        <v>419</v>
      </c>
      <c r="B12" s="499">
        <v>20</v>
      </c>
      <c r="D12" s="515"/>
      <c r="E12" s="516"/>
      <c r="F12" s="517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7.25" customHeight="1">
      <c r="A13" s="499">
        <v>61</v>
      </c>
      <c r="B13" s="499">
        <v>21</v>
      </c>
      <c r="C13" s="499" t="s">
        <v>684</v>
      </c>
      <c r="D13" s="518" t="s">
        <v>164</v>
      </c>
      <c r="E13" s="516" t="s">
        <v>529</v>
      </c>
      <c r="F13" s="517" t="s">
        <v>10</v>
      </c>
      <c r="G13" s="524">
        <v>998</v>
      </c>
      <c r="H13" s="524" t="s">
        <v>685</v>
      </c>
      <c r="I13" s="524" t="s">
        <v>685</v>
      </c>
      <c r="J13" s="524" t="s">
        <v>685</v>
      </c>
      <c r="K13" s="524" t="s">
        <v>685</v>
      </c>
      <c r="L13" s="524" t="s">
        <v>685</v>
      </c>
      <c r="M13" s="524" t="s">
        <v>685</v>
      </c>
      <c r="N13" s="524" t="s">
        <v>685</v>
      </c>
      <c r="O13" s="524" t="s">
        <v>685</v>
      </c>
      <c r="P13" s="524" t="s">
        <v>685</v>
      </c>
      <c r="Q13" s="524" t="s">
        <v>685</v>
      </c>
      <c r="R13" s="524" t="s">
        <v>685</v>
      </c>
      <c r="S13" s="524" t="s">
        <v>685</v>
      </c>
      <c r="T13" s="524">
        <v>4</v>
      </c>
      <c r="U13" s="524">
        <v>3</v>
      </c>
      <c r="V13" s="524">
        <v>7</v>
      </c>
      <c r="W13" s="524">
        <v>23</v>
      </c>
      <c r="X13" s="524">
        <v>55</v>
      </c>
      <c r="Y13" s="524">
        <v>96</v>
      </c>
      <c r="Z13" s="524">
        <v>150</v>
      </c>
      <c r="AA13" s="524">
        <v>250</v>
      </c>
      <c r="AB13" s="524">
        <v>171</v>
      </c>
      <c r="AC13" s="524">
        <v>132</v>
      </c>
      <c r="AD13" s="524">
        <v>62</v>
      </c>
      <c r="AE13" s="524">
        <v>37</v>
      </c>
      <c r="AF13" s="524">
        <v>7</v>
      </c>
      <c r="AG13" s="524">
        <v>1</v>
      </c>
      <c r="AH13" s="524" t="s">
        <v>685</v>
      </c>
      <c r="AI13" s="518" t="s">
        <v>164</v>
      </c>
    </row>
    <row r="14" spans="1:35" ht="17.25" customHeight="1">
      <c r="A14" s="499">
        <v>62</v>
      </c>
      <c r="B14" s="499">
        <v>21</v>
      </c>
      <c r="C14" s="499" t="s">
        <v>684</v>
      </c>
      <c r="D14" s="515"/>
      <c r="E14" s="516"/>
      <c r="F14" s="517" t="s">
        <v>11</v>
      </c>
      <c r="G14" s="524">
        <v>706</v>
      </c>
      <c r="H14" s="524" t="s">
        <v>685</v>
      </c>
      <c r="I14" s="524" t="s">
        <v>685</v>
      </c>
      <c r="J14" s="524" t="s">
        <v>685</v>
      </c>
      <c r="K14" s="524" t="s">
        <v>685</v>
      </c>
      <c r="L14" s="524" t="s">
        <v>685</v>
      </c>
      <c r="M14" s="524" t="s">
        <v>685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 t="s">
        <v>685</v>
      </c>
      <c r="T14" s="524">
        <v>3</v>
      </c>
      <c r="U14" s="524">
        <v>3</v>
      </c>
      <c r="V14" s="524">
        <v>5</v>
      </c>
      <c r="W14" s="524">
        <v>21</v>
      </c>
      <c r="X14" s="524">
        <v>47</v>
      </c>
      <c r="Y14" s="524">
        <v>74</v>
      </c>
      <c r="Z14" s="524">
        <v>118</v>
      </c>
      <c r="AA14" s="524">
        <v>202</v>
      </c>
      <c r="AB14" s="524">
        <v>113</v>
      </c>
      <c r="AC14" s="524">
        <v>72</v>
      </c>
      <c r="AD14" s="524">
        <v>29</v>
      </c>
      <c r="AE14" s="524">
        <v>16</v>
      </c>
      <c r="AF14" s="524">
        <v>3</v>
      </c>
      <c r="AG14" s="524" t="s">
        <v>685</v>
      </c>
      <c r="AH14" s="524" t="s">
        <v>685</v>
      </c>
      <c r="AI14" s="515"/>
    </row>
    <row r="15" spans="1:35" ht="17.25" customHeight="1">
      <c r="A15" s="499">
        <v>63</v>
      </c>
      <c r="B15" s="499">
        <v>21</v>
      </c>
      <c r="C15" s="499" t="s">
        <v>684</v>
      </c>
      <c r="D15" s="515"/>
      <c r="E15" s="516"/>
      <c r="F15" s="517" t="s">
        <v>12</v>
      </c>
      <c r="G15" s="524">
        <v>292</v>
      </c>
      <c r="H15" s="524" t="s">
        <v>685</v>
      </c>
      <c r="I15" s="524" t="s">
        <v>685</v>
      </c>
      <c r="J15" s="524" t="s">
        <v>685</v>
      </c>
      <c r="K15" s="524" t="s">
        <v>685</v>
      </c>
      <c r="L15" s="524" t="s">
        <v>685</v>
      </c>
      <c r="M15" s="524" t="s">
        <v>685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 t="s">
        <v>685</v>
      </c>
      <c r="S15" s="524" t="s">
        <v>685</v>
      </c>
      <c r="T15" s="524">
        <v>1</v>
      </c>
      <c r="U15" s="524" t="s">
        <v>685</v>
      </c>
      <c r="V15" s="524">
        <v>2</v>
      </c>
      <c r="W15" s="524">
        <v>2</v>
      </c>
      <c r="X15" s="524">
        <v>8</v>
      </c>
      <c r="Y15" s="524">
        <v>22</v>
      </c>
      <c r="Z15" s="524">
        <v>32</v>
      </c>
      <c r="AA15" s="524">
        <v>48</v>
      </c>
      <c r="AB15" s="524">
        <v>58</v>
      </c>
      <c r="AC15" s="524">
        <v>60</v>
      </c>
      <c r="AD15" s="524">
        <v>33</v>
      </c>
      <c r="AE15" s="524">
        <v>21</v>
      </c>
      <c r="AF15" s="524">
        <v>4</v>
      </c>
      <c r="AG15" s="524">
        <v>1</v>
      </c>
      <c r="AH15" s="524" t="s">
        <v>685</v>
      </c>
      <c r="AI15" s="515"/>
    </row>
    <row r="16" spans="1:35" ht="17.25" customHeight="1">
      <c r="A16" s="499">
        <v>420</v>
      </c>
      <c r="B16" s="499">
        <v>21</v>
      </c>
      <c r="D16" s="515"/>
      <c r="E16" s="516"/>
      <c r="F16" s="517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7.25" customHeight="1">
      <c r="A17" s="499">
        <v>64</v>
      </c>
      <c r="B17" s="499">
        <v>22</v>
      </c>
      <c r="C17" s="499" t="s">
        <v>684</v>
      </c>
      <c r="D17" s="518" t="s">
        <v>165</v>
      </c>
      <c r="E17" s="516" t="s">
        <v>530</v>
      </c>
      <c r="F17" s="517" t="s">
        <v>10</v>
      </c>
      <c r="G17" s="524">
        <v>504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 t="s">
        <v>685</v>
      </c>
      <c r="R17" s="524" t="s">
        <v>685</v>
      </c>
      <c r="S17" s="524" t="s">
        <v>685</v>
      </c>
      <c r="T17" s="524">
        <v>1</v>
      </c>
      <c r="U17" s="524" t="s">
        <v>685</v>
      </c>
      <c r="V17" s="524">
        <v>2</v>
      </c>
      <c r="W17" s="524">
        <v>5</v>
      </c>
      <c r="X17" s="524">
        <v>14</v>
      </c>
      <c r="Y17" s="524">
        <v>27</v>
      </c>
      <c r="Z17" s="524">
        <v>47</v>
      </c>
      <c r="AA17" s="524">
        <v>68</v>
      </c>
      <c r="AB17" s="524">
        <v>102</v>
      </c>
      <c r="AC17" s="524">
        <v>94</v>
      </c>
      <c r="AD17" s="524">
        <v>88</v>
      </c>
      <c r="AE17" s="524">
        <v>48</v>
      </c>
      <c r="AF17" s="524">
        <v>6</v>
      </c>
      <c r="AG17" s="524">
        <v>2</v>
      </c>
      <c r="AH17" s="524" t="s">
        <v>685</v>
      </c>
      <c r="AI17" s="518" t="s">
        <v>165</v>
      </c>
    </row>
    <row r="18" spans="1:35" ht="17.25" customHeight="1">
      <c r="A18" s="499">
        <v>65</v>
      </c>
      <c r="B18" s="499">
        <v>22</v>
      </c>
      <c r="C18" s="499" t="s">
        <v>684</v>
      </c>
      <c r="D18" s="515"/>
      <c r="E18" s="516"/>
      <c r="F18" s="517" t="s">
        <v>11</v>
      </c>
      <c r="G18" s="524">
        <v>245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 t="s">
        <v>685</v>
      </c>
      <c r="R18" s="524" t="s">
        <v>685</v>
      </c>
      <c r="S18" s="524" t="s">
        <v>685</v>
      </c>
      <c r="T18" s="524">
        <v>1</v>
      </c>
      <c r="U18" s="524" t="s">
        <v>685</v>
      </c>
      <c r="V18" s="524">
        <v>1</v>
      </c>
      <c r="W18" s="524">
        <v>2</v>
      </c>
      <c r="X18" s="524">
        <v>9</v>
      </c>
      <c r="Y18" s="524">
        <v>16</v>
      </c>
      <c r="Z18" s="524">
        <v>29</v>
      </c>
      <c r="AA18" s="524">
        <v>39</v>
      </c>
      <c r="AB18" s="524">
        <v>61</v>
      </c>
      <c r="AC18" s="524">
        <v>40</v>
      </c>
      <c r="AD18" s="524">
        <v>33</v>
      </c>
      <c r="AE18" s="524">
        <v>14</v>
      </c>
      <c r="AF18" s="524" t="s">
        <v>685</v>
      </c>
      <c r="AG18" s="524" t="s">
        <v>685</v>
      </c>
      <c r="AH18" s="524" t="s">
        <v>685</v>
      </c>
      <c r="AI18" s="515"/>
    </row>
    <row r="19" spans="1:35" ht="17.25" customHeight="1">
      <c r="A19" s="499">
        <v>66</v>
      </c>
      <c r="B19" s="499">
        <v>22</v>
      </c>
      <c r="C19" s="499" t="s">
        <v>684</v>
      </c>
      <c r="D19" s="515"/>
      <c r="E19" s="516"/>
      <c r="F19" s="517" t="s">
        <v>12</v>
      </c>
      <c r="G19" s="524">
        <v>259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 t="s">
        <v>685</v>
      </c>
      <c r="U19" s="524" t="s">
        <v>685</v>
      </c>
      <c r="V19" s="524">
        <v>1</v>
      </c>
      <c r="W19" s="524">
        <v>3</v>
      </c>
      <c r="X19" s="524">
        <v>5</v>
      </c>
      <c r="Y19" s="524">
        <v>11</v>
      </c>
      <c r="Z19" s="524">
        <v>18</v>
      </c>
      <c r="AA19" s="524">
        <v>29</v>
      </c>
      <c r="AB19" s="524">
        <v>41</v>
      </c>
      <c r="AC19" s="524">
        <v>54</v>
      </c>
      <c r="AD19" s="524">
        <v>55</v>
      </c>
      <c r="AE19" s="524">
        <v>34</v>
      </c>
      <c r="AF19" s="524">
        <v>6</v>
      </c>
      <c r="AG19" s="524">
        <v>2</v>
      </c>
      <c r="AH19" s="524" t="s">
        <v>685</v>
      </c>
      <c r="AI19" s="515"/>
    </row>
    <row r="20" spans="1:35" ht="17.25" customHeight="1">
      <c r="A20" s="499">
        <v>421</v>
      </c>
      <c r="B20" s="499">
        <v>22</v>
      </c>
      <c r="D20" s="515"/>
      <c r="E20" s="516"/>
      <c r="F20" s="517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7.25" customHeight="1">
      <c r="A21" s="499">
        <v>67</v>
      </c>
      <c r="B21" s="499">
        <v>23</v>
      </c>
      <c r="C21" s="499" t="s">
        <v>684</v>
      </c>
      <c r="D21" s="518" t="s">
        <v>166</v>
      </c>
      <c r="E21" s="516" t="s">
        <v>531</v>
      </c>
      <c r="F21" s="517" t="s">
        <v>10</v>
      </c>
      <c r="G21" s="524">
        <v>669</v>
      </c>
      <c r="H21" s="524" t="s">
        <v>685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 t="s">
        <v>685</v>
      </c>
      <c r="N21" s="524" t="s">
        <v>685</v>
      </c>
      <c r="O21" s="524" t="s">
        <v>685</v>
      </c>
      <c r="P21" s="524" t="s">
        <v>685</v>
      </c>
      <c r="Q21" s="524" t="s">
        <v>685</v>
      </c>
      <c r="R21" s="524" t="s">
        <v>685</v>
      </c>
      <c r="S21" s="524" t="s">
        <v>685</v>
      </c>
      <c r="T21" s="524">
        <v>2</v>
      </c>
      <c r="U21" s="524">
        <v>1</v>
      </c>
      <c r="V21" s="524">
        <v>6</v>
      </c>
      <c r="W21" s="524">
        <v>22</v>
      </c>
      <c r="X21" s="524">
        <v>53</v>
      </c>
      <c r="Y21" s="524">
        <v>66</v>
      </c>
      <c r="Z21" s="524">
        <v>88</v>
      </c>
      <c r="AA21" s="524">
        <v>108</v>
      </c>
      <c r="AB21" s="524">
        <v>116</v>
      </c>
      <c r="AC21" s="524">
        <v>85</v>
      </c>
      <c r="AD21" s="524">
        <v>81</v>
      </c>
      <c r="AE21" s="524">
        <v>34</v>
      </c>
      <c r="AF21" s="524">
        <v>7</v>
      </c>
      <c r="AG21" s="524" t="s">
        <v>685</v>
      </c>
      <c r="AH21" s="524" t="s">
        <v>685</v>
      </c>
      <c r="AI21" s="518" t="s">
        <v>166</v>
      </c>
    </row>
    <row r="22" spans="1:35" ht="17.25" customHeight="1">
      <c r="A22" s="499">
        <v>68</v>
      </c>
      <c r="B22" s="499">
        <v>23</v>
      </c>
      <c r="C22" s="499" t="s">
        <v>684</v>
      </c>
      <c r="D22" s="515"/>
      <c r="E22" s="516"/>
      <c r="F22" s="517" t="s">
        <v>11</v>
      </c>
      <c r="G22" s="524">
        <v>346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 t="s">
        <v>685</v>
      </c>
      <c r="O22" s="524" t="s">
        <v>685</v>
      </c>
      <c r="P22" s="524" t="s">
        <v>685</v>
      </c>
      <c r="Q22" s="524" t="s">
        <v>685</v>
      </c>
      <c r="R22" s="524" t="s">
        <v>685</v>
      </c>
      <c r="S22" s="524" t="s">
        <v>685</v>
      </c>
      <c r="T22" s="524" t="s">
        <v>685</v>
      </c>
      <c r="U22" s="524">
        <v>1</v>
      </c>
      <c r="V22" s="524">
        <v>4</v>
      </c>
      <c r="W22" s="524">
        <v>14</v>
      </c>
      <c r="X22" s="524">
        <v>35</v>
      </c>
      <c r="Y22" s="524">
        <v>44</v>
      </c>
      <c r="Z22" s="524">
        <v>60</v>
      </c>
      <c r="AA22" s="524">
        <v>67</v>
      </c>
      <c r="AB22" s="524">
        <v>49</v>
      </c>
      <c r="AC22" s="524">
        <v>40</v>
      </c>
      <c r="AD22" s="524">
        <v>20</v>
      </c>
      <c r="AE22" s="524">
        <v>12</v>
      </c>
      <c r="AF22" s="524" t="s">
        <v>685</v>
      </c>
      <c r="AG22" s="524" t="s">
        <v>685</v>
      </c>
      <c r="AH22" s="524" t="s">
        <v>685</v>
      </c>
      <c r="AI22" s="515"/>
    </row>
    <row r="23" spans="1:35" ht="17.25" customHeight="1">
      <c r="A23" s="499">
        <v>69</v>
      </c>
      <c r="B23" s="499">
        <v>23</v>
      </c>
      <c r="C23" s="499" t="s">
        <v>684</v>
      </c>
      <c r="D23" s="515"/>
      <c r="E23" s="516"/>
      <c r="F23" s="517" t="s">
        <v>12</v>
      </c>
      <c r="G23" s="524">
        <v>323</v>
      </c>
      <c r="H23" s="524" t="s">
        <v>685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 t="s">
        <v>685</v>
      </c>
      <c r="N23" s="524" t="s">
        <v>685</v>
      </c>
      <c r="O23" s="524" t="s">
        <v>685</v>
      </c>
      <c r="P23" s="524" t="s">
        <v>685</v>
      </c>
      <c r="Q23" s="524" t="s">
        <v>685</v>
      </c>
      <c r="R23" s="524" t="s">
        <v>685</v>
      </c>
      <c r="S23" s="524" t="s">
        <v>685</v>
      </c>
      <c r="T23" s="524">
        <v>2</v>
      </c>
      <c r="U23" s="524" t="s">
        <v>685</v>
      </c>
      <c r="V23" s="524">
        <v>2</v>
      </c>
      <c r="W23" s="524">
        <v>8</v>
      </c>
      <c r="X23" s="524">
        <v>18</v>
      </c>
      <c r="Y23" s="524">
        <v>22</v>
      </c>
      <c r="Z23" s="524">
        <v>28</v>
      </c>
      <c r="AA23" s="524">
        <v>41</v>
      </c>
      <c r="AB23" s="524">
        <v>67</v>
      </c>
      <c r="AC23" s="524">
        <v>45</v>
      </c>
      <c r="AD23" s="524">
        <v>61</v>
      </c>
      <c r="AE23" s="524">
        <v>22</v>
      </c>
      <c r="AF23" s="524">
        <v>7</v>
      </c>
      <c r="AG23" s="524" t="s">
        <v>685</v>
      </c>
      <c r="AH23" s="524" t="s">
        <v>685</v>
      </c>
      <c r="AI23" s="515"/>
    </row>
    <row r="24" spans="1:35" ht="17.25" customHeight="1">
      <c r="A24" s="499">
        <v>422</v>
      </c>
      <c r="B24" s="499">
        <v>23</v>
      </c>
      <c r="D24" s="515"/>
      <c r="E24" s="516"/>
      <c r="F24" s="517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7.25" customHeight="1">
      <c r="A25" s="499">
        <v>70</v>
      </c>
      <c r="B25" s="499">
        <v>24</v>
      </c>
      <c r="C25" s="499" t="s">
        <v>684</v>
      </c>
      <c r="D25" s="518" t="s">
        <v>167</v>
      </c>
      <c r="E25" s="516" t="s">
        <v>532</v>
      </c>
      <c r="F25" s="517" t="s">
        <v>10</v>
      </c>
      <c r="G25" s="524">
        <v>30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 t="s">
        <v>685</v>
      </c>
      <c r="O25" s="524" t="s">
        <v>685</v>
      </c>
      <c r="P25" s="524" t="s">
        <v>685</v>
      </c>
      <c r="Q25" s="524" t="s">
        <v>685</v>
      </c>
      <c r="R25" s="524" t="s">
        <v>685</v>
      </c>
      <c r="S25" s="524" t="s">
        <v>685</v>
      </c>
      <c r="T25" s="524" t="s">
        <v>685</v>
      </c>
      <c r="U25" s="524">
        <v>1</v>
      </c>
      <c r="V25" s="524" t="s">
        <v>685</v>
      </c>
      <c r="W25" s="524" t="s">
        <v>685</v>
      </c>
      <c r="X25" s="524">
        <v>3</v>
      </c>
      <c r="Y25" s="524">
        <v>3</v>
      </c>
      <c r="Z25" s="524">
        <v>2</v>
      </c>
      <c r="AA25" s="524">
        <v>7</v>
      </c>
      <c r="AB25" s="524">
        <v>5</v>
      </c>
      <c r="AC25" s="524">
        <v>4</v>
      </c>
      <c r="AD25" s="524">
        <v>5</v>
      </c>
      <c r="AE25" s="524" t="s">
        <v>685</v>
      </c>
      <c r="AF25" s="524" t="s">
        <v>685</v>
      </c>
      <c r="AG25" s="524" t="s">
        <v>685</v>
      </c>
      <c r="AH25" s="524" t="s">
        <v>685</v>
      </c>
      <c r="AI25" s="518" t="s">
        <v>167</v>
      </c>
    </row>
    <row r="26" spans="1:35" ht="17.25" customHeight="1">
      <c r="A26" s="499">
        <v>71</v>
      </c>
      <c r="B26" s="499">
        <v>24</v>
      </c>
      <c r="C26" s="499" t="s">
        <v>684</v>
      </c>
      <c r="D26" s="515"/>
      <c r="E26" s="516"/>
      <c r="F26" s="517" t="s">
        <v>11</v>
      </c>
      <c r="G26" s="524">
        <v>29</v>
      </c>
      <c r="H26" s="524" t="s">
        <v>685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 t="s">
        <v>685</v>
      </c>
      <c r="N26" s="524" t="s">
        <v>685</v>
      </c>
      <c r="O26" s="524" t="s">
        <v>685</v>
      </c>
      <c r="P26" s="524" t="s">
        <v>685</v>
      </c>
      <c r="Q26" s="524" t="s">
        <v>685</v>
      </c>
      <c r="R26" s="524" t="s">
        <v>685</v>
      </c>
      <c r="S26" s="524" t="s">
        <v>685</v>
      </c>
      <c r="T26" s="524" t="s">
        <v>685</v>
      </c>
      <c r="U26" s="524">
        <v>1</v>
      </c>
      <c r="V26" s="524" t="s">
        <v>685</v>
      </c>
      <c r="W26" s="524" t="s">
        <v>685</v>
      </c>
      <c r="X26" s="524">
        <v>3</v>
      </c>
      <c r="Y26" s="524">
        <v>3</v>
      </c>
      <c r="Z26" s="524">
        <v>2</v>
      </c>
      <c r="AA26" s="524">
        <v>7</v>
      </c>
      <c r="AB26" s="524">
        <v>4</v>
      </c>
      <c r="AC26" s="524">
        <v>4</v>
      </c>
      <c r="AD26" s="524">
        <v>5</v>
      </c>
      <c r="AE26" s="524" t="s">
        <v>685</v>
      </c>
      <c r="AF26" s="524" t="s">
        <v>685</v>
      </c>
      <c r="AG26" s="524" t="s">
        <v>685</v>
      </c>
      <c r="AH26" s="524" t="s">
        <v>685</v>
      </c>
      <c r="AI26" s="515"/>
    </row>
    <row r="27" spans="1:35" ht="17.25" customHeight="1">
      <c r="A27" s="499">
        <v>72</v>
      </c>
      <c r="B27" s="499">
        <v>24</v>
      </c>
      <c r="C27" s="499" t="s">
        <v>684</v>
      </c>
      <c r="D27" s="515"/>
      <c r="E27" s="516"/>
      <c r="F27" s="517" t="s">
        <v>12</v>
      </c>
      <c r="G27" s="524">
        <v>1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 t="s">
        <v>685</v>
      </c>
      <c r="T27" s="524" t="s">
        <v>685</v>
      </c>
      <c r="U27" s="524" t="s">
        <v>685</v>
      </c>
      <c r="V27" s="524" t="s">
        <v>685</v>
      </c>
      <c r="W27" s="524" t="s">
        <v>685</v>
      </c>
      <c r="X27" s="524" t="s">
        <v>685</v>
      </c>
      <c r="Y27" s="524" t="s">
        <v>685</v>
      </c>
      <c r="Z27" s="524" t="s">
        <v>685</v>
      </c>
      <c r="AA27" s="524" t="s">
        <v>685</v>
      </c>
      <c r="AB27" s="524">
        <v>1</v>
      </c>
      <c r="AC27" s="524" t="s">
        <v>685</v>
      </c>
      <c r="AD27" s="524" t="s">
        <v>685</v>
      </c>
      <c r="AE27" s="524" t="s">
        <v>685</v>
      </c>
      <c r="AF27" s="524" t="s">
        <v>685</v>
      </c>
      <c r="AG27" s="524" t="s">
        <v>685</v>
      </c>
      <c r="AH27" s="524" t="s">
        <v>685</v>
      </c>
      <c r="AI27" s="515"/>
    </row>
    <row r="28" spans="1:35" ht="17.25" customHeight="1">
      <c r="A28" s="499">
        <v>423</v>
      </c>
      <c r="B28" s="499">
        <v>24</v>
      </c>
      <c r="D28" s="515"/>
      <c r="E28" s="516"/>
      <c r="F28" s="517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7.25" customHeight="1">
      <c r="A29" s="499">
        <v>73</v>
      </c>
      <c r="B29" s="499">
        <v>25</v>
      </c>
      <c r="C29" s="499" t="s">
        <v>684</v>
      </c>
      <c r="D29" s="518" t="s">
        <v>168</v>
      </c>
      <c r="E29" s="516" t="s">
        <v>533</v>
      </c>
      <c r="F29" s="517" t="s">
        <v>10</v>
      </c>
      <c r="G29" s="524">
        <v>1742</v>
      </c>
      <c r="H29" s="524" t="s">
        <v>685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 t="s">
        <v>685</v>
      </c>
      <c r="N29" s="524" t="s">
        <v>685</v>
      </c>
      <c r="O29" s="524" t="s">
        <v>685</v>
      </c>
      <c r="P29" s="524" t="s">
        <v>685</v>
      </c>
      <c r="Q29" s="524" t="s">
        <v>685</v>
      </c>
      <c r="R29" s="524">
        <v>2</v>
      </c>
      <c r="S29" s="524" t="s">
        <v>685</v>
      </c>
      <c r="T29" s="524">
        <v>2</v>
      </c>
      <c r="U29" s="524">
        <v>6</v>
      </c>
      <c r="V29" s="524">
        <v>17</v>
      </c>
      <c r="W29" s="524">
        <v>45</v>
      </c>
      <c r="X29" s="524">
        <v>115</v>
      </c>
      <c r="Y29" s="524">
        <v>126</v>
      </c>
      <c r="Z29" s="524">
        <v>205</v>
      </c>
      <c r="AA29" s="524">
        <v>275</v>
      </c>
      <c r="AB29" s="524">
        <v>341</v>
      </c>
      <c r="AC29" s="524">
        <v>334</v>
      </c>
      <c r="AD29" s="524">
        <v>188</v>
      </c>
      <c r="AE29" s="524">
        <v>65</v>
      </c>
      <c r="AF29" s="524">
        <v>17</v>
      </c>
      <c r="AG29" s="524">
        <v>4</v>
      </c>
      <c r="AH29" s="524" t="s">
        <v>685</v>
      </c>
      <c r="AI29" s="518" t="s">
        <v>168</v>
      </c>
    </row>
    <row r="30" spans="1:35" ht="17.25" customHeight="1">
      <c r="A30" s="499">
        <v>74</v>
      </c>
      <c r="B30" s="499">
        <v>25</v>
      </c>
      <c r="C30" s="499" t="s">
        <v>684</v>
      </c>
      <c r="D30" s="515"/>
      <c r="E30" s="516"/>
      <c r="F30" s="517" t="s">
        <v>11</v>
      </c>
      <c r="G30" s="524">
        <v>1287</v>
      </c>
      <c r="H30" s="524" t="s">
        <v>685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 t="s">
        <v>685</v>
      </c>
      <c r="N30" s="524" t="s">
        <v>685</v>
      </c>
      <c r="O30" s="524" t="s">
        <v>685</v>
      </c>
      <c r="P30" s="524" t="s">
        <v>685</v>
      </c>
      <c r="Q30" s="524" t="s">
        <v>685</v>
      </c>
      <c r="R30" s="524">
        <v>2</v>
      </c>
      <c r="S30" s="524" t="s">
        <v>685</v>
      </c>
      <c r="T30" s="524" t="s">
        <v>685</v>
      </c>
      <c r="U30" s="524">
        <v>5</v>
      </c>
      <c r="V30" s="524">
        <v>16</v>
      </c>
      <c r="W30" s="524">
        <v>34</v>
      </c>
      <c r="X30" s="524">
        <v>80</v>
      </c>
      <c r="Y30" s="524">
        <v>103</v>
      </c>
      <c r="Z30" s="524">
        <v>161</v>
      </c>
      <c r="AA30" s="524">
        <v>209</v>
      </c>
      <c r="AB30" s="524">
        <v>264</v>
      </c>
      <c r="AC30" s="524">
        <v>259</v>
      </c>
      <c r="AD30" s="524">
        <v>110</v>
      </c>
      <c r="AE30" s="524">
        <v>33</v>
      </c>
      <c r="AF30" s="524">
        <v>7</v>
      </c>
      <c r="AG30" s="524">
        <v>4</v>
      </c>
      <c r="AH30" s="524" t="s">
        <v>685</v>
      </c>
      <c r="AI30" s="515"/>
    </row>
    <row r="31" spans="1:35" ht="17.25" customHeight="1">
      <c r="A31" s="499">
        <v>75</v>
      </c>
      <c r="B31" s="499">
        <v>25</v>
      </c>
      <c r="C31" s="499" t="s">
        <v>684</v>
      </c>
      <c r="D31" s="515"/>
      <c r="E31" s="516"/>
      <c r="F31" s="517" t="s">
        <v>12</v>
      </c>
      <c r="G31" s="524">
        <v>455</v>
      </c>
      <c r="H31" s="524" t="s">
        <v>685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 t="s">
        <v>685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>
        <v>2</v>
      </c>
      <c r="U31" s="524">
        <v>1</v>
      </c>
      <c r="V31" s="524">
        <v>1</v>
      </c>
      <c r="W31" s="524">
        <v>11</v>
      </c>
      <c r="X31" s="524">
        <v>35</v>
      </c>
      <c r="Y31" s="524">
        <v>23</v>
      </c>
      <c r="Z31" s="524">
        <v>44</v>
      </c>
      <c r="AA31" s="524">
        <v>66</v>
      </c>
      <c r="AB31" s="524">
        <v>77</v>
      </c>
      <c r="AC31" s="524">
        <v>75</v>
      </c>
      <c r="AD31" s="524">
        <v>78</v>
      </c>
      <c r="AE31" s="524">
        <v>32</v>
      </c>
      <c r="AF31" s="524">
        <v>10</v>
      </c>
      <c r="AG31" s="524" t="s">
        <v>685</v>
      </c>
      <c r="AH31" s="524" t="s">
        <v>685</v>
      </c>
      <c r="AI31" s="515"/>
    </row>
    <row r="32" spans="1:35" ht="17.25" customHeight="1">
      <c r="A32" s="499">
        <v>424</v>
      </c>
      <c r="B32" s="499">
        <v>25</v>
      </c>
      <c r="D32" s="515"/>
      <c r="E32" s="516"/>
      <c r="F32" s="517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7.25" customHeight="1">
      <c r="A33" s="499">
        <v>76</v>
      </c>
      <c r="B33" s="499">
        <v>26</v>
      </c>
      <c r="C33" s="499" t="s">
        <v>684</v>
      </c>
      <c r="D33" s="518" t="s">
        <v>169</v>
      </c>
      <c r="E33" s="516" t="s">
        <v>534</v>
      </c>
      <c r="F33" s="517" t="s">
        <v>10</v>
      </c>
      <c r="G33" s="524">
        <v>37</v>
      </c>
      <c r="H33" s="524" t="s">
        <v>685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 t="s">
        <v>685</v>
      </c>
      <c r="N33" s="524">
        <v>1</v>
      </c>
      <c r="O33" s="524" t="s">
        <v>685</v>
      </c>
      <c r="P33" s="524" t="s">
        <v>685</v>
      </c>
      <c r="Q33" s="524" t="s">
        <v>685</v>
      </c>
      <c r="R33" s="524" t="s">
        <v>685</v>
      </c>
      <c r="S33" s="524" t="s">
        <v>685</v>
      </c>
      <c r="T33" s="524" t="s">
        <v>685</v>
      </c>
      <c r="U33" s="524">
        <v>1</v>
      </c>
      <c r="V33" s="524">
        <v>2</v>
      </c>
      <c r="W33" s="524">
        <v>4</v>
      </c>
      <c r="X33" s="524">
        <v>2</v>
      </c>
      <c r="Y33" s="524">
        <v>2</v>
      </c>
      <c r="Z33" s="524">
        <v>1</v>
      </c>
      <c r="AA33" s="524">
        <v>2</v>
      </c>
      <c r="AB33" s="524">
        <v>5</v>
      </c>
      <c r="AC33" s="524">
        <v>2</v>
      </c>
      <c r="AD33" s="524">
        <v>5</v>
      </c>
      <c r="AE33" s="524">
        <v>6</v>
      </c>
      <c r="AF33" s="524">
        <v>4</v>
      </c>
      <c r="AG33" s="524" t="s">
        <v>685</v>
      </c>
      <c r="AH33" s="524" t="s">
        <v>685</v>
      </c>
      <c r="AI33" s="518" t="s">
        <v>169</v>
      </c>
    </row>
    <row r="34" spans="1:35" ht="17.25" customHeight="1">
      <c r="A34" s="499">
        <v>77</v>
      </c>
      <c r="B34" s="499">
        <v>26</v>
      </c>
      <c r="C34" s="499" t="s">
        <v>684</v>
      </c>
      <c r="D34" s="515"/>
      <c r="E34" s="516"/>
      <c r="F34" s="517" t="s">
        <v>11</v>
      </c>
      <c r="G34" s="524">
        <v>22</v>
      </c>
      <c r="H34" s="524" t="s">
        <v>685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 t="s">
        <v>685</v>
      </c>
      <c r="N34" s="524" t="s">
        <v>685</v>
      </c>
      <c r="O34" s="524" t="s">
        <v>685</v>
      </c>
      <c r="P34" s="524" t="s">
        <v>685</v>
      </c>
      <c r="Q34" s="524" t="s">
        <v>685</v>
      </c>
      <c r="R34" s="524" t="s">
        <v>685</v>
      </c>
      <c r="S34" s="524" t="s">
        <v>685</v>
      </c>
      <c r="T34" s="524" t="s">
        <v>685</v>
      </c>
      <c r="U34" s="524">
        <v>1</v>
      </c>
      <c r="V34" s="524">
        <v>2</v>
      </c>
      <c r="W34" s="524">
        <v>2</v>
      </c>
      <c r="X34" s="524" t="s">
        <v>685</v>
      </c>
      <c r="Y34" s="524">
        <v>1</v>
      </c>
      <c r="Z34" s="524">
        <v>1</v>
      </c>
      <c r="AA34" s="524">
        <v>2</v>
      </c>
      <c r="AB34" s="524">
        <v>3</v>
      </c>
      <c r="AC34" s="524">
        <v>2</v>
      </c>
      <c r="AD34" s="524">
        <v>3</v>
      </c>
      <c r="AE34" s="524">
        <v>4</v>
      </c>
      <c r="AF34" s="524">
        <v>1</v>
      </c>
      <c r="AG34" s="524" t="s">
        <v>685</v>
      </c>
      <c r="AH34" s="524" t="s">
        <v>685</v>
      </c>
      <c r="AI34" s="515"/>
    </row>
    <row r="35" spans="1:35" ht="17.25" customHeight="1">
      <c r="A35" s="499">
        <v>78</v>
      </c>
      <c r="B35" s="499">
        <v>26</v>
      </c>
      <c r="C35" s="499" t="s">
        <v>684</v>
      </c>
      <c r="D35" s="515"/>
      <c r="E35" s="516"/>
      <c r="F35" s="517" t="s">
        <v>12</v>
      </c>
      <c r="G35" s="524">
        <v>15</v>
      </c>
      <c r="H35" s="524" t="s">
        <v>685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 t="s">
        <v>685</v>
      </c>
      <c r="N35" s="524">
        <v>1</v>
      </c>
      <c r="O35" s="524" t="s">
        <v>685</v>
      </c>
      <c r="P35" s="524" t="s">
        <v>685</v>
      </c>
      <c r="Q35" s="524" t="s">
        <v>685</v>
      </c>
      <c r="R35" s="524" t="s">
        <v>685</v>
      </c>
      <c r="S35" s="524" t="s">
        <v>685</v>
      </c>
      <c r="T35" s="524" t="s">
        <v>685</v>
      </c>
      <c r="U35" s="524" t="s">
        <v>685</v>
      </c>
      <c r="V35" s="524" t="s">
        <v>685</v>
      </c>
      <c r="W35" s="524">
        <v>2</v>
      </c>
      <c r="X35" s="524">
        <v>2</v>
      </c>
      <c r="Y35" s="524">
        <v>1</v>
      </c>
      <c r="Z35" s="524" t="s">
        <v>685</v>
      </c>
      <c r="AA35" s="524" t="s">
        <v>685</v>
      </c>
      <c r="AB35" s="524">
        <v>2</v>
      </c>
      <c r="AC35" s="524" t="s">
        <v>685</v>
      </c>
      <c r="AD35" s="524">
        <v>2</v>
      </c>
      <c r="AE35" s="524">
        <v>2</v>
      </c>
      <c r="AF35" s="524">
        <v>3</v>
      </c>
      <c r="AG35" s="524" t="s">
        <v>685</v>
      </c>
      <c r="AH35" s="524" t="s">
        <v>685</v>
      </c>
      <c r="AI35" s="515"/>
    </row>
    <row r="36" spans="1:35" ht="17.25" customHeight="1">
      <c r="A36" s="499">
        <v>425</v>
      </c>
      <c r="B36" s="499">
        <v>26</v>
      </c>
      <c r="D36" s="515"/>
      <c r="E36" s="516"/>
      <c r="F36" s="517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7.25" customHeight="1">
      <c r="A37" s="499">
        <v>79</v>
      </c>
      <c r="B37" s="499">
        <v>27</v>
      </c>
      <c r="C37" s="499" t="s">
        <v>684</v>
      </c>
      <c r="D37" s="518" t="s">
        <v>170</v>
      </c>
      <c r="E37" s="516" t="s">
        <v>535</v>
      </c>
      <c r="F37" s="517" t="s">
        <v>10</v>
      </c>
      <c r="G37" s="524">
        <v>360</v>
      </c>
      <c r="H37" s="524" t="s">
        <v>685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 t="s">
        <v>685</v>
      </c>
      <c r="N37" s="524" t="s">
        <v>685</v>
      </c>
      <c r="O37" s="524" t="s">
        <v>685</v>
      </c>
      <c r="P37" s="524" t="s">
        <v>685</v>
      </c>
      <c r="Q37" s="524" t="s">
        <v>685</v>
      </c>
      <c r="R37" s="524">
        <v>1</v>
      </c>
      <c r="S37" s="524">
        <v>3</v>
      </c>
      <c r="T37" s="524">
        <v>6</v>
      </c>
      <c r="U37" s="524">
        <v>12</v>
      </c>
      <c r="V37" s="524">
        <v>28</v>
      </c>
      <c r="W37" s="524">
        <v>36</v>
      </c>
      <c r="X37" s="524">
        <v>62</v>
      </c>
      <c r="Y37" s="524">
        <v>56</v>
      </c>
      <c r="Z37" s="524">
        <v>37</v>
      </c>
      <c r="AA37" s="524">
        <v>39</v>
      </c>
      <c r="AB37" s="524">
        <v>31</v>
      </c>
      <c r="AC37" s="524">
        <v>21</v>
      </c>
      <c r="AD37" s="524">
        <v>13</v>
      </c>
      <c r="AE37" s="524">
        <v>11</v>
      </c>
      <c r="AF37" s="524">
        <v>4</v>
      </c>
      <c r="AG37" s="524" t="s">
        <v>685</v>
      </c>
      <c r="AH37" s="524" t="s">
        <v>685</v>
      </c>
      <c r="AI37" s="518" t="s">
        <v>170</v>
      </c>
    </row>
    <row r="38" spans="1:35" ht="17.25" customHeight="1">
      <c r="A38" s="499">
        <v>80</v>
      </c>
      <c r="B38" s="499">
        <v>27</v>
      </c>
      <c r="C38" s="499" t="s">
        <v>684</v>
      </c>
      <c r="D38" s="515"/>
      <c r="E38" s="516"/>
      <c r="F38" s="517" t="s">
        <v>11</v>
      </c>
      <c r="G38" s="524">
        <v>5</v>
      </c>
      <c r="H38" s="524" t="s">
        <v>685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 t="s">
        <v>685</v>
      </c>
      <c r="N38" s="524" t="s">
        <v>685</v>
      </c>
      <c r="O38" s="524" t="s">
        <v>685</v>
      </c>
      <c r="P38" s="524" t="s">
        <v>685</v>
      </c>
      <c r="Q38" s="524" t="s">
        <v>685</v>
      </c>
      <c r="R38" s="524" t="s">
        <v>685</v>
      </c>
      <c r="S38" s="524" t="s">
        <v>685</v>
      </c>
      <c r="T38" s="524" t="s">
        <v>685</v>
      </c>
      <c r="U38" s="524" t="s">
        <v>685</v>
      </c>
      <c r="V38" s="524" t="s">
        <v>685</v>
      </c>
      <c r="W38" s="524" t="s">
        <v>685</v>
      </c>
      <c r="X38" s="524" t="s">
        <v>685</v>
      </c>
      <c r="Y38" s="524" t="s">
        <v>685</v>
      </c>
      <c r="Z38" s="524" t="s">
        <v>685</v>
      </c>
      <c r="AA38" s="524" t="s">
        <v>685</v>
      </c>
      <c r="AB38" s="524">
        <v>2</v>
      </c>
      <c r="AC38" s="524">
        <v>1</v>
      </c>
      <c r="AD38" s="524">
        <v>1</v>
      </c>
      <c r="AE38" s="524">
        <v>1</v>
      </c>
      <c r="AF38" s="524" t="s">
        <v>685</v>
      </c>
      <c r="AG38" s="524" t="s">
        <v>685</v>
      </c>
      <c r="AH38" s="524" t="s">
        <v>685</v>
      </c>
      <c r="AI38" s="515"/>
    </row>
    <row r="39" spans="1:35" ht="17.25" customHeight="1">
      <c r="A39" s="499">
        <v>81</v>
      </c>
      <c r="B39" s="499">
        <v>27</v>
      </c>
      <c r="C39" s="499" t="s">
        <v>684</v>
      </c>
      <c r="D39" s="515"/>
      <c r="E39" s="516"/>
      <c r="F39" s="517" t="s">
        <v>12</v>
      </c>
      <c r="G39" s="524">
        <v>355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>
        <v>1</v>
      </c>
      <c r="S39" s="524">
        <v>3</v>
      </c>
      <c r="T39" s="524">
        <v>6</v>
      </c>
      <c r="U39" s="524">
        <v>12</v>
      </c>
      <c r="V39" s="524">
        <v>28</v>
      </c>
      <c r="W39" s="524">
        <v>36</v>
      </c>
      <c r="X39" s="524">
        <v>62</v>
      </c>
      <c r="Y39" s="524">
        <v>56</v>
      </c>
      <c r="Z39" s="524">
        <v>37</v>
      </c>
      <c r="AA39" s="524">
        <v>39</v>
      </c>
      <c r="AB39" s="524">
        <v>29</v>
      </c>
      <c r="AC39" s="524">
        <v>20</v>
      </c>
      <c r="AD39" s="524">
        <v>12</v>
      </c>
      <c r="AE39" s="524">
        <v>10</v>
      </c>
      <c r="AF39" s="524">
        <v>4</v>
      </c>
      <c r="AG39" s="524" t="s">
        <v>685</v>
      </c>
      <c r="AH39" s="524" t="s">
        <v>685</v>
      </c>
      <c r="AI39" s="515"/>
    </row>
    <row r="40" spans="1:35" ht="17.25" customHeight="1">
      <c r="A40" s="499">
        <v>426</v>
      </c>
      <c r="B40" s="499">
        <v>27</v>
      </c>
      <c r="D40" s="515"/>
      <c r="E40" s="516"/>
      <c r="F40" s="517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7.25" customHeight="1">
      <c r="A41" s="499">
        <v>82</v>
      </c>
      <c r="B41" s="499">
        <v>28</v>
      </c>
      <c r="C41" s="499" t="s">
        <v>684</v>
      </c>
      <c r="D41" s="518" t="s">
        <v>171</v>
      </c>
      <c r="E41" s="516" t="s">
        <v>536</v>
      </c>
      <c r="F41" s="517" t="s">
        <v>10</v>
      </c>
      <c r="G41" s="524">
        <v>172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 t="s">
        <v>685</v>
      </c>
      <c r="O41" s="524" t="s">
        <v>685</v>
      </c>
      <c r="P41" s="524" t="s">
        <v>685</v>
      </c>
      <c r="Q41" s="524" t="s">
        <v>685</v>
      </c>
      <c r="R41" s="524">
        <v>1</v>
      </c>
      <c r="S41" s="524">
        <v>3</v>
      </c>
      <c r="T41" s="524">
        <v>2</v>
      </c>
      <c r="U41" s="524">
        <v>4</v>
      </c>
      <c r="V41" s="524">
        <v>5</v>
      </c>
      <c r="W41" s="524">
        <v>13</v>
      </c>
      <c r="X41" s="524">
        <v>21</v>
      </c>
      <c r="Y41" s="524">
        <v>20</v>
      </c>
      <c r="Z41" s="524">
        <v>14</v>
      </c>
      <c r="AA41" s="524">
        <v>14</v>
      </c>
      <c r="AB41" s="524">
        <v>19</v>
      </c>
      <c r="AC41" s="524">
        <v>17</v>
      </c>
      <c r="AD41" s="524">
        <v>23</v>
      </c>
      <c r="AE41" s="524">
        <v>10</v>
      </c>
      <c r="AF41" s="524">
        <v>6</v>
      </c>
      <c r="AG41" s="524" t="s">
        <v>685</v>
      </c>
      <c r="AH41" s="524" t="s">
        <v>685</v>
      </c>
      <c r="AI41" s="518" t="s">
        <v>171</v>
      </c>
    </row>
    <row r="42" spans="1:35" ht="17.25" customHeight="1">
      <c r="A42" s="499">
        <v>83</v>
      </c>
      <c r="B42" s="499">
        <v>28</v>
      </c>
      <c r="C42" s="499" t="s">
        <v>684</v>
      </c>
      <c r="D42" s="515"/>
      <c r="E42" s="516"/>
      <c r="F42" s="517" t="s">
        <v>11</v>
      </c>
      <c r="G42" s="524" t="s">
        <v>537</v>
      </c>
      <c r="H42" s="524" t="s">
        <v>537</v>
      </c>
      <c r="I42" s="524" t="s">
        <v>537</v>
      </c>
      <c r="J42" s="524" t="s">
        <v>537</v>
      </c>
      <c r="K42" s="524" t="s">
        <v>537</v>
      </c>
      <c r="L42" s="524" t="s">
        <v>537</v>
      </c>
      <c r="M42" s="524" t="s">
        <v>537</v>
      </c>
      <c r="N42" s="524" t="s">
        <v>537</v>
      </c>
      <c r="O42" s="524" t="s">
        <v>537</v>
      </c>
      <c r="P42" s="524" t="s">
        <v>537</v>
      </c>
      <c r="Q42" s="524" t="s">
        <v>537</v>
      </c>
      <c r="R42" s="524" t="s">
        <v>537</v>
      </c>
      <c r="S42" s="524" t="s">
        <v>537</v>
      </c>
      <c r="T42" s="524" t="s">
        <v>537</v>
      </c>
      <c r="U42" s="524" t="s">
        <v>537</v>
      </c>
      <c r="V42" s="524" t="s">
        <v>537</v>
      </c>
      <c r="W42" s="524" t="s">
        <v>537</v>
      </c>
      <c r="X42" s="524" t="s">
        <v>537</v>
      </c>
      <c r="Y42" s="524" t="s">
        <v>537</v>
      </c>
      <c r="Z42" s="524" t="s">
        <v>537</v>
      </c>
      <c r="AA42" s="524" t="s">
        <v>537</v>
      </c>
      <c r="AB42" s="524" t="s">
        <v>537</v>
      </c>
      <c r="AC42" s="524" t="s">
        <v>537</v>
      </c>
      <c r="AD42" s="524" t="s">
        <v>537</v>
      </c>
      <c r="AE42" s="524" t="s">
        <v>537</v>
      </c>
      <c r="AF42" s="524" t="s">
        <v>537</v>
      </c>
      <c r="AG42" s="524" t="s">
        <v>537</v>
      </c>
      <c r="AH42" s="524" t="s">
        <v>537</v>
      </c>
      <c r="AI42" s="515"/>
    </row>
    <row r="43" spans="1:35" ht="17.25" customHeight="1">
      <c r="A43" s="499">
        <v>84</v>
      </c>
      <c r="B43" s="499">
        <v>28</v>
      </c>
      <c r="C43" s="499" t="s">
        <v>684</v>
      </c>
      <c r="D43" s="515"/>
      <c r="E43" s="516"/>
      <c r="F43" s="517" t="s">
        <v>12</v>
      </c>
      <c r="G43" s="524">
        <v>172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>
        <v>1</v>
      </c>
      <c r="S43" s="524">
        <v>3</v>
      </c>
      <c r="T43" s="524">
        <v>2</v>
      </c>
      <c r="U43" s="524">
        <v>4</v>
      </c>
      <c r="V43" s="524">
        <v>5</v>
      </c>
      <c r="W43" s="524">
        <v>13</v>
      </c>
      <c r="X43" s="524">
        <v>21</v>
      </c>
      <c r="Y43" s="524">
        <v>20</v>
      </c>
      <c r="Z43" s="524">
        <v>14</v>
      </c>
      <c r="AA43" s="524">
        <v>14</v>
      </c>
      <c r="AB43" s="524">
        <v>19</v>
      </c>
      <c r="AC43" s="524">
        <v>17</v>
      </c>
      <c r="AD43" s="524">
        <v>23</v>
      </c>
      <c r="AE43" s="524">
        <v>10</v>
      </c>
      <c r="AF43" s="524">
        <v>6</v>
      </c>
      <c r="AG43" s="524" t="s">
        <v>685</v>
      </c>
      <c r="AH43" s="524" t="s">
        <v>685</v>
      </c>
      <c r="AI43" s="515"/>
    </row>
    <row r="44" spans="1:35" ht="17.25" customHeight="1">
      <c r="A44" s="499">
        <v>427</v>
      </c>
      <c r="B44" s="499">
        <v>28</v>
      </c>
      <c r="D44" s="515"/>
      <c r="E44" s="516"/>
      <c r="F44" s="517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7.25" customHeight="1">
      <c r="A45" s="499">
        <v>85</v>
      </c>
      <c r="B45" s="499">
        <v>29</v>
      </c>
      <c r="C45" s="499" t="s">
        <v>684</v>
      </c>
      <c r="D45" s="518" t="s">
        <v>172</v>
      </c>
      <c r="E45" s="516" t="s">
        <v>538</v>
      </c>
      <c r="F45" s="517" t="s">
        <v>10</v>
      </c>
      <c r="G45" s="524">
        <v>123</v>
      </c>
      <c r="H45" s="524" t="s">
        <v>685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 t="s">
        <v>685</v>
      </c>
      <c r="N45" s="524" t="s">
        <v>685</v>
      </c>
      <c r="O45" s="524" t="s">
        <v>685</v>
      </c>
      <c r="P45" s="524" t="s">
        <v>685</v>
      </c>
      <c r="Q45" s="524">
        <v>1</v>
      </c>
      <c r="R45" s="524">
        <v>1</v>
      </c>
      <c r="S45" s="524" t="s">
        <v>685</v>
      </c>
      <c r="T45" s="524">
        <v>4</v>
      </c>
      <c r="U45" s="524">
        <v>3</v>
      </c>
      <c r="V45" s="524">
        <v>3</v>
      </c>
      <c r="W45" s="524">
        <v>11</v>
      </c>
      <c r="X45" s="524">
        <v>12</v>
      </c>
      <c r="Y45" s="524">
        <v>15</v>
      </c>
      <c r="Z45" s="524">
        <v>18</v>
      </c>
      <c r="AA45" s="524">
        <v>7</v>
      </c>
      <c r="AB45" s="524">
        <v>22</v>
      </c>
      <c r="AC45" s="524">
        <v>14</v>
      </c>
      <c r="AD45" s="524">
        <v>8</v>
      </c>
      <c r="AE45" s="524">
        <v>2</v>
      </c>
      <c r="AF45" s="524">
        <v>2</v>
      </c>
      <c r="AG45" s="524" t="s">
        <v>685</v>
      </c>
      <c r="AH45" s="524" t="s">
        <v>685</v>
      </c>
      <c r="AI45" s="518" t="s">
        <v>172</v>
      </c>
    </row>
    <row r="46" spans="1:35" ht="17.25" customHeight="1">
      <c r="A46" s="499">
        <v>86</v>
      </c>
      <c r="B46" s="499">
        <v>29</v>
      </c>
      <c r="C46" s="499" t="s">
        <v>684</v>
      </c>
      <c r="D46" s="515"/>
      <c r="E46" s="516"/>
      <c r="F46" s="517" t="s">
        <v>11</v>
      </c>
      <c r="G46" s="524" t="s">
        <v>537</v>
      </c>
      <c r="H46" s="524" t="s">
        <v>537</v>
      </c>
      <c r="I46" s="524" t="s">
        <v>537</v>
      </c>
      <c r="J46" s="524" t="s">
        <v>537</v>
      </c>
      <c r="K46" s="524" t="s">
        <v>537</v>
      </c>
      <c r="L46" s="524" t="s">
        <v>537</v>
      </c>
      <c r="M46" s="524" t="s">
        <v>537</v>
      </c>
      <c r="N46" s="524" t="s">
        <v>537</v>
      </c>
      <c r="O46" s="524" t="s">
        <v>537</v>
      </c>
      <c r="P46" s="524" t="s">
        <v>537</v>
      </c>
      <c r="Q46" s="524" t="s">
        <v>537</v>
      </c>
      <c r="R46" s="524" t="s">
        <v>537</v>
      </c>
      <c r="S46" s="524" t="s">
        <v>537</v>
      </c>
      <c r="T46" s="524" t="s">
        <v>537</v>
      </c>
      <c r="U46" s="524" t="s">
        <v>537</v>
      </c>
      <c r="V46" s="524" t="s">
        <v>537</v>
      </c>
      <c r="W46" s="524" t="s">
        <v>537</v>
      </c>
      <c r="X46" s="524" t="s">
        <v>537</v>
      </c>
      <c r="Y46" s="524" t="s">
        <v>537</v>
      </c>
      <c r="Z46" s="524" t="s">
        <v>537</v>
      </c>
      <c r="AA46" s="524" t="s">
        <v>537</v>
      </c>
      <c r="AB46" s="524" t="s">
        <v>537</v>
      </c>
      <c r="AC46" s="524" t="s">
        <v>537</v>
      </c>
      <c r="AD46" s="524" t="s">
        <v>537</v>
      </c>
      <c r="AE46" s="524" t="s">
        <v>537</v>
      </c>
      <c r="AF46" s="524" t="s">
        <v>537</v>
      </c>
      <c r="AG46" s="524" t="s">
        <v>537</v>
      </c>
      <c r="AH46" s="524" t="s">
        <v>537</v>
      </c>
      <c r="AI46" s="515"/>
    </row>
    <row r="47" spans="1:35" ht="17.25" customHeight="1">
      <c r="A47" s="499">
        <v>87</v>
      </c>
      <c r="B47" s="499">
        <v>29</v>
      </c>
      <c r="C47" s="499" t="s">
        <v>684</v>
      </c>
      <c r="D47" s="515"/>
      <c r="E47" s="516"/>
      <c r="F47" s="517" t="s">
        <v>12</v>
      </c>
      <c r="G47" s="524">
        <v>123</v>
      </c>
      <c r="H47" s="524" t="s">
        <v>685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 t="s">
        <v>685</v>
      </c>
      <c r="N47" s="524" t="s">
        <v>685</v>
      </c>
      <c r="O47" s="524" t="s">
        <v>685</v>
      </c>
      <c r="P47" s="524" t="s">
        <v>685</v>
      </c>
      <c r="Q47" s="524">
        <v>1</v>
      </c>
      <c r="R47" s="524">
        <v>1</v>
      </c>
      <c r="S47" s="524" t="s">
        <v>685</v>
      </c>
      <c r="T47" s="524">
        <v>4</v>
      </c>
      <c r="U47" s="524">
        <v>3</v>
      </c>
      <c r="V47" s="524">
        <v>3</v>
      </c>
      <c r="W47" s="524">
        <v>11</v>
      </c>
      <c r="X47" s="524">
        <v>12</v>
      </c>
      <c r="Y47" s="524">
        <v>15</v>
      </c>
      <c r="Z47" s="524">
        <v>18</v>
      </c>
      <c r="AA47" s="524">
        <v>7</v>
      </c>
      <c r="AB47" s="524">
        <v>22</v>
      </c>
      <c r="AC47" s="524">
        <v>14</v>
      </c>
      <c r="AD47" s="524">
        <v>8</v>
      </c>
      <c r="AE47" s="524">
        <v>2</v>
      </c>
      <c r="AF47" s="524">
        <v>2</v>
      </c>
      <c r="AG47" s="524" t="s">
        <v>685</v>
      </c>
      <c r="AH47" s="524" t="s">
        <v>685</v>
      </c>
      <c r="AI47" s="515"/>
    </row>
    <row r="48" spans="1:35" ht="17.25" customHeight="1">
      <c r="A48" s="499">
        <v>428</v>
      </c>
      <c r="B48" s="499">
        <v>29</v>
      </c>
      <c r="D48" s="515"/>
      <c r="E48" s="516"/>
      <c r="F48" s="517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7.25" customHeight="1">
      <c r="A49" s="499">
        <v>88</v>
      </c>
      <c r="B49" s="499">
        <v>30</v>
      </c>
      <c r="C49" s="499" t="s">
        <v>684</v>
      </c>
      <c r="D49" s="518" t="s">
        <v>173</v>
      </c>
      <c r="E49" s="516" t="s">
        <v>539</v>
      </c>
      <c r="F49" s="517" t="s">
        <v>10</v>
      </c>
      <c r="G49" s="524">
        <v>299</v>
      </c>
      <c r="H49" s="524" t="s">
        <v>685</v>
      </c>
      <c r="I49" s="524" t="s">
        <v>685</v>
      </c>
      <c r="J49" s="524" t="s">
        <v>685</v>
      </c>
      <c r="K49" s="524" t="s">
        <v>685</v>
      </c>
      <c r="L49" s="524" t="s">
        <v>685</v>
      </c>
      <c r="M49" s="524" t="s">
        <v>685</v>
      </c>
      <c r="N49" s="524" t="s">
        <v>685</v>
      </c>
      <c r="O49" s="524" t="s">
        <v>685</v>
      </c>
      <c r="P49" s="524" t="s">
        <v>685</v>
      </c>
      <c r="Q49" s="524" t="s">
        <v>685</v>
      </c>
      <c r="R49" s="524" t="s">
        <v>685</v>
      </c>
      <c r="S49" s="524" t="s">
        <v>685</v>
      </c>
      <c r="T49" s="524" t="s">
        <v>685</v>
      </c>
      <c r="U49" s="524" t="s">
        <v>685</v>
      </c>
      <c r="V49" s="524">
        <v>2</v>
      </c>
      <c r="W49" s="524">
        <v>3</v>
      </c>
      <c r="X49" s="524">
        <v>5</v>
      </c>
      <c r="Y49" s="524">
        <v>8</v>
      </c>
      <c r="Z49" s="524">
        <v>19</v>
      </c>
      <c r="AA49" s="524">
        <v>48</v>
      </c>
      <c r="AB49" s="524">
        <v>65</v>
      </c>
      <c r="AC49" s="524">
        <v>67</v>
      </c>
      <c r="AD49" s="524">
        <v>55</v>
      </c>
      <c r="AE49" s="524">
        <v>24</v>
      </c>
      <c r="AF49" s="524">
        <v>2</v>
      </c>
      <c r="AG49" s="524">
        <v>1</v>
      </c>
      <c r="AH49" s="524" t="s">
        <v>685</v>
      </c>
      <c r="AI49" s="518" t="s">
        <v>173</v>
      </c>
    </row>
    <row r="50" spans="1:35" ht="17.25" customHeight="1">
      <c r="A50" s="499">
        <v>89</v>
      </c>
      <c r="B50" s="499">
        <v>30</v>
      </c>
      <c r="C50" s="499" t="s">
        <v>684</v>
      </c>
      <c r="D50" s="515"/>
      <c r="E50" s="516"/>
      <c r="F50" s="517" t="s">
        <v>11</v>
      </c>
      <c r="G50" s="524">
        <v>299</v>
      </c>
      <c r="H50" s="524" t="s">
        <v>685</v>
      </c>
      <c r="I50" s="524" t="s">
        <v>685</v>
      </c>
      <c r="J50" s="524" t="s">
        <v>685</v>
      </c>
      <c r="K50" s="524" t="s">
        <v>685</v>
      </c>
      <c r="L50" s="524" t="s">
        <v>685</v>
      </c>
      <c r="M50" s="524" t="s">
        <v>685</v>
      </c>
      <c r="N50" s="524" t="s">
        <v>685</v>
      </c>
      <c r="O50" s="524" t="s">
        <v>685</v>
      </c>
      <c r="P50" s="524" t="s">
        <v>685</v>
      </c>
      <c r="Q50" s="524" t="s">
        <v>685</v>
      </c>
      <c r="R50" s="524" t="s">
        <v>685</v>
      </c>
      <c r="S50" s="524" t="s">
        <v>685</v>
      </c>
      <c r="T50" s="524" t="s">
        <v>685</v>
      </c>
      <c r="U50" s="524" t="s">
        <v>685</v>
      </c>
      <c r="V50" s="524">
        <v>2</v>
      </c>
      <c r="W50" s="524">
        <v>3</v>
      </c>
      <c r="X50" s="524">
        <v>5</v>
      </c>
      <c r="Y50" s="524">
        <v>8</v>
      </c>
      <c r="Z50" s="524">
        <v>19</v>
      </c>
      <c r="AA50" s="524">
        <v>48</v>
      </c>
      <c r="AB50" s="524">
        <v>65</v>
      </c>
      <c r="AC50" s="524">
        <v>67</v>
      </c>
      <c r="AD50" s="524">
        <v>55</v>
      </c>
      <c r="AE50" s="524">
        <v>24</v>
      </c>
      <c r="AF50" s="524">
        <v>2</v>
      </c>
      <c r="AG50" s="524">
        <v>1</v>
      </c>
      <c r="AH50" s="524" t="s">
        <v>685</v>
      </c>
      <c r="AI50" s="515"/>
    </row>
    <row r="51" spans="1:35" ht="17.25" customHeight="1">
      <c r="A51" s="499">
        <v>90</v>
      </c>
      <c r="B51" s="499">
        <v>30</v>
      </c>
      <c r="C51" s="499" t="s">
        <v>684</v>
      </c>
      <c r="D51" s="515"/>
      <c r="E51" s="516"/>
      <c r="F51" s="517" t="s">
        <v>12</v>
      </c>
      <c r="G51" s="524" t="s">
        <v>537</v>
      </c>
      <c r="H51" s="524" t="s">
        <v>537</v>
      </c>
      <c r="I51" s="524" t="s">
        <v>537</v>
      </c>
      <c r="J51" s="524" t="s">
        <v>537</v>
      </c>
      <c r="K51" s="524" t="s">
        <v>537</v>
      </c>
      <c r="L51" s="524" t="s">
        <v>537</v>
      </c>
      <c r="M51" s="524" t="s">
        <v>537</v>
      </c>
      <c r="N51" s="524" t="s">
        <v>537</v>
      </c>
      <c r="O51" s="524" t="s">
        <v>537</v>
      </c>
      <c r="P51" s="524" t="s">
        <v>537</v>
      </c>
      <c r="Q51" s="524" t="s">
        <v>537</v>
      </c>
      <c r="R51" s="524" t="s">
        <v>537</v>
      </c>
      <c r="S51" s="524" t="s">
        <v>537</v>
      </c>
      <c r="T51" s="524" t="s">
        <v>537</v>
      </c>
      <c r="U51" s="524" t="s">
        <v>537</v>
      </c>
      <c r="V51" s="524" t="s">
        <v>537</v>
      </c>
      <c r="W51" s="524" t="s">
        <v>537</v>
      </c>
      <c r="X51" s="524" t="s">
        <v>537</v>
      </c>
      <c r="Y51" s="524" t="s">
        <v>537</v>
      </c>
      <c r="Z51" s="524" t="s">
        <v>537</v>
      </c>
      <c r="AA51" s="524" t="s">
        <v>537</v>
      </c>
      <c r="AB51" s="524" t="s">
        <v>537</v>
      </c>
      <c r="AC51" s="524" t="s">
        <v>537</v>
      </c>
      <c r="AD51" s="524" t="s">
        <v>537</v>
      </c>
      <c r="AE51" s="524" t="s">
        <v>537</v>
      </c>
      <c r="AF51" s="524" t="s">
        <v>537</v>
      </c>
      <c r="AG51" s="524" t="s">
        <v>537</v>
      </c>
      <c r="AH51" s="524" t="s">
        <v>537</v>
      </c>
      <c r="AI51" s="515"/>
    </row>
    <row r="52" spans="1:35" ht="17.25" customHeight="1">
      <c r="A52" s="499">
        <v>429</v>
      </c>
      <c r="B52" s="499">
        <v>30</v>
      </c>
      <c r="D52" s="515"/>
      <c r="E52" s="516"/>
      <c r="F52" s="517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7.25" customHeight="1">
      <c r="A53" s="499">
        <v>91</v>
      </c>
      <c r="B53" s="499">
        <v>31</v>
      </c>
      <c r="C53" s="499" t="s">
        <v>684</v>
      </c>
      <c r="D53" s="518" t="s">
        <v>174</v>
      </c>
      <c r="E53" s="516" t="s">
        <v>540</v>
      </c>
      <c r="F53" s="517" t="s">
        <v>10</v>
      </c>
      <c r="G53" s="524">
        <v>164</v>
      </c>
      <c r="H53" s="524" t="s">
        <v>685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 t="s">
        <v>685</v>
      </c>
      <c r="N53" s="524" t="s">
        <v>685</v>
      </c>
      <c r="O53" s="524" t="s">
        <v>685</v>
      </c>
      <c r="P53" s="524" t="s">
        <v>685</v>
      </c>
      <c r="Q53" s="524" t="s">
        <v>685</v>
      </c>
      <c r="R53" s="524" t="s">
        <v>685</v>
      </c>
      <c r="S53" s="524" t="s">
        <v>685</v>
      </c>
      <c r="T53" s="524" t="s">
        <v>685</v>
      </c>
      <c r="U53" s="524">
        <v>1</v>
      </c>
      <c r="V53" s="524">
        <v>1</v>
      </c>
      <c r="W53" s="524">
        <v>4</v>
      </c>
      <c r="X53" s="524">
        <v>3</v>
      </c>
      <c r="Y53" s="524">
        <v>4</v>
      </c>
      <c r="Z53" s="524">
        <v>7</v>
      </c>
      <c r="AA53" s="524">
        <v>22</v>
      </c>
      <c r="AB53" s="524">
        <v>29</v>
      </c>
      <c r="AC53" s="524">
        <v>34</v>
      </c>
      <c r="AD53" s="524">
        <v>33</v>
      </c>
      <c r="AE53" s="524">
        <v>22</v>
      </c>
      <c r="AF53" s="524">
        <v>4</v>
      </c>
      <c r="AG53" s="524" t="s">
        <v>685</v>
      </c>
      <c r="AH53" s="524" t="s">
        <v>685</v>
      </c>
      <c r="AI53" s="518" t="s">
        <v>174</v>
      </c>
    </row>
    <row r="54" spans="1:35" ht="17.25" customHeight="1">
      <c r="A54" s="499">
        <v>92</v>
      </c>
      <c r="B54" s="499">
        <v>31</v>
      </c>
      <c r="C54" s="499" t="s">
        <v>684</v>
      </c>
      <c r="D54" s="515"/>
      <c r="E54" s="516"/>
      <c r="F54" s="517" t="s">
        <v>11</v>
      </c>
      <c r="G54" s="524">
        <v>106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 t="s">
        <v>685</v>
      </c>
      <c r="S54" s="524" t="s">
        <v>685</v>
      </c>
      <c r="T54" s="524" t="s">
        <v>685</v>
      </c>
      <c r="U54" s="524">
        <v>1</v>
      </c>
      <c r="V54" s="524" t="s">
        <v>685</v>
      </c>
      <c r="W54" s="524">
        <v>4</v>
      </c>
      <c r="X54" s="524">
        <v>2</v>
      </c>
      <c r="Y54" s="524">
        <v>3</v>
      </c>
      <c r="Z54" s="524">
        <v>6</v>
      </c>
      <c r="AA54" s="524">
        <v>15</v>
      </c>
      <c r="AB54" s="524">
        <v>22</v>
      </c>
      <c r="AC54" s="524">
        <v>27</v>
      </c>
      <c r="AD54" s="524">
        <v>17</v>
      </c>
      <c r="AE54" s="524">
        <v>8</v>
      </c>
      <c r="AF54" s="524">
        <v>1</v>
      </c>
      <c r="AG54" s="524" t="s">
        <v>685</v>
      </c>
      <c r="AH54" s="524" t="s">
        <v>685</v>
      </c>
      <c r="AI54" s="515"/>
    </row>
    <row r="55" spans="1:35" ht="17.25" customHeight="1">
      <c r="A55" s="499">
        <v>93</v>
      </c>
      <c r="B55" s="499">
        <v>31</v>
      </c>
      <c r="C55" s="499" t="s">
        <v>684</v>
      </c>
      <c r="D55" s="515"/>
      <c r="E55" s="516"/>
      <c r="F55" s="517" t="s">
        <v>12</v>
      </c>
      <c r="G55" s="524">
        <v>58</v>
      </c>
      <c r="H55" s="524" t="s">
        <v>685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 t="s">
        <v>685</v>
      </c>
      <c r="N55" s="524" t="s">
        <v>685</v>
      </c>
      <c r="O55" s="524" t="s">
        <v>685</v>
      </c>
      <c r="P55" s="524" t="s">
        <v>685</v>
      </c>
      <c r="Q55" s="524" t="s">
        <v>685</v>
      </c>
      <c r="R55" s="524" t="s">
        <v>685</v>
      </c>
      <c r="S55" s="524" t="s">
        <v>685</v>
      </c>
      <c r="T55" s="524" t="s">
        <v>685</v>
      </c>
      <c r="U55" s="524" t="s">
        <v>685</v>
      </c>
      <c r="V55" s="524">
        <v>1</v>
      </c>
      <c r="W55" s="524" t="s">
        <v>685</v>
      </c>
      <c r="X55" s="524">
        <v>1</v>
      </c>
      <c r="Y55" s="524">
        <v>1</v>
      </c>
      <c r="Z55" s="524">
        <v>1</v>
      </c>
      <c r="AA55" s="524">
        <v>7</v>
      </c>
      <c r="AB55" s="524">
        <v>7</v>
      </c>
      <c r="AC55" s="524">
        <v>7</v>
      </c>
      <c r="AD55" s="524">
        <v>16</v>
      </c>
      <c r="AE55" s="524">
        <v>14</v>
      </c>
      <c r="AF55" s="524">
        <v>3</v>
      </c>
      <c r="AG55" s="524" t="s">
        <v>685</v>
      </c>
      <c r="AH55" s="524" t="s">
        <v>685</v>
      </c>
      <c r="AI55" s="515"/>
    </row>
    <row r="56" spans="1:35" ht="17.25" customHeight="1">
      <c r="A56" s="499">
        <v>430</v>
      </c>
      <c r="B56" s="499">
        <v>31</v>
      </c>
      <c r="D56" s="515"/>
      <c r="E56" s="516"/>
      <c r="F56" s="517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7.25" customHeight="1">
      <c r="A57" s="499">
        <v>94</v>
      </c>
      <c r="B57" s="499">
        <v>32</v>
      </c>
      <c r="C57" s="499" t="s">
        <v>684</v>
      </c>
      <c r="D57" s="518" t="s">
        <v>175</v>
      </c>
      <c r="E57" s="516" t="s">
        <v>541</v>
      </c>
      <c r="F57" s="517" t="s">
        <v>10</v>
      </c>
      <c r="G57" s="524">
        <v>57</v>
      </c>
      <c r="H57" s="524" t="s">
        <v>685</v>
      </c>
      <c r="I57" s="524" t="s">
        <v>685</v>
      </c>
      <c r="J57" s="524" t="s">
        <v>685</v>
      </c>
      <c r="K57" s="524" t="s">
        <v>685</v>
      </c>
      <c r="L57" s="524" t="s">
        <v>685</v>
      </c>
      <c r="M57" s="524" t="s">
        <v>685</v>
      </c>
      <c r="N57" s="524">
        <v>4</v>
      </c>
      <c r="O57" s="524" t="s">
        <v>685</v>
      </c>
      <c r="P57" s="524" t="s">
        <v>685</v>
      </c>
      <c r="Q57" s="524">
        <v>2</v>
      </c>
      <c r="R57" s="524" t="s">
        <v>685</v>
      </c>
      <c r="S57" s="524">
        <v>2</v>
      </c>
      <c r="T57" s="524">
        <v>3</v>
      </c>
      <c r="U57" s="524">
        <v>3</v>
      </c>
      <c r="V57" s="524">
        <v>3</v>
      </c>
      <c r="W57" s="524">
        <v>3</v>
      </c>
      <c r="X57" s="524">
        <v>8</v>
      </c>
      <c r="Y57" s="524">
        <v>4</v>
      </c>
      <c r="Z57" s="524">
        <v>6</v>
      </c>
      <c r="AA57" s="524">
        <v>6</v>
      </c>
      <c r="AB57" s="524">
        <v>5</v>
      </c>
      <c r="AC57" s="524">
        <v>5</v>
      </c>
      <c r="AD57" s="524">
        <v>2</v>
      </c>
      <c r="AE57" s="524" t="s">
        <v>685</v>
      </c>
      <c r="AF57" s="524">
        <v>1</v>
      </c>
      <c r="AG57" s="524" t="s">
        <v>685</v>
      </c>
      <c r="AH57" s="524" t="s">
        <v>685</v>
      </c>
      <c r="AI57" s="518" t="s">
        <v>175</v>
      </c>
    </row>
    <row r="58" spans="1:35" ht="17.25" customHeight="1">
      <c r="A58" s="499">
        <v>95</v>
      </c>
      <c r="B58" s="499">
        <v>32</v>
      </c>
      <c r="C58" s="499" t="s">
        <v>684</v>
      </c>
      <c r="D58" s="515"/>
      <c r="E58" s="516"/>
      <c r="F58" s="517" t="s">
        <v>11</v>
      </c>
      <c r="G58" s="524">
        <v>32</v>
      </c>
      <c r="H58" s="524" t="s">
        <v>685</v>
      </c>
      <c r="I58" s="524" t="s">
        <v>685</v>
      </c>
      <c r="J58" s="524" t="s">
        <v>685</v>
      </c>
      <c r="K58" s="524" t="s">
        <v>685</v>
      </c>
      <c r="L58" s="524" t="s">
        <v>685</v>
      </c>
      <c r="M58" s="524" t="s">
        <v>685</v>
      </c>
      <c r="N58" s="524">
        <v>3</v>
      </c>
      <c r="O58" s="524" t="s">
        <v>685</v>
      </c>
      <c r="P58" s="524" t="s">
        <v>685</v>
      </c>
      <c r="Q58" s="524">
        <v>2</v>
      </c>
      <c r="R58" s="524" t="s">
        <v>685</v>
      </c>
      <c r="S58" s="524">
        <v>2</v>
      </c>
      <c r="T58" s="524">
        <v>2</v>
      </c>
      <c r="U58" s="524">
        <v>1</v>
      </c>
      <c r="V58" s="524">
        <v>1</v>
      </c>
      <c r="W58" s="524">
        <v>1</v>
      </c>
      <c r="X58" s="524">
        <v>3</v>
      </c>
      <c r="Y58" s="524">
        <v>4</v>
      </c>
      <c r="Z58" s="524">
        <v>3</v>
      </c>
      <c r="AA58" s="524">
        <v>4</v>
      </c>
      <c r="AB58" s="524">
        <v>1</v>
      </c>
      <c r="AC58" s="524">
        <v>4</v>
      </c>
      <c r="AD58" s="524" t="s">
        <v>685</v>
      </c>
      <c r="AE58" s="524" t="s">
        <v>685</v>
      </c>
      <c r="AF58" s="524">
        <v>1</v>
      </c>
      <c r="AG58" s="524" t="s">
        <v>685</v>
      </c>
      <c r="AH58" s="524" t="s">
        <v>685</v>
      </c>
      <c r="AI58" s="515"/>
    </row>
    <row r="59" spans="1:35" ht="17.25" customHeight="1">
      <c r="A59" s="499">
        <v>96</v>
      </c>
      <c r="B59" s="499">
        <v>32</v>
      </c>
      <c r="C59" s="499" t="s">
        <v>684</v>
      </c>
      <c r="D59" s="515"/>
      <c r="E59" s="516"/>
      <c r="F59" s="517" t="s">
        <v>12</v>
      </c>
      <c r="G59" s="524">
        <v>25</v>
      </c>
      <c r="H59" s="524" t="s">
        <v>685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 t="s">
        <v>685</v>
      </c>
      <c r="N59" s="524">
        <v>1</v>
      </c>
      <c r="O59" s="524" t="s">
        <v>685</v>
      </c>
      <c r="P59" s="524" t="s">
        <v>685</v>
      </c>
      <c r="Q59" s="524" t="s">
        <v>685</v>
      </c>
      <c r="R59" s="524" t="s">
        <v>685</v>
      </c>
      <c r="S59" s="524" t="s">
        <v>685</v>
      </c>
      <c r="T59" s="524">
        <v>1</v>
      </c>
      <c r="U59" s="524">
        <v>2</v>
      </c>
      <c r="V59" s="524">
        <v>2</v>
      </c>
      <c r="W59" s="524">
        <v>2</v>
      </c>
      <c r="X59" s="524">
        <v>5</v>
      </c>
      <c r="Y59" s="524" t="s">
        <v>685</v>
      </c>
      <c r="Z59" s="524">
        <v>3</v>
      </c>
      <c r="AA59" s="524">
        <v>2</v>
      </c>
      <c r="AB59" s="524">
        <v>4</v>
      </c>
      <c r="AC59" s="524">
        <v>1</v>
      </c>
      <c r="AD59" s="524">
        <v>2</v>
      </c>
      <c r="AE59" s="524" t="s">
        <v>685</v>
      </c>
      <c r="AF59" s="524" t="s">
        <v>685</v>
      </c>
      <c r="AG59" s="524" t="s">
        <v>685</v>
      </c>
      <c r="AH59" s="524" t="s">
        <v>685</v>
      </c>
      <c r="AI59" s="515"/>
    </row>
    <row r="60" spans="1:35" ht="17.25" customHeight="1">
      <c r="A60" s="499">
        <v>431</v>
      </c>
      <c r="B60" s="499">
        <v>32</v>
      </c>
      <c r="D60" s="515"/>
      <c r="E60" s="516"/>
      <c r="F60" s="517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7.25" customHeight="1">
      <c r="A61" s="499">
        <v>97</v>
      </c>
      <c r="B61" s="499">
        <v>33</v>
      </c>
      <c r="C61" s="499" t="s">
        <v>684</v>
      </c>
      <c r="D61" s="518" t="s">
        <v>176</v>
      </c>
      <c r="E61" s="516" t="s">
        <v>542</v>
      </c>
      <c r="F61" s="517" t="s">
        <v>10</v>
      </c>
      <c r="G61" s="524">
        <v>267</v>
      </c>
      <c r="H61" s="524" t="s">
        <v>685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 t="s">
        <v>685</v>
      </c>
      <c r="N61" s="524" t="s">
        <v>685</v>
      </c>
      <c r="O61" s="524" t="s">
        <v>685</v>
      </c>
      <c r="P61" s="524" t="s">
        <v>685</v>
      </c>
      <c r="Q61" s="524">
        <v>1</v>
      </c>
      <c r="R61" s="524">
        <v>2</v>
      </c>
      <c r="S61" s="524">
        <v>1</v>
      </c>
      <c r="T61" s="524">
        <v>5</v>
      </c>
      <c r="U61" s="524">
        <v>3</v>
      </c>
      <c r="V61" s="524">
        <v>3</v>
      </c>
      <c r="W61" s="524">
        <v>8</v>
      </c>
      <c r="X61" s="524">
        <v>8</v>
      </c>
      <c r="Y61" s="524">
        <v>19</v>
      </c>
      <c r="Z61" s="524">
        <v>22</v>
      </c>
      <c r="AA61" s="524">
        <v>37</v>
      </c>
      <c r="AB61" s="524">
        <v>45</v>
      </c>
      <c r="AC61" s="524">
        <v>58</v>
      </c>
      <c r="AD61" s="524">
        <v>40</v>
      </c>
      <c r="AE61" s="524">
        <v>14</v>
      </c>
      <c r="AF61" s="524">
        <v>1</v>
      </c>
      <c r="AG61" s="524" t="s">
        <v>685</v>
      </c>
      <c r="AH61" s="524" t="s">
        <v>685</v>
      </c>
      <c r="AI61" s="518" t="s">
        <v>176</v>
      </c>
    </row>
    <row r="62" spans="1:35" ht="17.25" customHeight="1">
      <c r="A62" s="499">
        <v>98</v>
      </c>
      <c r="B62" s="499">
        <v>33</v>
      </c>
      <c r="C62" s="499" t="s">
        <v>684</v>
      </c>
      <c r="D62" s="515"/>
      <c r="E62" s="516"/>
      <c r="F62" s="517" t="s">
        <v>11</v>
      </c>
      <c r="G62" s="524">
        <v>131</v>
      </c>
      <c r="H62" s="524" t="s">
        <v>685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 t="s">
        <v>685</v>
      </c>
      <c r="N62" s="524" t="s">
        <v>685</v>
      </c>
      <c r="O62" s="524" t="s">
        <v>685</v>
      </c>
      <c r="P62" s="524" t="s">
        <v>685</v>
      </c>
      <c r="Q62" s="524">
        <v>1</v>
      </c>
      <c r="R62" s="524" t="s">
        <v>685</v>
      </c>
      <c r="S62" s="524">
        <v>1</v>
      </c>
      <c r="T62" s="524">
        <v>2</v>
      </c>
      <c r="U62" s="524">
        <v>2</v>
      </c>
      <c r="V62" s="524">
        <v>2</v>
      </c>
      <c r="W62" s="524">
        <v>3</v>
      </c>
      <c r="X62" s="524">
        <v>4</v>
      </c>
      <c r="Y62" s="524">
        <v>9</v>
      </c>
      <c r="Z62" s="524">
        <v>15</v>
      </c>
      <c r="AA62" s="524">
        <v>19</v>
      </c>
      <c r="AB62" s="524">
        <v>28</v>
      </c>
      <c r="AC62" s="524">
        <v>22</v>
      </c>
      <c r="AD62" s="524">
        <v>16</v>
      </c>
      <c r="AE62" s="524">
        <v>7</v>
      </c>
      <c r="AF62" s="524" t="s">
        <v>685</v>
      </c>
      <c r="AG62" s="524" t="s">
        <v>685</v>
      </c>
      <c r="AH62" s="524" t="s">
        <v>685</v>
      </c>
      <c r="AI62" s="515"/>
    </row>
    <row r="63" spans="1:35" ht="17.25" customHeight="1">
      <c r="A63" s="499">
        <v>99</v>
      </c>
      <c r="B63" s="499">
        <v>33</v>
      </c>
      <c r="C63" s="499" t="s">
        <v>684</v>
      </c>
      <c r="D63" s="515"/>
      <c r="E63" s="516"/>
      <c r="F63" s="517" t="s">
        <v>12</v>
      </c>
      <c r="G63" s="524">
        <v>136</v>
      </c>
      <c r="H63" s="524" t="s">
        <v>685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 t="s">
        <v>685</v>
      </c>
      <c r="N63" s="524" t="s">
        <v>685</v>
      </c>
      <c r="O63" s="524" t="s">
        <v>685</v>
      </c>
      <c r="P63" s="524" t="s">
        <v>685</v>
      </c>
      <c r="Q63" s="524" t="s">
        <v>685</v>
      </c>
      <c r="R63" s="524">
        <v>2</v>
      </c>
      <c r="S63" s="524" t="s">
        <v>685</v>
      </c>
      <c r="T63" s="524">
        <v>3</v>
      </c>
      <c r="U63" s="524">
        <v>1</v>
      </c>
      <c r="V63" s="524">
        <v>1</v>
      </c>
      <c r="W63" s="524">
        <v>5</v>
      </c>
      <c r="X63" s="524">
        <v>4</v>
      </c>
      <c r="Y63" s="524">
        <v>10</v>
      </c>
      <c r="Z63" s="524">
        <v>7</v>
      </c>
      <c r="AA63" s="524">
        <v>18</v>
      </c>
      <c r="AB63" s="524">
        <v>17</v>
      </c>
      <c r="AC63" s="524">
        <v>36</v>
      </c>
      <c r="AD63" s="524">
        <v>24</v>
      </c>
      <c r="AE63" s="524">
        <v>7</v>
      </c>
      <c r="AF63" s="524">
        <v>1</v>
      </c>
      <c r="AG63" s="524" t="s">
        <v>685</v>
      </c>
      <c r="AH63" s="524" t="s">
        <v>685</v>
      </c>
      <c r="AI63" s="515"/>
    </row>
    <row r="64" spans="1:35" ht="17.25" customHeight="1">
      <c r="A64" s="499">
        <v>432</v>
      </c>
      <c r="B64" s="499">
        <v>33</v>
      </c>
      <c r="D64" s="515"/>
      <c r="E64" s="516"/>
      <c r="F64" s="517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7.25" customHeight="1">
      <c r="A65" s="499">
        <v>100</v>
      </c>
      <c r="B65" s="499">
        <v>34</v>
      </c>
      <c r="C65" s="499" t="s">
        <v>684</v>
      </c>
      <c r="D65" s="518" t="s">
        <v>177</v>
      </c>
      <c r="E65" s="516" t="s">
        <v>543</v>
      </c>
      <c r="F65" s="517" t="s">
        <v>10</v>
      </c>
      <c r="G65" s="524">
        <v>218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>
        <v>4</v>
      </c>
      <c r="O65" s="524" t="s">
        <v>685</v>
      </c>
      <c r="P65" s="524">
        <v>1</v>
      </c>
      <c r="Q65" s="524">
        <v>3</v>
      </c>
      <c r="R65" s="524">
        <v>4</v>
      </c>
      <c r="S65" s="524">
        <v>2</v>
      </c>
      <c r="T65" s="524">
        <v>4</v>
      </c>
      <c r="U65" s="524">
        <v>1</v>
      </c>
      <c r="V65" s="524">
        <v>6</v>
      </c>
      <c r="W65" s="524">
        <v>11</v>
      </c>
      <c r="X65" s="524">
        <v>15</v>
      </c>
      <c r="Y65" s="524">
        <v>17</v>
      </c>
      <c r="Z65" s="524">
        <v>26</v>
      </c>
      <c r="AA65" s="524">
        <v>34</v>
      </c>
      <c r="AB65" s="524">
        <v>31</v>
      </c>
      <c r="AC65" s="524">
        <v>34</v>
      </c>
      <c r="AD65" s="524">
        <v>18</v>
      </c>
      <c r="AE65" s="524">
        <v>5</v>
      </c>
      <c r="AF65" s="524">
        <v>2</v>
      </c>
      <c r="AG65" s="524" t="s">
        <v>685</v>
      </c>
      <c r="AH65" s="524" t="s">
        <v>685</v>
      </c>
      <c r="AI65" s="518" t="s">
        <v>177</v>
      </c>
    </row>
    <row r="66" spans="1:35" ht="17.25" customHeight="1">
      <c r="A66" s="499">
        <v>101</v>
      </c>
      <c r="B66" s="499">
        <v>34</v>
      </c>
      <c r="C66" s="499" t="s">
        <v>684</v>
      </c>
      <c r="D66" s="515"/>
      <c r="E66" s="516"/>
      <c r="F66" s="517" t="s">
        <v>11</v>
      </c>
      <c r="G66" s="524">
        <v>138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>
        <v>3</v>
      </c>
      <c r="O66" s="524" t="s">
        <v>685</v>
      </c>
      <c r="P66" s="524">
        <v>1</v>
      </c>
      <c r="Q66" s="524">
        <v>1</v>
      </c>
      <c r="R66" s="524">
        <v>2</v>
      </c>
      <c r="S66" s="524" t="s">
        <v>685</v>
      </c>
      <c r="T66" s="524">
        <v>2</v>
      </c>
      <c r="U66" s="524">
        <v>1</v>
      </c>
      <c r="V66" s="524">
        <v>4</v>
      </c>
      <c r="W66" s="524">
        <v>9</v>
      </c>
      <c r="X66" s="524">
        <v>9</v>
      </c>
      <c r="Y66" s="524">
        <v>12</v>
      </c>
      <c r="Z66" s="524">
        <v>20</v>
      </c>
      <c r="AA66" s="524">
        <v>25</v>
      </c>
      <c r="AB66" s="524">
        <v>19</v>
      </c>
      <c r="AC66" s="524">
        <v>20</v>
      </c>
      <c r="AD66" s="524">
        <v>7</v>
      </c>
      <c r="AE66" s="524">
        <v>2</v>
      </c>
      <c r="AF66" s="524">
        <v>1</v>
      </c>
      <c r="AG66" s="524" t="s">
        <v>685</v>
      </c>
      <c r="AH66" s="524" t="s">
        <v>685</v>
      </c>
      <c r="AI66" s="515"/>
    </row>
    <row r="67" spans="1:35" ht="17.25" customHeight="1">
      <c r="A67" s="499">
        <v>102</v>
      </c>
      <c r="B67" s="499">
        <v>34</v>
      </c>
      <c r="C67" s="499" t="s">
        <v>684</v>
      </c>
      <c r="D67" s="515"/>
      <c r="E67" s="516"/>
      <c r="F67" s="517" t="s">
        <v>12</v>
      </c>
      <c r="G67" s="524">
        <v>80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>
        <v>1</v>
      </c>
      <c r="O67" s="524" t="s">
        <v>685</v>
      </c>
      <c r="P67" s="524" t="s">
        <v>685</v>
      </c>
      <c r="Q67" s="524">
        <v>2</v>
      </c>
      <c r="R67" s="524">
        <v>2</v>
      </c>
      <c r="S67" s="524">
        <v>2</v>
      </c>
      <c r="T67" s="524">
        <v>2</v>
      </c>
      <c r="U67" s="524" t="s">
        <v>685</v>
      </c>
      <c r="V67" s="524">
        <v>2</v>
      </c>
      <c r="W67" s="524">
        <v>2</v>
      </c>
      <c r="X67" s="524">
        <v>6</v>
      </c>
      <c r="Y67" s="524">
        <v>5</v>
      </c>
      <c r="Z67" s="524">
        <v>6</v>
      </c>
      <c r="AA67" s="524">
        <v>9</v>
      </c>
      <c r="AB67" s="524">
        <v>12</v>
      </c>
      <c r="AC67" s="524">
        <v>14</v>
      </c>
      <c r="AD67" s="524">
        <v>11</v>
      </c>
      <c r="AE67" s="524">
        <v>3</v>
      </c>
      <c r="AF67" s="524">
        <v>1</v>
      </c>
      <c r="AG67" s="524" t="s">
        <v>685</v>
      </c>
      <c r="AH67" s="524" t="s">
        <v>685</v>
      </c>
      <c r="AI67" s="515"/>
    </row>
    <row r="68" spans="1:35" ht="17.25" customHeight="1">
      <c r="A68" s="499">
        <v>433</v>
      </c>
      <c r="B68" s="499">
        <v>34</v>
      </c>
      <c r="D68" s="515"/>
      <c r="E68" s="516"/>
      <c r="F68" s="517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7.25" customHeight="1">
      <c r="A69" s="499">
        <v>103</v>
      </c>
      <c r="B69" s="499">
        <v>35</v>
      </c>
      <c r="C69" s="499" t="s">
        <v>684</v>
      </c>
      <c r="D69" s="518" t="s">
        <v>178</v>
      </c>
      <c r="E69" s="516" t="s">
        <v>544</v>
      </c>
      <c r="F69" s="517" t="s">
        <v>10</v>
      </c>
      <c r="G69" s="524">
        <v>150</v>
      </c>
      <c r="H69" s="524" t="s">
        <v>685</v>
      </c>
      <c r="I69" s="524" t="s">
        <v>685</v>
      </c>
      <c r="J69" s="524" t="s">
        <v>685</v>
      </c>
      <c r="K69" s="524" t="s">
        <v>685</v>
      </c>
      <c r="L69" s="524" t="s">
        <v>685</v>
      </c>
      <c r="M69" s="524" t="s">
        <v>685</v>
      </c>
      <c r="N69" s="524" t="s">
        <v>685</v>
      </c>
      <c r="O69" s="524" t="s">
        <v>685</v>
      </c>
      <c r="P69" s="524" t="s">
        <v>685</v>
      </c>
      <c r="Q69" s="524" t="s">
        <v>685</v>
      </c>
      <c r="R69" s="524" t="s">
        <v>685</v>
      </c>
      <c r="S69" s="524" t="s">
        <v>685</v>
      </c>
      <c r="T69" s="524">
        <v>1</v>
      </c>
      <c r="U69" s="524">
        <v>2</v>
      </c>
      <c r="V69" s="524">
        <v>1</v>
      </c>
      <c r="W69" s="524">
        <v>5</v>
      </c>
      <c r="X69" s="524">
        <v>8</v>
      </c>
      <c r="Y69" s="524">
        <v>12</v>
      </c>
      <c r="Z69" s="524">
        <v>15</v>
      </c>
      <c r="AA69" s="524">
        <v>23</v>
      </c>
      <c r="AB69" s="524">
        <v>38</v>
      </c>
      <c r="AC69" s="524">
        <v>26</v>
      </c>
      <c r="AD69" s="524">
        <v>16</v>
      </c>
      <c r="AE69" s="524">
        <v>3</v>
      </c>
      <c r="AF69" s="524" t="s">
        <v>685</v>
      </c>
      <c r="AG69" s="524" t="s">
        <v>685</v>
      </c>
      <c r="AH69" s="524" t="s">
        <v>685</v>
      </c>
      <c r="AI69" s="518" t="s">
        <v>178</v>
      </c>
    </row>
    <row r="70" spans="1:35" ht="17.25" customHeight="1">
      <c r="A70" s="499">
        <v>104</v>
      </c>
      <c r="B70" s="499">
        <v>35</v>
      </c>
      <c r="C70" s="499" t="s">
        <v>684</v>
      </c>
      <c r="D70" s="515"/>
      <c r="E70" s="516"/>
      <c r="F70" s="517" t="s">
        <v>11</v>
      </c>
      <c r="G70" s="524">
        <v>67</v>
      </c>
      <c r="H70" s="524" t="s">
        <v>685</v>
      </c>
      <c r="I70" s="524" t="s">
        <v>685</v>
      </c>
      <c r="J70" s="524" t="s">
        <v>685</v>
      </c>
      <c r="K70" s="524" t="s">
        <v>685</v>
      </c>
      <c r="L70" s="524" t="s">
        <v>685</v>
      </c>
      <c r="M70" s="524" t="s">
        <v>685</v>
      </c>
      <c r="N70" s="524" t="s">
        <v>685</v>
      </c>
      <c r="O70" s="524" t="s">
        <v>685</v>
      </c>
      <c r="P70" s="524" t="s">
        <v>685</v>
      </c>
      <c r="Q70" s="524" t="s">
        <v>685</v>
      </c>
      <c r="R70" s="524" t="s">
        <v>685</v>
      </c>
      <c r="S70" s="524" t="s">
        <v>685</v>
      </c>
      <c r="T70" s="524">
        <v>1</v>
      </c>
      <c r="U70" s="524" t="s">
        <v>685</v>
      </c>
      <c r="V70" s="524" t="s">
        <v>685</v>
      </c>
      <c r="W70" s="524">
        <v>1</v>
      </c>
      <c r="X70" s="524">
        <v>6</v>
      </c>
      <c r="Y70" s="524">
        <v>4</v>
      </c>
      <c r="Z70" s="524">
        <v>8</v>
      </c>
      <c r="AA70" s="524">
        <v>10</v>
      </c>
      <c r="AB70" s="524">
        <v>18</v>
      </c>
      <c r="AC70" s="524">
        <v>10</v>
      </c>
      <c r="AD70" s="524">
        <v>7</v>
      </c>
      <c r="AE70" s="524">
        <v>2</v>
      </c>
      <c r="AF70" s="524" t="s">
        <v>685</v>
      </c>
      <c r="AG70" s="524" t="s">
        <v>685</v>
      </c>
      <c r="AH70" s="524" t="s">
        <v>685</v>
      </c>
      <c r="AI70" s="515"/>
    </row>
    <row r="71" spans="1:35" ht="17.25" customHeight="1">
      <c r="A71" s="499">
        <v>105</v>
      </c>
      <c r="B71" s="499">
        <v>35</v>
      </c>
      <c r="C71" s="499" t="s">
        <v>684</v>
      </c>
      <c r="D71" s="515"/>
      <c r="E71" s="516"/>
      <c r="F71" s="517" t="s">
        <v>12</v>
      </c>
      <c r="G71" s="524">
        <v>83</v>
      </c>
      <c r="H71" s="524" t="s">
        <v>685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 t="s">
        <v>685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 t="s">
        <v>685</v>
      </c>
      <c r="S71" s="524" t="s">
        <v>685</v>
      </c>
      <c r="T71" s="524" t="s">
        <v>685</v>
      </c>
      <c r="U71" s="524">
        <v>2</v>
      </c>
      <c r="V71" s="524">
        <v>1</v>
      </c>
      <c r="W71" s="524">
        <v>4</v>
      </c>
      <c r="X71" s="524">
        <v>2</v>
      </c>
      <c r="Y71" s="524">
        <v>8</v>
      </c>
      <c r="Z71" s="524">
        <v>7</v>
      </c>
      <c r="AA71" s="524">
        <v>13</v>
      </c>
      <c r="AB71" s="524">
        <v>20</v>
      </c>
      <c r="AC71" s="524">
        <v>16</v>
      </c>
      <c r="AD71" s="524">
        <v>9</v>
      </c>
      <c r="AE71" s="524">
        <v>1</v>
      </c>
      <c r="AF71" s="524" t="s">
        <v>685</v>
      </c>
      <c r="AG71" s="524" t="s">
        <v>685</v>
      </c>
      <c r="AH71" s="524" t="s">
        <v>685</v>
      </c>
      <c r="AI71" s="515"/>
    </row>
    <row r="72" spans="1:35" ht="17.25" customHeight="1">
      <c r="A72" s="499">
        <v>434</v>
      </c>
      <c r="B72" s="499">
        <v>35</v>
      </c>
      <c r="D72" s="515"/>
      <c r="E72" s="516"/>
      <c r="F72" s="517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7.25" customHeight="1">
      <c r="A73" s="499">
        <v>106</v>
      </c>
      <c r="B73" s="499">
        <v>36</v>
      </c>
      <c r="C73" s="499" t="s">
        <v>684</v>
      </c>
      <c r="D73" s="518" t="s">
        <v>179</v>
      </c>
      <c r="E73" s="516" t="s">
        <v>545</v>
      </c>
      <c r="F73" s="517" t="s">
        <v>10</v>
      </c>
      <c r="G73" s="524">
        <v>627</v>
      </c>
      <c r="H73" s="524" t="s">
        <v>685</v>
      </c>
      <c r="I73" s="524" t="s">
        <v>685</v>
      </c>
      <c r="J73" s="524">
        <v>1</v>
      </c>
      <c r="K73" s="524">
        <v>1</v>
      </c>
      <c r="L73" s="524" t="s">
        <v>685</v>
      </c>
      <c r="M73" s="524">
        <v>2</v>
      </c>
      <c r="N73" s="524">
        <v>1</v>
      </c>
      <c r="O73" s="524" t="s">
        <v>685</v>
      </c>
      <c r="P73" s="524">
        <v>1</v>
      </c>
      <c r="Q73" s="524">
        <v>1</v>
      </c>
      <c r="R73" s="524">
        <v>2</v>
      </c>
      <c r="S73" s="524">
        <v>8</v>
      </c>
      <c r="T73" s="524">
        <v>8</v>
      </c>
      <c r="U73" s="524">
        <v>5</v>
      </c>
      <c r="V73" s="524">
        <v>10</v>
      </c>
      <c r="W73" s="524">
        <v>20</v>
      </c>
      <c r="X73" s="524">
        <v>40</v>
      </c>
      <c r="Y73" s="524">
        <v>48</v>
      </c>
      <c r="Z73" s="524">
        <v>48</v>
      </c>
      <c r="AA73" s="524">
        <v>85</v>
      </c>
      <c r="AB73" s="524">
        <v>112</v>
      </c>
      <c r="AC73" s="524">
        <v>112</v>
      </c>
      <c r="AD73" s="524">
        <v>73</v>
      </c>
      <c r="AE73" s="524">
        <v>36</v>
      </c>
      <c r="AF73" s="524">
        <v>13</v>
      </c>
      <c r="AG73" s="524">
        <v>2</v>
      </c>
      <c r="AH73" s="524" t="s">
        <v>685</v>
      </c>
      <c r="AI73" s="518" t="s">
        <v>179</v>
      </c>
    </row>
    <row r="74" spans="1:35" ht="17.25" customHeight="1">
      <c r="A74" s="499">
        <v>107</v>
      </c>
      <c r="B74" s="499">
        <v>36</v>
      </c>
      <c r="C74" s="499" t="s">
        <v>684</v>
      </c>
      <c r="D74" s="515"/>
      <c r="E74" s="516"/>
      <c r="F74" s="517" t="s">
        <v>11</v>
      </c>
      <c r="G74" s="524">
        <v>349</v>
      </c>
      <c r="H74" s="524" t="s">
        <v>685</v>
      </c>
      <c r="I74" s="524" t="s">
        <v>685</v>
      </c>
      <c r="J74" s="524">
        <v>1</v>
      </c>
      <c r="K74" s="524" t="s">
        <v>685</v>
      </c>
      <c r="L74" s="524" t="s">
        <v>685</v>
      </c>
      <c r="M74" s="524">
        <v>1</v>
      </c>
      <c r="N74" s="524">
        <v>1</v>
      </c>
      <c r="O74" s="524" t="s">
        <v>685</v>
      </c>
      <c r="P74" s="524" t="s">
        <v>685</v>
      </c>
      <c r="Q74" s="524">
        <v>1</v>
      </c>
      <c r="R74" s="524" t="s">
        <v>685</v>
      </c>
      <c r="S74" s="524">
        <v>4</v>
      </c>
      <c r="T74" s="524">
        <v>5</v>
      </c>
      <c r="U74" s="524">
        <v>3</v>
      </c>
      <c r="V74" s="524">
        <v>9</v>
      </c>
      <c r="W74" s="524">
        <v>13</v>
      </c>
      <c r="X74" s="524">
        <v>26</v>
      </c>
      <c r="Y74" s="524">
        <v>30</v>
      </c>
      <c r="Z74" s="524">
        <v>30</v>
      </c>
      <c r="AA74" s="524">
        <v>58</v>
      </c>
      <c r="AB74" s="524">
        <v>72</v>
      </c>
      <c r="AC74" s="524">
        <v>52</v>
      </c>
      <c r="AD74" s="524">
        <v>31</v>
      </c>
      <c r="AE74" s="524">
        <v>11</v>
      </c>
      <c r="AF74" s="524">
        <v>2</v>
      </c>
      <c r="AG74" s="524" t="s">
        <v>685</v>
      </c>
      <c r="AH74" s="524" t="s">
        <v>685</v>
      </c>
      <c r="AI74" s="515"/>
    </row>
    <row r="75" spans="1:35" ht="17.25" customHeight="1">
      <c r="A75" s="499">
        <v>108</v>
      </c>
      <c r="B75" s="499">
        <v>36</v>
      </c>
      <c r="C75" s="499" t="s">
        <v>684</v>
      </c>
      <c r="D75" s="515"/>
      <c r="E75" s="516"/>
      <c r="F75" s="517" t="s">
        <v>12</v>
      </c>
      <c r="G75" s="524">
        <v>278</v>
      </c>
      <c r="H75" s="524" t="s">
        <v>685</v>
      </c>
      <c r="I75" s="524" t="s">
        <v>685</v>
      </c>
      <c r="J75" s="524" t="s">
        <v>685</v>
      </c>
      <c r="K75" s="524">
        <v>1</v>
      </c>
      <c r="L75" s="524" t="s">
        <v>685</v>
      </c>
      <c r="M75" s="524">
        <v>1</v>
      </c>
      <c r="N75" s="524" t="s">
        <v>685</v>
      </c>
      <c r="O75" s="524" t="s">
        <v>685</v>
      </c>
      <c r="P75" s="524">
        <v>1</v>
      </c>
      <c r="Q75" s="524" t="s">
        <v>685</v>
      </c>
      <c r="R75" s="524">
        <v>2</v>
      </c>
      <c r="S75" s="524">
        <v>4</v>
      </c>
      <c r="T75" s="524">
        <v>3</v>
      </c>
      <c r="U75" s="524">
        <v>2</v>
      </c>
      <c r="V75" s="524">
        <v>1</v>
      </c>
      <c r="W75" s="524">
        <v>7</v>
      </c>
      <c r="X75" s="524">
        <v>14</v>
      </c>
      <c r="Y75" s="524">
        <v>18</v>
      </c>
      <c r="Z75" s="524">
        <v>18</v>
      </c>
      <c r="AA75" s="524">
        <v>27</v>
      </c>
      <c r="AB75" s="524">
        <v>40</v>
      </c>
      <c r="AC75" s="524">
        <v>60</v>
      </c>
      <c r="AD75" s="524">
        <v>42</v>
      </c>
      <c r="AE75" s="524">
        <v>25</v>
      </c>
      <c r="AF75" s="524">
        <v>11</v>
      </c>
      <c r="AG75" s="524">
        <v>2</v>
      </c>
      <c r="AH75" s="524" t="s">
        <v>685</v>
      </c>
      <c r="AI75" s="515"/>
    </row>
    <row r="76" spans="1:35" ht="17.25" customHeight="1">
      <c r="A76" s="499">
        <v>435</v>
      </c>
      <c r="B76" s="499">
        <v>36</v>
      </c>
      <c r="D76" s="515"/>
      <c r="E76" s="516"/>
      <c r="F76" s="517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15"/>
    </row>
    <row r="77" spans="1:35" ht="17.25" customHeight="1">
      <c r="A77" s="499">
        <v>109</v>
      </c>
      <c r="B77" s="499">
        <v>37</v>
      </c>
      <c r="C77" s="499" t="s">
        <v>684</v>
      </c>
      <c r="D77" s="518" t="s">
        <v>180</v>
      </c>
      <c r="E77" s="516" t="s">
        <v>546</v>
      </c>
      <c r="F77" s="517" t="s">
        <v>10</v>
      </c>
      <c r="G77" s="524">
        <v>318</v>
      </c>
      <c r="H77" s="524" t="s">
        <v>685</v>
      </c>
      <c r="I77" s="524" t="s">
        <v>685</v>
      </c>
      <c r="J77" s="524">
        <v>1</v>
      </c>
      <c r="K77" s="524" t="s">
        <v>685</v>
      </c>
      <c r="L77" s="524" t="s">
        <v>685</v>
      </c>
      <c r="M77" s="524">
        <v>1</v>
      </c>
      <c r="N77" s="524" t="s">
        <v>685</v>
      </c>
      <c r="O77" s="524" t="s">
        <v>685</v>
      </c>
      <c r="P77" s="524">
        <v>1</v>
      </c>
      <c r="Q77" s="524">
        <v>3</v>
      </c>
      <c r="R77" s="524">
        <v>3</v>
      </c>
      <c r="S77" s="524">
        <v>4</v>
      </c>
      <c r="T77" s="524">
        <v>3</v>
      </c>
      <c r="U77" s="524">
        <v>4</v>
      </c>
      <c r="V77" s="524">
        <v>6</v>
      </c>
      <c r="W77" s="524">
        <v>11</v>
      </c>
      <c r="X77" s="524">
        <v>15</v>
      </c>
      <c r="Y77" s="524">
        <v>12</v>
      </c>
      <c r="Z77" s="524">
        <v>19</v>
      </c>
      <c r="AA77" s="524">
        <v>33</v>
      </c>
      <c r="AB77" s="524">
        <v>54</v>
      </c>
      <c r="AC77" s="524">
        <v>64</v>
      </c>
      <c r="AD77" s="524">
        <v>45</v>
      </c>
      <c r="AE77" s="524">
        <v>32</v>
      </c>
      <c r="AF77" s="524">
        <v>7</v>
      </c>
      <c r="AG77" s="524">
        <v>1</v>
      </c>
      <c r="AH77" s="524" t="s">
        <v>685</v>
      </c>
      <c r="AI77" s="518" t="s">
        <v>180</v>
      </c>
    </row>
    <row r="78" spans="1:35" ht="17.25" customHeight="1">
      <c r="A78" s="499">
        <v>110</v>
      </c>
      <c r="B78" s="499">
        <v>37</v>
      </c>
      <c r="C78" s="499" t="s">
        <v>684</v>
      </c>
      <c r="D78" s="515"/>
      <c r="E78" s="516"/>
      <c r="F78" s="517" t="s">
        <v>11</v>
      </c>
      <c r="G78" s="524">
        <v>158</v>
      </c>
      <c r="H78" s="524" t="s">
        <v>685</v>
      </c>
      <c r="I78" s="524" t="s">
        <v>685</v>
      </c>
      <c r="J78" s="524">
        <v>1</v>
      </c>
      <c r="K78" s="524" t="s">
        <v>685</v>
      </c>
      <c r="L78" s="524" t="s">
        <v>685</v>
      </c>
      <c r="M78" s="524">
        <v>1</v>
      </c>
      <c r="N78" s="524" t="s">
        <v>685</v>
      </c>
      <c r="O78" s="524" t="s">
        <v>685</v>
      </c>
      <c r="P78" s="524" t="s">
        <v>685</v>
      </c>
      <c r="Q78" s="524">
        <v>2</v>
      </c>
      <c r="R78" s="524" t="s">
        <v>685</v>
      </c>
      <c r="S78" s="524">
        <v>2</v>
      </c>
      <c r="T78" s="524">
        <v>2</v>
      </c>
      <c r="U78" s="524" t="s">
        <v>685</v>
      </c>
      <c r="V78" s="524">
        <v>4</v>
      </c>
      <c r="W78" s="524">
        <v>6</v>
      </c>
      <c r="X78" s="524">
        <v>8</v>
      </c>
      <c r="Y78" s="524">
        <v>4</v>
      </c>
      <c r="Z78" s="524">
        <v>12</v>
      </c>
      <c r="AA78" s="524">
        <v>21</v>
      </c>
      <c r="AB78" s="524">
        <v>30</v>
      </c>
      <c r="AC78" s="524">
        <v>32</v>
      </c>
      <c r="AD78" s="524">
        <v>25</v>
      </c>
      <c r="AE78" s="524">
        <v>8</v>
      </c>
      <c r="AF78" s="524">
        <v>1</v>
      </c>
      <c r="AG78" s="524" t="s">
        <v>685</v>
      </c>
      <c r="AH78" s="524" t="s">
        <v>685</v>
      </c>
      <c r="AI78" s="515"/>
    </row>
    <row r="79" spans="1:35" ht="17.25" customHeight="1">
      <c r="A79" s="499">
        <v>111</v>
      </c>
      <c r="B79" s="499">
        <v>37</v>
      </c>
      <c r="C79" s="499" t="s">
        <v>684</v>
      </c>
      <c r="D79" s="515"/>
      <c r="E79" s="516"/>
      <c r="F79" s="517" t="s">
        <v>12</v>
      </c>
      <c r="G79" s="524">
        <v>160</v>
      </c>
      <c r="H79" s="524" t="s">
        <v>685</v>
      </c>
      <c r="I79" s="524" t="s">
        <v>685</v>
      </c>
      <c r="J79" s="524" t="s">
        <v>685</v>
      </c>
      <c r="K79" s="524" t="s">
        <v>685</v>
      </c>
      <c r="L79" s="524" t="s">
        <v>685</v>
      </c>
      <c r="M79" s="524" t="s">
        <v>685</v>
      </c>
      <c r="N79" s="524" t="s">
        <v>685</v>
      </c>
      <c r="O79" s="524" t="s">
        <v>685</v>
      </c>
      <c r="P79" s="524">
        <v>1</v>
      </c>
      <c r="Q79" s="524">
        <v>1</v>
      </c>
      <c r="R79" s="524">
        <v>3</v>
      </c>
      <c r="S79" s="524">
        <v>2</v>
      </c>
      <c r="T79" s="524">
        <v>1</v>
      </c>
      <c r="U79" s="524">
        <v>4</v>
      </c>
      <c r="V79" s="524">
        <v>2</v>
      </c>
      <c r="W79" s="524">
        <v>5</v>
      </c>
      <c r="X79" s="524">
        <v>7</v>
      </c>
      <c r="Y79" s="524">
        <v>8</v>
      </c>
      <c r="Z79" s="524">
        <v>7</v>
      </c>
      <c r="AA79" s="524">
        <v>12</v>
      </c>
      <c r="AB79" s="524">
        <v>24</v>
      </c>
      <c r="AC79" s="524">
        <v>32</v>
      </c>
      <c r="AD79" s="524">
        <v>20</v>
      </c>
      <c r="AE79" s="524">
        <v>24</v>
      </c>
      <c r="AF79" s="524">
        <v>6</v>
      </c>
      <c r="AG79" s="524">
        <v>1</v>
      </c>
      <c r="AH79" s="524" t="s">
        <v>685</v>
      </c>
      <c r="AI79" s="515"/>
    </row>
    <row r="80" spans="1:35" ht="17.25" customHeight="1">
      <c r="A80" s="519">
        <v>436</v>
      </c>
      <c r="B80" s="519">
        <v>37</v>
      </c>
      <c r="C80" s="519"/>
      <c r="D80" s="507"/>
      <c r="E80" s="520"/>
      <c r="F80" s="521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07"/>
    </row>
    <row r="81" ht="17.25" customHeight="1"/>
    <row r="82" ht="17.25" customHeight="1"/>
    <row r="83" ht="17.25" customHeight="1"/>
    <row r="84" ht="17.25" customHeight="1"/>
    <row r="85" ht="17.25" customHeight="1"/>
    <row r="86" spans="12:28" ht="17.25" customHeight="1">
      <c r="L86" s="537" t="s">
        <v>706</v>
      </c>
      <c r="AB86" s="537" t="s">
        <v>707</v>
      </c>
    </row>
    <row r="87" ht="17.25" customHeight="1"/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rowBreaks count="1" manualBreakCount="1">
    <brk id="87" max="34" man="1"/>
  </rowBreaks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AI92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112</v>
      </c>
      <c r="B5" s="499">
        <v>38</v>
      </c>
      <c r="C5" s="499" t="s">
        <v>684</v>
      </c>
      <c r="D5" s="518" t="s">
        <v>182</v>
      </c>
      <c r="E5" s="516" t="s">
        <v>541</v>
      </c>
      <c r="F5" s="517" t="s">
        <v>10</v>
      </c>
      <c r="G5" s="524">
        <v>95</v>
      </c>
      <c r="H5" s="524" t="s">
        <v>685</v>
      </c>
      <c r="I5" s="524" t="s">
        <v>685</v>
      </c>
      <c r="J5" s="524">
        <v>1</v>
      </c>
      <c r="K5" s="524" t="s">
        <v>685</v>
      </c>
      <c r="L5" s="524" t="s">
        <v>685</v>
      </c>
      <c r="M5" s="524">
        <v>1</v>
      </c>
      <c r="N5" s="524" t="s">
        <v>685</v>
      </c>
      <c r="O5" s="524" t="s">
        <v>685</v>
      </c>
      <c r="P5" s="524">
        <v>1</v>
      </c>
      <c r="Q5" s="524">
        <v>3</v>
      </c>
      <c r="R5" s="524">
        <v>3</v>
      </c>
      <c r="S5" s="524">
        <v>2</v>
      </c>
      <c r="T5" s="524">
        <v>1</v>
      </c>
      <c r="U5" s="524">
        <v>1</v>
      </c>
      <c r="V5" s="524">
        <v>3</v>
      </c>
      <c r="W5" s="524">
        <v>6</v>
      </c>
      <c r="X5" s="524">
        <v>8</v>
      </c>
      <c r="Y5" s="524">
        <v>3</v>
      </c>
      <c r="Z5" s="524">
        <v>8</v>
      </c>
      <c r="AA5" s="524">
        <v>10</v>
      </c>
      <c r="AB5" s="524">
        <v>19</v>
      </c>
      <c r="AC5" s="524">
        <v>16</v>
      </c>
      <c r="AD5" s="524">
        <v>4</v>
      </c>
      <c r="AE5" s="524">
        <v>5</v>
      </c>
      <c r="AF5" s="524">
        <v>1</v>
      </c>
      <c r="AG5" s="524" t="s">
        <v>685</v>
      </c>
      <c r="AH5" s="524" t="s">
        <v>685</v>
      </c>
      <c r="AI5" s="518" t="s">
        <v>182</v>
      </c>
    </row>
    <row r="6" spans="1:35" ht="16.5" customHeight="1">
      <c r="A6" s="499">
        <v>113</v>
      </c>
      <c r="B6" s="499">
        <v>38</v>
      </c>
      <c r="C6" s="499" t="s">
        <v>684</v>
      </c>
      <c r="D6" s="515"/>
      <c r="E6" s="516"/>
      <c r="F6" s="517" t="s">
        <v>11</v>
      </c>
      <c r="G6" s="524">
        <v>43</v>
      </c>
      <c r="H6" s="524" t="s">
        <v>685</v>
      </c>
      <c r="I6" s="524" t="s">
        <v>685</v>
      </c>
      <c r="J6" s="524">
        <v>1</v>
      </c>
      <c r="K6" s="524" t="s">
        <v>685</v>
      </c>
      <c r="L6" s="524" t="s">
        <v>685</v>
      </c>
      <c r="M6" s="524">
        <v>1</v>
      </c>
      <c r="N6" s="524" t="s">
        <v>685</v>
      </c>
      <c r="O6" s="524" t="s">
        <v>685</v>
      </c>
      <c r="P6" s="524" t="s">
        <v>685</v>
      </c>
      <c r="Q6" s="524">
        <v>2</v>
      </c>
      <c r="R6" s="524" t="s">
        <v>685</v>
      </c>
      <c r="S6" s="524">
        <v>1</v>
      </c>
      <c r="T6" s="524">
        <v>1</v>
      </c>
      <c r="U6" s="524" t="s">
        <v>685</v>
      </c>
      <c r="V6" s="524">
        <v>2</v>
      </c>
      <c r="W6" s="524">
        <v>3</v>
      </c>
      <c r="X6" s="524">
        <v>3</v>
      </c>
      <c r="Y6" s="524" t="s">
        <v>685</v>
      </c>
      <c r="Z6" s="524">
        <v>5</v>
      </c>
      <c r="AA6" s="524">
        <v>5</v>
      </c>
      <c r="AB6" s="524">
        <v>8</v>
      </c>
      <c r="AC6" s="524">
        <v>9</v>
      </c>
      <c r="AD6" s="524">
        <v>3</v>
      </c>
      <c r="AE6" s="524" t="s">
        <v>685</v>
      </c>
      <c r="AF6" s="524" t="s">
        <v>685</v>
      </c>
      <c r="AG6" s="524" t="s">
        <v>685</v>
      </c>
      <c r="AH6" s="524" t="s">
        <v>685</v>
      </c>
      <c r="AI6" s="515"/>
    </row>
    <row r="7" spans="1:35" ht="16.5" customHeight="1">
      <c r="A7" s="499">
        <v>114</v>
      </c>
      <c r="B7" s="499">
        <v>38</v>
      </c>
      <c r="C7" s="499" t="s">
        <v>684</v>
      </c>
      <c r="D7" s="515"/>
      <c r="E7" s="516"/>
      <c r="F7" s="517" t="s">
        <v>12</v>
      </c>
      <c r="G7" s="524">
        <v>52</v>
      </c>
      <c r="H7" s="524" t="s">
        <v>685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 t="s">
        <v>685</v>
      </c>
      <c r="N7" s="524" t="s">
        <v>685</v>
      </c>
      <c r="O7" s="524" t="s">
        <v>685</v>
      </c>
      <c r="P7" s="524">
        <v>1</v>
      </c>
      <c r="Q7" s="524">
        <v>1</v>
      </c>
      <c r="R7" s="524">
        <v>3</v>
      </c>
      <c r="S7" s="524">
        <v>1</v>
      </c>
      <c r="T7" s="524" t="s">
        <v>685</v>
      </c>
      <c r="U7" s="524">
        <v>1</v>
      </c>
      <c r="V7" s="524">
        <v>1</v>
      </c>
      <c r="W7" s="524">
        <v>3</v>
      </c>
      <c r="X7" s="524">
        <v>5</v>
      </c>
      <c r="Y7" s="524">
        <v>3</v>
      </c>
      <c r="Z7" s="524">
        <v>3</v>
      </c>
      <c r="AA7" s="524">
        <v>5</v>
      </c>
      <c r="AB7" s="524">
        <v>11</v>
      </c>
      <c r="AC7" s="524">
        <v>7</v>
      </c>
      <c r="AD7" s="524">
        <v>1</v>
      </c>
      <c r="AE7" s="524">
        <v>5</v>
      </c>
      <c r="AF7" s="524">
        <v>1</v>
      </c>
      <c r="AG7" s="524" t="s">
        <v>685</v>
      </c>
      <c r="AH7" s="524" t="s">
        <v>685</v>
      </c>
      <c r="AI7" s="515"/>
    </row>
    <row r="8" spans="1:35" ht="16.5" customHeight="1">
      <c r="A8" s="499">
        <v>437</v>
      </c>
      <c r="B8" s="499">
        <v>38</v>
      </c>
      <c r="D8" s="515"/>
      <c r="E8" s="516"/>
      <c r="F8" s="517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6.5" customHeight="1">
      <c r="A9" s="499">
        <v>115</v>
      </c>
      <c r="B9" s="499">
        <v>39</v>
      </c>
      <c r="C9" s="499" t="s">
        <v>684</v>
      </c>
      <c r="D9" s="518" t="s">
        <v>183</v>
      </c>
      <c r="E9" s="516" t="s">
        <v>547</v>
      </c>
      <c r="F9" s="517" t="s">
        <v>10</v>
      </c>
      <c r="G9" s="524">
        <v>223</v>
      </c>
      <c r="H9" s="524" t="s">
        <v>685</v>
      </c>
      <c r="I9" s="524" t="s">
        <v>685</v>
      </c>
      <c r="J9" s="524" t="s">
        <v>685</v>
      </c>
      <c r="K9" s="524" t="s">
        <v>685</v>
      </c>
      <c r="L9" s="524" t="s">
        <v>685</v>
      </c>
      <c r="M9" s="524" t="s">
        <v>685</v>
      </c>
      <c r="N9" s="524" t="s">
        <v>685</v>
      </c>
      <c r="O9" s="524" t="s">
        <v>685</v>
      </c>
      <c r="P9" s="524" t="s">
        <v>685</v>
      </c>
      <c r="Q9" s="524" t="s">
        <v>685</v>
      </c>
      <c r="R9" s="524" t="s">
        <v>685</v>
      </c>
      <c r="S9" s="524">
        <v>2</v>
      </c>
      <c r="T9" s="524">
        <v>2</v>
      </c>
      <c r="U9" s="524">
        <v>3</v>
      </c>
      <c r="V9" s="524">
        <v>3</v>
      </c>
      <c r="W9" s="524">
        <v>5</v>
      </c>
      <c r="X9" s="524">
        <v>7</v>
      </c>
      <c r="Y9" s="524">
        <v>9</v>
      </c>
      <c r="Z9" s="524">
        <v>11</v>
      </c>
      <c r="AA9" s="524">
        <v>23</v>
      </c>
      <c r="AB9" s="524">
        <v>35</v>
      </c>
      <c r="AC9" s="524">
        <v>48</v>
      </c>
      <c r="AD9" s="524">
        <v>41</v>
      </c>
      <c r="AE9" s="524">
        <v>27</v>
      </c>
      <c r="AF9" s="524">
        <v>6</v>
      </c>
      <c r="AG9" s="524">
        <v>1</v>
      </c>
      <c r="AH9" s="524" t="s">
        <v>685</v>
      </c>
      <c r="AI9" s="518" t="s">
        <v>183</v>
      </c>
    </row>
    <row r="10" spans="1:35" ht="16.5" customHeight="1">
      <c r="A10" s="499">
        <v>116</v>
      </c>
      <c r="B10" s="499">
        <v>39</v>
      </c>
      <c r="C10" s="499" t="s">
        <v>684</v>
      </c>
      <c r="D10" s="515"/>
      <c r="E10" s="516"/>
      <c r="F10" s="517" t="s">
        <v>11</v>
      </c>
      <c r="G10" s="524">
        <v>115</v>
      </c>
      <c r="H10" s="524" t="s">
        <v>685</v>
      </c>
      <c r="I10" s="524" t="s">
        <v>685</v>
      </c>
      <c r="J10" s="524" t="s">
        <v>685</v>
      </c>
      <c r="K10" s="524" t="s">
        <v>685</v>
      </c>
      <c r="L10" s="524" t="s">
        <v>685</v>
      </c>
      <c r="M10" s="524" t="s">
        <v>685</v>
      </c>
      <c r="N10" s="524" t="s">
        <v>685</v>
      </c>
      <c r="O10" s="524" t="s">
        <v>685</v>
      </c>
      <c r="P10" s="524" t="s">
        <v>685</v>
      </c>
      <c r="Q10" s="524" t="s">
        <v>685</v>
      </c>
      <c r="R10" s="524" t="s">
        <v>685</v>
      </c>
      <c r="S10" s="524">
        <v>1</v>
      </c>
      <c r="T10" s="524">
        <v>1</v>
      </c>
      <c r="U10" s="524" t="s">
        <v>685</v>
      </c>
      <c r="V10" s="524">
        <v>2</v>
      </c>
      <c r="W10" s="524">
        <v>3</v>
      </c>
      <c r="X10" s="524">
        <v>5</v>
      </c>
      <c r="Y10" s="524">
        <v>4</v>
      </c>
      <c r="Z10" s="524">
        <v>7</v>
      </c>
      <c r="AA10" s="524">
        <v>16</v>
      </c>
      <c r="AB10" s="524">
        <v>22</v>
      </c>
      <c r="AC10" s="524">
        <v>23</v>
      </c>
      <c r="AD10" s="524">
        <v>22</v>
      </c>
      <c r="AE10" s="524">
        <v>8</v>
      </c>
      <c r="AF10" s="524">
        <v>1</v>
      </c>
      <c r="AG10" s="524" t="s">
        <v>685</v>
      </c>
      <c r="AH10" s="524" t="s">
        <v>685</v>
      </c>
      <c r="AI10" s="515"/>
    </row>
    <row r="11" spans="1:35" ht="16.5" customHeight="1">
      <c r="A11" s="499">
        <v>117</v>
      </c>
      <c r="B11" s="499">
        <v>39</v>
      </c>
      <c r="C11" s="499" t="s">
        <v>684</v>
      </c>
      <c r="D11" s="515"/>
      <c r="E11" s="516"/>
      <c r="F11" s="517" t="s">
        <v>12</v>
      </c>
      <c r="G11" s="524">
        <v>108</v>
      </c>
      <c r="H11" s="524" t="s">
        <v>685</v>
      </c>
      <c r="I11" s="524" t="s">
        <v>685</v>
      </c>
      <c r="J11" s="524" t="s">
        <v>685</v>
      </c>
      <c r="K11" s="524" t="s">
        <v>685</v>
      </c>
      <c r="L11" s="524" t="s">
        <v>685</v>
      </c>
      <c r="M11" s="524" t="s">
        <v>685</v>
      </c>
      <c r="N11" s="524" t="s">
        <v>685</v>
      </c>
      <c r="O11" s="524" t="s">
        <v>685</v>
      </c>
      <c r="P11" s="524" t="s">
        <v>685</v>
      </c>
      <c r="Q11" s="524" t="s">
        <v>685</v>
      </c>
      <c r="R11" s="524" t="s">
        <v>685</v>
      </c>
      <c r="S11" s="524">
        <v>1</v>
      </c>
      <c r="T11" s="524">
        <v>1</v>
      </c>
      <c r="U11" s="524">
        <v>3</v>
      </c>
      <c r="V11" s="524">
        <v>1</v>
      </c>
      <c r="W11" s="524">
        <v>2</v>
      </c>
      <c r="X11" s="524">
        <v>2</v>
      </c>
      <c r="Y11" s="524">
        <v>5</v>
      </c>
      <c r="Z11" s="524">
        <v>4</v>
      </c>
      <c r="AA11" s="524">
        <v>7</v>
      </c>
      <c r="AB11" s="524">
        <v>13</v>
      </c>
      <c r="AC11" s="524">
        <v>25</v>
      </c>
      <c r="AD11" s="524">
        <v>19</v>
      </c>
      <c r="AE11" s="524">
        <v>19</v>
      </c>
      <c r="AF11" s="524">
        <v>5</v>
      </c>
      <c r="AG11" s="524">
        <v>1</v>
      </c>
      <c r="AH11" s="524" t="s">
        <v>685</v>
      </c>
      <c r="AI11" s="515"/>
    </row>
    <row r="12" spans="1:35" ht="16.5" customHeight="1">
      <c r="A12" s="499">
        <v>438</v>
      </c>
      <c r="B12" s="499">
        <v>39</v>
      </c>
      <c r="D12" s="515"/>
      <c r="E12" s="516"/>
      <c r="F12" s="517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6.5" customHeight="1">
      <c r="A13" s="499">
        <v>118</v>
      </c>
      <c r="B13" s="499">
        <v>40</v>
      </c>
      <c r="C13" s="499" t="s">
        <v>684</v>
      </c>
      <c r="D13" s="518" t="s">
        <v>184</v>
      </c>
      <c r="E13" s="516" t="s">
        <v>548</v>
      </c>
      <c r="F13" s="517" t="s">
        <v>10</v>
      </c>
      <c r="G13" s="524">
        <v>124</v>
      </c>
      <c r="H13" s="524" t="s">
        <v>685</v>
      </c>
      <c r="I13" s="524" t="s">
        <v>685</v>
      </c>
      <c r="J13" s="524" t="s">
        <v>685</v>
      </c>
      <c r="K13" s="524" t="s">
        <v>685</v>
      </c>
      <c r="L13" s="524" t="s">
        <v>685</v>
      </c>
      <c r="M13" s="524" t="s">
        <v>685</v>
      </c>
      <c r="N13" s="524" t="s">
        <v>685</v>
      </c>
      <c r="O13" s="524">
        <v>1</v>
      </c>
      <c r="P13" s="524" t="s">
        <v>685</v>
      </c>
      <c r="Q13" s="524" t="s">
        <v>685</v>
      </c>
      <c r="R13" s="524">
        <v>1</v>
      </c>
      <c r="S13" s="524">
        <v>1</v>
      </c>
      <c r="T13" s="524">
        <v>2</v>
      </c>
      <c r="U13" s="524">
        <v>1</v>
      </c>
      <c r="V13" s="524">
        <v>2</v>
      </c>
      <c r="W13" s="524">
        <v>5</v>
      </c>
      <c r="X13" s="524">
        <v>4</v>
      </c>
      <c r="Y13" s="524">
        <v>6</v>
      </c>
      <c r="Z13" s="524">
        <v>10</v>
      </c>
      <c r="AA13" s="524">
        <v>15</v>
      </c>
      <c r="AB13" s="524">
        <v>18</v>
      </c>
      <c r="AC13" s="524">
        <v>23</v>
      </c>
      <c r="AD13" s="524">
        <v>18</v>
      </c>
      <c r="AE13" s="524">
        <v>11</v>
      </c>
      <c r="AF13" s="524">
        <v>5</v>
      </c>
      <c r="AG13" s="524">
        <v>1</v>
      </c>
      <c r="AH13" s="524" t="s">
        <v>685</v>
      </c>
      <c r="AI13" s="518" t="s">
        <v>184</v>
      </c>
    </row>
    <row r="14" spans="1:35" ht="16.5" customHeight="1">
      <c r="A14" s="499">
        <v>119</v>
      </c>
      <c r="B14" s="499">
        <v>40</v>
      </c>
      <c r="C14" s="499" t="s">
        <v>684</v>
      </c>
      <c r="D14" s="515"/>
      <c r="E14" s="516"/>
      <c r="F14" s="517" t="s">
        <v>11</v>
      </c>
      <c r="G14" s="524">
        <v>55</v>
      </c>
      <c r="H14" s="524" t="s">
        <v>685</v>
      </c>
      <c r="I14" s="524" t="s">
        <v>685</v>
      </c>
      <c r="J14" s="524" t="s">
        <v>685</v>
      </c>
      <c r="K14" s="524" t="s">
        <v>685</v>
      </c>
      <c r="L14" s="524" t="s">
        <v>685</v>
      </c>
      <c r="M14" s="524" t="s">
        <v>685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 t="s">
        <v>685</v>
      </c>
      <c r="T14" s="524" t="s">
        <v>685</v>
      </c>
      <c r="U14" s="524">
        <v>1</v>
      </c>
      <c r="V14" s="524">
        <v>2</v>
      </c>
      <c r="W14" s="524">
        <v>4</v>
      </c>
      <c r="X14" s="524">
        <v>4</v>
      </c>
      <c r="Y14" s="524">
        <v>3</v>
      </c>
      <c r="Z14" s="524">
        <v>6</v>
      </c>
      <c r="AA14" s="524">
        <v>11</v>
      </c>
      <c r="AB14" s="524">
        <v>6</v>
      </c>
      <c r="AC14" s="524">
        <v>13</v>
      </c>
      <c r="AD14" s="524">
        <v>5</v>
      </c>
      <c r="AE14" s="524" t="s">
        <v>685</v>
      </c>
      <c r="AF14" s="524" t="s">
        <v>685</v>
      </c>
      <c r="AG14" s="524" t="s">
        <v>685</v>
      </c>
      <c r="AH14" s="524" t="s">
        <v>685</v>
      </c>
      <c r="AI14" s="515"/>
    </row>
    <row r="15" spans="1:35" ht="16.5" customHeight="1">
      <c r="A15" s="499">
        <v>120</v>
      </c>
      <c r="B15" s="499">
        <v>40</v>
      </c>
      <c r="C15" s="499" t="s">
        <v>684</v>
      </c>
      <c r="D15" s="515"/>
      <c r="E15" s="516"/>
      <c r="F15" s="517" t="s">
        <v>12</v>
      </c>
      <c r="G15" s="524">
        <v>69</v>
      </c>
      <c r="H15" s="524" t="s">
        <v>685</v>
      </c>
      <c r="I15" s="524" t="s">
        <v>685</v>
      </c>
      <c r="J15" s="524" t="s">
        <v>685</v>
      </c>
      <c r="K15" s="524" t="s">
        <v>685</v>
      </c>
      <c r="L15" s="524" t="s">
        <v>685</v>
      </c>
      <c r="M15" s="524" t="s">
        <v>685</v>
      </c>
      <c r="N15" s="524" t="s">
        <v>685</v>
      </c>
      <c r="O15" s="524">
        <v>1</v>
      </c>
      <c r="P15" s="524" t="s">
        <v>685</v>
      </c>
      <c r="Q15" s="524" t="s">
        <v>685</v>
      </c>
      <c r="R15" s="524">
        <v>1</v>
      </c>
      <c r="S15" s="524">
        <v>1</v>
      </c>
      <c r="T15" s="524">
        <v>2</v>
      </c>
      <c r="U15" s="524" t="s">
        <v>685</v>
      </c>
      <c r="V15" s="524" t="s">
        <v>685</v>
      </c>
      <c r="W15" s="524">
        <v>1</v>
      </c>
      <c r="X15" s="524" t="s">
        <v>685</v>
      </c>
      <c r="Y15" s="524">
        <v>3</v>
      </c>
      <c r="Z15" s="524">
        <v>4</v>
      </c>
      <c r="AA15" s="524">
        <v>4</v>
      </c>
      <c r="AB15" s="524">
        <v>12</v>
      </c>
      <c r="AC15" s="524">
        <v>10</v>
      </c>
      <c r="AD15" s="524">
        <v>13</v>
      </c>
      <c r="AE15" s="524">
        <v>11</v>
      </c>
      <c r="AF15" s="524">
        <v>5</v>
      </c>
      <c r="AG15" s="524">
        <v>1</v>
      </c>
      <c r="AH15" s="524" t="s">
        <v>685</v>
      </c>
      <c r="AI15" s="515"/>
    </row>
    <row r="16" spans="1:35" ht="16.5" customHeight="1">
      <c r="A16" s="499">
        <v>439</v>
      </c>
      <c r="B16" s="499">
        <v>40</v>
      </c>
      <c r="D16" s="515"/>
      <c r="E16" s="516"/>
      <c r="F16" s="517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6.5" customHeight="1">
      <c r="A17" s="499">
        <v>121</v>
      </c>
      <c r="B17" s="499">
        <v>41</v>
      </c>
      <c r="C17" s="499" t="s">
        <v>684</v>
      </c>
      <c r="D17" s="518" t="s">
        <v>185</v>
      </c>
      <c r="E17" s="516" t="s">
        <v>549</v>
      </c>
      <c r="F17" s="517" t="s">
        <v>10</v>
      </c>
      <c r="G17" s="524">
        <v>41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 t="s">
        <v>685</v>
      </c>
      <c r="R17" s="524" t="s">
        <v>685</v>
      </c>
      <c r="S17" s="524" t="s">
        <v>685</v>
      </c>
      <c r="T17" s="524">
        <v>2</v>
      </c>
      <c r="U17" s="524">
        <v>1</v>
      </c>
      <c r="V17" s="524" t="s">
        <v>685</v>
      </c>
      <c r="W17" s="524" t="s">
        <v>685</v>
      </c>
      <c r="X17" s="524">
        <v>3</v>
      </c>
      <c r="Y17" s="524">
        <v>1</v>
      </c>
      <c r="Z17" s="524">
        <v>3</v>
      </c>
      <c r="AA17" s="524">
        <v>3</v>
      </c>
      <c r="AB17" s="524">
        <v>6</v>
      </c>
      <c r="AC17" s="524">
        <v>4</v>
      </c>
      <c r="AD17" s="524">
        <v>7</v>
      </c>
      <c r="AE17" s="524">
        <v>7</v>
      </c>
      <c r="AF17" s="524">
        <v>3</v>
      </c>
      <c r="AG17" s="524">
        <v>1</v>
      </c>
      <c r="AH17" s="524" t="s">
        <v>685</v>
      </c>
      <c r="AI17" s="518" t="s">
        <v>185</v>
      </c>
    </row>
    <row r="18" spans="1:35" ht="16.5" customHeight="1">
      <c r="A18" s="499">
        <v>122</v>
      </c>
      <c r="B18" s="499">
        <v>41</v>
      </c>
      <c r="C18" s="499" t="s">
        <v>684</v>
      </c>
      <c r="D18" s="515"/>
      <c r="E18" s="516"/>
      <c r="F18" s="517" t="s">
        <v>11</v>
      </c>
      <c r="G18" s="524">
        <v>12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 t="s">
        <v>685</v>
      </c>
      <c r="R18" s="524" t="s">
        <v>685</v>
      </c>
      <c r="S18" s="524" t="s">
        <v>685</v>
      </c>
      <c r="T18" s="524" t="s">
        <v>685</v>
      </c>
      <c r="U18" s="524">
        <v>1</v>
      </c>
      <c r="V18" s="524" t="s">
        <v>685</v>
      </c>
      <c r="W18" s="524" t="s">
        <v>685</v>
      </c>
      <c r="X18" s="524">
        <v>3</v>
      </c>
      <c r="Y18" s="524">
        <v>1</v>
      </c>
      <c r="Z18" s="524">
        <v>1</v>
      </c>
      <c r="AA18" s="524">
        <v>2</v>
      </c>
      <c r="AB18" s="524">
        <v>1</v>
      </c>
      <c r="AC18" s="524">
        <v>2</v>
      </c>
      <c r="AD18" s="524">
        <v>1</v>
      </c>
      <c r="AE18" s="524" t="s">
        <v>685</v>
      </c>
      <c r="AF18" s="524" t="s">
        <v>685</v>
      </c>
      <c r="AG18" s="524" t="s">
        <v>685</v>
      </c>
      <c r="AH18" s="524" t="s">
        <v>685</v>
      </c>
      <c r="AI18" s="515"/>
    </row>
    <row r="19" spans="1:35" ht="16.5" customHeight="1">
      <c r="A19" s="499">
        <v>123</v>
      </c>
      <c r="B19" s="499">
        <v>41</v>
      </c>
      <c r="C19" s="499" t="s">
        <v>684</v>
      </c>
      <c r="D19" s="515"/>
      <c r="E19" s="516"/>
      <c r="F19" s="517" t="s">
        <v>12</v>
      </c>
      <c r="G19" s="524">
        <v>29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>
        <v>2</v>
      </c>
      <c r="U19" s="524" t="s">
        <v>685</v>
      </c>
      <c r="V19" s="524" t="s">
        <v>685</v>
      </c>
      <c r="W19" s="524" t="s">
        <v>685</v>
      </c>
      <c r="X19" s="524" t="s">
        <v>685</v>
      </c>
      <c r="Y19" s="524" t="s">
        <v>685</v>
      </c>
      <c r="Z19" s="524">
        <v>2</v>
      </c>
      <c r="AA19" s="524">
        <v>1</v>
      </c>
      <c r="AB19" s="524">
        <v>5</v>
      </c>
      <c r="AC19" s="524">
        <v>2</v>
      </c>
      <c r="AD19" s="524">
        <v>6</v>
      </c>
      <c r="AE19" s="524">
        <v>7</v>
      </c>
      <c r="AF19" s="524">
        <v>3</v>
      </c>
      <c r="AG19" s="524">
        <v>1</v>
      </c>
      <c r="AH19" s="524" t="s">
        <v>685</v>
      </c>
      <c r="AI19" s="515"/>
    </row>
    <row r="20" spans="1:35" ht="16.5" customHeight="1">
      <c r="A20" s="499">
        <v>440</v>
      </c>
      <c r="B20" s="499">
        <v>41</v>
      </c>
      <c r="D20" s="515"/>
      <c r="E20" s="516"/>
      <c r="F20" s="517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124</v>
      </c>
      <c r="B21" s="499">
        <v>42</v>
      </c>
      <c r="C21" s="499" t="s">
        <v>684</v>
      </c>
      <c r="D21" s="518" t="s">
        <v>186</v>
      </c>
      <c r="E21" s="516" t="s">
        <v>550</v>
      </c>
      <c r="F21" s="517" t="s">
        <v>10</v>
      </c>
      <c r="G21" s="524">
        <v>83</v>
      </c>
      <c r="H21" s="524" t="s">
        <v>685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 t="s">
        <v>685</v>
      </c>
      <c r="N21" s="524" t="s">
        <v>685</v>
      </c>
      <c r="O21" s="524">
        <v>1</v>
      </c>
      <c r="P21" s="524" t="s">
        <v>685</v>
      </c>
      <c r="Q21" s="524" t="s">
        <v>685</v>
      </c>
      <c r="R21" s="524">
        <v>1</v>
      </c>
      <c r="S21" s="524">
        <v>1</v>
      </c>
      <c r="T21" s="524" t="s">
        <v>685</v>
      </c>
      <c r="U21" s="524" t="s">
        <v>685</v>
      </c>
      <c r="V21" s="524">
        <v>2</v>
      </c>
      <c r="W21" s="524">
        <v>5</v>
      </c>
      <c r="X21" s="524">
        <v>1</v>
      </c>
      <c r="Y21" s="524">
        <v>5</v>
      </c>
      <c r="Z21" s="524">
        <v>7</v>
      </c>
      <c r="AA21" s="524">
        <v>12</v>
      </c>
      <c r="AB21" s="524">
        <v>12</v>
      </c>
      <c r="AC21" s="524">
        <v>19</v>
      </c>
      <c r="AD21" s="524">
        <v>11</v>
      </c>
      <c r="AE21" s="524">
        <v>4</v>
      </c>
      <c r="AF21" s="524">
        <v>2</v>
      </c>
      <c r="AG21" s="524" t="s">
        <v>685</v>
      </c>
      <c r="AH21" s="524" t="s">
        <v>685</v>
      </c>
      <c r="AI21" s="518" t="s">
        <v>186</v>
      </c>
    </row>
    <row r="22" spans="1:35" ht="16.5" customHeight="1">
      <c r="A22" s="499">
        <v>125</v>
      </c>
      <c r="B22" s="499">
        <v>42</v>
      </c>
      <c r="C22" s="499" t="s">
        <v>684</v>
      </c>
      <c r="D22" s="515"/>
      <c r="E22" s="516"/>
      <c r="F22" s="517" t="s">
        <v>11</v>
      </c>
      <c r="G22" s="524">
        <v>43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 t="s">
        <v>685</v>
      </c>
      <c r="O22" s="524" t="s">
        <v>685</v>
      </c>
      <c r="P22" s="524" t="s">
        <v>685</v>
      </c>
      <c r="Q22" s="524" t="s">
        <v>685</v>
      </c>
      <c r="R22" s="524" t="s">
        <v>685</v>
      </c>
      <c r="S22" s="524" t="s">
        <v>685</v>
      </c>
      <c r="T22" s="524" t="s">
        <v>685</v>
      </c>
      <c r="U22" s="524" t="s">
        <v>685</v>
      </c>
      <c r="V22" s="524">
        <v>2</v>
      </c>
      <c r="W22" s="524">
        <v>4</v>
      </c>
      <c r="X22" s="524">
        <v>1</v>
      </c>
      <c r="Y22" s="524">
        <v>2</v>
      </c>
      <c r="Z22" s="524">
        <v>5</v>
      </c>
      <c r="AA22" s="524">
        <v>9</v>
      </c>
      <c r="AB22" s="524">
        <v>5</v>
      </c>
      <c r="AC22" s="524">
        <v>11</v>
      </c>
      <c r="AD22" s="524">
        <v>4</v>
      </c>
      <c r="AE22" s="524" t="s">
        <v>685</v>
      </c>
      <c r="AF22" s="524" t="s">
        <v>685</v>
      </c>
      <c r="AG22" s="524" t="s">
        <v>685</v>
      </c>
      <c r="AH22" s="524" t="s">
        <v>685</v>
      </c>
      <c r="AI22" s="515"/>
    </row>
    <row r="23" spans="1:35" ht="16.5" customHeight="1">
      <c r="A23" s="499">
        <v>126</v>
      </c>
      <c r="B23" s="499">
        <v>42</v>
      </c>
      <c r="C23" s="499" t="s">
        <v>684</v>
      </c>
      <c r="D23" s="515"/>
      <c r="E23" s="516"/>
      <c r="F23" s="517" t="s">
        <v>12</v>
      </c>
      <c r="G23" s="524">
        <v>40</v>
      </c>
      <c r="H23" s="524" t="s">
        <v>685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 t="s">
        <v>685</v>
      </c>
      <c r="N23" s="524" t="s">
        <v>685</v>
      </c>
      <c r="O23" s="524">
        <v>1</v>
      </c>
      <c r="P23" s="524" t="s">
        <v>685</v>
      </c>
      <c r="Q23" s="524" t="s">
        <v>685</v>
      </c>
      <c r="R23" s="524">
        <v>1</v>
      </c>
      <c r="S23" s="524">
        <v>1</v>
      </c>
      <c r="T23" s="524" t="s">
        <v>685</v>
      </c>
      <c r="U23" s="524" t="s">
        <v>685</v>
      </c>
      <c r="V23" s="524" t="s">
        <v>685</v>
      </c>
      <c r="W23" s="524">
        <v>1</v>
      </c>
      <c r="X23" s="524" t="s">
        <v>685</v>
      </c>
      <c r="Y23" s="524">
        <v>3</v>
      </c>
      <c r="Z23" s="524">
        <v>2</v>
      </c>
      <c r="AA23" s="524">
        <v>3</v>
      </c>
      <c r="AB23" s="524">
        <v>7</v>
      </c>
      <c r="AC23" s="524">
        <v>8</v>
      </c>
      <c r="AD23" s="524">
        <v>7</v>
      </c>
      <c r="AE23" s="524">
        <v>4</v>
      </c>
      <c r="AF23" s="524">
        <v>2</v>
      </c>
      <c r="AG23" s="524" t="s">
        <v>685</v>
      </c>
      <c r="AH23" s="524" t="s">
        <v>685</v>
      </c>
      <c r="AI23" s="515"/>
    </row>
    <row r="24" spans="1:35" ht="16.5" customHeight="1">
      <c r="A24" s="499">
        <v>441</v>
      </c>
      <c r="B24" s="499">
        <v>42</v>
      </c>
      <c r="D24" s="515"/>
      <c r="E24" s="516"/>
      <c r="F24" s="517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127</v>
      </c>
      <c r="B25" s="499">
        <v>43</v>
      </c>
      <c r="C25" s="499" t="s">
        <v>684</v>
      </c>
      <c r="D25" s="518" t="s">
        <v>187</v>
      </c>
      <c r="E25" s="516" t="s">
        <v>551</v>
      </c>
      <c r="F25" s="517" t="s">
        <v>10</v>
      </c>
      <c r="G25" s="524">
        <v>627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>
        <v>1</v>
      </c>
      <c r="O25" s="524" t="s">
        <v>685</v>
      </c>
      <c r="P25" s="524">
        <v>1</v>
      </c>
      <c r="Q25" s="524">
        <v>1</v>
      </c>
      <c r="R25" s="524" t="s">
        <v>685</v>
      </c>
      <c r="S25" s="524" t="s">
        <v>685</v>
      </c>
      <c r="T25" s="524">
        <v>4</v>
      </c>
      <c r="U25" s="524">
        <v>3</v>
      </c>
      <c r="V25" s="524">
        <v>6</v>
      </c>
      <c r="W25" s="524">
        <v>7</v>
      </c>
      <c r="X25" s="524">
        <v>25</v>
      </c>
      <c r="Y25" s="524">
        <v>45</v>
      </c>
      <c r="Z25" s="524">
        <v>49</v>
      </c>
      <c r="AA25" s="524">
        <v>84</v>
      </c>
      <c r="AB25" s="524">
        <v>86</v>
      </c>
      <c r="AC25" s="524">
        <v>115</v>
      </c>
      <c r="AD25" s="524">
        <v>102</v>
      </c>
      <c r="AE25" s="524">
        <v>71</v>
      </c>
      <c r="AF25" s="524">
        <v>27</v>
      </c>
      <c r="AG25" s="524" t="s">
        <v>685</v>
      </c>
      <c r="AH25" s="524" t="s">
        <v>685</v>
      </c>
      <c r="AI25" s="518" t="s">
        <v>187</v>
      </c>
    </row>
    <row r="26" spans="1:35" ht="16.5" customHeight="1">
      <c r="A26" s="499">
        <v>128</v>
      </c>
      <c r="B26" s="499">
        <v>43</v>
      </c>
      <c r="C26" s="499" t="s">
        <v>684</v>
      </c>
      <c r="D26" s="515"/>
      <c r="E26" s="516"/>
      <c r="F26" s="517" t="s">
        <v>11</v>
      </c>
      <c r="G26" s="524">
        <v>318</v>
      </c>
      <c r="H26" s="524" t="s">
        <v>685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 t="s">
        <v>685</v>
      </c>
      <c r="N26" s="524">
        <v>1</v>
      </c>
      <c r="O26" s="524" t="s">
        <v>685</v>
      </c>
      <c r="P26" s="524">
        <v>1</v>
      </c>
      <c r="Q26" s="524">
        <v>1</v>
      </c>
      <c r="R26" s="524" t="s">
        <v>685</v>
      </c>
      <c r="S26" s="524" t="s">
        <v>685</v>
      </c>
      <c r="T26" s="524">
        <v>2</v>
      </c>
      <c r="U26" s="524">
        <v>3</v>
      </c>
      <c r="V26" s="524">
        <v>4</v>
      </c>
      <c r="W26" s="524">
        <v>5</v>
      </c>
      <c r="X26" s="524">
        <v>17</v>
      </c>
      <c r="Y26" s="524">
        <v>37</v>
      </c>
      <c r="Z26" s="524">
        <v>34</v>
      </c>
      <c r="AA26" s="524">
        <v>58</v>
      </c>
      <c r="AB26" s="524">
        <v>46</v>
      </c>
      <c r="AC26" s="524">
        <v>55</v>
      </c>
      <c r="AD26" s="524">
        <v>30</v>
      </c>
      <c r="AE26" s="524">
        <v>15</v>
      </c>
      <c r="AF26" s="524">
        <v>9</v>
      </c>
      <c r="AG26" s="524" t="s">
        <v>685</v>
      </c>
      <c r="AH26" s="524" t="s">
        <v>685</v>
      </c>
      <c r="AI26" s="515"/>
    </row>
    <row r="27" spans="1:35" ht="16.5" customHeight="1">
      <c r="A27" s="499">
        <v>129</v>
      </c>
      <c r="B27" s="499">
        <v>43</v>
      </c>
      <c r="C27" s="499" t="s">
        <v>684</v>
      </c>
      <c r="D27" s="515"/>
      <c r="E27" s="516"/>
      <c r="F27" s="517" t="s">
        <v>12</v>
      </c>
      <c r="G27" s="524">
        <v>309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 t="s">
        <v>685</v>
      </c>
      <c r="T27" s="524">
        <v>2</v>
      </c>
      <c r="U27" s="524" t="s">
        <v>685</v>
      </c>
      <c r="V27" s="524">
        <v>2</v>
      </c>
      <c r="W27" s="524">
        <v>2</v>
      </c>
      <c r="X27" s="524">
        <v>8</v>
      </c>
      <c r="Y27" s="524">
        <v>8</v>
      </c>
      <c r="Z27" s="524">
        <v>15</v>
      </c>
      <c r="AA27" s="524">
        <v>26</v>
      </c>
      <c r="AB27" s="524">
        <v>40</v>
      </c>
      <c r="AC27" s="524">
        <v>60</v>
      </c>
      <c r="AD27" s="524">
        <v>72</v>
      </c>
      <c r="AE27" s="524">
        <v>56</v>
      </c>
      <c r="AF27" s="524">
        <v>18</v>
      </c>
      <c r="AG27" s="524" t="s">
        <v>685</v>
      </c>
      <c r="AH27" s="524" t="s">
        <v>685</v>
      </c>
      <c r="AI27" s="515"/>
    </row>
    <row r="28" spans="1:35" ht="16.5" customHeight="1">
      <c r="A28" s="499">
        <v>442</v>
      </c>
      <c r="B28" s="499">
        <v>43</v>
      </c>
      <c r="D28" s="515"/>
      <c r="E28" s="516"/>
      <c r="F28" s="517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130</v>
      </c>
      <c r="B29" s="499">
        <v>44</v>
      </c>
      <c r="C29" s="499" t="s">
        <v>684</v>
      </c>
      <c r="D29" s="518" t="s">
        <v>188</v>
      </c>
      <c r="E29" s="516" t="s">
        <v>552</v>
      </c>
      <c r="F29" s="517" t="s">
        <v>10</v>
      </c>
      <c r="G29" s="524">
        <v>423</v>
      </c>
      <c r="H29" s="524" t="s">
        <v>685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 t="s">
        <v>685</v>
      </c>
      <c r="N29" s="524" t="s">
        <v>685</v>
      </c>
      <c r="O29" s="524" t="s">
        <v>685</v>
      </c>
      <c r="P29" s="524" t="s">
        <v>685</v>
      </c>
      <c r="Q29" s="524">
        <v>1</v>
      </c>
      <c r="R29" s="524" t="s">
        <v>685</v>
      </c>
      <c r="S29" s="524" t="s">
        <v>685</v>
      </c>
      <c r="T29" s="524">
        <v>2</v>
      </c>
      <c r="U29" s="524">
        <v>1</v>
      </c>
      <c r="V29" s="524">
        <v>4</v>
      </c>
      <c r="W29" s="524">
        <v>7</v>
      </c>
      <c r="X29" s="524">
        <v>21</v>
      </c>
      <c r="Y29" s="524">
        <v>33</v>
      </c>
      <c r="Z29" s="524">
        <v>44</v>
      </c>
      <c r="AA29" s="524">
        <v>68</v>
      </c>
      <c r="AB29" s="524">
        <v>65</v>
      </c>
      <c r="AC29" s="524">
        <v>71</v>
      </c>
      <c r="AD29" s="524">
        <v>65</v>
      </c>
      <c r="AE29" s="524">
        <v>30</v>
      </c>
      <c r="AF29" s="524">
        <v>11</v>
      </c>
      <c r="AG29" s="524" t="s">
        <v>685</v>
      </c>
      <c r="AH29" s="524" t="s">
        <v>685</v>
      </c>
      <c r="AI29" s="518" t="s">
        <v>188</v>
      </c>
    </row>
    <row r="30" spans="1:35" ht="16.5" customHeight="1">
      <c r="A30" s="499">
        <v>131</v>
      </c>
      <c r="B30" s="499">
        <v>44</v>
      </c>
      <c r="C30" s="499" t="s">
        <v>684</v>
      </c>
      <c r="D30" s="515"/>
      <c r="E30" s="516"/>
      <c r="F30" s="517" t="s">
        <v>11</v>
      </c>
      <c r="G30" s="524">
        <v>235</v>
      </c>
      <c r="H30" s="524" t="s">
        <v>685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 t="s">
        <v>685</v>
      </c>
      <c r="N30" s="524" t="s">
        <v>685</v>
      </c>
      <c r="O30" s="524" t="s">
        <v>685</v>
      </c>
      <c r="P30" s="524" t="s">
        <v>685</v>
      </c>
      <c r="Q30" s="524">
        <v>1</v>
      </c>
      <c r="R30" s="524" t="s">
        <v>685</v>
      </c>
      <c r="S30" s="524" t="s">
        <v>685</v>
      </c>
      <c r="T30" s="524">
        <v>1</v>
      </c>
      <c r="U30" s="524">
        <v>1</v>
      </c>
      <c r="V30" s="524">
        <v>3</v>
      </c>
      <c r="W30" s="524">
        <v>5</v>
      </c>
      <c r="X30" s="524">
        <v>16</v>
      </c>
      <c r="Y30" s="524">
        <v>27</v>
      </c>
      <c r="Z30" s="524">
        <v>31</v>
      </c>
      <c r="AA30" s="524">
        <v>47</v>
      </c>
      <c r="AB30" s="524">
        <v>35</v>
      </c>
      <c r="AC30" s="524">
        <v>38</v>
      </c>
      <c r="AD30" s="524">
        <v>21</v>
      </c>
      <c r="AE30" s="524">
        <v>7</v>
      </c>
      <c r="AF30" s="524">
        <v>2</v>
      </c>
      <c r="AG30" s="524" t="s">
        <v>685</v>
      </c>
      <c r="AH30" s="524" t="s">
        <v>685</v>
      </c>
      <c r="AI30" s="515"/>
    </row>
    <row r="31" spans="1:35" ht="16.5" customHeight="1">
      <c r="A31" s="499">
        <v>132</v>
      </c>
      <c r="B31" s="499">
        <v>44</v>
      </c>
      <c r="C31" s="499" t="s">
        <v>684</v>
      </c>
      <c r="D31" s="515"/>
      <c r="E31" s="516"/>
      <c r="F31" s="517" t="s">
        <v>12</v>
      </c>
      <c r="G31" s="524">
        <v>188</v>
      </c>
      <c r="H31" s="524" t="s">
        <v>685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 t="s">
        <v>685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>
        <v>1</v>
      </c>
      <c r="U31" s="524" t="s">
        <v>685</v>
      </c>
      <c r="V31" s="524">
        <v>1</v>
      </c>
      <c r="W31" s="524">
        <v>2</v>
      </c>
      <c r="X31" s="524">
        <v>5</v>
      </c>
      <c r="Y31" s="524">
        <v>6</v>
      </c>
      <c r="Z31" s="524">
        <v>13</v>
      </c>
      <c r="AA31" s="524">
        <v>21</v>
      </c>
      <c r="AB31" s="524">
        <v>30</v>
      </c>
      <c r="AC31" s="524">
        <v>33</v>
      </c>
      <c r="AD31" s="524">
        <v>44</v>
      </c>
      <c r="AE31" s="524">
        <v>23</v>
      </c>
      <c r="AF31" s="524">
        <v>9</v>
      </c>
      <c r="AG31" s="524" t="s">
        <v>685</v>
      </c>
      <c r="AH31" s="524" t="s">
        <v>685</v>
      </c>
      <c r="AI31" s="515"/>
    </row>
    <row r="32" spans="1:35" ht="16.5" customHeight="1">
      <c r="A32" s="499">
        <v>443</v>
      </c>
      <c r="B32" s="499">
        <v>44</v>
      </c>
      <c r="D32" s="515"/>
      <c r="E32" s="516"/>
      <c r="F32" s="517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133</v>
      </c>
      <c r="B33" s="499">
        <v>45</v>
      </c>
      <c r="C33" s="499" t="s">
        <v>684</v>
      </c>
      <c r="D33" s="518" t="s">
        <v>189</v>
      </c>
      <c r="E33" s="516" t="s">
        <v>550</v>
      </c>
      <c r="F33" s="517" t="s">
        <v>10</v>
      </c>
      <c r="G33" s="524">
        <v>204</v>
      </c>
      <c r="H33" s="524" t="s">
        <v>685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 t="s">
        <v>685</v>
      </c>
      <c r="N33" s="524">
        <v>1</v>
      </c>
      <c r="O33" s="524" t="s">
        <v>685</v>
      </c>
      <c r="P33" s="524">
        <v>1</v>
      </c>
      <c r="Q33" s="524" t="s">
        <v>685</v>
      </c>
      <c r="R33" s="524" t="s">
        <v>685</v>
      </c>
      <c r="S33" s="524" t="s">
        <v>685</v>
      </c>
      <c r="T33" s="524">
        <v>2</v>
      </c>
      <c r="U33" s="524">
        <v>2</v>
      </c>
      <c r="V33" s="524">
        <v>2</v>
      </c>
      <c r="W33" s="524" t="s">
        <v>685</v>
      </c>
      <c r="X33" s="524">
        <v>4</v>
      </c>
      <c r="Y33" s="524">
        <v>12</v>
      </c>
      <c r="Z33" s="524">
        <v>5</v>
      </c>
      <c r="AA33" s="524">
        <v>16</v>
      </c>
      <c r="AB33" s="524">
        <v>21</v>
      </c>
      <c r="AC33" s="524">
        <v>44</v>
      </c>
      <c r="AD33" s="524">
        <v>37</v>
      </c>
      <c r="AE33" s="524">
        <v>41</v>
      </c>
      <c r="AF33" s="524">
        <v>16</v>
      </c>
      <c r="AG33" s="524" t="s">
        <v>685</v>
      </c>
      <c r="AH33" s="524" t="s">
        <v>685</v>
      </c>
      <c r="AI33" s="518" t="s">
        <v>189</v>
      </c>
    </row>
    <row r="34" spans="1:35" ht="16.5" customHeight="1">
      <c r="A34" s="499">
        <v>134</v>
      </c>
      <c r="B34" s="499">
        <v>45</v>
      </c>
      <c r="C34" s="499" t="s">
        <v>684</v>
      </c>
      <c r="D34" s="515"/>
      <c r="E34" s="516"/>
      <c r="F34" s="517" t="s">
        <v>11</v>
      </c>
      <c r="G34" s="524">
        <v>83</v>
      </c>
      <c r="H34" s="524" t="s">
        <v>685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 t="s">
        <v>685</v>
      </c>
      <c r="N34" s="524">
        <v>1</v>
      </c>
      <c r="O34" s="524" t="s">
        <v>685</v>
      </c>
      <c r="P34" s="524">
        <v>1</v>
      </c>
      <c r="Q34" s="524" t="s">
        <v>685</v>
      </c>
      <c r="R34" s="524" t="s">
        <v>685</v>
      </c>
      <c r="S34" s="524" t="s">
        <v>685</v>
      </c>
      <c r="T34" s="524">
        <v>1</v>
      </c>
      <c r="U34" s="524">
        <v>2</v>
      </c>
      <c r="V34" s="524">
        <v>1</v>
      </c>
      <c r="W34" s="524" t="s">
        <v>685</v>
      </c>
      <c r="X34" s="524">
        <v>1</v>
      </c>
      <c r="Y34" s="524">
        <v>10</v>
      </c>
      <c r="Z34" s="524">
        <v>3</v>
      </c>
      <c r="AA34" s="524">
        <v>11</v>
      </c>
      <c r="AB34" s="524">
        <v>11</v>
      </c>
      <c r="AC34" s="524">
        <v>17</v>
      </c>
      <c r="AD34" s="524">
        <v>9</v>
      </c>
      <c r="AE34" s="524">
        <v>8</v>
      </c>
      <c r="AF34" s="524">
        <v>7</v>
      </c>
      <c r="AG34" s="524" t="s">
        <v>685</v>
      </c>
      <c r="AH34" s="524" t="s">
        <v>685</v>
      </c>
      <c r="AI34" s="515"/>
    </row>
    <row r="35" spans="1:35" ht="16.5" customHeight="1">
      <c r="A35" s="499">
        <v>135</v>
      </c>
      <c r="B35" s="499">
        <v>45</v>
      </c>
      <c r="C35" s="499" t="s">
        <v>684</v>
      </c>
      <c r="D35" s="515"/>
      <c r="E35" s="516"/>
      <c r="F35" s="517" t="s">
        <v>12</v>
      </c>
      <c r="G35" s="524">
        <v>121</v>
      </c>
      <c r="H35" s="524" t="s">
        <v>685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 t="s">
        <v>685</v>
      </c>
      <c r="N35" s="524" t="s">
        <v>685</v>
      </c>
      <c r="O35" s="524" t="s">
        <v>685</v>
      </c>
      <c r="P35" s="524" t="s">
        <v>685</v>
      </c>
      <c r="Q35" s="524" t="s">
        <v>685</v>
      </c>
      <c r="R35" s="524" t="s">
        <v>685</v>
      </c>
      <c r="S35" s="524" t="s">
        <v>685</v>
      </c>
      <c r="T35" s="524">
        <v>1</v>
      </c>
      <c r="U35" s="524" t="s">
        <v>685</v>
      </c>
      <c r="V35" s="524">
        <v>1</v>
      </c>
      <c r="W35" s="524" t="s">
        <v>685</v>
      </c>
      <c r="X35" s="524">
        <v>3</v>
      </c>
      <c r="Y35" s="524">
        <v>2</v>
      </c>
      <c r="Z35" s="524">
        <v>2</v>
      </c>
      <c r="AA35" s="524">
        <v>5</v>
      </c>
      <c r="AB35" s="524">
        <v>10</v>
      </c>
      <c r="AC35" s="524">
        <v>27</v>
      </c>
      <c r="AD35" s="524">
        <v>28</v>
      </c>
      <c r="AE35" s="524">
        <v>33</v>
      </c>
      <c r="AF35" s="524">
        <v>9</v>
      </c>
      <c r="AG35" s="524" t="s">
        <v>685</v>
      </c>
      <c r="AH35" s="524" t="s">
        <v>685</v>
      </c>
      <c r="AI35" s="515"/>
    </row>
    <row r="36" spans="1:35" ht="16.5" customHeight="1">
      <c r="A36" s="499">
        <v>444</v>
      </c>
      <c r="B36" s="499">
        <v>45</v>
      </c>
      <c r="D36" s="515"/>
      <c r="E36" s="516"/>
      <c r="F36" s="517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136</v>
      </c>
      <c r="B37" s="499">
        <v>46</v>
      </c>
      <c r="C37" s="499" t="s">
        <v>684</v>
      </c>
      <c r="D37" s="518" t="s">
        <v>190</v>
      </c>
      <c r="E37" s="516" t="s">
        <v>553</v>
      </c>
      <c r="F37" s="517" t="s">
        <v>10</v>
      </c>
      <c r="G37" s="524">
        <v>198</v>
      </c>
      <c r="H37" s="524" t="s">
        <v>685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 t="s">
        <v>685</v>
      </c>
      <c r="N37" s="524" t="s">
        <v>685</v>
      </c>
      <c r="O37" s="524" t="s">
        <v>685</v>
      </c>
      <c r="P37" s="524" t="s">
        <v>685</v>
      </c>
      <c r="Q37" s="524">
        <v>1</v>
      </c>
      <c r="R37" s="524">
        <v>1</v>
      </c>
      <c r="S37" s="524">
        <v>1</v>
      </c>
      <c r="T37" s="524">
        <v>1</v>
      </c>
      <c r="U37" s="524">
        <v>1</v>
      </c>
      <c r="V37" s="524">
        <v>2</v>
      </c>
      <c r="W37" s="524">
        <v>4</v>
      </c>
      <c r="X37" s="524">
        <v>5</v>
      </c>
      <c r="Y37" s="524">
        <v>4</v>
      </c>
      <c r="Z37" s="524">
        <v>8</v>
      </c>
      <c r="AA37" s="524">
        <v>4</v>
      </c>
      <c r="AB37" s="524">
        <v>15</v>
      </c>
      <c r="AC37" s="524">
        <v>23</v>
      </c>
      <c r="AD37" s="524">
        <v>44</v>
      </c>
      <c r="AE37" s="524">
        <v>49</v>
      </c>
      <c r="AF37" s="524">
        <v>29</v>
      </c>
      <c r="AG37" s="524">
        <v>6</v>
      </c>
      <c r="AH37" s="524" t="s">
        <v>685</v>
      </c>
      <c r="AI37" s="518" t="s">
        <v>190</v>
      </c>
    </row>
    <row r="38" spans="1:35" ht="16.5" customHeight="1">
      <c r="A38" s="499">
        <v>137</v>
      </c>
      <c r="B38" s="499">
        <v>46</v>
      </c>
      <c r="C38" s="499" t="s">
        <v>684</v>
      </c>
      <c r="D38" s="515"/>
      <c r="E38" s="516"/>
      <c r="F38" s="517" t="s">
        <v>11</v>
      </c>
      <c r="G38" s="524">
        <v>68</v>
      </c>
      <c r="H38" s="524" t="s">
        <v>685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 t="s">
        <v>685</v>
      </c>
      <c r="N38" s="524" t="s">
        <v>685</v>
      </c>
      <c r="O38" s="524" t="s">
        <v>685</v>
      </c>
      <c r="P38" s="524" t="s">
        <v>685</v>
      </c>
      <c r="Q38" s="524">
        <v>1</v>
      </c>
      <c r="R38" s="524">
        <v>1</v>
      </c>
      <c r="S38" s="524" t="s">
        <v>685</v>
      </c>
      <c r="T38" s="524">
        <v>1</v>
      </c>
      <c r="U38" s="524">
        <v>1</v>
      </c>
      <c r="V38" s="524">
        <v>1</v>
      </c>
      <c r="W38" s="524">
        <v>2</v>
      </c>
      <c r="X38" s="524">
        <v>4</v>
      </c>
      <c r="Y38" s="524">
        <v>3</v>
      </c>
      <c r="Z38" s="524">
        <v>4</v>
      </c>
      <c r="AA38" s="524">
        <v>3</v>
      </c>
      <c r="AB38" s="524">
        <v>11</v>
      </c>
      <c r="AC38" s="524">
        <v>5</v>
      </c>
      <c r="AD38" s="524">
        <v>15</v>
      </c>
      <c r="AE38" s="524">
        <v>11</v>
      </c>
      <c r="AF38" s="524">
        <v>5</v>
      </c>
      <c r="AG38" s="524" t="s">
        <v>685</v>
      </c>
      <c r="AH38" s="524" t="s">
        <v>685</v>
      </c>
      <c r="AI38" s="515"/>
    </row>
    <row r="39" spans="1:35" ht="16.5" customHeight="1">
      <c r="A39" s="499">
        <v>138</v>
      </c>
      <c r="B39" s="499">
        <v>46</v>
      </c>
      <c r="C39" s="499" t="s">
        <v>684</v>
      </c>
      <c r="D39" s="515"/>
      <c r="E39" s="516"/>
      <c r="F39" s="517" t="s">
        <v>12</v>
      </c>
      <c r="G39" s="524">
        <v>130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 t="s">
        <v>685</v>
      </c>
      <c r="S39" s="524">
        <v>1</v>
      </c>
      <c r="T39" s="524" t="s">
        <v>685</v>
      </c>
      <c r="U39" s="524" t="s">
        <v>685</v>
      </c>
      <c r="V39" s="524">
        <v>1</v>
      </c>
      <c r="W39" s="524">
        <v>2</v>
      </c>
      <c r="X39" s="524">
        <v>1</v>
      </c>
      <c r="Y39" s="524">
        <v>1</v>
      </c>
      <c r="Z39" s="524">
        <v>4</v>
      </c>
      <c r="AA39" s="524">
        <v>1</v>
      </c>
      <c r="AB39" s="524">
        <v>4</v>
      </c>
      <c r="AC39" s="524">
        <v>18</v>
      </c>
      <c r="AD39" s="524">
        <v>29</v>
      </c>
      <c r="AE39" s="524">
        <v>38</v>
      </c>
      <c r="AF39" s="524">
        <v>24</v>
      </c>
      <c r="AG39" s="524">
        <v>6</v>
      </c>
      <c r="AH39" s="524" t="s">
        <v>685</v>
      </c>
      <c r="AI39" s="515"/>
    </row>
    <row r="40" spans="1:35" ht="16.5" customHeight="1">
      <c r="A40" s="499">
        <v>445</v>
      </c>
      <c r="B40" s="499">
        <v>46</v>
      </c>
      <c r="D40" s="515"/>
      <c r="E40" s="516"/>
      <c r="F40" s="517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139</v>
      </c>
      <c r="B41" s="499">
        <v>47</v>
      </c>
      <c r="C41" s="499" t="s">
        <v>684</v>
      </c>
      <c r="D41" s="518" t="s">
        <v>191</v>
      </c>
      <c r="E41" s="516" t="s">
        <v>687</v>
      </c>
      <c r="F41" s="517" t="s">
        <v>10</v>
      </c>
      <c r="G41" s="524">
        <v>154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 t="s">
        <v>685</v>
      </c>
      <c r="O41" s="524" t="s">
        <v>685</v>
      </c>
      <c r="P41" s="524" t="s">
        <v>685</v>
      </c>
      <c r="Q41" s="524" t="s">
        <v>685</v>
      </c>
      <c r="R41" s="524" t="s">
        <v>685</v>
      </c>
      <c r="S41" s="524" t="s">
        <v>685</v>
      </c>
      <c r="T41" s="524" t="s">
        <v>685</v>
      </c>
      <c r="U41" s="524" t="s">
        <v>685</v>
      </c>
      <c r="V41" s="524" t="s">
        <v>685</v>
      </c>
      <c r="W41" s="524" t="s">
        <v>685</v>
      </c>
      <c r="X41" s="524" t="s">
        <v>685</v>
      </c>
      <c r="Y41" s="524">
        <v>1</v>
      </c>
      <c r="Z41" s="524">
        <v>1</v>
      </c>
      <c r="AA41" s="524">
        <v>2</v>
      </c>
      <c r="AB41" s="524">
        <v>11</v>
      </c>
      <c r="AC41" s="524">
        <v>16</v>
      </c>
      <c r="AD41" s="524">
        <v>41</v>
      </c>
      <c r="AE41" s="524">
        <v>48</v>
      </c>
      <c r="AF41" s="524">
        <v>28</v>
      </c>
      <c r="AG41" s="524">
        <v>6</v>
      </c>
      <c r="AH41" s="524" t="s">
        <v>685</v>
      </c>
      <c r="AI41" s="518" t="s">
        <v>191</v>
      </c>
    </row>
    <row r="42" spans="1:35" ht="16.5" customHeight="1">
      <c r="A42" s="499">
        <v>140</v>
      </c>
      <c r="B42" s="499">
        <v>47</v>
      </c>
      <c r="C42" s="499" t="s">
        <v>684</v>
      </c>
      <c r="D42" s="515"/>
      <c r="E42" s="516"/>
      <c r="F42" s="517" t="s">
        <v>11</v>
      </c>
      <c r="G42" s="524">
        <v>43</v>
      </c>
      <c r="H42" s="524" t="s">
        <v>685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 t="s">
        <v>685</v>
      </c>
      <c r="N42" s="524" t="s">
        <v>685</v>
      </c>
      <c r="O42" s="524" t="s">
        <v>685</v>
      </c>
      <c r="P42" s="524" t="s">
        <v>685</v>
      </c>
      <c r="Q42" s="524" t="s">
        <v>685</v>
      </c>
      <c r="R42" s="524" t="s">
        <v>685</v>
      </c>
      <c r="S42" s="524" t="s">
        <v>685</v>
      </c>
      <c r="T42" s="524" t="s">
        <v>685</v>
      </c>
      <c r="U42" s="524" t="s">
        <v>685</v>
      </c>
      <c r="V42" s="524" t="s">
        <v>685</v>
      </c>
      <c r="W42" s="524" t="s">
        <v>685</v>
      </c>
      <c r="X42" s="524" t="s">
        <v>685</v>
      </c>
      <c r="Y42" s="524" t="s">
        <v>685</v>
      </c>
      <c r="Z42" s="524" t="s">
        <v>685</v>
      </c>
      <c r="AA42" s="524">
        <v>1</v>
      </c>
      <c r="AB42" s="524">
        <v>9</v>
      </c>
      <c r="AC42" s="524">
        <v>3</v>
      </c>
      <c r="AD42" s="524">
        <v>15</v>
      </c>
      <c r="AE42" s="524">
        <v>11</v>
      </c>
      <c r="AF42" s="524">
        <v>4</v>
      </c>
      <c r="AG42" s="524" t="s">
        <v>685</v>
      </c>
      <c r="AH42" s="524" t="s">
        <v>685</v>
      </c>
      <c r="AI42" s="515"/>
    </row>
    <row r="43" spans="1:35" ht="16.5" customHeight="1">
      <c r="A43" s="499">
        <v>141</v>
      </c>
      <c r="B43" s="499">
        <v>47</v>
      </c>
      <c r="C43" s="499" t="s">
        <v>684</v>
      </c>
      <c r="D43" s="515"/>
      <c r="E43" s="516"/>
      <c r="F43" s="517" t="s">
        <v>12</v>
      </c>
      <c r="G43" s="524">
        <v>111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 t="s">
        <v>685</v>
      </c>
      <c r="S43" s="524" t="s">
        <v>685</v>
      </c>
      <c r="T43" s="524" t="s">
        <v>685</v>
      </c>
      <c r="U43" s="524" t="s">
        <v>685</v>
      </c>
      <c r="V43" s="524" t="s">
        <v>685</v>
      </c>
      <c r="W43" s="524" t="s">
        <v>685</v>
      </c>
      <c r="X43" s="524" t="s">
        <v>685</v>
      </c>
      <c r="Y43" s="524">
        <v>1</v>
      </c>
      <c r="Z43" s="524">
        <v>1</v>
      </c>
      <c r="AA43" s="524">
        <v>1</v>
      </c>
      <c r="AB43" s="524">
        <v>2</v>
      </c>
      <c r="AC43" s="524">
        <v>13</v>
      </c>
      <c r="AD43" s="524">
        <v>26</v>
      </c>
      <c r="AE43" s="524">
        <v>37</v>
      </c>
      <c r="AF43" s="524">
        <v>24</v>
      </c>
      <c r="AG43" s="524">
        <v>6</v>
      </c>
      <c r="AH43" s="524" t="s">
        <v>685</v>
      </c>
      <c r="AI43" s="515"/>
    </row>
    <row r="44" spans="1:35" ht="16.5" customHeight="1">
      <c r="A44" s="499">
        <v>446</v>
      </c>
      <c r="B44" s="499">
        <v>47</v>
      </c>
      <c r="D44" s="515"/>
      <c r="E44" s="516"/>
      <c r="F44" s="517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142</v>
      </c>
      <c r="B45" s="499">
        <v>48</v>
      </c>
      <c r="C45" s="499" t="s">
        <v>684</v>
      </c>
      <c r="D45" s="518" t="s">
        <v>192</v>
      </c>
      <c r="E45" s="516" t="s">
        <v>554</v>
      </c>
      <c r="F45" s="517" t="s">
        <v>10</v>
      </c>
      <c r="G45" s="524">
        <v>44</v>
      </c>
      <c r="H45" s="524" t="s">
        <v>685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 t="s">
        <v>685</v>
      </c>
      <c r="N45" s="524" t="s">
        <v>685</v>
      </c>
      <c r="O45" s="524" t="s">
        <v>685</v>
      </c>
      <c r="P45" s="524" t="s">
        <v>685</v>
      </c>
      <c r="Q45" s="524">
        <v>1</v>
      </c>
      <c r="R45" s="524">
        <v>1</v>
      </c>
      <c r="S45" s="524">
        <v>1</v>
      </c>
      <c r="T45" s="524">
        <v>1</v>
      </c>
      <c r="U45" s="524">
        <v>1</v>
      </c>
      <c r="V45" s="524">
        <v>2</v>
      </c>
      <c r="W45" s="524">
        <v>4</v>
      </c>
      <c r="X45" s="524">
        <v>5</v>
      </c>
      <c r="Y45" s="524">
        <v>3</v>
      </c>
      <c r="Z45" s="524">
        <v>7</v>
      </c>
      <c r="AA45" s="524">
        <v>2</v>
      </c>
      <c r="AB45" s="524">
        <v>4</v>
      </c>
      <c r="AC45" s="524">
        <v>7</v>
      </c>
      <c r="AD45" s="524">
        <v>3</v>
      </c>
      <c r="AE45" s="524">
        <v>1</v>
      </c>
      <c r="AF45" s="524">
        <v>1</v>
      </c>
      <c r="AG45" s="524" t="s">
        <v>685</v>
      </c>
      <c r="AH45" s="524" t="s">
        <v>685</v>
      </c>
      <c r="AI45" s="518" t="s">
        <v>192</v>
      </c>
    </row>
    <row r="46" spans="1:35" ht="16.5" customHeight="1">
      <c r="A46" s="499">
        <v>143</v>
      </c>
      <c r="B46" s="499">
        <v>48</v>
      </c>
      <c r="C46" s="499" t="s">
        <v>684</v>
      </c>
      <c r="D46" s="515"/>
      <c r="E46" s="516"/>
      <c r="F46" s="517" t="s">
        <v>11</v>
      </c>
      <c r="G46" s="524">
        <v>25</v>
      </c>
      <c r="H46" s="524" t="s">
        <v>685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 t="s">
        <v>685</v>
      </c>
      <c r="N46" s="524" t="s">
        <v>685</v>
      </c>
      <c r="O46" s="524" t="s">
        <v>685</v>
      </c>
      <c r="P46" s="524" t="s">
        <v>685</v>
      </c>
      <c r="Q46" s="524">
        <v>1</v>
      </c>
      <c r="R46" s="524">
        <v>1</v>
      </c>
      <c r="S46" s="524" t="s">
        <v>685</v>
      </c>
      <c r="T46" s="524">
        <v>1</v>
      </c>
      <c r="U46" s="524">
        <v>1</v>
      </c>
      <c r="V46" s="524">
        <v>1</v>
      </c>
      <c r="W46" s="524">
        <v>2</v>
      </c>
      <c r="X46" s="524">
        <v>4</v>
      </c>
      <c r="Y46" s="524">
        <v>3</v>
      </c>
      <c r="Z46" s="524">
        <v>4</v>
      </c>
      <c r="AA46" s="524">
        <v>2</v>
      </c>
      <c r="AB46" s="524">
        <v>2</v>
      </c>
      <c r="AC46" s="524">
        <v>2</v>
      </c>
      <c r="AD46" s="524" t="s">
        <v>685</v>
      </c>
      <c r="AE46" s="524" t="s">
        <v>685</v>
      </c>
      <c r="AF46" s="524">
        <v>1</v>
      </c>
      <c r="AG46" s="524" t="s">
        <v>685</v>
      </c>
      <c r="AH46" s="524" t="s">
        <v>685</v>
      </c>
      <c r="AI46" s="515"/>
    </row>
    <row r="47" spans="1:35" ht="16.5" customHeight="1">
      <c r="A47" s="499">
        <v>144</v>
      </c>
      <c r="B47" s="499">
        <v>48</v>
      </c>
      <c r="C47" s="499" t="s">
        <v>684</v>
      </c>
      <c r="D47" s="515"/>
      <c r="E47" s="516"/>
      <c r="F47" s="517" t="s">
        <v>12</v>
      </c>
      <c r="G47" s="524">
        <v>19</v>
      </c>
      <c r="H47" s="524" t="s">
        <v>685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 t="s">
        <v>685</v>
      </c>
      <c r="N47" s="524" t="s">
        <v>685</v>
      </c>
      <c r="O47" s="524" t="s">
        <v>685</v>
      </c>
      <c r="P47" s="524" t="s">
        <v>685</v>
      </c>
      <c r="Q47" s="524" t="s">
        <v>685</v>
      </c>
      <c r="R47" s="524" t="s">
        <v>685</v>
      </c>
      <c r="S47" s="524">
        <v>1</v>
      </c>
      <c r="T47" s="524" t="s">
        <v>685</v>
      </c>
      <c r="U47" s="524" t="s">
        <v>685</v>
      </c>
      <c r="V47" s="524">
        <v>1</v>
      </c>
      <c r="W47" s="524">
        <v>2</v>
      </c>
      <c r="X47" s="524">
        <v>1</v>
      </c>
      <c r="Y47" s="524" t="s">
        <v>685</v>
      </c>
      <c r="Z47" s="524">
        <v>3</v>
      </c>
      <c r="AA47" s="524" t="s">
        <v>685</v>
      </c>
      <c r="AB47" s="524">
        <v>2</v>
      </c>
      <c r="AC47" s="524">
        <v>5</v>
      </c>
      <c r="AD47" s="524">
        <v>3</v>
      </c>
      <c r="AE47" s="524">
        <v>1</v>
      </c>
      <c r="AF47" s="524" t="s">
        <v>685</v>
      </c>
      <c r="AG47" s="524" t="s">
        <v>685</v>
      </c>
      <c r="AH47" s="524" t="s">
        <v>685</v>
      </c>
      <c r="AI47" s="515"/>
    </row>
    <row r="48" spans="1:35" ht="16.5" customHeight="1">
      <c r="A48" s="499">
        <v>447</v>
      </c>
      <c r="B48" s="499">
        <v>48</v>
      </c>
      <c r="D48" s="515"/>
      <c r="E48" s="516"/>
      <c r="F48" s="517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145</v>
      </c>
      <c r="B49" s="499">
        <v>49</v>
      </c>
      <c r="C49" s="499" t="s">
        <v>684</v>
      </c>
      <c r="D49" s="518" t="s">
        <v>193</v>
      </c>
      <c r="E49" s="516" t="s">
        <v>555</v>
      </c>
      <c r="F49" s="517" t="s">
        <v>10</v>
      </c>
      <c r="G49" s="524">
        <v>451</v>
      </c>
      <c r="H49" s="524" t="s">
        <v>685</v>
      </c>
      <c r="I49" s="524" t="s">
        <v>685</v>
      </c>
      <c r="J49" s="524" t="s">
        <v>685</v>
      </c>
      <c r="K49" s="524">
        <v>1</v>
      </c>
      <c r="L49" s="524">
        <v>3</v>
      </c>
      <c r="M49" s="524">
        <v>4</v>
      </c>
      <c r="N49" s="524">
        <v>2</v>
      </c>
      <c r="O49" s="524" t="s">
        <v>685</v>
      </c>
      <c r="P49" s="524">
        <v>2</v>
      </c>
      <c r="Q49" s="524">
        <v>5</v>
      </c>
      <c r="R49" s="524">
        <v>2</v>
      </c>
      <c r="S49" s="524">
        <v>4</v>
      </c>
      <c r="T49" s="524">
        <v>3</v>
      </c>
      <c r="U49" s="524">
        <v>1</v>
      </c>
      <c r="V49" s="524">
        <v>10</v>
      </c>
      <c r="W49" s="524">
        <v>12</v>
      </c>
      <c r="X49" s="524">
        <v>24</v>
      </c>
      <c r="Y49" s="524">
        <v>25</v>
      </c>
      <c r="Z49" s="524">
        <v>47</v>
      </c>
      <c r="AA49" s="524">
        <v>50</v>
      </c>
      <c r="AB49" s="524">
        <v>76</v>
      </c>
      <c r="AC49" s="524">
        <v>73</v>
      </c>
      <c r="AD49" s="524">
        <v>67</v>
      </c>
      <c r="AE49" s="524">
        <v>34</v>
      </c>
      <c r="AF49" s="524">
        <v>8</v>
      </c>
      <c r="AG49" s="524">
        <v>2</v>
      </c>
      <c r="AH49" s="524" t="s">
        <v>685</v>
      </c>
      <c r="AI49" s="518" t="s">
        <v>193</v>
      </c>
    </row>
    <row r="50" spans="1:35" ht="16.5" customHeight="1">
      <c r="A50" s="499">
        <v>146</v>
      </c>
      <c r="B50" s="499">
        <v>49</v>
      </c>
      <c r="C50" s="499" t="s">
        <v>684</v>
      </c>
      <c r="D50" s="515"/>
      <c r="E50" s="516"/>
      <c r="F50" s="517" t="s">
        <v>11</v>
      </c>
      <c r="G50" s="524">
        <v>251</v>
      </c>
      <c r="H50" s="524" t="s">
        <v>685</v>
      </c>
      <c r="I50" s="524" t="s">
        <v>685</v>
      </c>
      <c r="J50" s="524" t="s">
        <v>685</v>
      </c>
      <c r="K50" s="524">
        <v>1</v>
      </c>
      <c r="L50" s="524">
        <v>1</v>
      </c>
      <c r="M50" s="524">
        <v>2</v>
      </c>
      <c r="N50" s="524">
        <v>2</v>
      </c>
      <c r="O50" s="524" t="s">
        <v>685</v>
      </c>
      <c r="P50" s="524">
        <v>1</v>
      </c>
      <c r="Q50" s="524">
        <v>5</v>
      </c>
      <c r="R50" s="524">
        <v>2</v>
      </c>
      <c r="S50" s="524">
        <v>3</v>
      </c>
      <c r="T50" s="524">
        <v>3</v>
      </c>
      <c r="U50" s="524">
        <v>1</v>
      </c>
      <c r="V50" s="524">
        <v>5</v>
      </c>
      <c r="W50" s="524">
        <v>6</v>
      </c>
      <c r="X50" s="524">
        <v>15</v>
      </c>
      <c r="Y50" s="524">
        <v>19</v>
      </c>
      <c r="Z50" s="524">
        <v>36</v>
      </c>
      <c r="AA50" s="524">
        <v>29</v>
      </c>
      <c r="AB50" s="524">
        <v>42</v>
      </c>
      <c r="AC50" s="524">
        <v>44</v>
      </c>
      <c r="AD50" s="524">
        <v>24</v>
      </c>
      <c r="AE50" s="524">
        <v>11</v>
      </c>
      <c r="AF50" s="524">
        <v>1</v>
      </c>
      <c r="AG50" s="524" t="s">
        <v>685</v>
      </c>
      <c r="AH50" s="524" t="s">
        <v>685</v>
      </c>
      <c r="AI50" s="515"/>
    </row>
    <row r="51" spans="1:35" ht="16.5" customHeight="1">
      <c r="A51" s="499">
        <v>147</v>
      </c>
      <c r="B51" s="499">
        <v>49</v>
      </c>
      <c r="C51" s="499" t="s">
        <v>684</v>
      </c>
      <c r="D51" s="515"/>
      <c r="E51" s="516"/>
      <c r="F51" s="517" t="s">
        <v>12</v>
      </c>
      <c r="G51" s="524">
        <v>200</v>
      </c>
      <c r="H51" s="524" t="s">
        <v>685</v>
      </c>
      <c r="I51" s="524" t="s">
        <v>685</v>
      </c>
      <c r="J51" s="524" t="s">
        <v>685</v>
      </c>
      <c r="K51" s="524" t="s">
        <v>685</v>
      </c>
      <c r="L51" s="524">
        <v>2</v>
      </c>
      <c r="M51" s="524">
        <v>2</v>
      </c>
      <c r="N51" s="524" t="s">
        <v>685</v>
      </c>
      <c r="O51" s="524" t="s">
        <v>685</v>
      </c>
      <c r="P51" s="524">
        <v>1</v>
      </c>
      <c r="Q51" s="524" t="s">
        <v>685</v>
      </c>
      <c r="R51" s="524" t="s">
        <v>685</v>
      </c>
      <c r="S51" s="524">
        <v>1</v>
      </c>
      <c r="T51" s="524" t="s">
        <v>685</v>
      </c>
      <c r="U51" s="524" t="s">
        <v>685</v>
      </c>
      <c r="V51" s="524">
        <v>5</v>
      </c>
      <c r="W51" s="524">
        <v>6</v>
      </c>
      <c r="X51" s="524">
        <v>9</v>
      </c>
      <c r="Y51" s="524">
        <v>6</v>
      </c>
      <c r="Z51" s="524">
        <v>11</v>
      </c>
      <c r="AA51" s="524">
        <v>21</v>
      </c>
      <c r="AB51" s="524">
        <v>34</v>
      </c>
      <c r="AC51" s="524">
        <v>29</v>
      </c>
      <c r="AD51" s="524">
        <v>43</v>
      </c>
      <c r="AE51" s="524">
        <v>23</v>
      </c>
      <c r="AF51" s="524">
        <v>7</v>
      </c>
      <c r="AG51" s="524">
        <v>2</v>
      </c>
      <c r="AH51" s="524" t="s">
        <v>685</v>
      </c>
      <c r="AI51" s="515"/>
    </row>
    <row r="52" spans="1:35" ht="16.5" customHeight="1">
      <c r="A52" s="499">
        <v>448</v>
      </c>
      <c r="B52" s="499">
        <v>49</v>
      </c>
      <c r="D52" s="515"/>
      <c r="E52" s="516"/>
      <c r="F52" s="517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148</v>
      </c>
      <c r="B53" s="499">
        <v>50</v>
      </c>
      <c r="C53" s="499" t="s">
        <v>684</v>
      </c>
      <c r="D53" s="518" t="s">
        <v>194</v>
      </c>
      <c r="E53" s="516" t="s">
        <v>556</v>
      </c>
      <c r="F53" s="517" t="s">
        <v>10</v>
      </c>
      <c r="G53" s="524">
        <v>10</v>
      </c>
      <c r="H53" s="524" t="s">
        <v>685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 t="s">
        <v>685</v>
      </c>
      <c r="N53" s="524" t="s">
        <v>685</v>
      </c>
      <c r="O53" s="524" t="s">
        <v>685</v>
      </c>
      <c r="P53" s="524" t="s">
        <v>685</v>
      </c>
      <c r="Q53" s="524" t="s">
        <v>685</v>
      </c>
      <c r="R53" s="524" t="s">
        <v>685</v>
      </c>
      <c r="S53" s="524" t="s">
        <v>685</v>
      </c>
      <c r="T53" s="524" t="s">
        <v>685</v>
      </c>
      <c r="U53" s="524" t="s">
        <v>685</v>
      </c>
      <c r="V53" s="524" t="s">
        <v>685</v>
      </c>
      <c r="W53" s="524">
        <v>1</v>
      </c>
      <c r="X53" s="524" t="s">
        <v>685</v>
      </c>
      <c r="Y53" s="524">
        <v>1</v>
      </c>
      <c r="Z53" s="524" t="s">
        <v>685</v>
      </c>
      <c r="AA53" s="524">
        <v>1</v>
      </c>
      <c r="AB53" s="524">
        <v>1</v>
      </c>
      <c r="AC53" s="524">
        <v>1</v>
      </c>
      <c r="AD53" s="524">
        <v>3</v>
      </c>
      <c r="AE53" s="524">
        <v>1</v>
      </c>
      <c r="AF53" s="524">
        <v>1</v>
      </c>
      <c r="AG53" s="524" t="s">
        <v>685</v>
      </c>
      <c r="AH53" s="524" t="s">
        <v>685</v>
      </c>
      <c r="AI53" s="518" t="s">
        <v>194</v>
      </c>
    </row>
    <row r="54" spans="1:35" ht="16.5" customHeight="1">
      <c r="A54" s="499">
        <v>149</v>
      </c>
      <c r="B54" s="499">
        <v>50</v>
      </c>
      <c r="C54" s="499" t="s">
        <v>684</v>
      </c>
      <c r="D54" s="515"/>
      <c r="E54" s="516"/>
      <c r="F54" s="517" t="s">
        <v>11</v>
      </c>
      <c r="G54" s="524">
        <v>4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 t="s">
        <v>685</v>
      </c>
      <c r="S54" s="524" t="s">
        <v>685</v>
      </c>
      <c r="T54" s="524" t="s">
        <v>685</v>
      </c>
      <c r="U54" s="524" t="s">
        <v>685</v>
      </c>
      <c r="V54" s="524" t="s">
        <v>685</v>
      </c>
      <c r="W54" s="524">
        <v>1</v>
      </c>
      <c r="X54" s="524" t="s">
        <v>685</v>
      </c>
      <c r="Y54" s="524" t="s">
        <v>685</v>
      </c>
      <c r="Z54" s="524" t="s">
        <v>685</v>
      </c>
      <c r="AA54" s="524" t="s">
        <v>685</v>
      </c>
      <c r="AB54" s="524" t="s">
        <v>685</v>
      </c>
      <c r="AC54" s="524">
        <v>1</v>
      </c>
      <c r="AD54" s="524">
        <v>1</v>
      </c>
      <c r="AE54" s="524">
        <v>1</v>
      </c>
      <c r="AF54" s="524" t="s">
        <v>685</v>
      </c>
      <c r="AG54" s="524" t="s">
        <v>685</v>
      </c>
      <c r="AH54" s="524" t="s">
        <v>685</v>
      </c>
      <c r="AI54" s="515"/>
    </row>
    <row r="55" spans="1:35" ht="16.5" customHeight="1">
      <c r="A55" s="499">
        <v>150</v>
      </c>
      <c r="B55" s="499">
        <v>50</v>
      </c>
      <c r="C55" s="499" t="s">
        <v>684</v>
      </c>
      <c r="D55" s="515"/>
      <c r="E55" s="516"/>
      <c r="F55" s="517" t="s">
        <v>12</v>
      </c>
      <c r="G55" s="524">
        <v>6</v>
      </c>
      <c r="H55" s="524" t="s">
        <v>685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 t="s">
        <v>685</v>
      </c>
      <c r="N55" s="524" t="s">
        <v>685</v>
      </c>
      <c r="O55" s="524" t="s">
        <v>685</v>
      </c>
      <c r="P55" s="524" t="s">
        <v>685</v>
      </c>
      <c r="Q55" s="524" t="s">
        <v>685</v>
      </c>
      <c r="R55" s="524" t="s">
        <v>685</v>
      </c>
      <c r="S55" s="524" t="s">
        <v>685</v>
      </c>
      <c r="T55" s="524" t="s">
        <v>685</v>
      </c>
      <c r="U55" s="524" t="s">
        <v>685</v>
      </c>
      <c r="V55" s="524" t="s">
        <v>685</v>
      </c>
      <c r="W55" s="524" t="s">
        <v>685</v>
      </c>
      <c r="X55" s="524" t="s">
        <v>685</v>
      </c>
      <c r="Y55" s="524">
        <v>1</v>
      </c>
      <c r="Z55" s="524" t="s">
        <v>685</v>
      </c>
      <c r="AA55" s="524">
        <v>1</v>
      </c>
      <c r="AB55" s="524">
        <v>1</v>
      </c>
      <c r="AC55" s="524" t="s">
        <v>685</v>
      </c>
      <c r="AD55" s="524">
        <v>2</v>
      </c>
      <c r="AE55" s="524" t="s">
        <v>685</v>
      </c>
      <c r="AF55" s="524">
        <v>1</v>
      </c>
      <c r="AG55" s="524" t="s">
        <v>685</v>
      </c>
      <c r="AH55" s="524" t="s">
        <v>685</v>
      </c>
      <c r="AI55" s="515"/>
    </row>
    <row r="56" spans="1:35" ht="16.5" customHeight="1">
      <c r="A56" s="499">
        <v>449</v>
      </c>
      <c r="B56" s="499">
        <v>50</v>
      </c>
      <c r="D56" s="515"/>
      <c r="E56" s="516"/>
      <c r="F56" s="517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151</v>
      </c>
      <c r="B57" s="499">
        <v>51</v>
      </c>
      <c r="C57" s="499" t="s">
        <v>684</v>
      </c>
      <c r="D57" s="518" t="s">
        <v>196</v>
      </c>
      <c r="E57" s="516" t="s">
        <v>557</v>
      </c>
      <c r="F57" s="517" t="s">
        <v>10</v>
      </c>
      <c r="G57" s="524">
        <v>69</v>
      </c>
      <c r="H57" s="524" t="s">
        <v>685</v>
      </c>
      <c r="I57" s="524" t="s">
        <v>685</v>
      </c>
      <c r="J57" s="524" t="s">
        <v>685</v>
      </c>
      <c r="K57" s="524" t="s">
        <v>685</v>
      </c>
      <c r="L57" s="524" t="s">
        <v>685</v>
      </c>
      <c r="M57" s="524" t="s">
        <v>685</v>
      </c>
      <c r="N57" s="524" t="s">
        <v>685</v>
      </c>
      <c r="O57" s="524" t="s">
        <v>685</v>
      </c>
      <c r="P57" s="524" t="s">
        <v>685</v>
      </c>
      <c r="Q57" s="524" t="s">
        <v>685</v>
      </c>
      <c r="R57" s="524" t="s">
        <v>685</v>
      </c>
      <c r="S57" s="524">
        <v>1</v>
      </c>
      <c r="T57" s="524" t="s">
        <v>685</v>
      </c>
      <c r="U57" s="524" t="s">
        <v>685</v>
      </c>
      <c r="V57" s="524">
        <v>2</v>
      </c>
      <c r="W57" s="524">
        <v>6</v>
      </c>
      <c r="X57" s="524">
        <v>9</v>
      </c>
      <c r="Y57" s="524">
        <v>8</v>
      </c>
      <c r="Z57" s="524">
        <v>14</v>
      </c>
      <c r="AA57" s="524">
        <v>9</v>
      </c>
      <c r="AB57" s="524">
        <v>13</v>
      </c>
      <c r="AC57" s="524">
        <v>5</v>
      </c>
      <c r="AD57" s="524">
        <v>2</v>
      </c>
      <c r="AE57" s="524" t="s">
        <v>685</v>
      </c>
      <c r="AF57" s="524" t="s">
        <v>685</v>
      </c>
      <c r="AG57" s="524" t="s">
        <v>685</v>
      </c>
      <c r="AH57" s="524" t="s">
        <v>685</v>
      </c>
      <c r="AI57" s="518" t="s">
        <v>196</v>
      </c>
    </row>
    <row r="58" spans="1:35" ht="16.5" customHeight="1">
      <c r="A58" s="499">
        <v>152</v>
      </c>
      <c r="B58" s="499">
        <v>51</v>
      </c>
      <c r="C58" s="499" t="s">
        <v>684</v>
      </c>
      <c r="D58" s="515"/>
      <c r="E58" s="516"/>
      <c r="F58" s="517" t="s">
        <v>11</v>
      </c>
      <c r="G58" s="524">
        <v>48</v>
      </c>
      <c r="H58" s="524" t="s">
        <v>685</v>
      </c>
      <c r="I58" s="524" t="s">
        <v>685</v>
      </c>
      <c r="J58" s="524" t="s">
        <v>685</v>
      </c>
      <c r="K58" s="524" t="s">
        <v>685</v>
      </c>
      <c r="L58" s="524" t="s">
        <v>685</v>
      </c>
      <c r="M58" s="524" t="s">
        <v>685</v>
      </c>
      <c r="N58" s="524" t="s">
        <v>685</v>
      </c>
      <c r="O58" s="524" t="s">
        <v>685</v>
      </c>
      <c r="P58" s="524" t="s">
        <v>685</v>
      </c>
      <c r="Q58" s="524" t="s">
        <v>685</v>
      </c>
      <c r="R58" s="524" t="s">
        <v>685</v>
      </c>
      <c r="S58" s="524">
        <v>1</v>
      </c>
      <c r="T58" s="524" t="s">
        <v>685</v>
      </c>
      <c r="U58" s="524" t="s">
        <v>685</v>
      </c>
      <c r="V58" s="524" t="s">
        <v>685</v>
      </c>
      <c r="W58" s="524">
        <v>3</v>
      </c>
      <c r="X58" s="524">
        <v>6</v>
      </c>
      <c r="Y58" s="524">
        <v>6</v>
      </c>
      <c r="Z58" s="524">
        <v>12</v>
      </c>
      <c r="AA58" s="524">
        <v>7</v>
      </c>
      <c r="AB58" s="524">
        <v>7</v>
      </c>
      <c r="AC58" s="524">
        <v>4</v>
      </c>
      <c r="AD58" s="524">
        <v>2</v>
      </c>
      <c r="AE58" s="524" t="s">
        <v>685</v>
      </c>
      <c r="AF58" s="524" t="s">
        <v>685</v>
      </c>
      <c r="AG58" s="524" t="s">
        <v>685</v>
      </c>
      <c r="AH58" s="524" t="s">
        <v>685</v>
      </c>
      <c r="AI58" s="515"/>
    </row>
    <row r="59" spans="1:35" ht="16.5" customHeight="1">
      <c r="A59" s="499">
        <v>153</v>
      </c>
      <c r="B59" s="499">
        <v>51</v>
      </c>
      <c r="C59" s="499" t="s">
        <v>684</v>
      </c>
      <c r="D59" s="515"/>
      <c r="E59" s="516"/>
      <c r="F59" s="517" t="s">
        <v>12</v>
      </c>
      <c r="G59" s="524">
        <v>21</v>
      </c>
      <c r="H59" s="524" t="s">
        <v>685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 t="s">
        <v>685</v>
      </c>
      <c r="N59" s="524" t="s">
        <v>685</v>
      </c>
      <c r="O59" s="524" t="s">
        <v>685</v>
      </c>
      <c r="P59" s="524" t="s">
        <v>685</v>
      </c>
      <c r="Q59" s="524" t="s">
        <v>685</v>
      </c>
      <c r="R59" s="524" t="s">
        <v>685</v>
      </c>
      <c r="S59" s="524" t="s">
        <v>685</v>
      </c>
      <c r="T59" s="524" t="s">
        <v>685</v>
      </c>
      <c r="U59" s="524" t="s">
        <v>685</v>
      </c>
      <c r="V59" s="524">
        <v>2</v>
      </c>
      <c r="W59" s="524">
        <v>3</v>
      </c>
      <c r="X59" s="524">
        <v>3</v>
      </c>
      <c r="Y59" s="524">
        <v>2</v>
      </c>
      <c r="Z59" s="524">
        <v>2</v>
      </c>
      <c r="AA59" s="524">
        <v>2</v>
      </c>
      <c r="AB59" s="524">
        <v>6</v>
      </c>
      <c r="AC59" s="524">
        <v>1</v>
      </c>
      <c r="AD59" s="524" t="s">
        <v>685</v>
      </c>
      <c r="AE59" s="524" t="s">
        <v>685</v>
      </c>
      <c r="AF59" s="524" t="s">
        <v>685</v>
      </c>
      <c r="AG59" s="524" t="s">
        <v>685</v>
      </c>
      <c r="AH59" s="524" t="s">
        <v>685</v>
      </c>
      <c r="AI59" s="515"/>
    </row>
    <row r="60" spans="1:35" ht="16.5" customHeight="1">
      <c r="A60" s="499">
        <v>450</v>
      </c>
      <c r="B60" s="499">
        <v>51</v>
      </c>
      <c r="D60" s="515"/>
      <c r="E60" s="516"/>
      <c r="F60" s="517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154</v>
      </c>
      <c r="B61" s="499">
        <v>52</v>
      </c>
      <c r="C61" s="499" t="s">
        <v>684</v>
      </c>
      <c r="D61" s="518" t="s">
        <v>197</v>
      </c>
      <c r="E61" s="516" t="s">
        <v>558</v>
      </c>
      <c r="F61" s="517" t="s">
        <v>10</v>
      </c>
      <c r="G61" s="524">
        <v>132</v>
      </c>
      <c r="H61" s="524" t="s">
        <v>685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 t="s">
        <v>685</v>
      </c>
      <c r="N61" s="524" t="s">
        <v>685</v>
      </c>
      <c r="O61" s="524" t="s">
        <v>685</v>
      </c>
      <c r="P61" s="524" t="s">
        <v>685</v>
      </c>
      <c r="Q61" s="524" t="s">
        <v>685</v>
      </c>
      <c r="R61" s="524" t="s">
        <v>685</v>
      </c>
      <c r="S61" s="524" t="s">
        <v>685</v>
      </c>
      <c r="T61" s="524" t="s">
        <v>685</v>
      </c>
      <c r="U61" s="524" t="s">
        <v>685</v>
      </c>
      <c r="V61" s="524">
        <v>1</v>
      </c>
      <c r="W61" s="524" t="s">
        <v>685</v>
      </c>
      <c r="X61" s="524" t="s">
        <v>685</v>
      </c>
      <c r="Y61" s="524">
        <v>1</v>
      </c>
      <c r="Z61" s="524">
        <v>8</v>
      </c>
      <c r="AA61" s="524">
        <v>16</v>
      </c>
      <c r="AB61" s="524">
        <v>23</v>
      </c>
      <c r="AC61" s="524">
        <v>36</v>
      </c>
      <c r="AD61" s="524">
        <v>26</v>
      </c>
      <c r="AE61" s="524">
        <v>18</v>
      </c>
      <c r="AF61" s="524">
        <v>3</v>
      </c>
      <c r="AG61" s="524" t="s">
        <v>685</v>
      </c>
      <c r="AH61" s="524" t="s">
        <v>685</v>
      </c>
      <c r="AI61" s="518" t="s">
        <v>197</v>
      </c>
    </row>
    <row r="62" spans="1:35" ht="16.5" customHeight="1">
      <c r="A62" s="499">
        <v>155</v>
      </c>
      <c r="B62" s="499">
        <v>52</v>
      </c>
      <c r="C62" s="499" t="s">
        <v>684</v>
      </c>
      <c r="D62" s="515"/>
      <c r="E62" s="516"/>
      <c r="F62" s="517" t="s">
        <v>11</v>
      </c>
      <c r="G62" s="524">
        <v>63</v>
      </c>
      <c r="H62" s="524" t="s">
        <v>685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 t="s">
        <v>685</v>
      </c>
      <c r="N62" s="524" t="s">
        <v>685</v>
      </c>
      <c r="O62" s="524" t="s">
        <v>685</v>
      </c>
      <c r="P62" s="524" t="s">
        <v>685</v>
      </c>
      <c r="Q62" s="524" t="s">
        <v>685</v>
      </c>
      <c r="R62" s="524" t="s">
        <v>685</v>
      </c>
      <c r="S62" s="524" t="s">
        <v>685</v>
      </c>
      <c r="T62" s="524" t="s">
        <v>685</v>
      </c>
      <c r="U62" s="524" t="s">
        <v>685</v>
      </c>
      <c r="V62" s="524">
        <v>1</v>
      </c>
      <c r="W62" s="524" t="s">
        <v>685</v>
      </c>
      <c r="X62" s="524" t="s">
        <v>685</v>
      </c>
      <c r="Y62" s="524">
        <v>1</v>
      </c>
      <c r="Z62" s="524">
        <v>6</v>
      </c>
      <c r="AA62" s="524">
        <v>8</v>
      </c>
      <c r="AB62" s="524">
        <v>13</v>
      </c>
      <c r="AC62" s="524">
        <v>19</v>
      </c>
      <c r="AD62" s="524">
        <v>6</v>
      </c>
      <c r="AE62" s="524">
        <v>8</v>
      </c>
      <c r="AF62" s="524">
        <v>1</v>
      </c>
      <c r="AG62" s="524" t="s">
        <v>685</v>
      </c>
      <c r="AH62" s="524" t="s">
        <v>685</v>
      </c>
      <c r="AI62" s="515"/>
    </row>
    <row r="63" spans="1:35" ht="16.5" customHeight="1">
      <c r="A63" s="499">
        <v>156</v>
      </c>
      <c r="B63" s="499">
        <v>52</v>
      </c>
      <c r="C63" s="499" t="s">
        <v>684</v>
      </c>
      <c r="D63" s="515"/>
      <c r="E63" s="516"/>
      <c r="F63" s="517" t="s">
        <v>12</v>
      </c>
      <c r="G63" s="524">
        <v>69</v>
      </c>
      <c r="H63" s="524" t="s">
        <v>685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 t="s">
        <v>685</v>
      </c>
      <c r="N63" s="524" t="s">
        <v>685</v>
      </c>
      <c r="O63" s="524" t="s">
        <v>685</v>
      </c>
      <c r="P63" s="524" t="s">
        <v>685</v>
      </c>
      <c r="Q63" s="524" t="s">
        <v>685</v>
      </c>
      <c r="R63" s="524" t="s">
        <v>685</v>
      </c>
      <c r="S63" s="524" t="s">
        <v>685</v>
      </c>
      <c r="T63" s="524" t="s">
        <v>685</v>
      </c>
      <c r="U63" s="524" t="s">
        <v>685</v>
      </c>
      <c r="V63" s="524" t="s">
        <v>685</v>
      </c>
      <c r="W63" s="524" t="s">
        <v>685</v>
      </c>
      <c r="X63" s="524" t="s">
        <v>685</v>
      </c>
      <c r="Y63" s="524" t="s">
        <v>685</v>
      </c>
      <c r="Z63" s="524">
        <v>2</v>
      </c>
      <c r="AA63" s="524">
        <v>8</v>
      </c>
      <c r="AB63" s="524">
        <v>10</v>
      </c>
      <c r="AC63" s="524">
        <v>17</v>
      </c>
      <c r="AD63" s="524">
        <v>20</v>
      </c>
      <c r="AE63" s="524">
        <v>10</v>
      </c>
      <c r="AF63" s="524">
        <v>2</v>
      </c>
      <c r="AG63" s="524" t="s">
        <v>685</v>
      </c>
      <c r="AH63" s="524" t="s">
        <v>685</v>
      </c>
      <c r="AI63" s="515"/>
    </row>
    <row r="64" spans="1:35" ht="16.5" customHeight="1">
      <c r="A64" s="499">
        <v>451</v>
      </c>
      <c r="B64" s="499">
        <v>52</v>
      </c>
      <c r="D64" s="515"/>
      <c r="E64" s="516"/>
      <c r="F64" s="517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157</v>
      </c>
      <c r="B65" s="499">
        <v>53</v>
      </c>
      <c r="C65" s="499" t="s">
        <v>684</v>
      </c>
      <c r="D65" s="518" t="s">
        <v>198</v>
      </c>
      <c r="E65" s="516" t="s">
        <v>559</v>
      </c>
      <c r="F65" s="517" t="s">
        <v>10</v>
      </c>
      <c r="G65" s="524">
        <v>76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 t="s">
        <v>685</v>
      </c>
      <c r="O65" s="524" t="s">
        <v>685</v>
      </c>
      <c r="P65" s="524" t="s">
        <v>685</v>
      </c>
      <c r="Q65" s="524" t="s">
        <v>685</v>
      </c>
      <c r="R65" s="524" t="s">
        <v>685</v>
      </c>
      <c r="S65" s="524" t="s">
        <v>685</v>
      </c>
      <c r="T65" s="524" t="s">
        <v>685</v>
      </c>
      <c r="U65" s="524" t="s">
        <v>685</v>
      </c>
      <c r="V65" s="524" t="s">
        <v>685</v>
      </c>
      <c r="W65" s="524" t="s">
        <v>685</v>
      </c>
      <c r="X65" s="524">
        <v>2</v>
      </c>
      <c r="Y65" s="524">
        <v>1</v>
      </c>
      <c r="Z65" s="524">
        <v>5</v>
      </c>
      <c r="AA65" s="524">
        <v>5</v>
      </c>
      <c r="AB65" s="524">
        <v>14</v>
      </c>
      <c r="AC65" s="524">
        <v>13</v>
      </c>
      <c r="AD65" s="524">
        <v>18</v>
      </c>
      <c r="AE65" s="524">
        <v>12</v>
      </c>
      <c r="AF65" s="524">
        <v>4</v>
      </c>
      <c r="AG65" s="524">
        <v>2</v>
      </c>
      <c r="AH65" s="524" t="s">
        <v>685</v>
      </c>
      <c r="AI65" s="518" t="s">
        <v>198</v>
      </c>
    </row>
    <row r="66" spans="1:35" ht="16.5" customHeight="1">
      <c r="A66" s="499">
        <v>158</v>
      </c>
      <c r="B66" s="499">
        <v>53</v>
      </c>
      <c r="C66" s="499" t="s">
        <v>684</v>
      </c>
      <c r="D66" s="515"/>
      <c r="E66" s="516"/>
      <c r="F66" s="517" t="s">
        <v>11</v>
      </c>
      <c r="G66" s="524">
        <v>33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 t="s">
        <v>685</v>
      </c>
      <c r="O66" s="524" t="s">
        <v>685</v>
      </c>
      <c r="P66" s="524" t="s">
        <v>685</v>
      </c>
      <c r="Q66" s="524" t="s">
        <v>685</v>
      </c>
      <c r="R66" s="524" t="s">
        <v>685</v>
      </c>
      <c r="S66" s="524" t="s">
        <v>685</v>
      </c>
      <c r="T66" s="524" t="s">
        <v>685</v>
      </c>
      <c r="U66" s="524" t="s">
        <v>685</v>
      </c>
      <c r="V66" s="524" t="s">
        <v>685</v>
      </c>
      <c r="W66" s="524" t="s">
        <v>685</v>
      </c>
      <c r="X66" s="524">
        <v>1</v>
      </c>
      <c r="Y66" s="524" t="s">
        <v>685</v>
      </c>
      <c r="Z66" s="524">
        <v>4</v>
      </c>
      <c r="AA66" s="524">
        <v>5</v>
      </c>
      <c r="AB66" s="524">
        <v>6</v>
      </c>
      <c r="AC66" s="524">
        <v>10</v>
      </c>
      <c r="AD66" s="524">
        <v>5</v>
      </c>
      <c r="AE66" s="524">
        <v>2</v>
      </c>
      <c r="AF66" s="524" t="s">
        <v>685</v>
      </c>
      <c r="AG66" s="524" t="s">
        <v>685</v>
      </c>
      <c r="AH66" s="524" t="s">
        <v>685</v>
      </c>
      <c r="AI66" s="515"/>
    </row>
    <row r="67" spans="1:35" ht="16.5" customHeight="1">
      <c r="A67" s="499">
        <v>159</v>
      </c>
      <c r="B67" s="499">
        <v>53</v>
      </c>
      <c r="C67" s="499" t="s">
        <v>684</v>
      </c>
      <c r="D67" s="515"/>
      <c r="E67" s="516"/>
      <c r="F67" s="517" t="s">
        <v>12</v>
      </c>
      <c r="G67" s="524">
        <v>43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 t="s">
        <v>685</v>
      </c>
      <c r="O67" s="524" t="s">
        <v>685</v>
      </c>
      <c r="P67" s="524" t="s">
        <v>685</v>
      </c>
      <c r="Q67" s="524" t="s">
        <v>685</v>
      </c>
      <c r="R67" s="524" t="s">
        <v>685</v>
      </c>
      <c r="S67" s="524" t="s">
        <v>685</v>
      </c>
      <c r="T67" s="524" t="s">
        <v>685</v>
      </c>
      <c r="U67" s="524" t="s">
        <v>685</v>
      </c>
      <c r="V67" s="524" t="s">
        <v>685</v>
      </c>
      <c r="W67" s="524" t="s">
        <v>685</v>
      </c>
      <c r="X67" s="524">
        <v>1</v>
      </c>
      <c r="Y67" s="524">
        <v>1</v>
      </c>
      <c r="Z67" s="524">
        <v>1</v>
      </c>
      <c r="AA67" s="524" t="s">
        <v>685</v>
      </c>
      <c r="AB67" s="524">
        <v>8</v>
      </c>
      <c r="AC67" s="524">
        <v>3</v>
      </c>
      <c r="AD67" s="524">
        <v>13</v>
      </c>
      <c r="AE67" s="524">
        <v>10</v>
      </c>
      <c r="AF67" s="524">
        <v>4</v>
      </c>
      <c r="AG67" s="524">
        <v>2</v>
      </c>
      <c r="AH67" s="524" t="s">
        <v>685</v>
      </c>
      <c r="AI67" s="515"/>
    </row>
    <row r="68" spans="1:35" ht="16.5" customHeight="1">
      <c r="A68" s="499">
        <v>452</v>
      </c>
      <c r="B68" s="499">
        <v>53</v>
      </c>
      <c r="D68" s="515"/>
      <c r="E68" s="516"/>
      <c r="F68" s="517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160</v>
      </c>
      <c r="B69" s="499">
        <v>54</v>
      </c>
      <c r="C69" s="499" t="s">
        <v>684</v>
      </c>
      <c r="D69" s="518" t="s">
        <v>199</v>
      </c>
      <c r="E69" s="516" t="s">
        <v>560</v>
      </c>
      <c r="F69" s="517" t="s">
        <v>10</v>
      </c>
      <c r="G69" s="524">
        <v>164</v>
      </c>
      <c r="H69" s="524" t="s">
        <v>685</v>
      </c>
      <c r="I69" s="524" t="s">
        <v>685</v>
      </c>
      <c r="J69" s="524" t="s">
        <v>685</v>
      </c>
      <c r="K69" s="524">
        <v>1</v>
      </c>
      <c r="L69" s="524">
        <v>3</v>
      </c>
      <c r="M69" s="524">
        <v>4</v>
      </c>
      <c r="N69" s="524">
        <v>2</v>
      </c>
      <c r="O69" s="524" t="s">
        <v>685</v>
      </c>
      <c r="P69" s="524">
        <v>2</v>
      </c>
      <c r="Q69" s="524">
        <v>5</v>
      </c>
      <c r="R69" s="524">
        <v>2</v>
      </c>
      <c r="S69" s="524">
        <v>3</v>
      </c>
      <c r="T69" s="524">
        <v>3</v>
      </c>
      <c r="U69" s="524">
        <v>1</v>
      </c>
      <c r="V69" s="524">
        <v>7</v>
      </c>
      <c r="W69" s="524">
        <v>5</v>
      </c>
      <c r="X69" s="524">
        <v>13</v>
      </c>
      <c r="Y69" s="524">
        <v>14</v>
      </c>
      <c r="Z69" s="524">
        <v>20</v>
      </c>
      <c r="AA69" s="524">
        <v>19</v>
      </c>
      <c r="AB69" s="524">
        <v>25</v>
      </c>
      <c r="AC69" s="524">
        <v>18</v>
      </c>
      <c r="AD69" s="524">
        <v>18</v>
      </c>
      <c r="AE69" s="524">
        <v>3</v>
      </c>
      <c r="AF69" s="524" t="s">
        <v>685</v>
      </c>
      <c r="AG69" s="524" t="s">
        <v>685</v>
      </c>
      <c r="AH69" s="524" t="s">
        <v>685</v>
      </c>
      <c r="AI69" s="518" t="s">
        <v>199</v>
      </c>
    </row>
    <row r="70" spans="1:35" ht="16.5" customHeight="1">
      <c r="A70" s="499">
        <v>161</v>
      </c>
      <c r="B70" s="499">
        <v>54</v>
      </c>
      <c r="C70" s="499" t="s">
        <v>684</v>
      </c>
      <c r="D70" s="515"/>
      <c r="E70" s="516"/>
      <c r="F70" s="517" t="s">
        <v>11</v>
      </c>
      <c r="G70" s="524">
        <v>103</v>
      </c>
      <c r="H70" s="524" t="s">
        <v>685</v>
      </c>
      <c r="I70" s="524" t="s">
        <v>685</v>
      </c>
      <c r="J70" s="524" t="s">
        <v>685</v>
      </c>
      <c r="K70" s="524">
        <v>1</v>
      </c>
      <c r="L70" s="524">
        <v>1</v>
      </c>
      <c r="M70" s="524">
        <v>2</v>
      </c>
      <c r="N70" s="524">
        <v>2</v>
      </c>
      <c r="O70" s="524" t="s">
        <v>685</v>
      </c>
      <c r="P70" s="524">
        <v>1</v>
      </c>
      <c r="Q70" s="524">
        <v>5</v>
      </c>
      <c r="R70" s="524">
        <v>2</v>
      </c>
      <c r="S70" s="524">
        <v>2</v>
      </c>
      <c r="T70" s="524">
        <v>3</v>
      </c>
      <c r="U70" s="524">
        <v>1</v>
      </c>
      <c r="V70" s="524">
        <v>4</v>
      </c>
      <c r="W70" s="524">
        <v>2</v>
      </c>
      <c r="X70" s="524">
        <v>8</v>
      </c>
      <c r="Y70" s="524">
        <v>12</v>
      </c>
      <c r="Z70" s="524">
        <v>14</v>
      </c>
      <c r="AA70" s="524">
        <v>9</v>
      </c>
      <c r="AB70" s="524">
        <v>16</v>
      </c>
      <c r="AC70" s="524">
        <v>10</v>
      </c>
      <c r="AD70" s="524">
        <v>10</v>
      </c>
      <c r="AE70" s="524" t="s">
        <v>685</v>
      </c>
      <c r="AF70" s="524" t="s">
        <v>685</v>
      </c>
      <c r="AG70" s="524" t="s">
        <v>685</v>
      </c>
      <c r="AH70" s="524" t="s">
        <v>685</v>
      </c>
      <c r="AI70" s="515"/>
    </row>
    <row r="71" spans="1:35" ht="16.5" customHeight="1">
      <c r="A71" s="499">
        <v>162</v>
      </c>
      <c r="B71" s="499">
        <v>54</v>
      </c>
      <c r="C71" s="499" t="s">
        <v>684</v>
      </c>
      <c r="D71" s="515"/>
      <c r="E71" s="516"/>
      <c r="F71" s="517" t="s">
        <v>12</v>
      </c>
      <c r="G71" s="524">
        <v>61</v>
      </c>
      <c r="H71" s="524" t="s">
        <v>685</v>
      </c>
      <c r="I71" s="524" t="s">
        <v>685</v>
      </c>
      <c r="J71" s="524" t="s">
        <v>685</v>
      </c>
      <c r="K71" s="524" t="s">
        <v>685</v>
      </c>
      <c r="L71" s="524">
        <v>2</v>
      </c>
      <c r="M71" s="524">
        <v>2</v>
      </c>
      <c r="N71" s="524" t="s">
        <v>685</v>
      </c>
      <c r="O71" s="524" t="s">
        <v>685</v>
      </c>
      <c r="P71" s="524">
        <v>1</v>
      </c>
      <c r="Q71" s="524" t="s">
        <v>685</v>
      </c>
      <c r="R71" s="524" t="s">
        <v>685</v>
      </c>
      <c r="S71" s="524">
        <v>1</v>
      </c>
      <c r="T71" s="524" t="s">
        <v>685</v>
      </c>
      <c r="U71" s="524" t="s">
        <v>685</v>
      </c>
      <c r="V71" s="524">
        <v>3</v>
      </c>
      <c r="W71" s="524">
        <v>3</v>
      </c>
      <c r="X71" s="524">
        <v>5</v>
      </c>
      <c r="Y71" s="524">
        <v>2</v>
      </c>
      <c r="Z71" s="524">
        <v>6</v>
      </c>
      <c r="AA71" s="524">
        <v>10</v>
      </c>
      <c r="AB71" s="524">
        <v>9</v>
      </c>
      <c r="AC71" s="524">
        <v>8</v>
      </c>
      <c r="AD71" s="524">
        <v>8</v>
      </c>
      <c r="AE71" s="524">
        <v>3</v>
      </c>
      <c r="AF71" s="524" t="s">
        <v>685</v>
      </c>
      <c r="AG71" s="524" t="s">
        <v>685</v>
      </c>
      <c r="AH71" s="524" t="s">
        <v>685</v>
      </c>
      <c r="AI71" s="515"/>
    </row>
    <row r="72" spans="1:35" ht="16.5" customHeight="1">
      <c r="A72" s="499">
        <v>453</v>
      </c>
      <c r="B72" s="499">
        <v>54</v>
      </c>
      <c r="D72" s="515"/>
      <c r="E72" s="516"/>
      <c r="F72" s="517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163</v>
      </c>
      <c r="B73" s="499">
        <v>55</v>
      </c>
      <c r="C73" s="499" t="s">
        <v>684</v>
      </c>
      <c r="D73" s="518" t="s">
        <v>200</v>
      </c>
      <c r="E73" s="516" t="s">
        <v>561</v>
      </c>
      <c r="F73" s="517" t="s">
        <v>10</v>
      </c>
      <c r="G73" s="524" t="s">
        <v>685</v>
      </c>
      <c r="H73" s="524" t="s">
        <v>685</v>
      </c>
      <c r="I73" s="524" t="s">
        <v>685</v>
      </c>
      <c r="J73" s="524" t="s">
        <v>685</v>
      </c>
      <c r="K73" s="524" t="s">
        <v>685</v>
      </c>
      <c r="L73" s="524" t="s">
        <v>685</v>
      </c>
      <c r="M73" s="524" t="s">
        <v>685</v>
      </c>
      <c r="N73" s="524" t="s">
        <v>685</v>
      </c>
      <c r="O73" s="524" t="s">
        <v>685</v>
      </c>
      <c r="P73" s="524" t="s">
        <v>685</v>
      </c>
      <c r="Q73" s="524" t="s">
        <v>685</v>
      </c>
      <c r="R73" s="524" t="s">
        <v>685</v>
      </c>
      <c r="S73" s="524" t="s">
        <v>685</v>
      </c>
      <c r="T73" s="524" t="s">
        <v>685</v>
      </c>
      <c r="U73" s="524" t="s">
        <v>685</v>
      </c>
      <c r="V73" s="524" t="s">
        <v>685</v>
      </c>
      <c r="W73" s="524" t="s">
        <v>685</v>
      </c>
      <c r="X73" s="524" t="s">
        <v>685</v>
      </c>
      <c r="Y73" s="524" t="s">
        <v>685</v>
      </c>
      <c r="Z73" s="524" t="s">
        <v>685</v>
      </c>
      <c r="AA73" s="524" t="s">
        <v>685</v>
      </c>
      <c r="AB73" s="524" t="s">
        <v>685</v>
      </c>
      <c r="AC73" s="524" t="s">
        <v>685</v>
      </c>
      <c r="AD73" s="524" t="s">
        <v>685</v>
      </c>
      <c r="AE73" s="524" t="s">
        <v>685</v>
      </c>
      <c r="AF73" s="524" t="s">
        <v>685</v>
      </c>
      <c r="AG73" s="524" t="s">
        <v>685</v>
      </c>
      <c r="AH73" s="524" t="s">
        <v>685</v>
      </c>
      <c r="AI73" s="518" t="s">
        <v>200</v>
      </c>
    </row>
    <row r="74" spans="1:35" ht="16.5" customHeight="1">
      <c r="A74" s="499">
        <v>164</v>
      </c>
      <c r="B74" s="499">
        <v>55</v>
      </c>
      <c r="C74" s="499" t="s">
        <v>684</v>
      </c>
      <c r="D74" s="515"/>
      <c r="E74" s="516"/>
      <c r="F74" s="517" t="s">
        <v>11</v>
      </c>
      <c r="G74" s="524" t="s">
        <v>685</v>
      </c>
      <c r="H74" s="524" t="s">
        <v>685</v>
      </c>
      <c r="I74" s="524" t="s">
        <v>685</v>
      </c>
      <c r="J74" s="524" t="s">
        <v>685</v>
      </c>
      <c r="K74" s="524" t="s">
        <v>685</v>
      </c>
      <c r="L74" s="524" t="s">
        <v>685</v>
      </c>
      <c r="M74" s="524" t="s">
        <v>685</v>
      </c>
      <c r="N74" s="524" t="s">
        <v>685</v>
      </c>
      <c r="O74" s="524" t="s">
        <v>685</v>
      </c>
      <c r="P74" s="524" t="s">
        <v>685</v>
      </c>
      <c r="Q74" s="524" t="s">
        <v>685</v>
      </c>
      <c r="R74" s="524" t="s">
        <v>685</v>
      </c>
      <c r="S74" s="524" t="s">
        <v>685</v>
      </c>
      <c r="T74" s="524" t="s">
        <v>685</v>
      </c>
      <c r="U74" s="524" t="s">
        <v>685</v>
      </c>
      <c r="V74" s="524" t="s">
        <v>685</v>
      </c>
      <c r="W74" s="524" t="s">
        <v>685</v>
      </c>
      <c r="X74" s="524" t="s">
        <v>685</v>
      </c>
      <c r="Y74" s="524" t="s">
        <v>685</v>
      </c>
      <c r="Z74" s="524" t="s">
        <v>685</v>
      </c>
      <c r="AA74" s="524" t="s">
        <v>685</v>
      </c>
      <c r="AB74" s="524" t="s">
        <v>685</v>
      </c>
      <c r="AC74" s="524" t="s">
        <v>685</v>
      </c>
      <c r="AD74" s="524" t="s">
        <v>685</v>
      </c>
      <c r="AE74" s="524" t="s">
        <v>685</v>
      </c>
      <c r="AF74" s="524" t="s">
        <v>685</v>
      </c>
      <c r="AG74" s="524" t="s">
        <v>685</v>
      </c>
      <c r="AH74" s="524" t="s">
        <v>685</v>
      </c>
      <c r="AI74" s="515"/>
    </row>
    <row r="75" spans="1:35" ht="16.5" customHeight="1">
      <c r="A75" s="499">
        <v>165</v>
      </c>
      <c r="B75" s="499">
        <v>55</v>
      </c>
      <c r="C75" s="499" t="s">
        <v>684</v>
      </c>
      <c r="D75" s="515"/>
      <c r="E75" s="516"/>
      <c r="F75" s="517" t="s">
        <v>12</v>
      </c>
      <c r="G75" s="524" t="s">
        <v>685</v>
      </c>
      <c r="H75" s="524" t="s">
        <v>685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 t="s">
        <v>685</v>
      </c>
      <c r="N75" s="524" t="s">
        <v>685</v>
      </c>
      <c r="O75" s="524" t="s">
        <v>685</v>
      </c>
      <c r="P75" s="524" t="s">
        <v>685</v>
      </c>
      <c r="Q75" s="524" t="s">
        <v>685</v>
      </c>
      <c r="R75" s="524" t="s">
        <v>685</v>
      </c>
      <c r="S75" s="524" t="s">
        <v>685</v>
      </c>
      <c r="T75" s="524" t="s">
        <v>685</v>
      </c>
      <c r="U75" s="524" t="s">
        <v>685</v>
      </c>
      <c r="V75" s="524" t="s">
        <v>685</v>
      </c>
      <c r="W75" s="524" t="s">
        <v>685</v>
      </c>
      <c r="X75" s="524" t="s">
        <v>685</v>
      </c>
      <c r="Y75" s="524" t="s">
        <v>685</v>
      </c>
      <c r="Z75" s="524" t="s">
        <v>685</v>
      </c>
      <c r="AA75" s="524" t="s">
        <v>685</v>
      </c>
      <c r="AB75" s="524" t="s">
        <v>685</v>
      </c>
      <c r="AC75" s="524" t="s">
        <v>685</v>
      </c>
      <c r="AD75" s="524" t="s">
        <v>685</v>
      </c>
      <c r="AE75" s="524" t="s">
        <v>685</v>
      </c>
      <c r="AF75" s="524" t="s">
        <v>685</v>
      </c>
      <c r="AG75" s="524" t="s">
        <v>685</v>
      </c>
      <c r="AH75" s="524" t="s">
        <v>685</v>
      </c>
      <c r="AI75" s="515"/>
    </row>
    <row r="76" spans="1:35" ht="16.5" customHeight="1">
      <c r="A76" s="499">
        <v>454</v>
      </c>
      <c r="B76" s="499">
        <v>55</v>
      </c>
      <c r="D76" s="515"/>
      <c r="E76" s="516"/>
      <c r="F76" s="517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15"/>
    </row>
    <row r="77" spans="1:35" ht="16.5" customHeight="1">
      <c r="A77" s="499">
        <v>166</v>
      </c>
      <c r="B77" s="499">
        <v>56</v>
      </c>
      <c r="C77" s="499" t="s">
        <v>684</v>
      </c>
      <c r="D77" s="518" t="s">
        <v>201</v>
      </c>
      <c r="E77" s="516" t="s">
        <v>562</v>
      </c>
      <c r="F77" s="517" t="s">
        <v>10</v>
      </c>
      <c r="G77" s="524" t="s">
        <v>685</v>
      </c>
      <c r="H77" s="524" t="s">
        <v>685</v>
      </c>
      <c r="I77" s="524" t="s">
        <v>685</v>
      </c>
      <c r="J77" s="524" t="s">
        <v>685</v>
      </c>
      <c r="K77" s="524" t="s">
        <v>685</v>
      </c>
      <c r="L77" s="524" t="s">
        <v>685</v>
      </c>
      <c r="M77" s="524" t="s">
        <v>685</v>
      </c>
      <c r="N77" s="524" t="s">
        <v>685</v>
      </c>
      <c r="O77" s="524" t="s">
        <v>685</v>
      </c>
      <c r="P77" s="524" t="s">
        <v>685</v>
      </c>
      <c r="Q77" s="524" t="s">
        <v>685</v>
      </c>
      <c r="R77" s="524" t="s">
        <v>685</v>
      </c>
      <c r="S77" s="524" t="s">
        <v>685</v>
      </c>
      <c r="T77" s="524" t="s">
        <v>685</v>
      </c>
      <c r="U77" s="524" t="s">
        <v>685</v>
      </c>
      <c r="V77" s="524" t="s">
        <v>685</v>
      </c>
      <c r="W77" s="524" t="s">
        <v>685</v>
      </c>
      <c r="X77" s="524" t="s">
        <v>685</v>
      </c>
      <c r="Y77" s="524" t="s">
        <v>685</v>
      </c>
      <c r="Z77" s="524" t="s">
        <v>685</v>
      </c>
      <c r="AA77" s="524" t="s">
        <v>685</v>
      </c>
      <c r="AB77" s="524" t="s">
        <v>685</v>
      </c>
      <c r="AC77" s="524" t="s">
        <v>685</v>
      </c>
      <c r="AD77" s="524" t="s">
        <v>685</v>
      </c>
      <c r="AE77" s="524" t="s">
        <v>685</v>
      </c>
      <c r="AF77" s="524" t="s">
        <v>685</v>
      </c>
      <c r="AG77" s="524" t="s">
        <v>685</v>
      </c>
      <c r="AH77" s="524" t="s">
        <v>685</v>
      </c>
      <c r="AI77" s="518" t="s">
        <v>201</v>
      </c>
    </row>
    <row r="78" spans="1:35" ht="16.5" customHeight="1">
      <c r="A78" s="499">
        <v>167</v>
      </c>
      <c r="B78" s="499">
        <v>56</v>
      </c>
      <c r="C78" s="499" t="s">
        <v>684</v>
      </c>
      <c r="D78" s="515"/>
      <c r="E78" s="516"/>
      <c r="F78" s="517" t="s">
        <v>11</v>
      </c>
      <c r="G78" s="524" t="s">
        <v>685</v>
      </c>
      <c r="H78" s="524" t="s">
        <v>685</v>
      </c>
      <c r="I78" s="524" t="s">
        <v>685</v>
      </c>
      <c r="J78" s="524" t="s">
        <v>685</v>
      </c>
      <c r="K78" s="524" t="s">
        <v>685</v>
      </c>
      <c r="L78" s="524" t="s">
        <v>685</v>
      </c>
      <c r="M78" s="524" t="s">
        <v>685</v>
      </c>
      <c r="N78" s="524" t="s">
        <v>685</v>
      </c>
      <c r="O78" s="524" t="s">
        <v>685</v>
      </c>
      <c r="P78" s="524" t="s">
        <v>685</v>
      </c>
      <c r="Q78" s="524" t="s">
        <v>685</v>
      </c>
      <c r="R78" s="524" t="s">
        <v>685</v>
      </c>
      <c r="S78" s="524" t="s">
        <v>685</v>
      </c>
      <c r="T78" s="524" t="s">
        <v>685</v>
      </c>
      <c r="U78" s="524" t="s">
        <v>685</v>
      </c>
      <c r="V78" s="524" t="s">
        <v>685</v>
      </c>
      <c r="W78" s="524" t="s">
        <v>685</v>
      </c>
      <c r="X78" s="524" t="s">
        <v>685</v>
      </c>
      <c r="Y78" s="524" t="s">
        <v>685</v>
      </c>
      <c r="Z78" s="524" t="s">
        <v>685</v>
      </c>
      <c r="AA78" s="524" t="s">
        <v>685</v>
      </c>
      <c r="AB78" s="524" t="s">
        <v>685</v>
      </c>
      <c r="AC78" s="524" t="s">
        <v>685</v>
      </c>
      <c r="AD78" s="524" t="s">
        <v>685</v>
      </c>
      <c r="AE78" s="524" t="s">
        <v>685</v>
      </c>
      <c r="AF78" s="524" t="s">
        <v>685</v>
      </c>
      <c r="AG78" s="524" t="s">
        <v>685</v>
      </c>
      <c r="AH78" s="524" t="s">
        <v>685</v>
      </c>
      <c r="AI78" s="515"/>
    </row>
    <row r="79" spans="1:35" ht="16.5" customHeight="1">
      <c r="A79" s="499">
        <v>168</v>
      </c>
      <c r="B79" s="499">
        <v>56</v>
      </c>
      <c r="C79" s="499" t="s">
        <v>684</v>
      </c>
      <c r="D79" s="515"/>
      <c r="E79" s="516"/>
      <c r="F79" s="517" t="s">
        <v>12</v>
      </c>
      <c r="G79" s="524" t="s">
        <v>685</v>
      </c>
      <c r="H79" s="524" t="s">
        <v>685</v>
      </c>
      <c r="I79" s="524" t="s">
        <v>685</v>
      </c>
      <c r="J79" s="524" t="s">
        <v>685</v>
      </c>
      <c r="K79" s="524" t="s">
        <v>685</v>
      </c>
      <c r="L79" s="524" t="s">
        <v>685</v>
      </c>
      <c r="M79" s="524" t="s">
        <v>685</v>
      </c>
      <c r="N79" s="524" t="s">
        <v>685</v>
      </c>
      <c r="O79" s="524" t="s">
        <v>685</v>
      </c>
      <c r="P79" s="524" t="s">
        <v>685</v>
      </c>
      <c r="Q79" s="524" t="s">
        <v>685</v>
      </c>
      <c r="R79" s="524" t="s">
        <v>685</v>
      </c>
      <c r="S79" s="524" t="s">
        <v>685</v>
      </c>
      <c r="T79" s="524" t="s">
        <v>685</v>
      </c>
      <c r="U79" s="524" t="s">
        <v>685</v>
      </c>
      <c r="V79" s="524" t="s">
        <v>685</v>
      </c>
      <c r="W79" s="524" t="s">
        <v>685</v>
      </c>
      <c r="X79" s="524" t="s">
        <v>685</v>
      </c>
      <c r="Y79" s="524" t="s">
        <v>685</v>
      </c>
      <c r="Z79" s="524" t="s">
        <v>685</v>
      </c>
      <c r="AA79" s="524" t="s">
        <v>685</v>
      </c>
      <c r="AB79" s="524" t="s">
        <v>685</v>
      </c>
      <c r="AC79" s="524" t="s">
        <v>685</v>
      </c>
      <c r="AD79" s="524" t="s">
        <v>685</v>
      </c>
      <c r="AE79" s="524" t="s">
        <v>685</v>
      </c>
      <c r="AF79" s="524" t="s">
        <v>685</v>
      </c>
      <c r="AG79" s="524" t="s">
        <v>685</v>
      </c>
      <c r="AH79" s="524" t="s">
        <v>685</v>
      </c>
      <c r="AI79" s="515"/>
    </row>
    <row r="80" spans="1:35" ht="16.5" customHeight="1">
      <c r="A80" s="519">
        <v>455</v>
      </c>
      <c r="B80" s="519">
        <v>56</v>
      </c>
      <c r="C80" s="519"/>
      <c r="D80" s="507"/>
      <c r="E80" s="520"/>
      <c r="F80" s="521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07"/>
    </row>
    <row r="92" spans="12:28" ht="13.5">
      <c r="L92" s="537" t="s">
        <v>708</v>
      </c>
      <c r="AB92" s="538" t="s">
        <v>709</v>
      </c>
    </row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I92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169</v>
      </c>
      <c r="B5" s="499">
        <v>57</v>
      </c>
      <c r="C5" s="499" t="s">
        <v>684</v>
      </c>
      <c r="D5" s="518" t="s">
        <v>202</v>
      </c>
      <c r="E5" s="516" t="s">
        <v>563</v>
      </c>
      <c r="F5" s="517" t="s">
        <v>10</v>
      </c>
      <c r="G5" s="524">
        <v>9724</v>
      </c>
      <c r="H5" s="524">
        <v>1</v>
      </c>
      <c r="I5" s="524" t="s">
        <v>685</v>
      </c>
      <c r="J5" s="524" t="s">
        <v>685</v>
      </c>
      <c r="K5" s="524" t="s">
        <v>685</v>
      </c>
      <c r="L5" s="524" t="s">
        <v>685</v>
      </c>
      <c r="M5" s="524">
        <v>1</v>
      </c>
      <c r="N5" s="524">
        <v>2</v>
      </c>
      <c r="O5" s="524">
        <v>2</v>
      </c>
      <c r="P5" s="524">
        <v>3</v>
      </c>
      <c r="Q5" s="524">
        <v>6</v>
      </c>
      <c r="R5" s="524">
        <v>16</v>
      </c>
      <c r="S5" s="524">
        <v>23</v>
      </c>
      <c r="T5" s="524">
        <v>29</v>
      </c>
      <c r="U5" s="524">
        <v>63</v>
      </c>
      <c r="V5" s="524">
        <v>99</v>
      </c>
      <c r="W5" s="524">
        <v>163</v>
      </c>
      <c r="X5" s="524">
        <v>301</v>
      </c>
      <c r="Y5" s="524">
        <v>376</v>
      </c>
      <c r="Z5" s="524">
        <v>548</v>
      </c>
      <c r="AA5" s="524">
        <v>914</v>
      </c>
      <c r="AB5" s="524">
        <v>1381</v>
      </c>
      <c r="AC5" s="524">
        <v>1712</v>
      </c>
      <c r="AD5" s="524">
        <v>1833</v>
      </c>
      <c r="AE5" s="524">
        <v>1547</v>
      </c>
      <c r="AF5" s="524">
        <v>605</v>
      </c>
      <c r="AG5" s="524">
        <v>100</v>
      </c>
      <c r="AH5" s="524" t="s">
        <v>685</v>
      </c>
      <c r="AI5" s="518" t="s">
        <v>202</v>
      </c>
    </row>
    <row r="6" spans="1:35" ht="16.5" customHeight="1">
      <c r="A6" s="499">
        <v>170</v>
      </c>
      <c r="B6" s="499">
        <v>57</v>
      </c>
      <c r="C6" s="499" t="s">
        <v>684</v>
      </c>
      <c r="D6" s="515"/>
      <c r="E6" s="516"/>
      <c r="F6" s="517" t="s">
        <v>11</v>
      </c>
      <c r="G6" s="524">
        <v>4631</v>
      </c>
      <c r="H6" s="524" t="s">
        <v>685</v>
      </c>
      <c r="I6" s="524" t="s">
        <v>685</v>
      </c>
      <c r="J6" s="524" t="s">
        <v>685</v>
      </c>
      <c r="K6" s="524" t="s">
        <v>685</v>
      </c>
      <c r="L6" s="524" t="s">
        <v>685</v>
      </c>
      <c r="M6" s="524" t="s">
        <v>685</v>
      </c>
      <c r="N6" s="524">
        <v>1</v>
      </c>
      <c r="O6" s="524" t="s">
        <v>685</v>
      </c>
      <c r="P6" s="524">
        <v>2</v>
      </c>
      <c r="Q6" s="524">
        <v>5</v>
      </c>
      <c r="R6" s="524">
        <v>7</v>
      </c>
      <c r="S6" s="524">
        <v>17</v>
      </c>
      <c r="T6" s="524">
        <v>22</v>
      </c>
      <c r="U6" s="524">
        <v>46</v>
      </c>
      <c r="V6" s="524">
        <v>76</v>
      </c>
      <c r="W6" s="524">
        <v>118</v>
      </c>
      <c r="X6" s="524">
        <v>220</v>
      </c>
      <c r="Y6" s="524">
        <v>286</v>
      </c>
      <c r="Z6" s="524">
        <v>375</v>
      </c>
      <c r="AA6" s="524">
        <v>590</v>
      </c>
      <c r="AB6" s="524">
        <v>830</v>
      </c>
      <c r="AC6" s="524">
        <v>837</v>
      </c>
      <c r="AD6" s="524">
        <v>642</v>
      </c>
      <c r="AE6" s="524">
        <v>425</v>
      </c>
      <c r="AF6" s="524">
        <v>119</v>
      </c>
      <c r="AG6" s="524">
        <v>13</v>
      </c>
      <c r="AH6" s="524" t="s">
        <v>685</v>
      </c>
      <c r="AI6" s="515"/>
    </row>
    <row r="7" spans="1:35" ht="16.5" customHeight="1">
      <c r="A7" s="499">
        <v>171</v>
      </c>
      <c r="B7" s="499">
        <v>57</v>
      </c>
      <c r="C7" s="499" t="s">
        <v>684</v>
      </c>
      <c r="D7" s="515"/>
      <c r="E7" s="516"/>
      <c r="F7" s="517" t="s">
        <v>12</v>
      </c>
      <c r="G7" s="524">
        <v>5093</v>
      </c>
      <c r="H7" s="524">
        <v>1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>
        <v>1</v>
      </c>
      <c r="N7" s="524">
        <v>1</v>
      </c>
      <c r="O7" s="524">
        <v>2</v>
      </c>
      <c r="P7" s="524">
        <v>1</v>
      </c>
      <c r="Q7" s="524">
        <v>1</v>
      </c>
      <c r="R7" s="524">
        <v>9</v>
      </c>
      <c r="S7" s="524">
        <v>6</v>
      </c>
      <c r="T7" s="524">
        <v>7</v>
      </c>
      <c r="U7" s="524">
        <v>17</v>
      </c>
      <c r="V7" s="524">
        <v>23</v>
      </c>
      <c r="W7" s="524">
        <v>45</v>
      </c>
      <c r="X7" s="524">
        <v>81</v>
      </c>
      <c r="Y7" s="524">
        <v>90</v>
      </c>
      <c r="Z7" s="524">
        <v>173</v>
      </c>
      <c r="AA7" s="524">
        <v>324</v>
      </c>
      <c r="AB7" s="524">
        <v>551</v>
      </c>
      <c r="AC7" s="524">
        <v>875</v>
      </c>
      <c r="AD7" s="524">
        <v>1191</v>
      </c>
      <c r="AE7" s="524">
        <v>1122</v>
      </c>
      <c r="AF7" s="524">
        <v>486</v>
      </c>
      <c r="AG7" s="524">
        <v>87</v>
      </c>
      <c r="AH7" s="524" t="s">
        <v>685</v>
      </c>
      <c r="AI7" s="515"/>
    </row>
    <row r="8" spans="1:35" ht="16.5" customHeight="1">
      <c r="A8" s="499">
        <v>456</v>
      </c>
      <c r="B8" s="499">
        <v>57</v>
      </c>
      <c r="D8" s="515"/>
      <c r="E8" s="516"/>
      <c r="F8" s="517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6.5" customHeight="1">
      <c r="A9" s="499">
        <v>172</v>
      </c>
      <c r="B9" s="499">
        <v>58</v>
      </c>
      <c r="C9" s="499" t="s">
        <v>684</v>
      </c>
      <c r="D9" s="518" t="s">
        <v>203</v>
      </c>
      <c r="E9" s="516" t="s">
        <v>564</v>
      </c>
      <c r="F9" s="517" t="s">
        <v>10</v>
      </c>
      <c r="G9" s="524">
        <v>189</v>
      </c>
      <c r="H9" s="524" t="s">
        <v>685</v>
      </c>
      <c r="I9" s="524" t="s">
        <v>685</v>
      </c>
      <c r="J9" s="524" t="s">
        <v>685</v>
      </c>
      <c r="K9" s="524" t="s">
        <v>685</v>
      </c>
      <c r="L9" s="524" t="s">
        <v>685</v>
      </c>
      <c r="M9" s="524" t="s">
        <v>685</v>
      </c>
      <c r="N9" s="524" t="s">
        <v>685</v>
      </c>
      <c r="O9" s="524" t="s">
        <v>685</v>
      </c>
      <c r="P9" s="524" t="s">
        <v>685</v>
      </c>
      <c r="Q9" s="524" t="s">
        <v>685</v>
      </c>
      <c r="R9" s="524" t="s">
        <v>685</v>
      </c>
      <c r="S9" s="524" t="s">
        <v>685</v>
      </c>
      <c r="T9" s="524" t="s">
        <v>685</v>
      </c>
      <c r="U9" s="524" t="s">
        <v>685</v>
      </c>
      <c r="V9" s="524" t="s">
        <v>685</v>
      </c>
      <c r="W9" s="524">
        <v>1</v>
      </c>
      <c r="X9" s="524">
        <v>3</v>
      </c>
      <c r="Y9" s="524">
        <v>2</v>
      </c>
      <c r="Z9" s="524">
        <v>2</v>
      </c>
      <c r="AA9" s="524">
        <v>5</v>
      </c>
      <c r="AB9" s="524">
        <v>13</v>
      </c>
      <c r="AC9" s="524">
        <v>28</v>
      </c>
      <c r="AD9" s="524">
        <v>48</v>
      </c>
      <c r="AE9" s="524">
        <v>50</v>
      </c>
      <c r="AF9" s="524">
        <v>29</v>
      </c>
      <c r="AG9" s="524">
        <v>8</v>
      </c>
      <c r="AH9" s="524" t="s">
        <v>685</v>
      </c>
      <c r="AI9" s="518" t="s">
        <v>203</v>
      </c>
    </row>
    <row r="10" spans="1:35" ht="16.5" customHeight="1">
      <c r="A10" s="499">
        <v>173</v>
      </c>
      <c r="B10" s="499">
        <v>58</v>
      </c>
      <c r="C10" s="499" t="s">
        <v>684</v>
      </c>
      <c r="D10" s="515"/>
      <c r="E10" s="516"/>
      <c r="F10" s="517" t="s">
        <v>11</v>
      </c>
      <c r="G10" s="524">
        <v>54</v>
      </c>
      <c r="H10" s="524" t="s">
        <v>685</v>
      </c>
      <c r="I10" s="524" t="s">
        <v>685</v>
      </c>
      <c r="J10" s="524" t="s">
        <v>685</v>
      </c>
      <c r="K10" s="524" t="s">
        <v>685</v>
      </c>
      <c r="L10" s="524" t="s">
        <v>685</v>
      </c>
      <c r="M10" s="524" t="s">
        <v>685</v>
      </c>
      <c r="N10" s="524" t="s">
        <v>685</v>
      </c>
      <c r="O10" s="524" t="s">
        <v>685</v>
      </c>
      <c r="P10" s="524" t="s">
        <v>685</v>
      </c>
      <c r="Q10" s="524" t="s">
        <v>685</v>
      </c>
      <c r="R10" s="524" t="s">
        <v>685</v>
      </c>
      <c r="S10" s="524" t="s">
        <v>685</v>
      </c>
      <c r="T10" s="524" t="s">
        <v>685</v>
      </c>
      <c r="U10" s="524" t="s">
        <v>685</v>
      </c>
      <c r="V10" s="524" t="s">
        <v>685</v>
      </c>
      <c r="W10" s="524">
        <v>1</v>
      </c>
      <c r="X10" s="524">
        <v>2</v>
      </c>
      <c r="Y10" s="524">
        <v>2</v>
      </c>
      <c r="Z10" s="524">
        <v>2</v>
      </c>
      <c r="AA10" s="524">
        <v>2</v>
      </c>
      <c r="AB10" s="524">
        <v>7</v>
      </c>
      <c r="AC10" s="524">
        <v>6</v>
      </c>
      <c r="AD10" s="524">
        <v>10</v>
      </c>
      <c r="AE10" s="524">
        <v>14</v>
      </c>
      <c r="AF10" s="524">
        <v>5</v>
      </c>
      <c r="AG10" s="524">
        <v>3</v>
      </c>
      <c r="AH10" s="524" t="s">
        <v>685</v>
      </c>
      <c r="AI10" s="515"/>
    </row>
    <row r="11" spans="1:35" ht="16.5" customHeight="1">
      <c r="A11" s="499">
        <v>174</v>
      </c>
      <c r="B11" s="499">
        <v>58</v>
      </c>
      <c r="C11" s="499" t="s">
        <v>684</v>
      </c>
      <c r="D11" s="515"/>
      <c r="E11" s="516"/>
      <c r="F11" s="517" t="s">
        <v>12</v>
      </c>
      <c r="G11" s="524">
        <v>135</v>
      </c>
      <c r="H11" s="524" t="s">
        <v>685</v>
      </c>
      <c r="I11" s="524" t="s">
        <v>685</v>
      </c>
      <c r="J11" s="524" t="s">
        <v>685</v>
      </c>
      <c r="K11" s="524" t="s">
        <v>685</v>
      </c>
      <c r="L11" s="524" t="s">
        <v>685</v>
      </c>
      <c r="M11" s="524" t="s">
        <v>685</v>
      </c>
      <c r="N11" s="524" t="s">
        <v>685</v>
      </c>
      <c r="O11" s="524" t="s">
        <v>685</v>
      </c>
      <c r="P11" s="524" t="s">
        <v>685</v>
      </c>
      <c r="Q11" s="524" t="s">
        <v>685</v>
      </c>
      <c r="R11" s="524" t="s">
        <v>685</v>
      </c>
      <c r="S11" s="524" t="s">
        <v>685</v>
      </c>
      <c r="T11" s="524" t="s">
        <v>685</v>
      </c>
      <c r="U11" s="524" t="s">
        <v>685</v>
      </c>
      <c r="V11" s="524" t="s">
        <v>685</v>
      </c>
      <c r="W11" s="524" t="s">
        <v>685</v>
      </c>
      <c r="X11" s="524">
        <v>1</v>
      </c>
      <c r="Y11" s="524" t="s">
        <v>685</v>
      </c>
      <c r="Z11" s="524" t="s">
        <v>685</v>
      </c>
      <c r="AA11" s="524">
        <v>3</v>
      </c>
      <c r="AB11" s="524">
        <v>6</v>
      </c>
      <c r="AC11" s="524">
        <v>22</v>
      </c>
      <c r="AD11" s="524">
        <v>38</v>
      </c>
      <c r="AE11" s="524">
        <v>36</v>
      </c>
      <c r="AF11" s="524">
        <v>24</v>
      </c>
      <c r="AG11" s="524">
        <v>5</v>
      </c>
      <c r="AH11" s="524" t="s">
        <v>685</v>
      </c>
      <c r="AI11" s="515"/>
    </row>
    <row r="12" spans="1:35" ht="16.5" customHeight="1">
      <c r="A12" s="499">
        <v>457</v>
      </c>
      <c r="B12" s="499">
        <v>58</v>
      </c>
      <c r="D12" s="515"/>
      <c r="E12" s="516"/>
      <c r="F12" s="517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6.5" customHeight="1">
      <c r="A13" s="499">
        <v>175</v>
      </c>
      <c r="B13" s="499">
        <v>59</v>
      </c>
      <c r="C13" s="499" t="s">
        <v>684</v>
      </c>
      <c r="D13" s="518" t="s">
        <v>204</v>
      </c>
      <c r="E13" s="516" t="s">
        <v>565</v>
      </c>
      <c r="F13" s="517" t="s">
        <v>10</v>
      </c>
      <c r="G13" s="524">
        <v>96</v>
      </c>
      <c r="H13" s="524" t="s">
        <v>685</v>
      </c>
      <c r="I13" s="524" t="s">
        <v>685</v>
      </c>
      <c r="J13" s="524" t="s">
        <v>685</v>
      </c>
      <c r="K13" s="524" t="s">
        <v>685</v>
      </c>
      <c r="L13" s="524" t="s">
        <v>685</v>
      </c>
      <c r="M13" s="524" t="s">
        <v>685</v>
      </c>
      <c r="N13" s="524" t="s">
        <v>685</v>
      </c>
      <c r="O13" s="524" t="s">
        <v>685</v>
      </c>
      <c r="P13" s="524" t="s">
        <v>685</v>
      </c>
      <c r="Q13" s="524" t="s">
        <v>685</v>
      </c>
      <c r="R13" s="524" t="s">
        <v>685</v>
      </c>
      <c r="S13" s="524" t="s">
        <v>685</v>
      </c>
      <c r="T13" s="524" t="s">
        <v>685</v>
      </c>
      <c r="U13" s="524" t="s">
        <v>685</v>
      </c>
      <c r="V13" s="524" t="s">
        <v>685</v>
      </c>
      <c r="W13" s="524">
        <v>1</v>
      </c>
      <c r="X13" s="524">
        <v>3</v>
      </c>
      <c r="Y13" s="524">
        <v>2</v>
      </c>
      <c r="Z13" s="524">
        <v>1</v>
      </c>
      <c r="AA13" s="524">
        <v>3</v>
      </c>
      <c r="AB13" s="524">
        <v>8</v>
      </c>
      <c r="AC13" s="524">
        <v>19</v>
      </c>
      <c r="AD13" s="524">
        <v>20</v>
      </c>
      <c r="AE13" s="524">
        <v>23</v>
      </c>
      <c r="AF13" s="524">
        <v>11</v>
      </c>
      <c r="AG13" s="524">
        <v>5</v>
      </c>
      <c r="AH13" s="524" t="s">
        <v>685</v>
      </c>
      <c r="AI13" s="518" t="s">
        <v>204</v>
      </c>
    </row>
    <row r="14" spans="1:35" ht="16.5" customHeight="1">
      <c r="A14" s="499">
        <v>176</v>
      </c>
      <c r="B14" s="499">
        <v>59</v>
      </c>
      <c r="C14" s="499" t="s">
        <v>684</v>
      </c>
      <c r="D14" s="515"/>
      <c r="E14" s="516"/>
      <c r="F14" s="517" t="s">
        <v>11</v>
      </c>
      <c r="G14" s="524">
        <v>25</v>
      </c>
      <c r="H14" s="524" t="s">
        <v>685</v>
      </c>
      <c r="I14" s="524" t="s">
        <v>685</v>
      </c>
      <c r="J14" s="524" t="s">
        <v>685</v>
      </c>
      <c r="K14" s="524" t="s">
        <v>685</v>
      </c>
      <c r="L14" s="524" t="s">
        <v>685</v>
      </c>
      <c r="M14" s="524" t="s">
        <v>685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 t="s">
        <v>685</v>
      </c>
      <c r="T14" s="524" t="s">
        <v>685</v>
      </c>
      <c r="U14" s="524" t="s">
        <v>685</v>
      </c>
      <c r="V14" s="524" t="s">
        <v>685</v>
      </c>
      <c r="W14" s="524">
        <v>1</v>
      </c>
      <c r="X14" s="524">
        <v>2</v>
      </c>
      <c r="Y14" s="524">
        <v>2</v>
      </c>
      <c r="Z14" s="524">
        <v>1</v>
      </c>
      <c r="AA14" s="524">
        <v>1</v>
      </c>
      <c r="AB14" s="524">
        <v>4</v>
      </c>
      <c r="AC14" s="524">
        <v>4</v>
      </c>
      <c r="AD14" s="524">
        <v>1</v>
      </c>
      <c r="AE14" s="524">
        <v>6</v>
      </c>
      <c r="AF14" s="524">
        <v>2</v>
      </c>
      <c r="AG14" s="524">
        <v>1</v>
      </c>
      <c r="AH14" s="524" t="s">
        <v>685</v>
      </c>
      <c r="AI14" s="515"/>
    </row>
    <row r="15" spans="1:35" ht="16.5" customHeight="1">
      <c r="A15" s="499">
        <v>177</v>
      </c>
      <c r="B15" s="499">
        <v>59</v>
      </c>
      <c r="C15" s="499" t="s">
        <v>684</v>
      </c>
      <c r="D15" s="515"/>
      <c r="E15" s="516"/>
      <c r="F15" s="517" t="s">
        <v>12</v>
      </c>
      <c r="G15" s="524">
        <v>71</v>
      </c>
      <c r="H15" s="524" t="s">
        <v>685</v>
      </c>
      <c r="I15" s="524" t="s">
        <v>685</v>
      </c>
      <c r="J15" s="524" t="s">
        <v>685</v>
      </c>
      <c r="K15" s="524" t="s">
        <v>685</v>
      </c>
      <c r="L15" s="524" t="s">
        <v>685</v>
      </c>
      <c r="M15" s="524" t="s">
        <v>685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 t="s">
        <v>685</v>
      </c>
      <c r="S15" s="524" t="s">
        <v>685</v>
      </c>
      <c r="T15" s="524" t="s">
        <v>685</v>
      </c>
      <c r="U15" s="524" t="s">
        <v>685</v>
      </c>
      <c r="V15" s="524" t="s">
        <v>685</v>
      </c>
      <c r="W15" s="524" t="s">
        <v>685</v>
      </c>
      <c r="X15" s="524">
        <v>1</v>
      </c>
      <c r="Y15" s="524" t="s">
        <v>685</v>
      </c>
      <c r="Z15" s="524" t="s">
        <v>685</v>
      </c>
      <c r="AA15" s="524">
        <v>2</v>
      </c>
      <c r="AB15" s="524">
        <v>4</v>
      </c>
      <c r="AC15" s="524">
        <v>15</v>
      </c>
      <c r="AD15" s="524">
        <v>19</v>
      </c>
      <c r="AE15" s="524">
        <v>17</v>
      </c>
      <c r="AF15" s="524">
        <v>9</v>
      </c>
      <c r="AG15" s="524">
        <v>4</v>
      </c>
      <c r="AH15" s="524" t="s">
        <v>685</v>
      </c>
      <c r="AI15" s="515"/>
    </row>
    <row r="16" spans="1:35" ht="16.5" customHeight="1">
      <c r="A16" s="499">
        <v>458</v>
      </c>
      <c r="B16" s="499">
        <v>59</v>
      </c>
      <c r="D16" s="515"/>
      <c r="E16" s="516"/>
      <c r="F16" s="517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6.5" customHeight="1">
      <c r="A17" s="499">
        <v>178</v>
      </c>
      <c r="B17" s="499">
        <v>60</v>
      </c>
      <c r="C17" s="499" t="s">
        <v>684</v>
      </c>
      <c r="D17" s="518" t="s">
        <v>205</v>
      </c>
      <c r="E17" s="516" t="s">
        <v>566</v>
      </c>
      <c r="F17" s="517" t="s">
        <v>10</v>
      </c>
      <c r="G17" s="524">
        <v>93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 t="s">
        <v>685</v>
      </c>
      <c r="R17" s="524" t="s">
        <v>685</v>
      </c>
      <c r="S17" s="524" t="s">
        <v>685</v>
      </c>
      <c r="T17" s="524" t="s">
        <v>685</v>
      </c>
      <c r="U17" s="524" t="s">
        <v>685</v>
      </c>
      <c r="V17" s="524" t="s">
        <v>685</v>
      </c>
      <c r="W17" s="524" t="s">
        <v>685</v>
      </c>
      <c r="X17" s="524" t="s">
        <v>685</v>
      </c>
      <c r="Y17" s="524" t="s">
        <v>685</v>
      </c>
      <c r="Z17" s="524">
        <v>1</v>
      </c>
      <c r="AA17" s="524">
        <v>2</v>
      </c>
      <c r="AB17" s="524">
        <v>5</v>
      </c>
      <c r="AC17" s="524">
        <v>9</v>
      </c>
      <c r="AD17" s="524">
        <v>28</v>
      </c>
      <c r="AE17" s="524">
        <v>27</v>
      </c>
      <c r="AF17" s="524">
        <v>18</v>
      </c>
      <c r="AG17" s="524">
        <v>3</v>
      </c>
      <c r="AH17" s="524" t="s">
        <v>685</v>
      </c>
      <c r="AI17" s="518" t="s">
        <v>205</v>
      </c>
    </row>
    <row r="18" spans="1:35" ht="16.5" customHeight="1">
      <c r="A18" s="499">
        <v>179</v>
      </c>
      <c r="B18" s="499">
        <v>60</v>
      </c>
      <c r="C18" s="499" t="s">
        <v>684</v>
      </c>
      <c r="D18" s="515"/>
      <c r="E18" s="516"/>
      <c r="F18" s="517" t="s">
        <v>11</v>
      </c>
      <c r="G18" s="524">
        <v>29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 t="s">
        <v>685</v>
      </c>
      <c r="R18" s="524" t="s">
        <v>685</v>
      </c>
      <c r="S18" s="524" t="s">
        <v>685</v>
      </c>
      <c r="T18" s="524" t="s">
        <v>685</v>
      </c>
      <c r="U18" s="524" t="s">
        <v>685</v>
      </c>
      <c r="V18" s="524" t="s">
        <v>685</v>
      </c>
      <c r="W18" s="524" t="s">
        <v>685</v>
      </c>
      <c r="X18" s="524" t="s">
        <v>685</v>
      </c>
      <c r="Y18" s="524" t="s">
        <v>685</v>
      </c>
      <c r="Z18" s="524">
        <v>1</v>
      </c>
      <c r="AA18" s="524">
        <v>1</v>
      </c>
      <c r="AB18" s="524">
        <v>3</v>
      </c>
      <c r="AC18" s="524">
        <v>2</v>
      </c>
      <c r="AD18" s="524">
        <v>9</v>
      </c>
      <c r="AE18" s="524">
        <v>8</v>
      </c>
      <c r="AF18" s="524">
        <v>3</v>
      </c>
      <c r="AG18" s="524">
        <v>2</v>
      </c>
      <c r="AH18" s="524" t="s">
        <v>685</v>
      </c>
      <c r="AI18" s="515"/>
    </row>
    <row r="19" spans="1:35" ht="16.5" customHeight="1">
      <c r="A19" s="499">
        <v>180</v>
      </c>
      <c r="B19" s="499">
        <v>60</v>
      </c>
      <c r="C19" s="499" t="s">
        <v>684</v>
      </c>
      <c r="D19" s="515"/>
      <c r="E19" s="516"/>
      <c r="F19" s="517" t="s">
        <v>12</v>
      </c>
      <c r="G19" s="524">
        <v>64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 t="s">
        <v>685</v>
      </c>
      <c r="U19" s="524" t="s">
        <v>685</v>
      </c>
      <c r="V19" s="524" t="s">
        <v>685</v>
      </c>
      <c r="W19" s="524" t="s">
        <v>685</v>
      </c>
      <c r="X19" s="524" t="s">
        <v>685</v>
      </c>
      <c r="Y19" s="524" t="s">
        <v>685</v>
      </c>
      <c r="Z19" s="524" t="s">
        <v>685</v>
      </c>
      <c r="AA19" s="524">
        <v>1</v>
      </c>
      <c r="AB19" s="524">
        <v>2</v>
      </c>
      <c r="AC19" s="524">
        <v>7</v>
      </c>
      <c r="AD19" s="524">
        <v>19</v>
      </c>
      <c r="AE19" s="524">
        <v>19</v>
      </c>
      <c r="AF19" s="524">
        <v>15</v>
      </c>
      <c r="AG19" s="524">
        <v>1</v>
      </c>
      <c r="AH19" s="524" t="s">
        <v>685</v>
      </c>
      <c r="AI19" s="515"/>
    </row>
    <row r="20" spans="1:35" ht="16.5" customHeight="1">
      <c r="A20" s="499">
        <v>459</v>
      </c>
      <c r="B20" s="499">
        <v>60</v>
      </c>
      <c r="D20" s="515"/>
      <c r="E20" s="516"/>
      <c r="F20" s="517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181</v>
      </c>
      <c r="B21" s="499">
        <v>61</v>
      </c>
      <c r="C21" s="499" t="s">
        <v>684</v>
      </c>
      <c r="D21" s="518" t="s">
        <v>206</v>
      </c>
      <c r="E21" s="516" t="s">
        <v>567</v>
      </c>
      <c r="F21" s="517" t="s">
        <v>10</v>
      </c>
      <c r="G21" s="524">
        <v>4929</v>
      </c>
      <c r="H21" s="524">
        <v>1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>
        <v>1</v>
      </c>
      <c r="N21" s="524">
        <v>2</v>
      </c>
      <c r="O21" s="524">
        <v>2</v>
      </c>
      <c r="P21" s="524">
        <v>2</v>
      </c>
      <c r="Q21" s="524">
        <v>4</v>
      </c>
      <c r="R21" s="524">
        <v>12</v>
      </c>
      <c r="S21" s="524">
        <v>16</v>
      </c>
      <c r="T21" s="524">
        <v>12</v>
      </c>
      <c r="U21" s="524">
        <v>29</v>
      </c>
      <c r="V21" s="524">
        <v>43</v>
      </c>
      <c r="W21" s="524">
        <v>82</v>
      </c>
      <c r="X21" s="524">
        <v>133</v>
      </c>
      <c r="Y21" s="524">
        <v>205</v>
      </c>
      <c r="Z21" s="524">
        <v>300</v>
      </c>
      <c r="AA21" s="524">
        <v>467</v>
      </c>
      <c r="AB21" s="524">
        <v>673</v>
      </c>
      <c r="AC21" s="524">
        <v>799</v>
      </c>
      <c r="AD21" s="524">
        <v>926</v>
      </c>
      <c r="AE21" s="524">
        <v>834</v>
      </c>
      <c r="AF21" s="524">
        <v>330</v>
      </c>
      <c r="AG21" s="524">
        <v>57</v>
      </c>
      <c r="AH21" s="524" t="s">
        <v>685</v>
      </c>
      <c r="AI21" s="518" t="s">
        <v>206</v>
      </c>
    </row>
    <row r="22" spans="1:35" ht="16.5" customHeight="1">
      <c r="A22" s="499">
        <v>182</v>
      </c>
      <c r="B22" s="499">
        <v>61</v>
      </c>
      <c r="C22" s="499" t="s">
        <v>684</v>
      </c>
      <c r="D22" s="515"/>
      <c r="E22" s="516"/>
      <c r="F22" s="517" t="s">
        <v>11</v>
      </c>
      <c r="G22" s="524">
        <v>2309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>
        <v>1</v>
      </c>
      <c r="O22" s="524" t="s">
        <v>685</v>
      </c>
      <c r="P22" s="524">
        <v>2</v>
      </c>
      <c r="Q22" s="524">
        <v>3</v>
      </c>
      <c r="R22" s="524">
        <v>6</v>
      </c>
      <c r="S22" s="524">
        <v>14</v>
      </c>
      <c r="T22" s="524">
        <v>10</v>
      </c>
      <c r="U22" s="524">
        <v>25</v>
      </c>
      <c r="V22" s="524">
        <v>39</v>
      </c>
      <c r="W22" s="524">
        <v>57</v>
      </c>
      <c r="X22" s="524">
        <v>96</v>
      </c>
      <c r="Y22" s="524">
        <v>162</v>
      </c>
      <c r="Z22" s="524">
        <v>206</v>
      </c>
      <c r="AA22" s="524">
        <v>302</v>
      </c>
      <c r="AB22" s="524">
        <v>402</v>
      </c>
      <c r="AC22" s="524">
        <v>401</v>
      </c>
      <c r="AD22" s="524">
        <v>296</v>
      </c>
      <c r="AE22" s="524">
        <v>219</v>
      </c>
      <c r="AF22" s="524">
        <v>61</v>
      </c>
      <c r="AG22" s="524">
        <v>7</v>
      </c>
      <c r="AH22" s="524" t="s">
        <v>685</v>
      </c>
      <c r="AI22" s="515"/>
    </row>
    <row r="23" spans="1:35" ht="16.5" customHeight="1">
      <c r="A23" s="499">
        <v>183</v>
      </c>
      <c r="B23" s="499">
        <v>61</v>
      </c>
      <c r="C23" s="499" t="s">
        <v>684</v>
      </c>
      <c r="D23" s="515"/>
      <c r="E23" s="516"/>
      <c r="F23" s="517" t="s">
        <v>12</v>
      </c>
      <c r="G23" s="524">
        <v>2620</v>
      </c>
      <c r="H23" s="524">
        <v>1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>
        <v>1</v>
      </c>
      <c r="N23" s="524">
        <v>1</v>
      </c>
      <c r="O23" s="524">
        <v>2</v>
      </c>
      <c r="P23" s="524" t="s">
        <v>685</v>
      </c>
      <c r="Q23" s="524">
        <v>1</v>
      </c>
      <c r="R23" s="524">
        <v>6</v>
      </c>
      <c r="S23" s="524">
        <v>2</v>
      </c>
      <c r="T23" s="524">
        <v>2</v>
      </c>
      <c r="U23" s="524">
        <v>4</v>
      </c>
      <c r="V23" s="524">
        <v>4</v>
      </c>
      <c r="W23" s="524">
        <v>25</v>
      </c>
      <c r="X23" s="524">
        <v>37</v>
      </c>
      <c r="Y23" s="524">
        <v>43</v>
      </c>
      <c r="Z23" s="524">
        <v>94</v>
      </c>
      <c r="AA23" s="524">
        <v>165</v>
      </c>
      <c r="AB23" s="524">
        <v>271</v>
      </c>
      <c r="AC23" s="524">
        <v>398</v>
      </c>
      <c r="AD23" s="524">
        <v>630</v>
      </c>
      <c r="AE23" s="524">
        <v>615</v>
      </c>
      <c r="AF23" s="524">
        <v>269</v>
      </c>
      <c r="AG23" s="524">
        <v>50</v>
      </c>
      <c r="AH23" s="524" t="s">
        <v>685</v>
      </c>
      <c r="AI23" s="515"/>
    </row>
    <row r="24" spans="1:35" ht="16.5" customHeight="1">
      <c r="A24" s="499">
        <v>460</v>
      </c>
      <c r="B24" s="499">
        <v>61</v>
      </c>
      <c r="D24" s="515"/>
      <c r="E24" s="516"/>
      <c r="F24" s="517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184</v>
      </c>
      <c r="B25" s="499">
        <v>62</v>
      </c>
      <c r="C25" s="499" t="s">
        <v>684</v>
      </c>
      <c r="D25" s="518" t="s">
        <v>208</v>
      </c>
      <c r="E25" s="516" t="s">
        <v>568</v>
      </c>
      <c r="F25" s="517" t="s">
        <v>10</v>
      </c>
      <c r="G25" s="524">
        <v>68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 t="s">
        <v>685</v>
      </c>
      <c r="O25" s="524" t="s">
        <v>685</v>
      </c>
      <c r="P25" s="524" t="s">
        <v>685</v>
      </c>
      <c r="Q25" s="524" t="s">
        <v>685</v>
      </c>
      <c r="R25" s="524" t="s">
        <v>685</v>
      </c>
      <c r="S25" s="524" t="s">
        <v>685</v>
      </c>
      <c r="T25" s="524" t="s">
        <v>685</v>
      </c>
      <c r="U25" s="524" t="s">
        <v>685</v>
      </c>
      <c r="V25" s="524" t="s">
        <v>685</v>
      </c>
      <c r="W25" s="524" t="s">
        <v>685</v>
      </c>
      <c r="X25" s="524">
        <v>1</v>
      </c>
      <c r="Y25" s="524">
        <v>2</v>
      </c>
      <c r="Z25" s="524">
        <v>2</v>
      </c>
      <c r="AA25" s="524">
        <v>9</v>
      </c>
      <c r="AB25" s="524">
        <v>11</v>
      </c>
      <c r="AC25" s="524">
        <v>7</v>
      </c>
      <c r="AD25" s="524">
        <v>11</v>
      </c>
      <c r="AE25" s="524">
        <v>17</v>
      </c>
      <c r="AF25" s="524">
        <v>7</v>
      </c>
      <c r="AG25" s="524">
        <v>1</v>
      </c>
      <c r="AH25" s="524" t="s">
        <v>685</v>
      </c>
      <c r="AI25" s="518" t="s">
        <v>208</v>
      </c>
    </row>
    <row r="26" spans="1:35" ht="16.5" customHeight="1">
      <c r="A26" s="499">
        <v>185</v>
      </c>
      <c r="B26" s="499">
        <v>62</v>
      </c>
      <c r="C26" s="499" t="s">
        <v>684</v>
      </c>
      <c r="D26" s="515"/>
      <c r="E26" s="516"/>
      <c r="F26" s="517" t="s">
        <v>11</v>
      </c>
      <c r="G26" s="524">
        <v>18</v>
      </c>
      <c r="H26" s="524" t="s">
        <v>685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 t="s">
        <v>685</v>
      </c>
      <c r="N26" s="524" t="s">
        <v>685</v>
      </c>
      <c r="O26" s="524" t="s">
        <v>685</v>
      </c>
      <c r="P26" s="524" t="s">
        <v>685</v>
      </c>
      <c r="Q26" s="524" t="s">
        <v>685</v>
      </c>
      <c r="R26" s="524" t="s">
        <v>685</v>
      </c>
      <c r="S26" s="524" t="s">
        <v>685</v>
      </c>
      <c r="T26" s="524" t="s">
        <v>685</v>
      </c>
      <c r="U26" s="524" t="s">
        <v>685</v>
      </c>
      <c r="V26" s="524" t="s">
        <v>685</v>
      </c>
      <c r="W26" s="524" t="s">
        <v>685</v>
      </c>
      <c r="X26" s="524">
        <v>1</v>
      </c>
      <c r="Y26" s="524">
        <v>1</v>
      </c>
      <c r="Z26" s="524">
        <v>1</v>
      </c>
      <c r="AA26" s="524">
        <v>3</v>
      </c>
      <c r="AB26" s="524">
        <v>3</v>
      </c>
      <c r="AC26" s="524">
        <v>2</v>
      </c>
      <c r="AD26" s="524">
        <v>3</v>
      </c>
      <c r="AE26" s="524">
        <v>3</v>
      </c>
      <c r="AF26" s="524">
        <v>1</v>
      </c>
      <c r="AG26" s="524" t="s">
        <v>685</v>
      </c>
      <c r="AH26" s="524" t="s">
        <v>685</v>
      </c>
      <c r="AI26" s="515"/>
    </row>
    <row r="27" spans="1:35" ht="16.5" customHeight="1">
      <c r="A27" s="499">
        <v>186</v>
      </c>
      <c r="B27" s="499">
        <v>62</v>
      </c>
      <c r="C27" s="499" t="s">
        <v>684</v>
      </c>
      <c r="D27" s="515"/>
      <c r="E27" s="516"/>
      <c r="F27" s="517" t="s">
        <v>12</v>
      </c>
      <c r="G27" s="524">
        <v>50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 t="s">
        <v>685</v>
      </c>
      <c r="T27" s="524" t="s">
        <v>685</v>
      </c>
      <c r="U27" s="524" t="s">
        <v>685</v>
      </c>
      <c r="V27" s="524" t="s">
        <v>685</v>
      </c>
      <c r="W27" s="524" t="s">
        <v>685</v>
      </c>
      <c r="X27" s="524" t="s">
        <v>685</v>
      </c>
      <c r="Y27" s="524">
        <v>1</v>
      </c>
      <c r="Z27" s="524">
        <v>1</v>
      </c>
      <c r="AA27" s="524">
        <v>6</v>
      </c>
      <c r="AB27" s="524">
        <v>8</v>
      </c>
      <c r="AC27" s="524">
        <v>5</v>
      </c>
      <c r="AD27" s="524">
        <v>8</v>
      </c>
      <c r="AE27" s="524">
        <v>14</v>
      </c>
      <c r="AF27" s="524">
        <v>6</v>
      </c>
      <c r="AG27" s="524">
        <v>1</v>
      </c>
      <c r="AH27" s="524" t="s">
        <v>685</v>
      </c>
      <c r="AI27" s="515"/>
    </row>
    <row r="28" spans="1:35" ht="16.5" customHeight="1">
      <c r="A28" s="499">
        <v>461</v>
      </c>
      <c r="B28" s="499">
        <v>62</v>
      </c>
      <c r="D28" s="515"/>
      <c r="E28" s="516"/>
      <c r="F28" s="517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187</v>
      </c>
      <c r="B29" s="499">
        <v>63</v>
      </c>
      <c r="C29" s="499" t="s">
        <v>684</v>
      </c>
      <c r="D29" s="518" t="s">
        <v>209</v>
      </c>
      <c r="E29" s="516" t="s">
        <v>569</v>
      </c>
      <c r="F29" s="517" t="s">
        <v>10</v>
      </c>
      <c r="G29" s="524">
        <v>1216</v>
      </c>
      <c r="H29" s="524" t="s">
        <v>685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 t="s">
        <v>685</v>
      </c>
      <c r="N29" s="524" t="s">
        <v>685</v>
      </c>
      <c r="O29" s="524" t="s">
        <v>685</v>
      </c>
      <c r="P29" s="524" t="s">
        <v>685</v>
      </c>
      <c r="Q29" s="524" t="s">
        <v>685</v>
      </c>
      <c r="R29" s="524" t="s">
        <v>685</v>
      </c>
      <c r="S29" s="524">
        <v>1</v>
      </c>
      <c r="T29" s="524">
        <v>2</v>
      </c>
      <c r="U29" s="524">
        <v>14</v>
      </c>
      <c r="V29" s="524">
        <v>19</v>
      </c>
      <c r="W29" s="524">
        <v>27</v>
      </c>
      <c r="X29" s="524">
        <v>44</v>
      </c>
      <c r="Y29" s="524">
        <v>54</v>
      </c>
      <c r="Z29" s="524">
        <v>100</v>
      </c>
      <c r="AA29" s="524">
        <v>144</v>
      </c>
      <c r="AB29" s="524">
        <v>180</v>
      </c>
      <c r="AC29" s="524">
        <v>212</v>
      </c>
      <c r="AD29" s="524">
        <v>217</v>
      </c>
      <c r="AE29" s="524">
        <v>152</v>
      </c>
      <c r="AF29" s="524">
        <v>45</v>
      </c>
      <c r="AG29" s="524">
        <v>5</v>
      </c>
      <c r="AH29" s="524" t="s">
        <v>685</v>
      </c>
      <c r="AI29" s="518" t="s">
        <v>209</v>
      </c>
    </row>
    <row r="30" spans="1:35" ht="16.5" customHeight="1">
      <c r="A30" s="499">
        <v>188</v>
      </c>
      <c r="B30" s="499">
        <v>63</v>
      </c>
      <c r="C30" s="499" t="s">
        <v>684</v>
      </c>
      <c r="D30" s="515"/>
      <c r="E30" s="516"/>
      <c r="F30" s="517" t="s">
        <v>11</v>
      </c>
      <c r="G30" s="524">
        <v>643</v>
      </c>
      <c r="H30" s="524" t="s">
        <v>685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 t="s">
        <v>685</v>
      </c>
      <c r="N30" s="524" t="s">
        <v>685</v>
      </c>
      <c r="O30" s="524" t="s">
        <v>685</v>
      </c>
      <c r="P30" s="524" t="s">
        <v>685</v>
      </c>
      <c r="Q30" s="524" t="s">
        <v>685</v>
      </c>
      <c r="R30" s="524" t="s">
        <v>685</v>
      </c>
      <c r="S30" s="524">
        <v>1</v>
      </c>
      <c r="T30" s="524">
        <v>2</v>
      </c>
      <c r="U30" s="524">
        <v>10</v>
      </c>
      <c r="V30" s="524">
        <v>16</v>
      </c>
      <c r="W30" s="524">
        <v>18</v>
      </c>
      <c r="X30" s="524">
        <v>34</v>
      </c>
      <c r="Y30" s="524">
        <v>41</v>
      </c>
      <c r="Z30" s="524">
        <v>71</v>
      </c>
      <c r="AA30" s="524">
        <v>99</v>
      </c>
      <c r="AB30" s="524">
        <v>117</v>
      </c>
      <c r="AC30" s="524">
        <v>115</v>
      </c>
      <c r="AD30" s="524">
        <v>64</v>
      </c>
      <c r="AE30" s="524">
        <v>44</v>
      </c>
      <c r="AF30" s="524">
        <v>11</v>
      </c>
      <c r="AG30" s="524" t="s">
        <v>685</v>
      </c>
      <c r="AH30" s="524" t="s">
        <v>685</v>
      </c>
      <c r="AI30" s="515"/>
    </row>
    <row r="31" spans="1:35" ht="16.5" customHeight="1">
      <c r="A31" s="499">
        <v>189</v>
      </c>
      <c r="B31" s="499">
        <v>63</v>
      </c>
      <c r="C31" s="499" t="s">
        <v>684</v>
      </c>
      <c r="D31" s="515"/>
      <c r="E31" s="516"/>
      <c r="F31" s="517" t="s">
        <v>12</v>
      </c>
      <c r="G31" s="524">
        <v>573</v>
      </c>
      <c r="H31" s="524" t="s">
        <v>685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 t="s">
        <v>685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 t="s">
        <v>685</v>
      </c>
      <c r="U31" s="524">
        <v>4</v>
      </c>
      <c r="V31" s="524">
        <v>3</v>
      </c>
      <c r="W31" s="524">
        <v>9</v>
      </c>
      <c r="X31" s="524">
        <v>10</v>
      </c>
      <c r="Y31" s="524">
        <v>13</v>
      </c>
      <c r="Z31" s="524">
        <v>29</v>
      </c>
      <c r="AA31" s="524">
        <v>45</v>
      </c>
      <c r="AB31" s="524">
        <v>63</v>
      </c>
      <c r="AC31" s="524">
        <v>97</v>
      </c>
      <c r="AD31" s="524">
        <v>153</v>
      </c>
      <c r="AE31" s="524">
        <v>108</v>
      </c>
      <c r="AF31" s="524">
        <v>34</v>
      </c>
      <c r="AG31" s="524">
        <v>5</v>
      </c>
      <c r="AH31" s="524" t="s">
        <v>685</v>
      </c>
      <c r="AI31" s="515"/>
    </row>
    <row r="32" spans="1:35" ht="16.5" customHeight="1">
      <c r="A32" s="499">
        <v>462</v>
      </c>
      <c r="B32" s="499">
        <v>63</v>
      </c>
      <c r="D32" s="515"/>
      <c r="E32" s="516"/>
      <c r="F32" s="517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190</v>
      </c>
      <c r="B33" s="499">
        <v>64</v>
      </c>
      <c r="C33" s="499" t="s">
        <v>684</v>
      </c>
      <c r="D33" s="518" t="s">
        <v>210</v>
      </c>
      <c r="E33" s="516" t="s">
        <v>570</v>
      </c>
      <c r="F33" s="517" t="s">
        <v>10</v>
      </c>
      <c r="G33" s="524">
        <v>697</v>
      </c>
      <c r="H33" s="524" t="s">
        <v>685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 t="s">
        <v>685</v>
      </c>
      <c r="N33" s="524" t="s">
        <v>685</v>
      </c>
      <c r="O33" s="524" t="s">
        <v>685</v>
      </c>
      <c r="P33" s="524" t="s">
        <v>685</v>
      </c>
      <c r="Q33" s="524" t="s">
        <v>685</v>
      </c>
      <c r="R33" s="524" t="s">
        <v>685</v>
      </c>
      <c r="S33" s="524">
        <v>2</v>
      </c>
      <c r="T33" s="524">
        <v>1</v>
      </c>
      <c r="U33" s="524">
        <v>1</v>
      </c>
      <c r="V33" s="524">
        <v>4</v>
      </c>
      <c r="W33" s="524">
        <v>12</v>
      </c>
      <c r="X33" s="524">
        <v>22</v>
      </c>
      <c r="Y33" s="524">
        <v>29</v>
      </c>
      <c r="Z33" s="524">
        <v>50</v>
      </c>
      <c r="AA33" s="524">
        <v>65</v>
      </c>
      <c r="AB33" s="524">
        <v>107</v>
      </c>
      <c r="AC33" s="524">
        <v>119</v>
      </c>
      <c r="AD33" s="524">
        <v>127</v>
      </c>
      <c r="AE33" s="524">
        <v>116</v>
      </c>
      <c r="AF33" s="524">
        <v>35</v>
      </c>
      <c r="AG33" s="524">
        <v>7</v>
      </c>
      <c r="AH33" s="524" t="s">
        <v>685</v>
      </c>
      <c r="AI33" s="518" t="s">
        <v>210</v>
      </c>
    </row>
    <row r="34" spans="1:35" ht="16.5" customHeight="1">
      <c r="A34" s="499">
        <v>191</v>
      </c>
      <c r="B34" s="499">
        <v>64</v>
      </c>
      <c r="C34" s="499" t="s">
        <v>684</v>
      </c>
      <c r="D34" s="515"/>
      <c r="E34" s="516"/>
      <c r="F34" s="517" t="s">
        <v>11</v>
      </c>
      <c r="G34" s="524">
        <v>382</v>
      </c>
      <c r="H34" s="524" t="s">
        <v>685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 t="s">
        <v>685</v>
      </c>
      <c r="N34" s="524" t="s">
        <v>685</v>
      </c>
      <c r="O34" s="524" t="s">
        <v>685</v>
      </c>
      <c r="P34" s="524" t="s">
        <v>685</v>
      </c>
      <c r="Q34" s="524" t="s">
        <v>685</v>
      </c>
      <c r="R34" s="524" t="s">
        <v>685</v>
      </c>
      <c r="S34" s="524">
        <v>2</v>
      </c>
      <c r="T34" s="524" t="s">
        <v>685</v>
      </c>
      <c r="U34" s="524">
        <v>1</v>
      </c>
      <c r="V34" s="524">
        <v>4</v>
      </c>
      <c r="W34" s="524">
        <v>10</v>
      </c>
      <c r="X34" s="524">
        <v>14</v>
      </c>
      <c r="Y34" s="524">
        <v>25</v>
      </c>
      <c r="Z34" s="524">
        <v>36</v>
      </c>
      <c r="AA34" s="524">
        <v>49</v>
      </c>
      <c r="AB34" s="524">
        <v>65</v>
      </c>
      <c r="AC34" s="524">
        <v>71</v>
      </c>
      <c r="AD34" s="524">
        <v>58</v>
      </c>
      <c r="AE34" s="524">
        <v>41</v>
      </c>
      <c r="AF34" s="524">
        <v>5</v>
      </c>
      <c r="AG34" s="524">
        <v>1</v>
      </c>
      <c r="AH34" s="524" t="s">
        <v>685</v>
      </c>
      <c r="AI34" s="515"/>
    </row>
    <row r="35" spans="1:35" ht="16.5" customHeight="1">
      <c r="A35" s="499">
        <v>192</v>
      </c>
      <c r="B35" s="499">
        <v>64</v>
      </c>
      <c r="C35" s="499" t="s">
        <v>684</v>
      </c>
      <c r="D35" s="515"/>
      <c r="E35" s="516"/>
      <c r="F35" s="517" t="s">
        <v>12</v>
      </c>
      <c r="G35" s="524">
        <v>315</v>
      </c>
      <c r="H35" s="524" t="s">
        <v>685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 t="s">
        <v>685</v>
      </c>
      <c r="N35" s="524" t="s">
        <v>685</v>
      </c>
      <c r="O35" s="524" t="s">
        <v>685</v>
      </c>
      <c r="P35" s="524" t="s">
        <v>685</v>
      </c>
      <c r="Q35" s="524" t="s">
        <v>685</v>
      </c>
      <c r="R35" s="524" t="s">
        <v>685</v>
      </c>
      <c r="S35" s="524" t="s">
        <v>685</v>
      </c>
      <c r="T35" s="524">
        <v>1</v>
      </c>
      <c r="U35" s="524" t="s">
        <v>685</v>
      </c>
      <c r="V35" s="524" t="s">
        <v>685</v>
      </c>
      <c r="W35" s="524">
        <v>2</v>
      </c>
      <c r="X35" s="524">
        <v>8</v>
      </c>
      <c r="Y35" s="524">
        <v>4</v>
      </c>
      <c r="Z35" s="524">
        <v>14</v>
      </c>
      <c r="AA35" s="524">
        <v>16</v>
      </c>
      <c r="AB35" s="524">
        <v>42</v>
      </c>
      <c r="AC35" s="524">
        <v>48</v>
      </c>
      <c r="AD35" s="524">
        <v>69</v>
      </c>
      <c r="AE35" s="524">
        <v>75</v>
      </c>
      <c r="AF35" s="524">
        <v>30</v>
      </c>
      <c r="AG35" s="524">
        <v>6</v>
      </c>
      <c r="AH35" s="524" t="s">
        <v>685</v>
      </c>
      <c r="AI35" s="515"/>
    </row>
    <row r="36" spans="1:35" ht="16.5" customHeight="1">
      <c r="A36" s="499">
        <v>463</v>
      </c>
      <c r="B36" s="499">
        <v>64</v>
      </c>
      <c r="D36" s="515"/>
      <c r="E36" s="516"/>
      <c r="F36" s="517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193</v>
      </c>
      <c r="B37" s="499">
        <v>65</v>
      </c>
      <c r="C37" s="499" t="s">
        <v>684</v>
      </c>
      <c r="D37" s="518" t="s">
        <v>211</v>
      </c>
      <c r="E37" s="516" t="s">
        <v>571</v>
      </c>
      <c r="F37" s="517" t="s">
        <v>10</v>
      </c>
      <c r="G37" s="524">
        <v>222</v>
      </c>
      <c r="H37" s="524" t="s">
        <v>685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 t="s">
        <v>685</v>
      </c>
      <c r="N37" s="524" t="s">
        <v>685</v>
      </c>
      <c r="O37" s="524" t="s">
        <v>685</v>
      </c>
      <c r="P37" s="524" t="s">
        <v>685</v>
      </c>
      <c r="Q37" s="524" t="s">
        <v>685</v>
      </c>
      <c r="R37" s="524" t="s">
        <v>685</v>
      </c>
      <c r="S37" s="524" t="s">
        <v>685</v>
      </c>
      <c r="T37" s="524" t="s">
        <v>685</v>
      </c>
      <c r="U37" s="524" t="s">
        <v>685</v>
      </c>
      <c r="V37" s="524">
        <v>1</v>
      </c>
      <c r="W37" s="524">
        <v>1</v>
      </c>
      <c r="X37" s="524" t="s">
        <v>685</v>
      </c>
      <c r="Y37" s="524">
        <v>4</v>
      </c>
      <c r="Z37" s="524">
        <v>8</v>
      </c>
      <c r="AA37" s="524">
        <v>8</v>
      </c>
      <c r="AB37" s="524">
        <v>24</v>
      </c>
      <c r="AC37" s="524">
        <v>32</v>
      </c>
      <c r="AD37" s="524">
        <v>60</v>
      </c>
      <c r="AE37" s="524">
        <v>49</v>
      </c>
      <c r="AF37" s="524">
        <v>31</v>
      </c>
      <c r="AG37" s="524">
        <v>4</v>
      </c>
      <c r="AH37" s="524" t="s">
        <v>685</v>
      </c>
      <c r="AI37" s="518" t="s">
        <v>211</v>
      </c>
    </row>
    <row r="38" spans="1:35" ht="16.5" customHeight="1">
      <c r="A38" s="499">
        <v>194</v>
      </c>
      <c r="B38" s="499">
        <v>65</v>
      </c>
      <c r="C38" s="499" t="s">
        <v>684</v>
      </c>
      <c r="D38" s="515"/>
      <c r="E38" s="516"/>
      <c r="F38" s="517" t="s">
        <v>11</v>
      </c>
      <c r="G38" s="524">
        <v>55</v>
      </c>
      <c r="H38" s="524" t="s">
        <v>685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 t="s">
        <v>685</v>
      </c>
      <c r="N38" s="524" t="s">
        <v>685</v>
      </c>
      <c r="O38" s="524" t="s">
        <v>685</v>
      </c>
      <c r="P38" s="524" t="s">
        <v>685</v>
      </c>
      <c r="Q38" s="524" t="s">
        <v>685</v>
      </c>
      <c r="R38" s="524" t="s">
        <v>685</v>
      </c>
      <c r="S38" s="524" t="s">
        <v>685</v>
      </c>
      <c r="T38" s="524" t="s">
        <v>685</v>
      </c>
      <c r="U38" s="524" t="s">
        <v>685</v>
      </c>
      <c r="V38" s="524">
        <v>1</v>
      </c>
      <c r="W38" s="524">
        <v>1</v>
      </c>
      <c r="X38" s="524" t="s">
        <v>685</v>
      </c>
      <c r="Y38" s="524">
        <v>3</v>
      </c>
      <c r="Z38" s="524">
        <v>4</v>
      </c>
      <c r="AA38" s="524">
        <v>5</v>
      </c>
      <c r="AB38" s="524">
        <v>14</v>
      </c>
      <c r="AC38" s="524">
        <v>10</v>
      </c>
      <c r="AD38" s="524">
        <v>9</v>
      </c>
      <c r="AE38" s="524">
        <v>4</v>
      </c>
      <c r="AF38" s="524">
        <v>4</v>
      </c>
      <c r="AG38" s="524" t="s">
        <v>685</v>
      </c>
      <c r="AH38" s="524" t="s">
        <v>685</v>
      </c>
      <c r="AI38" s="515"/>
    </row>
    <row r="39" spans="1:35" ht="16.5" customHeight="1">
      <c r="A39" s="499">
        <v>195</v>
      </c>
      <c r="B39" s="499">
        <v>65</v>
      </c>
      <c r="C39" s="499" t="s">
        <v>684</v>
      </c>
      <c r="D39" s="515"/>
      <c r="E39" s="516"/>
      <c r="F39" s="517" t="s">
        <v>12</v>
      </c>
      <c r="G39" s="524">
        <v>167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 t="s">
        <v>685</v>
      </c>
      <c r="S39" s="524" t="s">
        <v>685</v>
      </c>
      <c r="T39" s="524" t="s">
        <v>685</v>
      </c>
      <c r="U39" s="524" t="s">
        <v>685</v>
      </c>
      <c r="V39" s="524" t="s">
        <v>685</v>
      </c>
      <c r="W39" s="524" t="s">
        <v>685</v>
      </c>
      <c r="X39" s="524" t="s">
        <v>685</v>
      </c>
      <c r="Y39" s="524">
        <v>1</v>
      </c>
      <c r="Z39" s="524">
        <v>4</v>
      </c>
      <c r="AA39" s="524">
        <v>3</v>
      </c>
      <c r="AB39" s="524">
        <v>10</v>
      </c>
      <c r="AC39" s="524">
        <v>22</v>
      </c>
      <c r="AD39" s="524">
        <v>51</v>
      </c>
      <c r="AE39" s="524">
        <v>45</v>
      </c>
      <c r="AF39" s="524">
        <v>27</v>
      </c>
      <c r="AG39" s="524">
        <v>4</v>
      </c>
      <c r="AH39" s="524" t="s">
        <v>685</v>
      </c>
      <c r="AI39" s="515"/>
    </row>
    <row r="40" spans="1:35" ht="16.5" customHeight="1">
      <c r="A40" s="499">
        <v>464</v>
      </c>
      <c r="B40" s="499">
        <v>65</v>
      </c>
      <c r="D40" s="515"/>
      <c r="E40" s="516"/>
      <c r="F40" s="517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196</v>
      </c>
      <c r="B41" s="499">
        <v>66</v>
      </c>
      <c r="C41" s="499" t="s">
        <v>684</v>
      </c>
      <c r="D41" s="518" t="s">
        <v>212</v>
      </c>
      <c r="E41" s="516" t="s">
        <v>572</v>
      </c>
      <c r="F41" s="517" t="s">
        <v>10</v>
      </c>
      <c r="G41" s="524">
        <v>110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>
        <v>1</v>
      </c>
      <c r="O41" s="524" t="s">
        <v>685</v>
      </c>
      <c r="P41" s="524" t="s">
        <v>685</v>
      </c>
      <c r="Q41" s="524" t="s">
        <v>685</v>
      </c>
      <c r="R41" s="524">
        <v>1</v>
      </c>
      <c r="S41" s="524" t="s">
        <v>685</v>
      </c>
      <c r="T41" s="524">
        <v>2</v>
      </c>
      <c r="U41" s="524">
        <v>2</v>
      </c>
      <c r="V41" s="524">
        <v>5</v>
      </c>
      <c r="W41" s="524">
        <v>4</v>
      </c>
      <c r="X41" s="524">
        <v>4</v>
      </c>
      <c r="Y41" s="524">
        <v>9</v>
      </c>
      <c r="Z41" s="524">
        <v>8</v>
      </c>
      <c r="AA41" s="524">
        <v>13</v>
      </c>
      <c r="AB41" s="524">
        <v>24</v>
      </c>
      <c r="AC41" s="524">
        <v>12</v>
      </c>
      <c r="AD41" s="524">
        <v>13</v>
      </c>
      <c r="AE41" s="524">
        <v>9</v>
      </c>
      <c r="AF41" s="524">
        <v>3</v>
      </c>
      <c r="AG41" s="524" t="s">
        <v>685</v>
      </c>
      <c r="AH41" s="524" t="s">
        <v>685</v>
      </c>
      <c r="AI41" s="518" t="s">
        <v>212</v>
      </c>
    </row>
    <row r="42" spans="1:35" ht="16.5" customHeight="1">
      <c r="A42" s="499">
        <v>197</v>
      </c>
      <c r="B42" s="499">
        <v>66</v>
      </c>
      <c r="C42" s="499" t="s">
        <v>684</v>
      </c>
      <c r="D42" s="515"/>
      <c r="E42" s="516"/>
      <c r="F42" s="517" t="s">
        <v>11</v>
      </c>
      <c r="G42" s="524">
        <v>62</v>
      </c>
      <c r="H42" s="524" t="s">
        <v>685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 t="s">
        <v>685</v>
      </c>
      <c r="N42" s="524" t="s">
        <v>685</v>
      </c>
      <c r="O42" s="524" t="s">
        <v>685</v>
      </c>
      <c r="P42" s="524" t="s">
        <v>685</v>
      </c>
      <c r="Q42" s="524" t="s">
        <v>685</v>
      </c>
      <c r="R42" s="524" t="s">
        <v>685</v>
      </c>
      <c r="S42" s="524" t="s">
        <v>685</v>
      </c>
      <c r="T42" s="524">
        <v>2</v>
      </c>
      <c r="U42" s="524">
        <v>2</v>
      </c>
      <c r="V42" s="524">
        <v>5</v>
      </c>
      <c r="W42" s="524">
        <v>2</v>
      </c>
      <c r="X42" s="524">
        <v>3</v>
      </c>
      <c r="Y42" s="524">
        <v>8</v>
      </c>
      <c r="Z42" s="524">
        <v>5</v>
      </c>
      <c r="AA42" s="524">
        <v>7</v>
      </c>
      <c r="AB42" s="524">
        <v>12</v>
      </c>
      <c r="AC42" s="524">
        <v>6</v>
      </c>
      <c r="AD42" s="524">
        <v>5</v>
      </c>
      <c r="AE42" s="524">
        <v>3</v>
      </c>
      <c r="AF42" s="524">
        <v>2</v>
      </c>
      <c r="AG42" s="524" t="s">
        <v>685</v>
      </c>
      <c r="AH42" s="524" t="s">
        <v>685</v>
      </c>
      <c r="AI42" s="515"/>
    </row>
    <row r="43" spans="1:35" ht="16.5" customHeight="1">
      <c r="A43" s="499">
        <v>198</v>
      </c>
      <c r="B43" s="499">
        <v>66</v>
      </c>
      <c r="C43" s="499" t="s">
        <v>684</v>
      </c>
      <c r="D43" s="515"/>
      <c r="E43" s="516"/>
      <c r="F43" s="517" t="s">
        <v>12</v>
      </c>
      <c r="G43" s="524">
        <v>48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>
        <v>1</v>
      </c>
      <c r="O43" s="524" t="s">
        <v>685</v>
      </c>
      <c r="P43" s="524" t="s">
        <v>685</v>
      </c>
      <c r="Q43" s="524" t="s">
        <v>685</v>
      </c>
      <c r="R43" s="524">
        <v>1</v>
      </c>
      <c r="S43" s="524" t="s">
        <v>685</v>
      </c>
      <c r="T43" s="524" t="s">
        <v>685</v>
      </c>
      <c r="U43" s="524" t="s">
        <v>685</v>
      </c>
      <c r="V43" s="524" t="s">
        <v>685</v>
      </c>
      <c r="W43" s="524">
        <v>2</v>
      </c>
      <c r="X43" s="524">
        <v>1</v>
      </c>
      <c r="Y43" s="524">
        <v>1</v>
      </c>
      <c r="Z43" s="524">
        <v>3</v>
      </c>
      <c r="AA43" s="524">
        <v>6</v>
      </c>
      <c r="AB43" s="524">
        <v>12</v>
      </c>
      <c r="AC43" s="524">
        <v>6</v>
      </c>
      <c r="AD43" s="524">
        <v>8</v>
      </c>
      <c r="AE43" s="524">
        <v>6</v>
      </c>
      <c r="AF43" s="524">
        <v>1</v>
      </c>
      <c r="AG43" s="524" t="s">
        <v>685</v>
      </c>
      <c r="AH43" s="524" t="s">
        <v>685</v>
      </c>
      <c r="AI43" s="515"/>
    </row>
    <row r="44" spans="1:35" ht="16.5" customHeight="1">
      <c r="A44" s="499">
        <v>465</v>
      </c>
      <c r="B44" s="499">
        <v>66</v>
      </c>
      <c r="D44" s="515"/>
      <c r="E44" s="516"/>
      <c r="F44" s="517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199</v>
      </c>
      <c r="B45" s="499">
        <v>67</v>
      </c>
      <c r="C45" s="499" t="s">
        <v>684</v>
      </c>
      <c r="D45" s="518" t="s">
        <v>213</v>
      </c>
      <c r="E45" s="516" t="s">
        <v>573</v>
      </c>
      <c r="F45" s="517" t="s">
        <v>10</v>
      </c>
      <c r="G45" s="524">
        <v>766</v>
      </c>
      <c r="H45" s="524" t="s">
        <v>685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 t="s">
        <v>685</v>
      </c>
      <c r="N45" s="524" t="s">
        <v>685</v>
      </c>
      <c r="O45" s="524" t="s">
        <v>685</v>
      </c>
      <c r="P45" s="524">
        <v>1</v>
      </c>
      <c r="Q45" s="524">
        <v>2</v>
      </c>
      <c r="R45" s="524">
        <v>3</v>
      </c>
      <c r="S45" s="524">
        <v>8</v>
      </c>
      <c r="T45" s="524">
        <v>4</v>
      </c>
      <c r="U45" s="524">
        <v>5</v>
      </c>
      <c r="V45" s="524">
        <v>6</v>
      </c>
      <c r="W45" s="524">
        <v>22</v>
      </c>
      <c r="X45" s="524">
        <v>26</v>
      </c>
      <c r="Y45" s="524">
        <v>45</v>
      </c>
      <c r="Z45" s="524">
        <v>41</v>
      </c>
      <c r="AA45" s="524">
        <v>88</v>
      </c>
      <c r="AB45" s="524">
        <v>111</v>
      </c>
      <c r="AC45" s="524">
        <v>131</v>
      </c>
      <c r="AD45" s="524">
        <v>131</v>
      </c>
      <c r="AE45" s="524">
        <v>102</v>
      </c>
      <c r="AF45" s="524">
        <v>36</v>
      </c>
      <c r="AG45" s="524">
        <v>4</v>
      </c>
      <c r="AH45" s="524" t="s">
        <v>685</v>
      </c>
      <c r="AI45" s="518" t="s">
        <v>213</v>
      </c>
    </row>
    <row r="46" spans="1:35" ht="16.5" customHeight="1">
      <c r="A46" s="499">
        <v>200</v>
      </c>
      <c r="B46" s="499">
        <v>67</v>
      </c>
      <c r="C46" s="499" t="s">
        <v>684</v>
      </c>
      <c r="D46" s="515"/>
      <c r="E46" s="516"/>
      <c r="F46" s="517" t="s">
        <v>11</v>
      </c>
      <c r="G46" s="524">
        <v>376</v>
      </c>
      <c r="H46" s="524" t="s">
        <v>685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 t="s">
        <v>685</v>
      </c>
      <c r="N46" s="524" t="s">
        <v>685</v>
      </c>
      <c r="O46" s="524" t="s">
        <v>685</v>
      </c>
      <c r="P46" s="524">
        <v>1</v>
      </c>
      <c r="Q46" s="524">
        <v>2</v>
      </c>
      <c r="R46" s="524">
        <v>2</v>
      </c>
      <c r="S46" s="524">
        <v>6</v>
      </c>
      <c r="T46" s="524">
        <v>3</v>
      </c>
      <c r="U46" s="524">
        <v>5</v>
      </c>
      <c r="V46" s="524">
        <v>6</v>
      </c>
      <c r="W46" s="524">
        <v>18</v>
      </c>
      <c r="X46" s="524">
        <v>17</v>
      </c>
      <c r="Y46" s="524">
        <v>35</v>
      </c>
      <c r="Z46" s="524">
        <v>27</v>
      </c>
      <c r="AA46" s="524">
        <v>49</v>
      </c>
      <c r="AB46" s="524">
        <v>63</v>
      </c>
      <c r="AC46" s="524">
        <v>64</v>
      </c>
      <c r="AD46" s="524">
        <v>31</v>
      </c>
      <c r="AE46" s="524">
        <v>37</v>
      </c>
      <c r="AF46" s="524">
        <v>10</v>
      </c>
      <c r="AG46" s="524" t="s">
        <v>685</v>
      </c>
      <c r="AH46" s="524" t="s">
        <v>685</v>
      </c>
      <c r="AI46" s="515"/>
    </row>
    <row r="47" spans="1:35" ht="16.5" customHeight="1">
      <c r="A47" s="499">
        <v>201</v>
      </c>
      <c r="B47" s="499">
        <v>67</v>
      </c>
      <c r="C47" s="499" t="s">
        <v>684</v>
      </c>
      <c r="D47" s="515"/>
      <c r="E47" s="516"/>
      <c r="F47" s="517" t="s">
        <v>12</v>
      </c>
      <c r="G47" s="524">
        <v>390</v>
      </c>
      <c r="H47" s="524" t="s">
        <v>685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 t="s">
        <v>685</v>
      </c>
      <c r="N47" s="524" t="s">
        <v>685</v>
      </c>
      <c r="O47" s="524" t="s">
        <v>685</v>
      </c>
      <c r="P47" s="524" t="s">
        <v>685</v>
      </c>
      <c r="Q47" s="524" t="s">
        <v>685</v>
      </c>
      <c r="R47" s="524">
        <v>1</v>
      </c>
      <c r="S47" s="524">
        <v>2</v>
      </c>
      <c r="T47" s="524">
        <v>1</v>
      </c>
      <c r="U47" s="524" t="s">
        <v>685</v>
      </c>
      <c r="V47" s="524" t="s">
        <v>685</v>
      </c>
      <c r="W47" s="524">
        <v>4</v>
      </c>
      <c r="X47" s="524">
        <v>9</v>
      </c>
      <c r="Y47" s="524">
        <v>10</v>
      </c>
      <c r="Z47" s="524">
        <v>14</v>
      </c>
      <c r="AA47" s="524">
        <v>39</v>
      </c>
      <c r="AB47" s="524">
        <v>48</v>
      </c>
      <c r="AC47" s="524">
        <v>67</v>
      </c>
      <c r="AD47" s="524">
        <v>100</v>
      </c>
      <c r="AE47" s="524">
        <v>65</v>
      </c>
      <c r="AF47" s="524">
        <v>26</v>
      </c>
      <c r="AG47" s="524">
        <v>4</v>
      </c>
      <c r="AH47" s="524" t="s">
        <v>685</v>
      </c>
      <c r="AI47" s="515"/>
    </row>
    <row r="48" spans="1:35" ht="16.5" customHeight="1">
      <c r="A48" s="499">
        <v>466</v>
      </c>
      <c r="B48" s="499">
        <v>67</v>
      </c>
      <c r="D48" s="515"/>
      <c r="E48" s="516"/>
      <c r="F48" s="517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202</v>
      </c>
      <c r="B49" s="499">
        <v>68</v>
      </c>
      <c r="C49" s="499" t="s">
        <v>684</v>
      </c>
      <c r="D49" s="518" t="s">
        <v>214</v>
      </c>
      <c r="E49" s="516" t="s">
        <v>574</v>
      </c>
      <c r="F49" s="517" t="s">
        <v>10</v>
      </c>
      <c r="G49" s="524">
        <v>1768</v>
      </c>
      <c r="H49" s="524">
        <v>1</v>
      </c>
      <c r="I49" s="524" t="s">
        <v>685</v>
      </c>
      <c r="J49" s="524" t="s">
        <v>685</v>
      </c>
      <c r="K49" s="524" t="s">
        <v>685</v>
      </c>
      <c r="L49" s="524" t="s">
        <v>685</v>
      </c>
      <c r="M49" s="524">
        <v>1</v>
      </c>
      <c r="N49" s="524">
        <v>1</v>
      </c>
      <c r="O49" s="524" t="s">
        <v>685</v>
      </c>
      <c r="P49" s="524">
        <v>1</v>
      </c>
      <c r="Q49" s="524" t="s">
        <v>685</v>
      </c>
      <c r="R49" s="524">
        <v>6</v>
      </c>
      <c r="S49" s="524">
        <v>4</v>
      </c>
      <c r="T49" s="524">
        <v>2</v>
      </c>
      <c r="U49" s="524">
        <v>6</v>
      </c>
      <c r="V49" s="524">
        <v>6</v>
      </c>
      <c r="W49" s="524">
        <v>16</v>
      </c>
      <c r="X49" s="524">
        <v>30</v>
      </c>
      <c r="Y49" s="524">
        <v>55</v>
      </c>
      <c r="Z49" s="524">
        <v>83</v>
      </c>
      <c r="AA49" s="524">
        <v>130</v>
      </c>
      <c r="AB49" s="524">
        <v>203</v>
      </c>
      <c r="AC49" s="524">
        <v>275</v>
      </c>
      <c r="AD49" s="524">
        <v>361</v>
      </c>
      <c r="AE49" s="524">
        <v>383</v>
      </c>
      <c r="AF49" s="524">
        <v>169</v>
      </c>
      <c r="AG49" s="524">
        <v>36</v>
      </c>
      <c r="AH49" s="524" t="s">
        <v>685</v>
      </c>
      <c r="AI49" s="518" t="s">
        <v>214</v>
      </c>
    </row>
    <row r="50" spans="1:35" ht="16.5" customHeight="1">
      <c r="A50" s="499">
        <v>203</v>
      </c>
      <c r="B50" s="499">
        <v>68</v>
      </c>
      <c r="C50" s="499" t="s">
        <v>684</v>
      </c>
      <c r="D50" s="515"/>
      <c r="E50" s="516"/>
      <c r="F50" s="517" t="s">
        <v>11</v>
      </c>
      <c r="G50" s="524">
        <v>727</v>
      </c>
      <c r="H50" s="524" t="s">
        <v>685</v>
      </c>
      <c r="I50" s="524" t="s">
        <v>685</v>
      </c>
      <c r="J50" s="524" t="s">
        <v>685</v>
      </c>
      <c r="K50" s="524" t="s">
        <v>685</v>
      </c>
      <c r="L50" s="524" t="s">
        <v>685</v>
      </c>
      <c r="M50" s="524" t="s">
        <v>685</v>
      </c>
      <c r="N50" s="524">
        <v>1</v>
      </c>
      <c r="O50" s="524" t="s">
        <v>685</v>
      </c>
      <c r="P50" s="524">
        <v>1</v>
      </c>
      <c r="Q50" s="524" t="s">
        <v>685</v>
      </c>
      <c r="R50" s="524">
        <v>3</v>
      </c>
      <c r="S50" s="524">
        <v>4</v>
      </c>
      <c r="T50" s="524">
        <v>2</v>
      </c>
      <c r="U50" s="524">
        <v>6</v>
      </c>
      <c r="V50" s="524">
        <v>5</v>
      </c>
      <c r="W50" s="524">
        <v>8</v>
      </c>
      <c r="X50" s="524">
        <v>23</v>
      </c>
      <c r="Y50" s="524">
        <v>45</v>
      </c>
      <c r="Z50" s="524">
        <v>58</v>
      </c>
      <c r="AA50" s="524">
        <v>82</v>
      </c>
      <c r="AB50" s="524">
        <v>121</v>
      </c>
      <c r="AC50" s="524">
        <v>128</v>
      </c>
      <c r="AD50" s="524">
        <v>124</v>
      </c>
      <c r="AE50" s="524">
        <v>83</v>
      </c>
      <c r="AF50" s="524">
        <v>27</v>
      </c>
      <c r="AG50" s="524">
        <v>6</v>
      </c>
      <c r="AH50" s="524" t="s">
        <v>685</v>
      </c>
      <c r="AI50" s="515"/>
    </row>
    <row r="51" spans="1:35" ht="16.5" customHeight="1">
      <c r="A51" s="499">
        <v>204</v>
      </c>
      <c r="B51" s="499">
        <v>68</v>
      </c>
      <c r="C51" s="499" t="s">
        <v>684</v>
      </c>
      <c r="D51" s="515"/>
      <c r="E51" s="516"/>
      <c r="F51" s="517" t="s">
        <v>12</v>
      </c>
      <c r="G51" s="524">
        <v>1041</v>
      </c>
      <c r="H51" s="524">
        <v>1</v>
      </c>
      <c r="I51" s="524" t="s">
        <v>685</v>
      </c>
      <c r="J51" s="524" t="s">
        <v>685</v>
      </c>
      <c r="K51" s="524" t="s">
        <v>685</v>
      </c>
      <c r="L51" s="524" t="s">
        <v>685</v>
      </c>
      <c r="M51" s="524">
        <v>1</v>
      </c>
      <c r="N51" s="524" t="s">
        <v>685</v>
      </c>
      <c r="O51" s="524" t="s">
        <v>685</v>
      </c>
      <c r="P51" s="524" t="s">
        <v>685</v>
      </c>
      <c r="Q51" s="524" t="s">
        <v>685</v>
      </c>
      <c r="R51" s="524">
        <v>3</v>
      </c>
      <c r="S51" s="524" t="s">
        <v>685</v>
      </c>
      <c r="T51" s="524" t="s">
        <v>685</v>
      </c>
      <c r="U51" s="524" t="s">
        <v>685</v>
      </c>
      <c r="V51" s="524">
        <v>1</v>
      </c>
      <c r="W51" s="524">
        <v>8</v>
      </c>
      <c r="X51" s="524">
        <v>7</v>
      </c>
      <c r="Y51" s="524">
        <v>10</v>
      </c>
      <c r="Z51" s="524">
        <v>25</v>
      </c>
      <c r="AA51" s="524">
        <v>48</v>
      </c>
      <c r="AB51" s="524">
        <v>82</v>
      </c>
      <c r="AC51" s="524">
        <v>147</v>
      </c>
      <c r="AD51" s="524">
        <v>237</v>
      </c>
      <c r="AE51" s="524">
        <v>300</v>
      </c>
      <c r="AF51" s="524">
        <v>142</v>
      </c>
      <c r="AG51" s="524">
        <v>30</v>
      </c>
      <c r="AH51" s="524" t="s">
        <v>685</v>
      </c>
      <c r="AI51" s="515"/>
    </row>
    <row r="52" spans="1:35" ht="16.5" customHeight="1">
      <c r="A52" s="499">
        <v>467</v>
      </c>
      <c r="B52" s="499">
        <v>68</v>
      </c>
      <c r="D52" s="515"/>
      <c r="E52" s="516"/>
      <c r="F52" s="517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205</v>
      </c>
      <c r="B53" s="499">
        <v>69</v>
      </c>
      <c r="C53" s="499" t="s">
        <v>684</v>
      </c>
      <c r="D53" s="518" t="s">
        <v>215</v>
      </c>
      <c r="E53" s="516" t="s">
        <v>575</v>
      </c>
      <c r="F53" s="517" t="s">
        <v>10</v>
      </c>
      <c r="G53" s="524">
        <v>82</v>
      </c>
      <c r="H53" s="524" t="s">
        <v>685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 t="s">
        <v>685</v>
      </c>
      <c r="N53" s="524" t="s">
        <v>685</v>
      </c>
      <c r="O53" s="524">
        <v>2</v>
      </c>
      <c r="P53" s="524" t="s">
        <v>685</v>
      </c>
      <c r="Q53" s="524">
        <v>2</v>
      </c>
      <c r="R53" s="524">
        <v>2</v>
      </c>
      <c r="S53" s="524">
        <v>1</v>
      </c>
      <c r="T53" s="524">
        <v>1</v>
      </c>
      <c r="U53" s="524">
        <v>1</v>
      </c>
      <c r="V53" s="524">
        <v>2</v>
      </c>
      <c r="W53" s="524" t="s">
        <v>685</v>
      </c>
      <c r="X53" s="524">
        <v>6</v>
      </c>
      <c r="Y53" s="524">
        <v>7</v>
      </c>
      <c r="Z53" s="524">
        <v>8</v>
      </c>
      <c r="AA53" s="524">
        <v>10</v>
      </c>
      <c r="AB53" s="524">
        <v>13</v>
      </c>
      <c r="AC53" s="524">
        <v>11</v>
      </c>
      <c r="AD53" s="524">
        <v>6</v>
      </c>
      <c r="AE53" s="524">
        <v>6</v>
      </c>
      <c r="AF53" s="524">
        <v>4</v>
      </c>
      <c r="AG53" s="524" t="s">
        <v>685</v>
      </c>
      <c r="AH53" s="524" t="s">
        <v>685</v>
      </c>
      <c r="AI53" s="518" t="s">
        <v>215</v>
      </c>
    </row>
    <row r="54" spans="1:35" ht="16.5" customHeight="1">
      <c r="A54" s="499">
        <v>206</v>
      </c>
      <c r="B54" s="499">
        <v>69</v>
      </c>
      <c r="C54" s="499" t="s">
        <v>684</v>
      </c>
      <c r="D54" s="515"/>
      <c r="E54" s="516"/>
      <c r="F54" s="517" t="s">
        <v>11</v>
      </c>
      <c r="G54" s="524">
        <v>46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>
        <v>1</v>
      </c>
      <c r="R54" s="524">
        <v>1</v>
      </c>
      <c r="S54" s="524">
        <v>1</v>
      </c>
      <c r="T54" s="524">
        <v>1</v>
      </c>
      <c r="U54" s="524">
        <v>1</v>
      </c>
      <c r="V54" s="524">
        <v>2</v>
      </c>
      <c r="W54" s="524" t="s">
        <v>685</v>
      </c>
      <c r="X54" s="524">
        <v>4</v>
      </c>
      <c r="Y54" s="524">
        <v>4</v>
      </c>
      <c r="Z54" s="524">
        <v>4</v>
      </c>
      <c r="AA54" s="524">
        <v>8</v>
      </c>
      <c r="AB54" s="524">
        <v>7</v>
      </c>
      <c r="AC54" s="524">
        <v>5</v>
      </c>
      <c r="AD54" s="524">
        <v>2</v>
      </c>
      <c r="AE54" s="524">
        <v>4</v>
      </c>
      <c r="AF54" s="524">
        <v>1</v>
      </c>
      <c r="AG54" s="524" t="s">
        <v>685</v>
      </c>
      <c r="AH54" s="524" t="s">
        <v>685</v>
      </c>
      <c r="AI54" s="515"/>
    </row>
    <row r="55" spans="1:35" ht="16.5" customHeight="1">
      <c r="A55" s="499">
        <v>207</v>
      </c>
      <c r="B55" s="499">
        <v>69</v>
      </c>
      <c r="C55" s="499" t="s">
        <v>684</v>
      </c>
      <c r="D55" s="515"/>
      <c r="E55" s="516"/>
      <c r="F55" s="517" t="s">
        <v>12</v>
      </c>
      <c r="G55" s="524">
        <v>36</v>
      </c>
      <c r="H55" s="524" t="s">
        <v>685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 t="s">
        <v>685</v>
      </c>
      <c r="N55" s="524" t="s">
        <v>685</v>
      </c>
      <c r="O55" s="524">
        <v>2</v>
      </c>
      <c r="P55" s="524" t="s">
        <v>685</v>
      </c>
      <c r="Q55" s="524">
        <v>1</v>
      </c>
      <c r="R55" s="524">
        <v>1</v>
      </c>
      <c r="S55" s="524" t="s">
        <v>685</v>
      </c>
      <c r="T55" s="524" t="s">
        <v>685</v>
      </c>
      <c r="U55" s="524" t="s">
        <v>685</v>
      </c>
      <c r="V55" s="524" t="s">
        <v>685</v>
      </c>
      <c r="W55" s="524" t="s">
        <v>685</v>
      </c>
      <c r="X55" s="524">
        <v>2</v>
      </c>
      <c r="Y55" s="524">
        <v>3</v>
      </c>
      <c r="Z55" s="524">
        <v>4</v>
      </c>
      <c r="AA55" s="524">
        <v>2</v>
      </c>
      <c r="AB55" s="524">
        <v>6</v>
      </c>
      <c r="AC55" s="524">
        <v>6</v>
      </c>
      <c r="AD55" s="524">
        <v>4</v>
      </c>
      <c r="AE55" s="524">
        <v>2</v>
      </c>
      <c r="AF55" s="524">
        <v>3</v>
      </c>
      <c r="AG55" s="524" t="s">
        <v>685</v>
      </c>
      <c r="AH55" s="524" t="s">
        <v>685</v>
      </c>
      <c r="AI55" s="515"/>
    </row>
    <row r="56" spans="1:35" ht="16.5" customHeight="1">
      <c r="A56" s="499">
        <v>468</v>
      </c>
      <c r="B56" s="499">
        <v>69</v>
      </c>
      <c r="D56" s="515"/>
      <c r="E56" s="516"/>
      <c r="F56" s="517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208</v>
      </c>
      <c r="B57" s="499">
        <v>70</v>
      </c>
      <c r="C57" s="499" t="s">
        <v>684</v>
      </c>
      <c r="D57" s="518" t="s">
        <v>216</v>
      </c>
      <c r="E57" s="516" t="s">
        <v>576</v>
      </c>
      <c r="F57" s="517" t="s">
        <v>10</v>
      </c>
      <c r="G57" s="524">
        <v>4038</v>
      </c>
      <c r="H57" s="524" t="s">
        <v>685</v>
      </c>
      <c r="I57" s="524" t="s">
        <v>685</v>
      </c>
      <c r="J57" s="524" t="s">
        <v>685</v>
      </c>
      <c r="K57" s="524" t="s">
        <v>685</v>
      </c>
      <c r="L57" s="524" t="s">
        <v>685</v>
      </c>
      <c r="M57" s="524" t="s">
        <v>685</v>
      </c>
      <c r="N57" s="524" t="s">
        <v>685</v>
      </c>
      <c r="O57" s="524" t="s">
        <v>685</v>
      </c>
      <c r="P57" s="524">
        <v>1</v>
      </c>
      <c r="Q57" s="524">
        <v>1</v>
      </c>
      <c r="R57" s="524">
        <v>4</v>
      </c>
      <c r="S57" s="524">
        <v>5</v>
      </c>
      <c r="T57" s="524">
        <v>15</v>
      </c>
      <c r="U57" s="524">
        <v>30</v>
      </c>
      <c r="V57" s="524">
        <v>49</v>
      </c>
      <c r="W57" s="524">
        <v>73</v>
      </c>
      <c r="X57" s="524">
        <v>139</v>
      </c>
      <c r="Y57" s="524">
        <v>147</v>
      </c>
      <c r="Z57" s="524">
        <v>208</v>
      </c>
      <c r="AA57" s="524">
        <v>383</v>
      </c>
      <c r="AB57" s="524">
        <v>608</v>
      </c>
      <c r="AC57" s="524">
        <v>776</v>
      </c>
      <c r="AD57" s="524">
        <v>752</v>
      </c>
      <c r="AE57" s="524">
        <v>593</v>
      </c>
      <c r="AF57" s="524">
        <v>221</v>
      </c>
      <c r="AG57" s="524">
        <v>33</v>
      </c>
      <c r="AH57" s="524" t="s">
        <v>685</v>
      </c>
      <c r="AI57" s="518" t="s">
        <v>216</v>
      </c>
    </row>
    <row r="58" spans="1:35" ht="16.5" customHeight="1">
      <c r="A58" s="499">
        <v>209</v>
      </c>
      <c r="B58" s="499">
        <v>70</v>
      </c>
      <c r="C58" s="499" t="s">
        <v>684</v>
      </c>
      <c r="D58" s="515"/>
      <c r="E58" s="516"/>
      <c r="F58" s="517" t="s">
        <v>11</v>
      </c>
      <c r="G58" s="524">
        <v>1946</v>
      </c>
      <c r="H58" s="524" t="s">
        <v>685</v>
      </c>
      <c r="I58" s="524" t="s">
        <v>685</v>
      </c>
      <c r="J58" s="524" t="s">
        <v>685</v>
      </c>
      <c r="K58" s="524" t="s">
        <v>685</v>
      </c>
      <c r="L58" s="524" t="s">
        <v>685</v>
      </c>
      <c r="M58" s="524" t="s">
        <v>685</v>
      </c>
      <c r="N58" s="524" t="s">
        <v>685</v>
      </c>
      <c r="O58" s="524" t="s">
        <v>685</v>
      </c>
      <c r="P58" s="524" t="s">
        <v>685</v>
      </c>
      <c r="Q58" s="524">
        <v>1</v>
      </c>
      <c r="R58" s="524">
        <v>1</v>
      </c>
      <c r="S58" s="524">
        <v>2</v>
      </c>
      <c r="T58" s="524">
        <v>10</v>
      </c>
      <c r="U58" s="524">
        <v>18</v>
      </c>
      <c r="V58" s="524">
        <v>33</v>
      </c>
      <c r="W58" s="524">
        <v>54</v>
      </c>
      <c r="X58" s="524">
        <v>100</v>
      </c>
      <c r="Y58" s="524">
        <v>106</v>
      </c>
      <c r="Z58" s="524">
        <v>140</v>
      </c>
      <c r="AA58" s="524">
        <v>243</v>
      </c>
      <c r="AB58" s="524">
        <v>357</v>
      </c>
      <c r="AC58" s="524">
        <v>372</v>
      </c>
      <c r="AD58" s="524">
        <v>293</v>
      </c>
      <c r="AE58" s="524">
        <v>169</v>
      </c>
      <c r="AF58" s="524">
        <v>44</v>
      </c>
      <c r="AG58" s="524">
        <v>3</v>
      </c>
      <c r="AH58" s="524" t="s">
        <v>685</v>
      </c>
      <c r="AI58" s="515"/>
    </row>
    <row r="59" spans="1:35" ht="16.5" customHeight="1">
      <c r="A59" s="499">
        <v>210</v>
      </c>
      <c r="B59" s="499">
        <v>70</v>
      </c>
      <c r="C59" s="499" t="s">
        <v>684</v>
      </c>
      <c r="D59" s="515"/>
      <c r="E59" s="516"/>
      <c r="F59" s="517" t="s">
        <v>12</v>
      </c>
      <c r="G59" s="524">
        <v>2092</v>
      </c>
      <c r="H59" s="524" t="s">
        <v>685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 t="s">
        <v>685</v>
      </c>
      <c r="N59" s="524" t="s">
        <v>685</v>
      </c>
      <c r="O59" s="524" t="s">
        <v>685</v>
      </c>
      <c r="P59" s="524">
        <v>1</v>
      </c>
      <c r="Q59" s="524" t="s">
        <v>685</v>
      </c>
      <c r="R59" s="524">
        <v>3</v>
      </c>
      <c r="S59" s="524">
        <v>3</v>
      </c>
      <c r="T59" s="524">
        <v>5</v>
      </c>
      <c r="U59" s="524">
        <v>12</v>
      </c>
      <c r="V59" s="524">
        <v>16</v>
      </c>
      <c r="W59" s="524">
        <v>19</v>
      </c>
      <c r="X59" s="524">
        <v>39</v>
      </c>
      <c r="Y59" s="524">
        <v>41</v>
      </c>
      <c r="Z59" s="524">
        <v>68</v>
      </c>
      <c r="AA59" s="524">
        <v>140</v>
      </c>
      <c r="AB59" s="524">
        <v>251</v>
      </c>
      <c r="AC59" s="524">
        <v>404</v>
      </c>
      <c r="AD59" s="524">
        <v>459</v>
      </c>
      <c r="AE59" s="524">
        <v>424</v>
      </c>
      <c r="AF59" s="524">
        <v>177</v>
      </c>
      <c r="AG59" s="524">
        <v>30</v>
      </c>
      <c r="AH59" s="524" t="s">
        <v>685</v>
      </c>
      <c r="AI59" s="515"/>
    </row>
    <row r="60" spans="1:35" ht="16.5" customHeight="1">
      <c r="A60" s="499">
        <v>469</v>
      </c>
      <c r="B60" s="499">
        <v>70</v>
      </c>
      <c r="D60" s="515"/>
      <c r="E60" s="516"/>
      <c r="F60" s="517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211</v>
      </c>
      <c r="B61" s="499">
        <v>71</v>
      </c>
      <c r="C61" s="499" t="s">
        <v>684</v>
      </c>
      <c r="D61" s="518" t="s">
        <v>218</v>
      </c>
      <c r="E61" s="516" t="s">
        <v>577</v>
      </c>
      <c r="F61" s="517" t="s">
        <v>10</v>
      </c>
      <c r="G61" s="524">
        <v>453</v>
      </c>
      <c r="H61" s="524" t="s">
        <v>685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 t="s">
        <v>685</v>
      </c>
      <c r="N61" s="524" t="s">
        <v>685</v>
      </c>
      <c r="O61" s="524" t="s">
        <v>685</v>
      </c>
      <c r="P61" s="524">
        <v>1</v>
      </c>
      <c r="Q61" s="524" t="s">
        <v>685</v>
      </c>
      <c r="R61" s="524">
        <v>4</v>
      </c>
      <c r="S61" s="524">
        <v>2</v>
      </c>
      <c r="T61" s="524">
        <v>4</v>
      </c>
      <c r="U61" s="524">
        <v>8</v>
      </c>
      <c r="V61" s="524">
        <v>19</v>
      </c>
      <c r="W61" s="524">
        <v>25</v>
      </c>
      <c r="X61" s="524">
        <v>42</v>
      </c>
      <c r="Y61" s="524">
        <v>26</v>
      </c>
      <c r="Z61" s="524">
        <v>44</v>
      </c>
      <c r="AA61" s="524">
        <v>59</v>
      </c>
      <c r="AB61" s="524">
        <v>73</v>
      </c>
      <c r="AC61" s="524">
        <v>58</v>
      </c>
      <c r="AD61" s="524">
        <v>51</v>
      </c>
      <c r="AE61" s="524">
        <v>31</v>
      </c>
      <c r="AF61" s="524">
        <v>6</v>
      </c>
      <c r="AG61" s="524" t="s">
        <v>685</v>
      </c>
      <c r="AH61" s="524" t="s">
        <v>685</v>
      </c>
      <c r="AI61" s="518" t="s">
        <v>218</v>
      </c>
    </row>
    <row r="62" spans="1:35" ht="16.5" customHeight="1">
      <c r="A62" s="499">
        <v>212</v>
      </c>
      <c r="B62" s="499">
        <v>71</v>
      </c>
      <c r="C62" s="499" t="s">
        <v>684</v>
      </c>
      <c r="D62" s="515"/>
      <c r="E62" s="516"/>
      <c r="F62" s="517" t="s">
        <v>11</v>
      </c>
      <c r="G62" s="524">
        <v>161</v>
      </c>
      <c r="H62" s="524" t="s">
        <v>685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 t="s">
        <v>685</v>
      </c>
      <c r="N62" s="524" t="s">
        <v>685</v>
      </c>
      <c r="O62" s="524" t="s">
        <v>685</v>
      </c>
      <c r="P62" s="524" t="s">
        <v>685</v>
      </c>
      <c r="Q62" s="524" t="s">
        <v>685</v>
      </c>
      <c r="R62" s="524">
        <v>1</v>
      </c>
      <c r="S62" s="524">
        <v>2</v>
      </c>
      <c r="T62" s="524">
        <v>3</v>
      </c>
      <c r="U62" s="524">
        <v>1</v>
      </c>
      <c r="V62" s="524">
        <v>12</v>
      </c>
      <c r="W62" s="524">
        <v>14</v>
      </c>
      <c r="X62" s="524">
        <v>21</v>
      </c>
      <c r="Y62" s="524">
        <v>16</v>
      </c>
      <c r="Z62" s="524">
        <v>21</v>
      </c>
      <c r="AA62" s="524">
        <v>19</v>
      </c>
      <c r="AB62" s="524">
        <v>24</v>
      </c>
      <c r="AC62" s="524">
        <v>14</v>
      </c>
      <c r="AD62" s="524">
        <v>7</v>
      </c>
      <c r="AE62" s="524">
        <v>6</v>
      </c>
      <c r="AF62" s="524" t="s">
        <v>685</v>
      </c>
      <c r="AG62" s="524" t="s">
        <v>685</v>
      </c>
      <c r="AH62" s="524" t="s">
        <v>685</v>
      </c>
      <c r="AI62" s="515"/>
    </row>
    <row r="63" spans="1:35" ht="16.5" customHeight="1">
      <c r="A63" s="499">
        <v>213</v>
      </c>
      <c r="B63" s="499">
        <v>71</v>
      </c>
      <c r="C63" s="499" t="s">
        <v>684</v>
      </c>
      <c r="D63" s="515"/>
      <c r="E63" s="516"/>
      <c r="F63" s="517" t="s">
        <v>12</v>
      </c>
      <c r="G63" s="524">
        <v>292</v>
      </c>
      <c r="H63" s="524" t="s">
        <v>685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 t="s">
        <v>685</v>
      </c>
      <c r="N63" s="524" t="s">
        <v>685</v>
      </c>
      <c r="O63" s="524" t="s">
        <v>685</v>
      </c>
      <c r="P63" s="524">
        <v>1</v>
      </c>
      <c r="Q63" s="524" t="s">
        <v>685</v>
      </c>
      <c r="R63" s="524">
        <v>3</v>
      </c>
      <c r="S63" s="524" t="s">
        <v>685</v>
      </c>
      <c r="T63" s="524">
        <v>1</v>
      </c>
      <c r="U63" s="524">
        <v>7</v>
      </c>
      <c r="V63" s="524">
        <v>7</v>
      </c>
      <c r="W63" s="524">
        <v>11</v>
      </c>
      <c r="X63" s="524">
        <v>21</v>
      </c>
      <c r="Y63" s="524">
        <v>10</v>
      </c>
      <c r="Z63" s="524">
        <v>23</v>
      </c>
      <c r="AA63" s="524">
        <v>40</v>
      </c>
      <c r="AB63" s="524">
        <v>49</v>
      </c>
      <c r="AC63" s="524">
        <v>44</v>
      </c>
      <c r="AD63" s="524">
        <v>44</v>
      </c>
      <c r="AE63" s="524">
        <v>25</v>
      </c>
      <c r="AF63" s="524">
        <v>6</v>
      </c>
      <c r="AG63" s="524" t="s">
        <v>685</v>
      </c>
      <c r="AH63" s="524" t="s">
        <v>685</v>
      </c>
      <c r="AI63" s="515"/>
    </row>
    <row r="64" spans="1:35" ht="16.5" customHeight="1">
      <c r="A64" s="499">
        <v>470</v>
      </c>
      <c r="B64" s="499">
        <v>71</v>
      </c>
      <c r="D64" s="515"/>
      <c r="E64" s="516"/>
      <c r="F64" s="517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214</v>
      </c>
      <c r="B65" s="499">
        <v>72</v>
      </c>
      <c r="C65" s="499" t="s">
        <v>684</v>
      </c>
      <c r="D65" s="518" t="s">
        <v>219</v>
      </c>
      <c r="E65" s="516" t="s">
        <v>578</v>
      </c>
      <c r="F65" s="517" t="s">
        <v>10</v>
      </c>
      <c r="G65" s="524">
        <v>1202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 t="s">
        <v>685</v>
      </c>
      <c r="O65" s="524" t="s">
        <v>685</v>
      </c>
      <c r="P65" s="524" t="s">
        <v>685</v>
      </c>
      <c r="Q65" s="524" t="s">
        <v>685</v>
      </c>
      <c r="R65" s="524" t="s">
        <v>685</v>
      </c>
      <c r="S65" s="524">
        <v>2</v>
      </c>
      <c r="T65" s="524">
        <v>10</v>
      </c>
      <c r="U65" s="524">
        <v>20</v>
      </c>
      <c r="V65" s="524">
        <v>30</v>
      </c>
      <c r="W65" s="524">
        <v>36</v>
      </c>
      <c r="X65" s="524">
        <v>75</v>
      </c>
      <c r="Y65" s="524">
        <v>87</v>
      </c>
      <c r="Z65" s="524">
        <v>91</v>
      </c>
      <c r="AA65" s="524">
        <v>149</v>
      </c>
      <c r="AB65" s="524">
        <v>197</v>
      </c>
      <c r="AC65" s="524">
        <v>207</v>
      </c>
      <c r="AD65" s="524">
        <v>156</v>
      </c>
      <c r="AE65" s="524">
        <v>110</v>
      </c>
      <c r="AF65" s="524">
        <v>29</v>
      </c>
      <c r="AG65" s="524">
        <v>3</v>
      </c>
      <c r="AH65" s="524" t="s">
        <v>685</v>
      </c>
      <c r="AI65" s="518" t="s">
        <v>219</v>
      </c>
    </row>
    <row r="66" spans="1:35" ht="16.5" customHeight="1">
      <c r="A66" s="499">
        <v>215</v>
      </c>
      <c r="B66" s="499">
        <v>72</v>
      </c>
      <c r="C66" s="499" t="s">
        <v>684</v>
      </c>
      <c r="D66" s="515"/>
      <c r="E66" s="516"/>
      <c r="F66" s="517" t="s">
        <v>11</v>
      </c>
      <c r="G66" s="524">
        <v>667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 t="s">
        <v>685</v>
      </c>
      <c r="O66" s="524" t="s">
        <v>685</v>
      </c>
      <c r="P66" s="524" t="s">
        <v>685</v>
      </c>
      <c r="Q66" s="524" t="s">
        <v>685</v>
      </c>
      <c r="R66" s="524" t="s">
        <v>685</v>
      </c>
      <c r="S66" s="524" t="s">
        <v>685</v>
      </c>
      <c r="T66" s="524">
        <v>6</v>
      </c>
      <c r="U66" s="524">
        <v>15</v>
      </c>
      <c r="V66" s="524">
        <v>21</v>
      </c>
      <c r="W66" s="524">
        <v>30</v>
      </c>
      <c r="X66" s="524">
        <v>60</v>
      </c>
      <c r="Y66" s="524">
        <v>63</v>
      </c>
      <c r="Z66" s="524">
        <v>61</v>
      </c>
      <c r="AA66" s="524">
        <v>103</v>
      </c>
      <c r="AB66" s="524">
        <v>116</v>
      </c>
      <c r="AC66" s="524">
        <v>94</v>
      </c>
      <c r="AD66" s="524">
        <v>60</v>
      </c>
      <c r="AE66" s="524">
        <v>32</v>
      </c>
      <c r="AF66" s="524">
        <v>6</v>
      </c>
      <c r="AG66" s="524" t="s">
        <v>685</v>
      </c>
      <c r="AH66" s="524" t="s">
        <v>685</v>
      </c>
      <c r="AI66" s="515"/>
    </row>
    <row r="67" spans="1:35" ht="16.5" customHeight="1">
      <c r="A67" s="499">
        <v>216</v>
      </c>
      <c r="B67" s="499">
        <v>72</v>
      </c>
      <c r="C67" s="499" t="s">
        <v>684</v>
      </c>
      <c r="D67" s="515"/>
      <c r="E67" s="516"/>
      <c r="F67" s="517" t="s">
        <v>12</v>
      </c>
      <c r="G67" s="524">
        <v>535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 t="s">
        <v>685</v>
      </c>
      <c r="O67" s="524" t="s">
        <v>685</v>
      </c>
      <c r="P67" s="524" t="s">
        <v>685</v>
      </c>
      <c r="Q67" s="524" t="s">
        <v>685</v>
      </c>
      <c r="R67" s="524" t="s">
        <v>685</v>
      </c>
      <c r="S67" s="524">
        <v>2</v>
      </c>
      <c r="T67" s="524">
        <v>4</v>
      </c>
      <c r="U67" s="524">
        <v>5</v>
      </c>
      <c r="V67" s="524">
        <v>9</v>
      </c>
      <c r="W67" s="524">
        <v>6</v>
      </c>
      <c r="X67" s="524">
        <v>15</v>
      </c>
      <c r="Y67" s="524">
        <v>24</v>
      </c>
      <c r="Z67" s="524">
        <v>30</v>
      </c>
      <c r="AA67" s="524">
        <v>46</v>
      </c>
      <c r="AB67" s="524">
        <v>81</v>
      </c>
      <c r="AC67" s="524">
        <v>113</v>
      </c>
      <c r="AD67" s="524">
        <v>96</v>
      </c>
      <c r="AE67" s="524">
        <v>78</v>
      </c>
      <c r="AF67" s="524">
        <v>23</v>
      </c>
      <c r="AG67" s="524">
        <v>3</v>
      </c>
      <c r="AH67" s="524" t="s">
        <v>685</v>
      </c>
      <c r="AI67" s="515"/>
    </row>
    <row r="68" spans="1:35" ht="16.5" customHeight="1">
      <c r="A68" s="499">
        <v>471</v>
      </c>
      <c r="B68" s="499">
        <v>72</v>
      </c>
      <c r="D68" s="515"/>
      <c r="E68" s="516"/>
      <c r="F68" s="517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217</v>
      </c>
      <c r="B69" s="499">
        <v>73</v>
      </c>
      <c r="C69" s="499" t="s">
        <v>684</v>
      </c>
      <c r="D69" s="518" t="s">
        <v>220</v>
      </c>
      <c r="E69" s="516" t="s">
        <v>579</v>
      </c>
      <c r="F69" s="517" t="s">
        <v>10</v>
      </c>
      <c r="G69" s="524">
        <v>2272</v>
      </c>
      <c r="H69" s="524" t="s">
        <v>685</v>
      </c>
      <c r="I69" s="524" t="s">
        <v>685</v>
      </c>
      <c r="J69" s="524" t="s">
        <v>685</v>
      </c>
      <c r="K69" s="524" t="s">
        <v>685</v>
      </c>
      <c r="L69" s="524" t="s">
        <v>685</v>
      </c>
      <c r="M69" s="524" t="s">
        <v>685</v>
      </c>
      <c r="N69" s="524" t="s">
        <v>685</v>
      </c>
      <c r="O69" s="524" t="s">
        <v>685</v>
      </c>
      <c r="P69" s="524" t="s">
        <v>685</v>
      </c>
      <c r="Q69" s="524" t="s">
        <v>685</v>
      </c>
      <c r="R69" s="524" t="s">
        <v>685</v>
      </c>
      <c r="S69" s="524">
        <v>1</v>
      </c>
      <c r="T69" s="524" t="s">
        <v>685</v>
      </c>
      <c r="U69" s="524">
        <v>1</v>
      </c>
      <c r="V69" s="524" t="s">
        <v>685</v>
      </c>
      <c r="W69" s="524">
        <v>8</v>
      </c>
      <c r="X69" s="524">
        <v>19</v>
      </c>
      <c r="Y69" s="524">
        <v>30</v>
      </c>
      <c r="Z69" s="524">
        <v>65</v>
      </c>
      <c r="AA69" s="524">
        <v>161</v>
      </c>
      <c r="AB69" s="524">
        <v>322</v>
      </c>
      <c r="AC69" s="524">
        <v>489</v>
      </c>
      <c r="AD69" s="524">
        <v>533</v>
      </c>
      <c r="AE69" s="524">
        <v>432</v>
      </c>
      <c r="AF69" s="524">
        <v>183</v>
      </c>
      <c r="AG69" s="524">
        <v>28</v>
      </c>
      <c r="AH69" s="524" t="s">
        <v>685</v>
      </c>
      <c r="AI69" s="518" t="s">
        <v>220</v>
      </c>
    </row>
    <row r="70" spans="1:35" ht="16.5" customHeight="1">
      <c r="A70" s="499">
        <v>218</v>
      </c>
      <c r="B70" s="499">
        <v>73</v>
      </c>
      <c r="C70" s="499" t="s">
        <v>684</v>
      </c>
      <c r="D70" s="515"/>
      <c r="E70" s="516"/>
      <c r="F70" s="517" t="s">
        <v>11</v>
      </c>
      <c r="G70" s="524">
        <v>1065</v>
      </c>
      <c r="H70" s="524" t="s">
        <v>685</v>
      </c>
      <c r="I70" s="524" t="s">
        <v>685</v>
      </c>
      <c r="J70" s="524" t="s">
        <v>685</v>
      </c>
      <c r="K70" s="524" t="s">
        <v>685</v>
      </c>
      <c r="L70" s="524" t="s">
        <v>685</v>
      </c>
      <c r="M70" s="524" t="s">
        <v>685</v>
      </c>
      <c r="N70" s="524" t="s">
        <v>685</v>
      </c>
      <c r="O70" s="524" t="s">
        <v>685</v>
      </c>
      <c r="P70" s="524" t="s">
        <v>685</v>
      </c>
      <c r="Q70" s="524" t="s">
        <v>685</v>
      </c>
      <c r="R70" s="524" t="s">
        <v>685</v>
      </c>
      <c r="S70" s="524" t="s">
        <v>685</v>
      </c>
      <c r="T70" s="524" t="s">
        <v>685</v>
      </c>
      <c r="U70" s="524">
        <v>1</v>
      </c>
      <c r="V70" s="524" t="s">
        <v>685</v>
      </c>
      <c r="W70" s="524">
        <v>6</v>
      </c>
      <c r="X70" s="524">
        <v>16</v>
      </c>
      <c r="Y70" s="524">
        <v>25</v>
      </c>
      <c r="Z70" s="524">
        <v>51</v>
      </c>
      <c r="AA70" s="524">
        <v>113</v>
      </c>
      <c r="AB70" s="524">
        <v>209</v>
      </c>
      <c r="AC70" s="524">
        <v>254</v>
      </c>
      <c r="AD70" s="524">
        <v>223</v>
      </c>
      <c r="AE70" s="524">
        <v>126</v>
      </c>
      <c r="AF70" s="524">
        <v>38</v>
      </c>
      <c r="AG70" s="524">
        <v>3</v>
      </c>
      <c r="AH70" s="524" t="s">
        <v>685</v>
      </c>
      <c r="AI70" s="515"/>
    </row>
    <row r="71" spans="1:35" ht="16.5" customHeight="1">
      <c r="A71" s="499">
        <v>219</v>
      </c>
      <c r="B71" s="499">
        <v>73</v>
      </c>
      <c r="C71" s="499" t="s">
        <v>684</v>
      </c>
      <c r="D71" s="515"/>
      <c r="E71" s="516"/>
      <c r="F71" s="517" t="s">
        <v>12</v>
      </c>
      <c r="G71" s="524">
        <v>1207</v>
      </c>
      <c r="H71" s="524" t="s">
        <v>685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 t="s">
        <v>685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 t="s">
        <v>685</v>
      </c>
      <c r="S71" s="524">
        <v>1</v>
      </c>
      <c r="T71" s="524" t="s">
        <v>685</v>
      </c>
      <c r="U71" s="524" t="s">
        <v>685</v>
      </c>
      <c r="V71" s="524" t="s">
        <v>685</v>
      </c>
      <c r="W71" s="524">
        <v>2</v>
      </c>
      <c r="X71" s="524">
        <v>3</v>
      </c>
      <c r="Y71" s="524">
        <v>5</v>
      </c>
      <c r="Z71" s="524">
        <v>14</v>
      </c>
      <c r="AA71" s="524">
        <v>48</v>
      </c>
      <c r="AB71" s="524">
        <v>113</v>
      </c>
      <c r="AC71" s="524">
        <v>235</v>
      </c>
      <c r="AD71" s="524">
        <v>310</v>
      </c>
      <c r="AE71" s="524">
        <v>306</v>
      </c>
      <c r="AF71" s="524">
        <v>145</v>
      </c>
      <c r="AG71" s="524">
        <v>25</v>
      </c>
      <c r="AH71" s="524" t="s">
        <v>685</v>
      </c>
      <c r="AI71" s="515"/>
    </row>
    <row r="72" spans="1:35" ht="16.5" customHeight="1">
      <c r="A72" s="499">
        <v>472</v>
      </c>
      <c r="B72" s="499">
        <v>73</v>
      </c>
      <c r="D72" s="515"/>
      <c r="E72" s="516"/>
      <c r="F72" s="517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220</v>
      </c>
      <c r="B73" s="499">
        <v>74</v>
      </c>
      <c r="C73" s="499" t="s">
        <v>684</v>
      </c>
      <c r="D73" s="518" t="s">
        <v>221</v>
      </c>
      <c r="E73" s="516" t="s">
        <v>580</v>
      </c>
      <c r="F73" s="517" t="s">
        <v>10</v>
      </c>
      <c r="G73" s="524">
        <v>111</v>
      </c>
      <c r="H73" s="524" t="s">
        <v>685</v>
      </c>
      <c r="I73" s="524" t="s">
        <v>685</v>
      </c>
      <c r="J73" s="524" t="s">
        <v>685</v>
      </c>
      <c r="K73" s="524" t="s">
        <v>685</v>
      </c>
      <c r="L73" s="524" t="s">
        <v>685</v>
      </c>
      <c r="M73" s="524" t="s">
        <v>685</v>
      </c>
      <c r="N73" s="524" t="s">
        <v>685</v>
      </c>
      <c r="O73" s="524" t="s">
        <v>685</v>
      </c>
      <c r="P73" s="524" t="s">
        <v>685</v>
      </c>
      <c r="Q73" s="524">
        <v>1</v>
      </c>
      <c r="R73" s="524" t="s">
        <v>685</v>
      </c>
      <c r="S73" s="524" t="s">
        <v>685</v>
      </c>
      <c r="T73" s="524">
        <v>1</v>
      </c>
      <c r="U73" s="524">
        <v>1</v>
      </c>
      <c r="V73" s="524" t="s">
        <v>685</v>
      </c>
      <c r="W73" s="524">
        <v>4</v>
      </c>
      <c r="X73" s="524">
        <v>3</v>
      </c>
      <c r="Y73" s="524">
        <v>4</v>
      </c>
      <c r="Z73" s="524">
        <v>8</v>
      </c>
      <c r="AA73" s="524">
        <v>14</v>
      </c>
      <c r="AB73" s="524">
        <v>16</v>
      </c>
      <c r="AC73" s="524">
        <v>22</v>
      </c>
      <c r="AD73" s="524">
        <v>12</v>
      </c>
      <c r="AE73" s="524">
        <v>20</v>
      </c>
      <c r="AF73" s="524">
        <v>3</v>
      </c>
      <c r="AG73" s="524">
        <v>2</v>
      </c>
      <c r="AH73" s="524" t="s">
        <v>685</v>
      </c>
      <c r="AI73" s="518" t="s">
        <v>221</v>
      </c>
    </row>
    <row r="74" spans="1:35" ht="16.5" customHeight="1">
      <c r="A74" s="499">
        <v>221</v>
      </c>
      <c r="B74" s="499">
        <v>74</v>
      </c>
      <c r="C74" s="499" t="s">
        <v>684</v>
      </c>
      <c r="D74" s="515"/>
      <c r="E74" s="516"/>
      <c r="F74" s="517" t="s">
        <v>11</v>
      </c>
      <c r="G74" s="524">
        <v>53</v>
      </c>
      <c r="H74" s="524" t="s">
        <v>685</v>
      </c>
      <c r="I74" s="524" t="s">
        <v>685</v>
      </c>
      <c r="J74" s="524" t="s">
        <v>685</v>
      </c>
      <c r="K74" s="524" t="s">
        <v>685</v>
      </c>
      <c r="L74" s="524" t="s">
        <v>685</v>
      </c>
      <c r="M74" s="524" t="s">
        <v>685</v>
      </c>
      <c r="N74" s="524" t="s">
        <v>685</v>
      </c>
      <c r="O74" s="524" t="s">
        <v>685</v>
      </c>
      <c r="P74" s="524" t="s">
        <v>685</v>
      </c>
      <c r="Q74" s="524">
        <v>1</v>
      </c>
      <c r="R74" s="524" t="s">
        <v>685</v>
      </c>
      <c r="S74" s="524" t="s">
        <v>685</v>
      </c>
      <c r="T74" s="524">
        <v>1</v>
      </c>
      <c r="U74" s="524">
        <v>1</v>
      </c>
      <c r="V74" s="524" t="s">
        <v>685</v>
      </c>
      <c r="W74" s="524">
        <v>4</v>
      </c>
      <c r="X74" s="524">
        <v>3</v>
      </c>
      <c r="Y74" s="524">
        <v>2</v>
      </c>
      <c r="Z74" s="524">
        <v>7</v>
      </c>
      <c r="AA74" s="524">
        <v>8</v>
      </c>
      <c r="AB74" s="524">
        <v>8</v>
      </c>
      <c r="AC74" s="524">
        <v>10</v>
      </c>
      <c r="AD74" s="524">
        <v>3</v>
      </c>
      <c r="AE74" s="524">
        <v>5</v>
      </c>
      <c r="AF74" s="524" t="s">
        <v>685</v>
      </c>
      <c r="AG74" s="524" t="s">
        <v>685</v>
      </c>
      <c r="AH74" s="524" t="s">
        <v>685</v>
      </c>
      <c r="AI74" s="515"/>
    </row>
    <row r="75" spans="1:35" ht="16.5" customHeight="1">
      <c r="A75" s="499">
        <v>222</v>
      </c>
      <c r="B75" s="499">
        <v>74</v>
      </c>
      <c r="C75" s="499" t="s">
        <v>684</v>
      </c>
      <c r="D75" s="515"/>
      <c r="E75" s="516"/>
      <c r="F75" s="517" t="s">
        <v>12</v>
      </c>
      <c r="G75" s="524">
        <v>58</v>
      </c>
      <c r="H75" s="524" t="s">
        <v>685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 t="s">
        <v>685</v>
      </c>
      <c r="N75" s="524" t="s">
        <v>685</v>
      </c>
      <c r="O75" s="524" t="s">
        <v>685</v>
      </c>
      <c r="P75" s="524" t="s">
        <v>685</v>
      </c>
      <c r="Q75" s="524" t="s">
        <v>685</v>
      </c>
      <c r="R75" s="524" t="s">
        <v>685</v>
      </c>
      <c r="S75" s="524" t="s">
        <v>685</v>
      </c>
      <c r="T75" s="524" t="s">
        <v>685</v>
      </c>
      <c r="U75" s="524" t="s">
        <v>685</v>
      </c>
      <c r="V75" s="524" t="s">
        <v>685</v>
      </c>
      <c r="W75" s="524" t="s">
        <v>685</v>
      </c>
      <c r="X75" s="524" t="s">
        <v>685</v>
      </c>
      <c r="Y75" s="524">
        <v>2</v>
      </c>
      <c r="Z75" s="524">
        <v>1</v>
      </c>
      <c r="AA75" s="524">
        <v>6</v>
      </c>
      <c r="AB75" s="524">
        <v>8</v>
      </c>
      <c r="AC75" s="524">
        <v>12</v>
      </c>
      <c r="AD75" s="524">
        <v>9</v>
      </c>
      <c r="AE75" s="524">
        <v>15</v>
      </c>
      <c r="AF75" s="524">
        <v>3</v>
      </c>
      <c r="AG75" s="524">
        <v>2</v>
      </c>
      <c r="AH75" s="524" t="s">
        <v>685</v>
      </c>
      <c r="AI75" s="515"/>
    </row>
    <row r="76" spans="1:35" ht="16.5" customHeight="1">
      <c r="A76" s="499">
        <v>473</v>
      </c>
      <c r="B76" s="499">
        <v>74</v>
      </c>
      <c r="D76" s="515"/>
      <c r="E76" s="516"/>
      <c r="F76" s="517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15"/>
    </row>
    <row r="77" spans="1:35" ht="16.5" customHeight="1">
      <c r="A77" s="499">
        <v>223</v>
      </c>
      <c r="B77" s="499">
        <v>75</v>
      </c>
      <c r="C77" s="499" t="s">
        <v>684</v>
      </c>
      <c r="D77" s="518" t="s">
        <v>222</v>
      </c>
      <c r="E77" s="516" t="s">
        <v>581</v>
      </c>
      <c r="F77" s="517" t="s">
        <v>10</v>
      </c>
      <c r="G77" s="524">
        <v>386</v>
      </c>
      <c r="H77" s="524" t="s">
        <v>685</v>
      </c>
      <c r="I77" s="524" t="s">
        <v>685</v>
      </c>
      <c r="J77" s="524" t="s">
        <v>685</v>
      </c>
      <c r="K77" s="524" t="s">
        <v>685</v>
      </c>
      <c r="L77" s="524" t="s">
        <v>685</v>
      </c>
      <c r="M77" s="524" t="s">
        <v>685</v>
      </c>
      <c r="N77" s="524" t="s">
        <v>685</v>
      </c>
      <c r="O77" s="524" t="s">
        <v>685</v>
      </c>
      <c r="P77" s="524" t="s">
        <v>685</v>
      </c>
      <c r="Q77" s="524" t="s">
        <v>685</v>
      </c>
      <c r="R77" s="524" t="s">
        <v>685</v>
      </c>
      <c r="S77" s="524">
        <v>1</v>
      </c>
      <c r="T77" s="524">
        <v>2</v>
      </c>
      <c r="U77" s="524">
        <v>3</v>
      </c>
      <c r="V77" s="524">
        <v>5</v>
      </c>
      <c r="W77" s="524">
        <v>3</v>
      </c>
      <c r="X77" s="524">
        <v>16</v>
      </c>
      <c r="Y77" s="524">
        <v>17</v>
      </c>
      <c r="Z77" s="524">
        <v>31</v>
      </c>
      <c r="AA77" s="524">
        <v>44</v>
      </c>
      <c r="AB77" s="524">
        <v>63</v>
      </c>
      <c r="AC77" s="524">
        <v>82</v>
      </c>
      <c r="AD77" s="524">
        <v>75</v>
      </c>
      <c r="AE77" s="524">
        <v>36</v>
      </c>
      <c r="AF77" s="524">
        <v>7</v>
      </c>
      <c r="AG77" s="524">
        <v>1</v>
      </c>
      <c r="AH77" s="524" t="s">
        <v>685</v>
      </c>
      <c r="AI77" s="518" t="s">
        <v>222</v>
      </c>
    </row>
    <row r="78" spans="1:35" ht="16.5" customHeight="1">
      <c r="A78" s="499">
        <v>224</v>
      </c>
      <c r="B78" s="499">
        <v>75</v>
      </c>
      <c r="C78" s="499" t="s">
        <v>684</v>
      </c>
      <c r="D78" s="515"/>
      <c r="E78" s="516"/>
      <c r="F78" s="517" t="s">
        <v>11</v>
      </c>
      <c r="G78" s="524">
        <v>235</v>
      </c>
      <c r="H78" s="524" t="s">
        <v>685</v>
      </c>
      <c r="I78" s="524" t="s">
        <v>685</v>
      </c>
      <c r="J78" s="524" t="s">
        <v>685</v>
      </c>
      <c r="K78" s="524" t="s">
        <v>685</v>
      </c>
      <c r="L78" s="524" t="s">
        <v>685</v>
      </c>
      <c r="M78" s="524" t="s">
        <v>685</v>
      </c>
      <c r="N78" s="524" t="s">
        <v>685</v>
      </c>
      <c r="O78" s="524" t="s">
        <v>685</v>
      </c>
      <c r="P78" s="524" t="s">
        <v>685</v>
      </c>
      <c r="Q78" s="524" t="s">
        <v>685</v>
      </c>
      <c r="R78" s="524" t="s">
        <v>685</v>
      </c>
      <c r="S78" s="524">
        <v>1</v>
      </c>
      <c r="T78" s="524">
        <v>2</v>
      </c>
      <c r="U78" s="524">
        <v>2</v>
      </c>
      <c r="V78" s="524">
        <v>3</v>
      </c>
      <c r="W78" s="524">
        <v>3</v>
      </c>
      <c r="X78" s="524">
        <v>15</v>
      </c>
      <c r="Y78" s="524">
        <v>12</v>
      </c>
      <c r="Z78" s="524">
        <v>23</v>
      </c>
      <c r="AA78" s="524">
        <v>33</v>
      </c>
      <c r="AB78" s="524">
        <v>48</v>
      </c>
      <c r="AC78" s="524">
        <v>45</v>
      </c>
      <c r="AD78" s="524">
        <v>31</v>
      </c>
      <c r="AE78" s="524">
        <v>15</v>
      </c>
      <c r="AF78" s="524">
        <v>2</v>
      </c>
      <c r="AG78" s="524" t="s">
        <v>685</v>
      </c>
      <c r="AH78" s="524" t="s">
        <v>685</v>
      </c>
      <c r="AI78" s="515"/>
    </row>
    <row r="79" spans="1:35" ht="16.5" customHeight="1">
      <c r="A79" s="499">
        <v>225</v>
      </c>
      <c r="B79" s="499">
        <v>75</v>
      </c>
      <c r="C79" s="499" t="s">
        <v>684</v>
      </c>
      <c r="D79" s="515"/>
      <c r="E79" s="516"/>
      <c r="F79" s="517" t="s">
        <v>12</v>
      </c>
      <c r="G79" s="524">
        <v>151</v>
      </c>
      <c r="H79" s="524" t="s">
        <v>685</v>
      </c>
      <c r="I79" s="524" t="s">
        <v>685</v>
      </c>
      <c r="J79" s="524" t="s">
        <v>685</v>
      </c>
      <c r="K79" s="524" t="s">
        <v>685</v>
      </c>
      <c r="L79" s="524" t="s">
        <v>685</v>
      </c>
      <c r="M79" s="524" t="s">
        <v>685</v>
      </c>
      <c r="N79" s="524" t="s">
        <v>685</v>
      </c>
      <c r="O79" s="524" t="s">
        <v>685</v>
      </c>
      <c r="P79" s="524" t="s">
        <v>685</v>
      </c>
      <c r="Q79" s="524" t="s">
        <v>685</v>
      </c>
      <c r="R79" s="524" t="s">
        <v>685</v>
      </c>
      <c r="S79" s="524" t="s">
        <v>685</v>
      </c>
      <c r="T79" s="524" t="s">
        <v>685</v>
      </c>
      <c r="U79" s="524">
        <v>1</v>
      </c>
      <c r="V79" s="524">
        <v>2</v>
      </c>
      <c r="W79" s="524" t="s">
        <v>685</v>
      </c>
      <c r="X79" s="524">
        <v>1</v>
      </c>
      <c r="Y79" s="524">
        <v>5</v>
      </c>
      <c r="Z79" s="524">
        <v>8</v>
      </c>
      <c r="AA79" s="524">
        <v>11</v>
      </c>
      <c r="AB79" s="524">
        <v>15</v>
      </c>
      <c r="AC79" s="524">
        <v>37</v>
      </c>
      <c r="AD79" s="524">
        <v>44</v>
      </c>
      <c r="AE79" s="524">
        <v>21</v>
      </c>
      <c r="AF79" s="524">
        <v>5</v>
      </c>
      <c r="AG79" s="524">
        <v>1</v>
      </c>
      <c r="AH79" s="524" t="s">
        <v>685</v>
      </c>
      <c r="AI79" s="515"/>
    </row>
    <row r="80" spans="1:35" ht="16.5" customHeight="1">
      <c r="A80" s="519">
        <v>474</v>
      </c>
      <c r="B80" s="519">
        <v>75</v>
      </c>
      <c r="C80" s="519"/>
      <c r="D80" s="507"/>
      <c r="E80" s="520"/>
      <c r="F80" s="521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07"/>
    </row>
    <row r="92" spans="12:28" ht="13.5">
      <c r="L92" s="537" t="s">
        <v>710</v>
      </c>
      <c r="AB92" s="537" t="s">
        <v>711</v>
      </c>
    </row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AI92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226</v>
      </c>
      <c r="B5" s="499">
        <v>76</v>
      </c>
      <c r="C5" s="499" t="s">
        <v>684</v>
      </c>
      <c r="D5" s="518" t="s">
        <v>223</v>
      </c>
      <c r="E5" s="516" t="s">
        <v>582</v>
      </c>
      <c r="F5" s="517" t="s">
        <v>10</v>
      </c>
      <c r="G5" s="514">
        <v>182</v>
      </c>
      <c r="H5" s="524" t="s">
        <v>685</v>
      </c>
      <c r="I5" s="524" t="s">
        <v>685</v>
      </c>
      <c r="J5" s="524" t="s">
        <v>685</v>
      </c>
      <c r="K5" s="524" t="s">
        <v>685</v>
      </c>
      <c r="L5" s="524" t="s">
        <v>685</v>
      </c>
      <c r="M5" s="524" t="s">
        <v>685</v>
      </c>
      <c r="N5" s="524" t="s">
        <v>685</v>
      </c>
      <c r="O5" s="524" t="s">
        <v>685</v>
      </c>
      <c r="P5" s="524" t="s">
        <v>685</v>
      </c>
      <c r="Q5" s="524">
        <v>1</v>
      </c>
      <c r="R5" s="524" t="s">
        <v>685</v>
      </c>
      <c r="S5" s="524">
        <v>1</v>
      </c>
      <c r="T5" s="524" t="s">
        <v>685</v>
      </c>
      <c r="U5" s="524">
        <v>1</v>
      </c>
      <c r="V5" s="524">
        <v>2</v>
      </c>
      <c r="W5" s="524">
        <v>4</v>
      </c>
      <c r="X5" s="524">
        <v>10</v>
      </c>
      <c r="Y5" s="524">
        <v>5</v>
      </c>
      <c r="Z5" s="524">
        <v>7</v>
      </c>
      <c r="AA5" s="524">
        <v>15</v>
      </c>
      <c r="AB5" s="524">
        <v>24</v>
      </c>
      <c r="AC5" s="524">
        <v>27</v>
      </c>
      <c r="AD5" s="524">
        <v>32</v>
      </c>
      <c r="AE5" s="524">
        <v>34</v>
      </c>
      <c r="AF5" s="524">
        <v>18</v>
      </c>
      <c r="AG5" s="524">
        <v>1</v>
      </c>
      <c r="AH5" s="524" t="s">
        <v>685</v>
      </c>
      <c r="AI5" s="518" t="s">
        <v>223</v>
      </c>
    </row>
    <row r="6" spans="1:35" ht="16.5" customHeight="1">
      <c r="A6" s="499">
        <v>227</v>
      </c>
      <c r="B6" s="499">
        <v>76</v>
      </c>
      <c r="C6" s="499" t="s">
        <v>684</v>
      </c>
      <c r="D6" s="515"/>
      <c r="E6" s="516"/>
      <c r="F6" s="517" t="s">
        <v>11</v>
      </c>
      <c r="G6" s="514">
        <v>87</v>
      </c>
      <c r="H6" s="524" t="s">
        <v>685</v>
      </c>
      <c r="I6" s="524" t="s">
        <v>685</v>
      </c>
      <c r="J6" s="524" t="s">
        <v>685</v>
      </c>
      <c r="K6" s="524" t="s">
        <v>685</v>
      </c>
      <c r="L6" s="524" t="s">
        <v>685</v>
      </c>
      <c r="M6" s="524" t="s">
        <v>685</v>
      </c>
      <c r="N6" s="524" t="s">
        <v>685</v>
      </c>
      <c r="O6" s="524" t="s">
        <v>685</v>
      </c>
      <c r="P6" s="524" t="s">
        <v>685</v>
      </c>
      <c r="Q6" s="524">
        <v>1</v>
      </c>
      <c r="R6" s="524" t="s">
        <v>685</v>
      </c>
      <c r="S6" s="524" t="s">
        <v>685</v>
      </c>
      <c r="T6" s="524" t="s">
        <v>685</v>
      </c>
      <c r="U6" s="524">
        <v>1</v>
      </c>
      <c r="V6" s="524">
        <v>1</v>
      </c>
      <c r="W6" s="524">
        <v>3</v>
      </c>
      <c r="X6" s="524">
        <v>7</v>
      </c>
      <c r="Y6" s="524">
        <v>4</v>
      </c>
      <c r="Z6" s="524">
        <v>4</v>
      </c>
      <c r="AA6" s="524">
        <v>10</v>
      </c>
      <c r="AB6" s="524">
        <v>16</v>
      </c>
      <c r="AC6" s="524">
        <v>13</v>
      </c>
      <c r="AD6" s="524">
        <v>12</v>
      </c>
      <c r="AE6" s="524">
        <v>8</v>
      </c>
      <c r="AF6" s="524">
        <v>7</v>
      </c>
      <c r="AG6" s="524" t="s">
        <v>685</v>
      </c>
      <c r="AH6" s="524" t="s">
        <v>685</v>
      </c>
      <c r="AI6" s="515"/>
    </row>
    <row r="7" spans="1:35" ht="16.5" customHeight="1">
      <c r="A7" s="499">
        <v>228</v>
      </c>
      <c r="B7" s="499">
        <v>76</v>
      </c>
      <c r="C7" s="499" t="s">
        <v>684</v>
      </c>
      <c r="D7" s="515"/>
      <c r="E7" s="516"/>
      <c r="F7" s="517" t="s">
        <v>12</v>
      </c>
      <c r="G7" s="514">
        <v>95</v>
      </c>
      <c r="H7" s="524" t="s">
        <v>685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 t="s">
        <v>685</v>
      </c>
      <c r="N7" s="524" t="s">
        <v>685</v>
      </c>
      <c r="O7" s="524" t="s">
        <v>685</v>
      </c>
      <c r="P7" s="524" t="s">
        <v>685</v>
      </c>
      <c r="Q7" s="524" t="s">
        <v>685</v>
      </c>
      <c r="R7" s="524" t="s">
        <v>685</v>
      </c>
      <c r="S7" s="524">
        <v>1</v>
      </c>
      <c r="T7" s="524" t="s">
        <v>685</v>
      </c>
      <c r="U7" s="524" t="s">
        <v>685</v>
      </c>
      <c r="V7" s="524">
        <v>1</v>
      </c>
      <c r="W7" s="524">
        <v>1</v>
      </c>
      <c r="X7" s="524">
        <v>3</v>
      </c>
      <c r="Y7" s="524">
        <v>1</v>
      </c>
      <c r="Z7" s="524">
        <v>3</v>
      </c>
      <c r="AA7" s="524">
        <v>5</v>
      </c>
      <c r="AB7" s="524">
        <v>8</v>
      </c>
      <c r="AC7" s="524">
        <v>14</v>
      </c>
      <c r="AD7" s="524">
        <v>20</v>
      </c>
      <c r="AE7" s="524">
        <v>26</v>
      </c>
      <c r="AF7" s="524">
        <v>11</v>
      </c>
      <c r="AG7" s="524">
        <v>1</v>
      </c>
      <c r="AH7" s="524" t="s">
        <v>685</v>
      </c>
      <c r="AI7" s="515"/>
    </row>
    <row r="8" spans="1:35" ht="16.5" customHeight="1">
      <c r="A8" s="499">
        <v>475</v>
      </c>
      <c r="B8" s="499">
        <v>76</v>
      </c>
      <c r="D8" s="515"/>
      <c r="E8" s="516"/>
      <c r="F8" s="517"/>
      <c r="G8" s="51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6.5" customHeight="1">
      <c r="A9" s="499">
        <v>229</v>
      </c>
      <c r="B9" s="499">
        <v>77</v>
      </c>
      <c r="C9" s="499" t="s">
        <v>684</v>
      </c>
      <c r="D9" s="518" t="s">
        <v>224</v>
      </c>
      <c r="E9" s="516" t="s">
        <v>583</v>
      </c>
      <c r="F9" s="517" t="s">
        <v>10</v>
      </c>
      <c r="G9" s="514">
        <v>4604</v>
      </c>
      <c r="H9" s="524">
        <v>5</v>
      </c>
      <c r="I9" s="524">
        <v>1</v>
      </c>
      <c r="J9" s="524">
        <v>1</v>
      </c>
      <c r="K9" s="524" t="s">
        <v>685</v>
      </c>
      <c r="L9" s="524" t="s">
        <v>685</v>
      </c>
      <c r="M9" s="524">
        <v>7</v>
      </c>
      <c r="N9" s="524" t="s">
        <v>685</v>
      </c>
      <c r="O9" s="524">
        <v>1</v>
      </c>
      <c r="P9" s="524">
        <v>1</v>
      </c>
      <c r="Q9" s="524">
        <v>4</v>
      </c>
      <c r="R9" s="524">
        <v>3</v>
      </c>
      <c r="S9" s="524">
        <v>2</v>
      </c>
      <c r="T9" s="524">
        <v>2</v>
      </c>
      <c r="U9" s="524">
        <v>6</v>
      </c>
      <c r="V9" s="524">
        <v>11</v>
      </c>
      <c r="W9" s="524">
        <v>18</v>
      </c>
      <c r="X9" s="524">
        <v>45</v>
      </c>
      <c r="Y9" s="524">
        <v>81</v>
      </c>
      <c r="Z9" s="524">
        <v>179</v>
      </c>
      <c r="AA9" s="524">
        <v>352</v>
      </c>
      <c r="AB9" s="524">
        <v>665</v>
      </c>
      <c r="AC9" s="524">
        <v>971</v>
      </c>
      <c r="AD9" s="524">
        <v>996</v>
      </c>
      <c r="AE9" s="524">
        <v>856</v>
      </c>
      <c r="AF9" s="524">
        <v>346</v>
      </c>
      <c r="AG9" s="524">
        <v>58</v>
      </c>
      <c r="AH9" s="524" t="s">
        <v>685</v>
      </c>
      <c r="AI9" s="518" t="s">
        <v>224</v>
      </c>
    </row>
    <row r="10" spans="1:35" ht="16.5" customHeight="1">
      <c r="A10" s="499">
        <v>230</v>
      </c>
      <c r="B10" s="499">
        <v>77</v>
      </c>
      <c r="C10" s="499" t="s">
        <v>684</v>
      </c>
      <c r="D10" s="515"/>
      <c r="E10" s="516"/>
      <c r="F10" s="517" t="s">
        <v>11</v>
      </c>
      <c r="G10" s="514">
        <v>2620</v>
      </c>
      <c r="H10" s="524">
        <v>4</v>
      </c>
      <c r="I10" s="524" t="s">
        <v>685</v>
      </c>
      <c r="J10" s="524">
        <v>1</v>
      </c>
      <c r="K10" s="524" t="s">
        <v>685</v>
      </c>
      <c r="L10" s="524" t="s">
        <v>685</v>
      </c>
      <c r="M10" s="524">
        <v>5</v>
      </c>
      <c r="N10" s="524" t="s">
        <v>685</v>
      </c>
      <c r="O10" s="524" t="s">
        <v>685</v>
      </c>
      <c r="P10" s="524" t="s">
        <v>685</v>
      </c>
      <c r="Q10" s="524">
        <v>1</v>
      </c>
      <c r="R10" s="524">
        <v>2</v>
      </c>
      <c r="S10" s="524">
        <v>2</v>
      </c>
      <c r="T10" s="524">
        <v>2</v>
      </c>
      <c r="U10" s="524">
        <v>5</v>
      </c>
      <c r="V10" s="524">
        <v>8</v>
      </c>
      <c r="W10" s="524">
        <v>9</v>
      </c>
      <c r="X10" s="524">
        <v>30</v>
      </c>
      <c r="Y10" s="524">
        <v>58</v>
      </c>
      <c r="Z10" s="524">
        <v>139</v>
      </c>
      <c r="AA10" s="524">
        <v>266</v>
      </c>
      <c r="AB10" s="524">
        <v>465</v>
      </c>
      <c r="AC10" s="524">
        <v>602</v>
      </c>
      <c r="AD10" s="524">
        <v>540</v>
      </c>
      <c r="AE10" s="524">
        <v>377</v>
      </c>
      <c r="AF10" s="524">
        <v>93</v>
      </c>
      <c r="AG10" s="524">
        <v>16</v>
      </c>
      <c r="AH10" s="524" t="s">
        <v>685</v>
      </c>
      <c r="AI10" s="515"/>
    </row>
    <row r="11" spans="1:35" ht="16.5" customHeight="1">
      <c r="A11" s="499">
        <v>231</v>
      </c>
      <c r="B11" s="499">
        <v>77</v>
      </c>
      <c r="C11" s="499" t="s">
        <v>684</v>
      </c>
      <c r="D11" s="515"/>
      <c r="E11" s="516"/>
      <c r="F11" s="517" t="s">
        <v>12</v>
      </c>
      <c r="G11" s="514">
        <v>1984</v>
      </c>
      <c r="H11" s="524">
        <v>1</v>
      </c>
      <c r="I11" s="524">
        <v>1</v>
      </c>
      <c r="J11" s="524" t="s">
        <v>685</v>
      </c>
      <c r="K11" s="524" t="s">
        <v>685</v>
      </c>
      <c r="L11" s="524" t="s">
        <v>685</v>
      </c>
      <c r="M11" s="524">
        <v>2</v>
      </c>
      <c r="N11" s="524" t="s">
        <v>685</v>
      </c>
      <c r="O11" s="524">
        <v>1</v>
      </c>
      <c r="P11" s="524">
        <v>1</v>
      </c>
      <c r="Q11" s="524">
        <v>3</v>
      </c>
      <c r="R11" s="524">
        <v>1</v>
      </c>
      <c r="S11" s="524" t="s">
        <v>685</v>
      </c>
      <c r="T11" s="524" t="s">
        <v>685</v>
      </c>
      <c r="U11" s="524">
        <v>1</v>
      </c>
      <c r="V11" s="524">
        <v>3</v>
      </c>
      <c r="W11" s="524">
        <v>9</v>
      </c>
      <c r="X11" s="524">
        <v>15</v>
      </c>
      <c r="Y11" s="524">
        <v>23</v>
      </c>
      <c r="Z11" s="524">
        <v>40</v>
      </c>
      <c r="AA11" s="524">
        <v>86</v>
      </c>
      <c r="AB11" s="524">
        <v>200</v>
      </c>
      <c r="AC11" s="524">
        <v>369</v>
      </c>
      <c r="AD11" s="524">
        <v>456</v>
      </c>
      <c r="AE11" s="524">
        <v>479</v>
      </c>
      <c r="AF11" s="524">
        <v>253</v>
      </c>
      <c r="AG11" s="524">
        <v>42</v>
      </c>
      <c r="AH11" s="524" t="s">
        <v>685</v>
      </c>
      <c r="AI11" s="515"/>
    </row>
    <row r="12" spans="1:35" ht="16.5" customHeight="1">
      <c r="A12" s="499">
        <v>476</v>
      </c>
      <c r="B12" s="499">
        <v>77</v>
      </c>
      <c r="D12" s="515"/>
      <c r="E12" s="516"/>
      <c r="F12" s="517"/>
      <c r="G12" s="51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6.5" customHeight="1">
      <c r="A13" s="499">
        <v>232</v>
      </c>
      <c r="B13" s="499">
        <v>78</v>
      </c>
      <c r="C13" s="499" t="s">
        <v>684</v>
      </c>
      <c r="D13" s="518" t="s">
        <v>225</v>
      </c>
      <c r="E13" s="516" t="s">
        <v>584</v>
      </c>
      <c r="F13" s="517" t="s">
        <v>10</v>
      </c>
      <c r="G13" s="514">
        <v>29</v>
      </c>
      <c r="H13" s="524" t="s">
        <v>685</v>
      </c>
      <c r="I13" s="524" t="s">
        <v>685</v>
      </c>
      <c r="J13" s="524" t="s">
        <v>685</v>
      </c>
      <c r="K13" s="524" t="s">
        <v>685</v>
      </c>
      <c r="L13" s="524" t="s">
        <v>685</v>
      </c>
      <c r="M13" s="524" t="s">
        <v>685</v>
      </c>
      <c r="N13" s="524" t="s">
        <v>685</v>
      </c>
      <c r="O13" s="524" t="s">
        <v>685</v>
      </c>
      <c r="P13" s="524" t="s">
        <v>685</v>
      </c>
      <c r="Q13" s="524" t="s">
        <v>685</v>
      </c>
      <c r="R13" s="524" t="s">
        <v>685</v>
      </c>
      <c r="S13" s="524" t="s">
        <v>685</v>
      </c>
      <c r="T13" s="524" t="s">
        <v>685</v>
      </c>
      <c r="U13" s="524" t="s">
        <v>685</v>
      </c>
      <c r="V13" s="524" t="s">
        <v>685</v>
      </c>
      <c r="W13" s="524" t="s">
        <v>685</v>
      </c>
      <c r="X13" s="524" t="s">
        <v>685</v>
      </c>
      <c r="Y13" s="524" t="s">
        <v>685</v>
      </c>
      <c r="Z13" s="524">
        <v>1</v>
      </c>
      <c r="AA13" s="524">
        <v>3</v>
      </c>
      <c r="AB13" s="524">
        <v>3</v>
      </c>
      <c r="AC13" s="524">
        <v>2</v>
      </c>
      <c r="AD13" s="524">
        <v>6</v>
      </c>
      <c r="AE13" s="524">
        <v>11</v>
      </c>
      <c r="AF13" s="524">
        <v>3</v>
      </c>
      <c r="AG13" s="524" t="s">
        <v>685</v>
      </c>
      <c r="AH13" s="524" t="s">
        <v>685</v>
      </c>
      <c r="AI13" s="518" t="s">
        <v>225</v>
      </c>
    </row>
    <row r="14" spans="1:35" ht="16.5" customHeight="1">
      <c r="A14" s="499">
        <v>233</v>
      </c>
      <c r="B14" s="499">
        <v>78</v>
      </c>
      <c r="C14" s="499" t="s">
        <v>684</v>
      </c>
      <c r="D14" s="515"/>
      <c r="E14" s="516"/>
      <c r="F14" s="517" t="s">
        <v>11</v>
      </c>
      <c r="G14" s="514">
        <v>16</v>
      </c>
      <c r="H14" s="524" t="s">
        <v>685</v>
      </c>
      <c r="I14" s="524" t="s">
        <v>685</v>
      </c>
      <c r="J14" s="524" t="s">
        <v>685</v>
      </c>
      <c r="K14" s="524" t="s">
        <v>685</v>
      </c>
      <c r="L14" s="524" t="s">
        <v>685</v>
      </c>
      <c r="M14" s="524" t="s">
        <v>685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 t="s">
        <v>685</v>
      </c>
      <c r="T14" s="524" t="s">
        <v>685</v>
      </c>
      <c r="U14" s="524" t="s">
        <v>685</v>
      </c>
      <c r="V14" s="524" t="s">
        <v>685</v>
      </c>
      <c r="W14" s="524" t="s">
        <v>685</v>
      </c>
      <c r="X14" s="524" t="s">
        <v>685</v>
      </c>
      <c r="Y14" s="524" t="s">
        <v>685</v>
      </c>
      <c r="Z14" s="524">
        <v>1</v>
      </c>
      <c r="AA14" s="524">
        <v>3</v>
      </c>
      <c r="AB14" s="524">
        <v>1</v>
      </c>
      <c r="AC14" s="524" t="s">
        <v>685</v>
      </c>
      <c r="AD14" s="524">
        <v>3</v>
      </c>
      <c r="AE14" s="524">
        <v>6</v>
      </c>
      <c r="AF14" s="524">
        <v>2</v>
      </c>
      <c r="AG14" s="524" t="s">
        <v>685</v>
      </c>
      <c r="AH14" s="524" t="s">
        <v>685</v>
      </c>
      <c r="AI14" s="515"/>
    </row>
    <row r="15" spans="1:35" ht="16.5" customHeight="1">
      <c r="A15" s="499">
        <v>234</v>
      </c>
      <c r="B15" s="499">
        <v>78</v>
      </c>
      <c r="C15" s="499" t="s">
        <v>684</v>
      </c>
      <c r="D15" s="515"/>
      <c r="E15" s="516"/>
      <c r="F15" s="517" t="s">
        <v>12</v>
      </c>
      <c r="G15" s="514">
        <v>13</v>
      </c>
      <c r="H15" s="524" t="s">
        <v>685</v>
      </c>
      <c r="I15" s="524" t="s">
        <v>685</v>
      </c>
      <c r="J15" s="524" t="s">
        <v>685</v>
      </c>
      <c r="K15" s="524" t="s">
        <v>685</v>
      </c>
      <c r="L15" s="524" t="s">
        <v>685</v>
      </c>
      <c r="M15" s="524" t="s">
        <v>685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 t="s">
        <v>685</v>
      </c>
      <c r="S15" s="524" t="s">
        <v>685</v>
      </c>
      <c r="T15" s="524" t="s">
        <v>685</v>
      </c>
      <c r="U15" s="524" t="s">
        <v>685</v>
      </c>
      <c r="V15" s="524" t="s">
        <v>685</v>
      </c>
      <c r="W15" s="524" t="s">
        <v>685</v>
      </c>
      <c r="X15" s="524" t="s">
        <v>685</v>
      </c>
      <c r="Y15" s="524" t="s">
        <v>685</v>
      </c>
      <c r="Z15" s="524" t="s">
        <v>685</v>
      </c>
      <c r="AA15" s="524" t="s">
        <v>685</v>
      </c>
      <c r="AB15" s="524">
        <v>2</v>
      </c>
      <c r="AC15" s="524">
        <v>2</v>
      </c>
      <c r="AD15" s="524">
        <v>3</v>
      </c>
      <c r="AE15" s="524">
        <v>5</v>
      </c>
      <c r="AF15" s="524">
        <v>1</v>
      </c>
      <c r="AG15" s="524" t="s">
        <v>685</v>
      </c>
      <c r="AH15" s="524" t="s">
        <v>685</v>
      </c>
      <c r="AI15" s="515"/>
    </row>
    <row r="16" spans="1:35" ht="16.5" customHeight="1">
      <c r="A16" s="499">
        <v>477</v>
      </c>
      <c r="B16" s="499">
        <v>78</v>
      </c>
      <c r="D16" s="515"/>
      <c r="E16" s="516"/>
      <c r="F16" s="517"/>
      <c r="G16" s="51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6.5" customHeight="1">
      <c r="A17" s="499">
        <v>235</v>
      </c>
      <c r="B17" s="499">
        <v>79</v>
      </c>
      <c r="C17" s="499" t="s">
        <v>684</v>
      </c>
      <c r="D17" s="518" t="s">
        <v>227</v>
      </c>
      <c r="E17" s="516" t="s">
        <v>585</v>
      </c>
      <c r="F17" s="517" t="s">
        <v>10</v>
      </c>
      <c r="G17" s="514">
        <v>2921</v>
      </c>
      <c r="H17" s="524">
        <v>1</v>
      </c>
      <c r="I17" s="524">
        <v>1</v>
      </c>
      <c r="J17" s="524">
        <v>1</v>
      </c>
      <c r="K17" s="524" t="s">
        <v>685</v>
      </c>
      <c r="L17" s="524" t="s">
        <v>685</v>
      </c>
      <c r="M17" s="524">
        <v>3</v>
      </c>
      <c r="N17" s="524" t="s">
        <v>685</v>
      </c>
      <c r="O17" s="524">
        <v>1</v>
      </c>
      <c r="P17" s="524">
        <v>1</v>
      </c>
      <c r="Q17" s="524">
        <v>3</v>
      </c>
      <c r="R17" s="524">
        <v>2</v>
      </c>
      <c r="S17" s="524">
        <v>1</v>
      </c>
      <c r="T17" s="524" t="s">
        <v>685</v>
      </c>
      <c r="U17" s="524">
        <v>2</v>
      </c>
      <c r="V17" s="524">
        <v>3</v>
      </c>
      <c r="W17" s="524">
        <v>5</v>
      </c>
      <c r="X17" s="524">
        <v>19</v>
      </c>
      <c r="Y17" s="524">
        <v>44</v>
      </c>
      <c r="Z17" s="524">
        <v>108</v>
      </c>
      <c r="AA17" s="524">
        <v>194</v>
      </c>
      <c r="AB17" s="524">
        <v>386</v>
      </c>
      <c r="AC17" s="524">
        <v>594</v>
      </c>
      <c r="AD17" s="524">
        <v>673</v>
      </c>
      <c r="AE17" s="524">
        <v>583</v>
      </c>
      <c r="AF17" s="524">
        <v>254</v>
      </c>
      <c r="AG17" s="524">
        <v>45</v>
      </c>
      <c r="AH17" s="524" t="s">
        <v>685</v>
      </c>
      <c r="AI17" s="518" t="s">
        <v>227</v>
      </c>
    </row>
    <row r="18" spans="1:35" ht="16.5" customHeight="1">
      <c r="A18" s="499">
        <v>236</v>
      </c>
      <c r="B18" s="499">
        <v>79</v>
      </c>
      <c r="C18" s="499" t="s">
        <v>684</v>
      </c>
      <c r="D18" s="515"/>
      <c r="E18" s="516"/>
      <c r="F18" s="517" t="s">
        <v>11</v>
      </c>
      <c r="G18" s="514">
        <v>1612</v>
      </c>
      <c r="H18" s="524">
        <v>1</v>
      </c>
      <c r="I18" s="524" t="s">
        <v>685</v>
      </c>
      <c r="J18" s="524">
        <v>1</v>
      </c>
      <c r="K18" s="524" t="s">
        <v>685</v>
      </c>
      <c r="L18" s="524" t="s">
        <v>685</v>
      </c>
      <c r="M18" s="524">
        <v>2</v>
      </c>
      <c r="N18" s="524" t="s">
        <v>685</v>
      </c>
      <c r="O18" s="524" t="s">
        <v>685</v>
      </c>
      <c r="P18" s="524" t="s">
        <v>685</v>
      </c>
      <c r="Q18" s="524">
        <v>1</v>
      </c>
      <c r="R18" s="524">
        <v>1</v>
      </c>
      <c r="S18" s="524">
        <v>1</v>
      </c>
      <c r="T18" s="524" t="s">
        <v>685</v>
      </c>
      <c r="U18" s="524">
        <v>2</v>
      </c>
      <c r="V18" s="524">
        <v>2</v>
      </c>
      <c r="W18" s="524">
        <v>4</v>
      </c>
      <c r="X18" s="524">
        <v>11</v>
      </c>
      <c r="Y18" s="524">
        <v>33</v>
      </c>
      <c r="Z18" s="524">
        <v>83</v>
      </c>
      <c r="AA18" s="524">
        <v>145</v>
      </c>
      <c r="AB18" s="524">
        <v>269</v>
      </c>
      <c r="AC18" s="524">
        <v>369</v>
      </c>
      <c r="AD18" s="524">
        <v>357</v>
      </c>
      <c r="AE18" s="524">
        <v>254</v>
      </c>
      <c r="AF18" s="524">
        <v>68</v>
      </c>
      <c r="AG18" s="524">
        <v>10</v>
      </c>
      <c r="AH18" s="524" t="s">
        <v>685</v>
      </c>
      <c r="AI18" s="515"/>
    </row>
    <row r="19" spans="1:35" ht="16.5" customHeight="1">
      <c r="A19" s="499">
        <v>237</v>
      </c>
      <c r="B19" s="499">
        <v>79</v>
      </c>
      <c r="C19" s="499" t="s">
        <v>684</v>
      </c>
      <c r="D19" s="515"/>
      <c r="E19" s="516"/>
      <c r="F19" s="517" t="s">
        <v>12</v>
      </c>
      <c r="G19" s="514">
        <v>1309</v>
      </c>
      <c r="H19" s="524" t="s">
        <v>685</v>
      </c>
      <c r="I19" s="524">
        <v>1</v>
      </c>
      <c r="J19" s="524" t="s">
        <v>685</v>
      </c>
      <c r="K19" s="524" t="s">
        <v>685</v>
      </c>
      <c r="L19" s="524" t="s">
        <v>685</v>
      </c>
      <c r="M19" s="524">
        <v>1</v>
      </c>
      <c r="N19" s="524" t="s">
        <v>685</v>
      </c>
      <c r="O19" s="524">
        <v>1</v>
      </c>
      <c r="P19" s="524">
        <v>1</v>
      </c>
      <c r="Q19" s="524">
        <v>2</v>
      </c>
      <c r="R19" s="524">
        <v>1</v>
      </c>
      <c r="S19" s="524" t="s">
        <v>685</v>
      </c>
      <c r="T19" s="524" t="s">
        <v>685</v>
      </c>
      <c r="U19" s="524" t="s">
        <v>685</v>
      </c>
      <c r="V19" s="524">
        <v>1</v>
      </c>
      <c r="W19" s="524">
        <v>1</v>
      </c>
      <c r="X19" s="524">
        <v>8</v>
      </c>
      <c r="Y19" s="524">
        <v>11</v>
      </c>
      <c r="Z19" s="524">
        <v>25</v>
      </c>
      <c r="AA19" s="524">
        <v>49</v>
      </c>
      <c r="AB19" s="524">
        <v>117</v>
      </c>
      <c r="AC19" s="524">
        <v>225</v>
      </c>
      <c r="AD19" s="524">
        <v>316</v>
      </c>
      <c r="AE19" s="524">
        <v>329</v>
      </c>
      <c r="AF19" s="524">
        <v>186</v>
      </c>
      <c r="AG19" s="524">
        <v>35</v>
      </c>
      <c r="AH19" s="524" t="s">
        <v>685</v>
      </c>
      <c r="AI19" s="515"/>
    </row>
    <row r="20" spans="1:35" ht="16.5" customHeight="1">
      <c r="A20" s="499">
        <v>478</v>
      </c>
      <c r="B20" s="499">
        <v>79</v>
      </c>
      <c r="D20" s="515"/>
      <c r="E20" s="516"/>
      <c r="F20" s="517"/>
      <c r="G20" s="51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238</v>
      </c>
      <c r="B21" s="499">
        <v>80</v>
      </c>
      <c r="C21" s="499" t="s">
        <v>684</v>
      </c>
      <c r="D21" s="518" t="s">
        <v>229</v>
      </c>
      <c r="E21" s="516" t="s">
        <v>586</v>
      </c>
      <c r="F21" s="517" t="s">
        <v>10</v>
      </c>
      <c r="G21" s="514">
        <v>12</v>
      </c>
      <c r="H21" s="524" t="s">
        <v>685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 t="s">
        <v>685</v>
      </c>
      <c r="N21" s="524" t="s">
        <v>685</v>
      </c>
      <c r="O21" s="524" t="s">
        <v>685</v>
      </c>
      <c r="P21" s="524" t="s">
        <v>685</v>
      </c>
      <c r="Q21" s="524" t="s">
        <v>685</v>
      </c>
      <c r="R21" s="524" t="s">
        <v>685</v>
      </c>
      <c r="S21" s="524" t="s">
        <v>685</v>
      </c>
      <c r="T21" s="524" t="s">
        <v>685</v>
      </c>
      <c r="U21" s="524" t="s">
        <v>685</v>
      </c>
      <c r="V21" s="524" t="s">
        <v>685</v>
      </c>
      <c r="W21" s="524" t="s">
        <v>685</v>
      </c>
      <c r="X21" s="524" t="s">
        <v>685</v>
      </c>
      <c r="Y21" s="524">
        <v>1</v>
      </c>
      <c r="Z21" s="524" t="s">
        <v>685</v>
      </c>
      <c r="AA21" s="524">
        <v>1</v>
      </c>
      <c r="AB21" s="524" t="s">
        <v>685</v>
      </c>
      <c r="AC21" s="524">
        <v>4</v>
      </c>
      <c r="AD21" s="524">
        <v>2</v>
      </c>
      <c r="AE21" s="524">
        <v>3</v>
      </c>
      <c r="AF21" s="524">
        <v>1</v>
      </c>
      <c r="AG21" s="524" t="s">
        <v>685</v>
      </c>
      <c r="AH21" s="524" t="s">
        <v>685</v>
      </c>
      <c r="AI21" s="518" t="s">
        <v>229</v>
      </c>
    </row>
    <row r="22" spans="1:35" ht="16.5" customHeight="1">
      <c r="A22" s="499">
        <v>239</v>
      </c>
      <c r="B22" s="499">
        <v>80</v>
      </c>
      <c r="C22" s="499" t="s">
        <v>684</v>
      </c>
      <c r="D22" s="515"/>
      <c r="E22" s="516"/>
      <c r="F22" s="517" t="s">
        <v>11</v>
      </c>
      <c r="G22" s="514">
        <v>5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 t="s">
        <v>685</v>
      </c>
      <c r="O22" s="524" t="s">
        <v>685</v>
      </c>
      <c r="P22" s="524" t="s">
        <v>685</v>
      </c>
      <c r="Q22" s="524" t="s">
        <v>685</v>
      </c>
      <c r="R22" s="524" t="s">
        <v>685</v>
      </c>
      <c r="S22" s="524" t="s">
        <v>685</v>
      </c>
      <c r="T22" s="524" t="s">
        <v>685</v>
      </c>
      <c r="U22" s="524" t="s">
        <v>685</v>
      </c>
      <c r="V22" s="524" t="s">
        <v>685</v>
      </c>
      <c r="W22" s="524" t="s">
        <v>685</v>
      </c>
      <c r="X22" s="524" t="s">
        <v>685</v>
      </c>
      <c r="Y22" s="524" t="s">
        <v>685</v>
      </c>
      <c r="Z22" s="524" t="s">
        <v>685</v>
      </c>
      <c r="AA22" s="524">
        <v>1</v>
      </c>
      <c r="AB22" s="524" t="s">
        <v>685</v>
      </c>
      <c r="AC22" s="524">
        <v>2</v>
      </c>
      <c r="AD22" s="524">
        <v>1</v>
      </c>
      <c r="AE22" s="524">
        <v>1</v>
      </c>
      <c r="AF22" s="524" t="s">
        <v>685</v>
      </c>
      <c r="AG22" s="524" t="s">
        <v>685</v>
      </c>
      <c r="AH22" s="524" t="s">
        <v>685</v>
      </c>
      <c r="AI22" s="515"/>
    </row>
    <row r="23" spans="1:35" ht="16.5" customHeight="1">
      <c r="A23" s="499">
        <v>240</v>
      </c>
      <c r="B23" s="499">
        <v>80</v>
      </c>
      <c r="C23" s="499" t="s">
        <v>684</v>
      </c>
      <c r="D23" s="515"/>
      <c r="E23" s="516"/>
      <c r="F23" s="517" t="s">
        <v>12</v>
      </c>
      <c r="G23" s="514">
        <v>7</v>
      </c>
      <c r="H23" s="524" t="s">
        <v>685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 t="s">
        <v>685</v>
      </c>
      <c r="N23" s="524" t="s">
        <v>685</v>
      </c>
      <c r="O23" s="524" t="s">
        <v>685</v>
      </c>
      <c r="P23" s="524" t="s">
        <v>685</v>
      </c>
      <c r="Q23" s="524" t="s">
        <v>685</v>
      </c>
      <c r="R23" s="524" t="s">
        <v>685</v>
      </c>
      <c r="S23" s="524" t="s">
        <v>685</v>
      </c>
      <c r="T23" s="524" t="s">
        <v>685</v>
      </c>
      <c r="U23" s="524" t="s">
        <v>685</v>
      </c>
      <c r="V23" s="524" t="s">
        <v>685</v>
      </c>
      <c r="W23" s="524" t="s">
        <v>685</v>
      </c>
      <c r="X23" s="524" t="s">
        <v>685</v>
      </c>
      <c r="Y23" s="524">
        <v>1</v>
      </c>
      <c r="Z23" s="524" t="s">
        <v>685</v>
      </c>
      <c r="AA23" s="524" t="s">
        <v>685</v>
      </c>
      <c r="AB23" s="524" t="s">
        <v>685</v>
      </c>
      <c r="AC23" s="524">
        <v>2</v>
      </c>
      <c r="AD23" s="524">
        <v>1</v>
      </c>
      <c r="AE23" s="524">
        <v>2</v>
      </c>
      <c r="AF23" s="524">
        <v>1</v>
      </c>
      <c r="AG23" s="524" t="s">
        <v>685</v>
      </c>
      <c r="AH23" s="524" t="s">
        <v>685</v>
      </c>
      <c r="AI23" s="515"/>
    </row>
    <row r="24" spans="1:35" ht="16.5" customHeight="1">
      <c r="A24" s="499">
        <v>479</v>
      </c>
      <c r="B24" s="499">
        <v>80</v>
      </c>
      <c r="D24" s="515"/>
      <c r="E24" s="516"/>
      <c r="F24" s="517"/>
      <c r="G24" s="51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241</v>
      </c>
      <c r="B25" s="499">
        <v>81</v>
      </c>
      <c r="C25" s="499" t="s">
        <v>684</v>
      </c>
      <c r="D25" s="518" t="s">
        <v>230</v>
      </c>
      <c r="E25" s="516" t="s">
        <v>587</v>
      </c>
      <c r="F25" s="517" t="s">
        <v>10</v>
      </c>
      <c r="G25" s="514">
        <v>421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 t="s">
        <v>685</v>
      </c>
      <c r="O25" s="524" t="s">
        <v>685</v>
      </c>
      <c r="P25" s="524" t="s">
        <v>685</v>
      </c>
      <c r="Q25" s="524" t="s">
        <v>685</v>
      </c>
      <c r="R25" s="524" t="s">
        <v>685</v>
      </c>
      <c r="S25" s="524" t="s">
        <v>685</v>
      </c>
      <c r="T25" s="524" t="s">
        <v>685</v>
      </c>
      <c r="U25" s="524">
        <v>1</v>
      </c>
      <c r="V25" s="524" t="s">
        <v>685</v>
      </c>
      <c r="W25" s="524">
        <v>1</v>
      </c>
      <c r="X25" s="524">
        <v>4</v>
      </c>
      <c r="Y25" s="524">
        <v>9</v>
      </c>
      <c r="Z25" s="524">
        <v>19</v>
      </c>
      <c r="AA25" s="524">
        <v>35</v>
      </c>
      <c r="AB25" s="524">
        <v>89</v>
      </c>
      <c r="AC25" s="524">
        <v>111</v>
      </c>
      <c r="AD25" s="524">
        <v>84</v>
      </c>
      <c r="AE25" s="524">
        <v>54</v>
      </c>
      <c r="AF25" s="524">
        <v>13</v>
      </c>
      <c r="AG25" s="524">
        <v>1</v>
      </c>
      <c r="AH25" s="524" t="s">
        <v>685</v>
      </c>
      <c r="AI25" s="518" t="s">
        <v>230</v>
      </c>
    </row>
    <row r="26" spans="1:35" ht="16.5" customHeight="1">
      <c r="A26" s="499">
        <v>242</v>
      </c>
      <c r="B26" s="499">
        <v>81</v>
      </c>
      <c r="C26" s="499" t="s">
        <v>684</v>
      </c>
      <c r="D26" s="515"/>
      <c r="E26" s="516"/>
      <c r="F26" s="517" t="s">
        <v>11</v>
      </c>
      <c r="G26" s="514">
        <v>334</v>
      </c>
      <c r="H26" s="524" t="s">
        <v>685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 t="s">
        <v>685</v>
      </c>
      <c r="N26" s="524" t="s">
        <v>685</v>
      </c>
      <c r="O26" s="524" t="s">
        <v>685</v>
      </c>
      <c r="P26" s="524" t="s">
        <v>685</v>
      </c>
      <c r="Q26" s="524" t="s">
        <v>685</v>
      </c>
      <c r="R26" s="524" t="s">
        <v>685</v>
      </c>
      <c r="S26" s="524" t="s">
        <v>685</v>
      </c>
      <c r="T26" s="524" t="s">
        <v>685</v>
      </c>
      <c r="U26" s="524" t="s">
        <v>685</v>
      </c>
      <c r="V26" s="524" t="s">
        <v>685</v>
      </c>
      <c r="W26" s="524">
        <v>1</v>
      </c>
      <c r="X26" s="524">
        <v>2</v>
      </c>
      <c r="Y26" s="524">
        <v>6</v>
      </c>
      <c r="Z26" s="524">
        <v>18</v>
      </c>
      <c r="AA26" s="524">
        <v>32</v>
      </c>
      <c r="AB26" s="524">
        <v>80</v>
      </c>
      <c r="AC26" s="524">
        <v>92</v>
      </c>
      <c r="AD26" s="524">
        <v>66</v>
      </c>
      <c r="AE26" s="524">
        <v>33</v>
      </c>
      <c r="AF26" s="524">
        <v>4</v>
      </c>
      <c r="AG26" s="524" t="s">
        <v>685</v>
      </c>
      <c r="AH26" s="524" t="s">
        <v>685</v>
      </c>
      <c r="AI26" s="515"/>
    </row>
    <row r="27" spans="1:35" ht="16.5" customHeight="1">
      <c r="A27" s="499">
        <v>243</v>
      </c>
      <c r="B27" s="499">
        <v>81</v>
      </c>
      <c r="C27" s="499" t="s">
        <v>684</v>
      </c>
      <c r="D27" s="515"/>
      <c r="E27" s="516"/>
      <c r="F27" s="517" t="s">
        <v>12</v>
      </c>
      <c r="G27" s="514">
        <v>87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 t="s">
        <v>685</v>
      </c>
      <c r="T27" s="524" t="s">
        <v>685</v>
      </c>
      <c r="U27" s="524">
        <v>1</v>
      </c>
      <c r="V27" s="524" t="s">
        <v>685</v>
      </c>
      <c r="W27" s="524" t="s">
        <v>685</v>
      </c>
      <c r="X27" s="524">
        <v>2</v>
      </c>
      <c r="Y27" s="524">
        <v>3</v>
      </c>
      <c r="Z27" s="524">
        <v>1</v>
      </c>
      <c r="AA27" s="524">
        <v>3</v>
      </c>
      <c r="AB27" s="524">
        <v>9</v>
      </c>
      <c r="AC27" s="524">
        <v>19</v>
      </c>
      <c r="AD27" s="524">
        <v>18</v>
      </c>
      <c r="AE27" s="524">
        <v>21</v>
      </c>
      <c r="AF27" s="524">
        <v>9</v>
      </c>
      <c r="AG27" s="524">
        <v>1</v>
      </c>
      <c r="AH27" s="524" t="s">
        <v>685</v>
      </c>
      <c r="AI27" s="515"/>
    </row>
    <row r="28" spans="1:35" ht="16.5" customHeight="1">
      <c r="A28" s="499">
        <v>480</v>
      </c>
      <c r="B28" s="499">
        <v>81</v>
      </c>
      <c r="D28" s="515"/>
      <c r="E28" s="516"/>
      <c r="F28" s="517"/>
      <c r="G28" s="51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244</v>
      </c>
      <c r="B29" s="499">
        <v>82</v>
      </c>
      <c r="C29" s="499" t="s">
        <v>684</v>
      </c>
      <c r="D29" s="518" t="s">
        <v>231</v>
      </c>
      <c r="E29" s="516" t="s">
        <v>588</v>
      </c>
      <c r="F29" s="517" t="s">
        <v>10</v>
      </c>
      <c r="G29" s="514">
        <v>49</v>
      </c>
      <c r="H29" s="524" t="s">
        <v>685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 t="s">
        <v>685</v>
      </c>
      <c r="N29" s="524" t="s">
        <v>685</v>
      </c>
      <c r="O29" s="524" t="s">
        <v>685</v>
      </c>
      <c r="P29" s="524" t="s">
        <v>685</v>
      </c>
      <c r="Q29" s="524" t="s">
        <v>685</v>
      </c>
      <c r="R29" s="524" t="s">
        <v>685</v>
      </c>
      <c r="S29" s="524" t="s">
        <v>685</v>
      </c>
      <c r="T29" s="524">
        <v>1</v>
      </c>
      <c r="U29" s="524" t="s">
        <v>685</v>
      </c>
      <c r="V29" s="524" t="s">
        <v>685</v>
      </c>
      <c r="W29" s="524">
        <v>2</v>
      </c>
      <c r="X29" s="524">
        <v>2</v>
      </c>
      <c r="Y29" s="524" t="s">
        <v>685</v>
      </c>
      <c r="Z29" s="524">
        <v>4</v>
      </c>
      <c r="AA29" s="524">
        <v>3</v>
      </c>
      <c r="AB29" s="524">
        <v>7</v>
      </c>
      <c r="AC29" s="524">
        <v>7</v>
      </c>
      <c r="AD29" s="524">
        <v>12</v>
      </c>
      <c r="AE29" s="524">
        <v>8</v>
      </c>
      <c r="AF29" s="524">
        <v>3</v>
      </c>
      <c r="AG29" s="524" t="s">
        <v>685</v>
      </c>
      <c r="AH29" s="524" t="s">
        <v>685</v>
      </c>
      <c r="AI29" s="518" t="s">
        <v>231</v>
      </c>
    </row>
    <row r="30" spans="1:35" ht="16.5" customHeight="1">
      <c r="A30" s="499">
        <v>245</v>
      </c>
      <c r="B30" s="499">
        <v>82</v>
      </c>
      <c r="C30" s="499" t="s">
        <v>684</v>
      </c>
      <c r="D30" s="515"/>
      <c r="E30" s="516"/>
      <c r="F30" s="517" t="s">
        <v>11</v>
      </c>
      <c r="G30" s="514">
        <v>19</v>
      </c>
      <c r="H30" s="524" t="s">
        <v>685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 t="s">
        <v>685</v>
      </c>
      <c r="N30" s="524" t="s">
        <v>685</v>
      </c>
      <c r="O30" s="524" t="s">
        <v>685</v>
      </c>
      <c r="P30" s="524" t="s">
        <v>685</v>
      </c>
      <c r="Q30" s="524" t="s">
        <v>685</v>
      </c>
      <c r="R30" s="524" t="s">
        <v>685</v>
      </c>
      <c r="S30" s="524" t="s">
        <v>685</v>
      </c>
      <c r="T30" s="524">
        <v>1</v>
      </c>
      <c r="U30" s="524" t="s">
        <v>685</v>
      </c>
      <c r="V30" s="524" t="s">
        <v>685</v>
      </c>
      <c r="W30" s="524" t="s">
        <v>685</v>
      </c>
      <c r="X30" s="524" t="s">
        <v>685</v>
      </c>
      <c r="Y30" s="524" t="s">
        <v>685</v>
      </c>
      <c r="Z30" s="524">
        <v>2</v>
      </c>
      <c r="AA30" s="524">
        <v>1</v>
      </c>
      <c r="AB30" s="524">
        <v>6</v>
      </c>
      <c r="AC30" s="524">
        <v>4</v>
      </c>
      <c r="AD30" s="524">
        <v>3</v>
      </c>
      <c r="AE30" s="524">
        <v>1</v>
      </c>
      <c r="AF30" s="524">
        <v>1</v>
      </c>
      <c r="AG30" s="524" t="s">
        <v>685</v>
      </c>
      <c r="AH30" s="524" t="s">
        <v>685</v>
      </c>
      <c r="AI30" s="515"/>
    </row>
    <row r="31" spans="1:35" ht="16.5" customHeight="1">
      <c r="A31" s="499">
        <v>246</v>
      </c>
      <c r="B31" s="499">
        <v>82</v>
      </c>
      <c r="C31" s="499" t="s">
        <v>684</v>
      </c>
      <c r="D31" s="515"/>
      <c r="E31" s="516"/>
      <c r="F31" s="517" t="s">
        <v>12</v>
      </c>
      <c r="G31" s="514">
        <v>30</v>
      </c>
      <c r="H31" s="524" t="s">
        <v>685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 t="s">
        <v>685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 t="s">
        <v>685</v>
      </c>
      <c r="U31" s="524" t="s">
        <v>685</v>
      </c>
      <c r="V31" s="524" t="s">
        <v>685</v>
      </c>
      <c r="W31" s="524">
        <v>2</v>
      </c>
      <c r="X31" s="524">
        <v>2</v>
      </c>
      <c r="Y31" s="524" t="s">
        <v>685</v>
      </c>
      <c r="Z31" s="524">
        <v>2</v>
      </c>
      <c r="AA31" s="524">
        <v>2</v>
      </c>
      <c r="AB31" s="524">
        <v>1</v>
      </c>
      <c r="AC31" s="524">
        <v>3</v>
      </c>
      <c r="AD31" s="524">
        <v>9</v>
      </c>
      <c r="AE31" s="524">
        <v>7</v>
      </c>
      <c r="AF31" s="524">
        <v>2</v>
      </c>
      <c r="AG31" s="524" t="s">
        <v>685</v>
      </c>
      <c r="AH31" s="524" t="s">
        <v>685</v>
      </c>
      <c r="AI31" s="515"/>
    </row>
    <row r="32" spans="1:35" ht="16.5" customHeight="1">
      <c r="A32" s="499">
        <v>481</v>
      </c>
      <c r="B32" s="499">
        <v>82</v>
      </c>
      <c r="D32" s="515"/>
      <c r="E32" s="516"/>
      <c r="F32" s="517"/>
      <c r="G32" s="51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247</v>
      </c>
      <c r="B33" s="499">
        <v>83</v>
      </c>
      <c r="C33" s="499" t="s">
        <v>684</v>
      </c>
      <c r="D33" s="518" t="s">
        <v>233</v>
      </c>
      <c r="E33" s="516" t="s">
        <v>589</v>
      </c>
      <c r="F33" s="517" t="s">
        <v>10</v>
      </c>
      <c r="G33" s="514">
        <v>1172</v>
      </c>
      <c r="H33" s="524">
        <v>4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>
        <v>4</v>
      </c>
      <c r="N33" s="524" t="s">
        <v>685</v>
      </c>
      <c r="O33" s="524" t="s">
        <v>685</v>
      </c>
      <c r="P33" s="524" t="s">
        <v>685</v>
      </c>
      <c r="Q33" s="524">
        <v>1</v>
      </c>
      <c r="R33" s="524">
        <v>1</v>
      </c>
      <c r="S33" s="524">
        <v>1</v>
      </c>
      <c r="T33" s="524">
        <v>1</v>
      </c>
      <c r="U33" s="524">
        <v>3</v>
      </c>
      <c r="V33" s="524">
        <v>8</v>
      </c>
      <c r="W33" s="524">
        <v>10</v>
      </c>
      <c r="X33" s="524">
        <v>20</v>
      </c>
      <c r="Y33" s="524">
        <v>27</v>
      </c>
      <c r="Z33" s="524">
        <v>47</v>
      </c>
      <c r="AA33" s="524">
        <v>116</v>
      </c>
      <c r="AB33" s="524">
        <v>180</v>
      </c>
      <c r="AC33" s="524">
        <v>253</v>
      </c>
      <c r="AD33" s="524">
        <v>219</v>
      </c>
      <c r="AE33" s="524">
        <v>197</v>
      </c>
      <c r="AF33" s="524">
        <v>72</v>
      </c>
      <c r="AG33" s="524">
        <v>12</v>
      </c>
      <c r="AH33" s="524" t="s">
        <v>685</v>
      </c>
      <c r="AI33" s="518" t="s">
        <v>233</v>
      </c>
    </row>
    <row r="34" spans="1:35" ht="16.5" customHeight="1">
      <c r="A34" s="499">
        <v>248</v>
      </c>
      <c r="B34" s="499">
        <v>83</v>
      </c>
      <c r="C34" s="499" t="s">
        <v>684</v>
      </c>
      <c r="D34" s="515"/>
      <c r="E34" s="516"/>
      <c r="F34" s="517" t="s">
        <v>11</v>
      </c>
      <c r="G34" s="514">
        <v>634</v>
      </c>
      <c r="H34" s="524">
        <v>3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>
        <v>3</v>
      </c>
      <c r="N34" s="524" t="s">
        <v>685</v>
      </c>
      <c r="O34" s="524" t="s">
        <v>685</v>
      </c>
      <c r="P34" s="524" t="s">
        <v>685</v>
      </c>
      <c r="Q34" s="524" t="s">
        <v>685</v>
      </c>
      <c r="R34" s="524">
        <v>1</v>
      </c>
      <c r="S34" s="524">
        <v>1</v>
      </c>
      <c r="T34" s="524">
        <v>1</v>
      </c>
      <c r="U34" s="524">
        <v>3</v>
      </c>
      <c r="V34" s="524">
        <v>6</v>
      </c>
      <c r="W34" s="524">
        <v>4</v>
      </c>
      <c r="X34" s="524">
        <v>17</v>
      </c>
      <c r="Y34" s="524">
        <v>19</v>
      </c>
      <c r="Z34" s="524">
        <v>35</v>
      </c>
      <c r="AA34" s="524">
        <v>84</v>
      </c>
      <c r="AB34" s="524">
        <v>109</v>
      </c>
      <c r="AC34" s="524">
        <v>135</v>
      </c>
      <c r="AD34" s="524">
        <v>110</v>
      </c>
      <c r="AE34" s="524">
        <v>82</v>
      </c>
      <c r="AF34" s="524">
        <v>18</v>
      </c>
      <c r="AG34" s="524">
        <v>6</v>
      </c>
      <c r="AH34" s="524" t="s">
        <v>685</v>
      </c>
      <c r="AI34" s="515"/>
    </row>
    <row r="35" spans="1:35" ht="16.5" customHeight="1">
      <c r="A35" s="499">
        <v>249</v>
      </c>
      <c r="B35" s="499">
        <v>83</v>
      </c>
      <c r="C35" s="499" t="s">
        <v>684</v>
      </c>
      <c r="D35" s="515"/>
      <c r="E35" s="516"/>
      <c r="F35" s="517" t="s">
        <v>12</v>
      </c>
      <c r="G35" s="514">
        <v>538</v>
      </c>
      <c r="H35" s="524">
        <v>1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>
        <v>1</v>
      </c>
      <c r="N35" s="524" t="s">
        <v>685</v>
      </c>
      <c r="O35" s="524" t="s">
        <v>685</v>
      </c>
      <c r="P35" s="524" t="s">
        <v>685</v>
      </c>
      <c r="Q35" s="524">
        <v>1</v>
      </c>
      <c r="R35" s="524" t="s">
        <v>685</v>
      </c>
      <c r="S35" s="524" t="s">
        <v>685</v>
      </c>
      <c r="T35" s="524" t="s">
        <v>685</v>
      </c>
      <c r="U35" s="524" t="s">
        <v>685</v>
      </c>
      <c r="V35" s="524">
        <v>2</v>
      </c>
      <c r="W35" s="524">
        <v>6</v>
      </c>
      <c r="X35" s="524">
        <v>3</v>
      </c>
      <c r="Y35" s="524">
        <v>8</v>
      </c>
      <c r="Z35" s="524">
        <v>12</v>
      </c>
      <c r="AA35" s="524">
        <v>32</v>
      </c>
      <c r="AB35" s="524">
        <v>71</v>
      </c>
      <c r="AC35" s="524">
        <v>118</v>
      </c>
      <c r="AD35" s="524">
        <v>109</v>
      </c>
      <c r="AE35" s="524">
        <v>115</v>
      </c>
      <c r="AF35" s="524">
        <v>54</v>
      </c>
      <c r="AG35" s="524">
        <v>6</v>
      </c>
      <c r="AH35" s="524" t="s">
        <v>685</v>
      </c>
      <c r="AI35" s="515"/>
    </row>
    <row r="36" spans="1:35" ht="16.5" customHeight="1">
      <c r="A36" s="499">
        <v>482</v>
      </c>
      <c r="B36" s="499">
        <v>83</v>
      </c>
      <c r="D36" s="515"/>
      <c r="E36" s="516"/>
      <c r="F36" s="517"/>
      <c r="G36" s="51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250</v>
      </c>
      <c r="B37" s="499">
        <v>84</v>
      </c>
      <c r="C37" s="499" t="s">
        <v>684</v>
      </c>
      <c r="D37" s="518" t="s">
        <v>234</v>
      </c>
      <c r="E37" s="516" t="s">
        <v>590</v>
      </c>
      <c r="F37" s="517" t="s">
        <v>10</v>
      </c>
      <c r="G37" s="514">
        <v>1124</v>
      </c>
      <c r="H37" s="524">
        <v>4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>
        <v>4</v>
      </c>
      <c r="N37" s="524" t="s">
        <v>685</v>
      </c>
      <c r="O37" s="524" t="s">
        <v>685</v>
      </c>
      <c r="P37" s="524" t="s">
        <v>685</v>
      </c>
      <c r="Q37" s="524" t="s">
        <v>685</v>
      </c>
      <c r="R37" s="524">
        <v>1</v>
      </c>
      <c r="S37" s="524">
        <v>3</v>
      </c>
      <c r="T37" s="524">
        <v>7</v>
      </c>
      <c r="U37" s="524">
        <v>8</v>
      </c>
      <c r="V37" s="524">
        <v>24</v>
      </c>
      <c r="W37" s="524">
        <v>43</v>
      </c>
      <c r="X37" s="524">
        <v>65</v>
      </c>
      <c r="Y37" s="524">
        <v>89</v>
      </c>
      <c r="Z37" s="524">
        <v>96</v>
      </c>
      <c r="AA37" s="524">
        <v>123</v>
      </c>
      <c r="AB37" s="524">
        <v>137</v>
      </c>
      <c r="AC37" s="524">
        <v>164</v>
      </c>
      <c r="AD37" s="524">
        <v>162</v>
      </c>
      <c r="AE37" s="524">
        <v>127</v>
      </c>
      <c r="AF37" s="524">
        <v>59</v>
      </c>
      <c r="AG37" s="524">
        <v>12</v>
      </c>
      <c r="AH37" s="524" t="s">
        <v>685</v>
      </c>
      <c r="AI37" s="518" t="s">
        <v>234</v>
      </c>
    </row>
    <row r="38" spans="1:35" ht="16.5" customHeight="1">
      <c r="A38" s="499">
        <v>251</v>
      </c>
      <c r="B38" s="499">
        <v>84</v>
      </c>
      <c r="C38" s="499" t="s">
        <v>684</v>
      </c>
      <c r="D38" s="515"/>
      <c r="E38" s="516"/>
      <c r="F38" s="517" t="s">
        <v>11</v>
      </c>
      <c r="G38" s="514">
        <v>625</v>
      </c>
      <c r="H38" s="524">
        <v>1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>
        <v>1</v>
      </c>
      <c r="N38" s="524" t="s">
        <v>685</v>
      </c>
      <c r="O38" s="524" t="s">
        <v>685</v>
      </c>
      <c r="P38" s="524" t="s">
        <v>685</v>
      </c>
      <c r="Q38" s="524" t="s">
        <v>685</v>
      </c>
      <c r="R38" s="524" t="s">
        <v>685</v>
      </c>
      <c r="S38" s="524">
        <v>2</v>
      </c>
      <c r="T38" s="524">
        <v>4</v>
      </c>
      <c r="U38" s="524">
        <v>6</v>
      </c>
      <c r="V38" s="524">
        <v>15</v>
      </c>
      <c r="W38" s="524">
        <v>38</v>
      </c>
      <c r="X38" s="524">
        <v>53</v>
      </c>
      <c r="Y38" s="524">
        <v>75</v>
      </c>
      <c r="Z38" s="524">
        <v>66</v>
      </c>
      <c r="AA38" s="524">
        <v>79</v>
      </c>
      <c r="AB38" s="524">
        <v>89</v>
      </c>
      <c r="AC38" s="524">
        <v>83</v>
      </c>
      <c r="AD38" s="524">
        <v>58</v>
      </c>
      <c r="AE38" s="524">
        <v>45</v>
      </c>
      <c r="AF38" s="524">
        <v>10</v>
      </c>
      <c r="AG38" s="524">
        <v>1</v>
      </c>
      <c r="AH38" s="524" t="s">
        <v>685</v>
      </c>
      <c r="AI38" s="515"/>
    </row>
    <row r="39" spans="1:35" ht="16.5" customHeight="1">
      <c r="A39" s="499">
        <v>252</v>
      </c>
      <c r="B39" s="499">
        <v>84</v>
      </c>
      <c r="C39" s="499" t="s">
        <v>684</v>
      </c>
      <c r="D39" s="515"/>
      <c r="E39" s="516"/>
      <c r="F39" s="517" t="s">
        <v>12</v>
      </c>
      <c r="G39" s="514">
        <v>499</v>
      </c>
      <c r="H39" s="524">
        <v>3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>
        <v>3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>
        <v>1</v>
      </c>
      <c r="S39" s="524">
        <v>1</v>
      </c>
      <c r="T39" s="524">
        <v>3</v>
      </c>
      <c r="U39" s="524">
        <v>2</v>
      </c>
      <c r="V39" s="524">
        <v>9</v>
      </c>
      <c r="W39" s="524">
        <v>5</v>
      </c>
      <c r="X39" s="524">
        <v>12</v>
      </c>
      <c r="Y39" s="524">
        <v>14</v>
      </c>
      <c r="Z39" s="524">
        <v>30</v>
      </c>
      <c r="AA39" s="524">
        <v>44</v>
      </c>
      <c r="AB39" s="524">
        <v>48</v>
      </c>
      <c r="AC39" s="524">
        <v>81</v>
      </c>
      <c r="AD39" s="524">
        <v>104</v>
      </c>
      <c r="AE39" s="524">
        <v>82</v>
      </c>
      <c r="AF39" s="524">
        <v>49</v>
      </c>
      <c r="AG39" s="524">
        <v>11</v>
      </c>
      <c r="AH39" s="524" t="s">
        <v>685</v>
      </c>
      <c r="AI39" s="515"/>
    </row>
    <row r="40" spans="1:35" ht="16.5" customHeight="1">
      <c r="A40" s="499">
        <v>483</v>
      </c>
      <c r="B40" s="499">
        <v>84</v>
      </c>
      <c r="D40" s="515"/>
      <c r="E40" s="516"/>
      <c r="F40" s="517"/>
      <c r="G40" s="51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253</v>
      </c>
      <c r="B41" s="499">
        <v>85</v>
      </c>
      <c r="C41" s="499" t="s">
        <v>684</v>
      </c>
      <c r="D41" s="518" t="s">
        <v>235</v>
      </c>
      <c r="E41" s="516" t="s">
        <v>591</v>
      </c>
      <c r="F41" s="517" t="s">
        <v>10</v>
      </c>
      <c r="G41" s="514">
        <v>115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 t="s">
        <v>685</v>
      </c>
      <c r="O41" s="524" t="s">
        <v>685</v>
      </c>
      <c r="P41" s="524" t="s">
        <v>685</v>
      </c>
      <c r="Q41" s="524" t="s">
        <v>685</v>
      </c>
      <c r="R41" s="524" t="s">
        <v>685</v>
      </c>
      <c r="S41" s="524" t="s">
        <v>685</v>
      </c>
      <c r="T41" s="524">
        <v>1</v>
      </c>
      <c r="U41" s="524" t="s">
        <v>685</v>
      </c>
      <c r="V41" s="524" t="s">
        <v>685</v>
      </c>
      <c r="W41" s="524">
        <v>3</v>
      </c>
      <c r="X41" s="524">
        <v>8</v>
      </c>
      <c r="Y41" s="524">
        <v>6</v>
      </c>
      <c r="Z41" s="524">
        <v>11</v>
      </c>
      <c r="AA41" s="524">
        <v>8</v>
      </c>
      <c r="AB41" s="524">
        <v>14</v>
      </c>
      <c r="AC41" s="524">
        <v>18</v>
      </c>
      <c r="AD41" s="524">
        <v>26</v>
      </c>
      <c r="AE41" s="524">
        <v>14</v>
      </c>
      <c r="AF41" s="524">
        <v>4</v>
      </c>
      <c r="AG41" s="524">
        <v>2</v>
      </c>
      <c r="AH41" s="524" t="s">
        <v>685</v>
      </c>
      <c r="AI41" s="518" t="s">
        <v>235</v>
      </c>
    </row>
    <row r="42" spans="1:35" ht="16.5" customHeight="1">
      <c r="A42" s="499">
        <v>254</v>
      </c>
      <c r="B42" s="499">
        <v>85</v>
      </c>
      <c r="C42" s="499" t="s">
        <v>684</v>
      </c>
      <c r="D42" s="515"/>
      <c r="E42" s="516"/>
      <c r="F42" s="517" t="s">
        <v>11</v>
      </c>
      <c r="G42" s="514">
        <v>60</v>
      </c>
      <c r="H42" s="524" t="s">
        <v>685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 t="s">
        <v>685</v>
      </c>
      <c r="N42" s="524" t="s">
        <v>685</v>
      </c>
      <c r="O42" s="524" t="s">
        <v>685</v>
      </c>
      <c r="P42" s="524" t="s">
        <v>685</v>
      </c>
      <c r="Q42" s="524" t="s">
        <v>685</v>
      </c>
      <c r="R42" s="524" t="s">
        <v>685</v>
      </c>
      <c r="S42" s="524" t="s">
        <v>685</v>
      </c>
      <c r="T42" s="524">
        <v>1</v>
      </c>
      <c r="U42" s="524" t="s">
        <v>685</v>
      </c>
      <c r="V42" s="524" t="s">
        <v>685</v>
      </c>
      <c r="W42" s="524">
        <v>3</v>
      </c>
      <c r="X42" s="524">
        <v>7</v>
      </c>
      <c r="Y42" s="524">
        <v>5</v>
      </c>
      <c r="Z42" s="524">
        <v>8</v>
      </c>
      <c r="AA42" s="524">
        <v>6</v>
      </c>
      <c r="AB42" s="524">
        <v>9</v>
      </c>
      <c r="AC42" s="524">
        <v>9</v>
      </c>
      <c r="AD42" s="524">
        <v>9</v>
      </c>
      <c r="AE42" s="524">
        <v>3</v>
      </c>
      <c r="AF42" s="524" t="s">
        <v>685</v>
      </c>
      <c r="AG42" s="524" t="s">
        <v>685</v>
      </c>
      <c r="AH42" s="524" t="s">
        <v>685</v>
      </c>
      <c r="AI42" s="515"/>
    </row>
    <row r="43" spans="1:35" ht="16.5" customHeight="1">
      <c r="A43" s="499">
        <v>255</v>
      </c>
      <c r="B43" s="499">
        <v>85</v>
      </c>
      <c r="C43" s="499" t="s">
        <v>684</v>
      </c>
      <c r="D43" s="515"/>
      <c r="E43" s="516"/>
      <c r="F43" s="517" t="s">
        <v>12</v>
      </c>
      <c r="G43" s="514">
        <v>55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 t="s">
        <v>685</v>
      </c>
      <c r="S43" s="524" t="s">
        <v>685</v>
      </c>
      <c r="T43" s="524" t="s">
        <v>685</v>
      </c>
      <c r="U43" s="524" t="s">
        <v>685</v>
      </c>
      <c r="V43" s="524" t="s">
        <v>685</v>
      </c>
      <c r="W43" s="524" t="s">
        <v>685</v>
      </c>
      <c r="X43" s="524">
        <v>1</v>
      </c>
      <c r="Y43" s="524">
        <v>1</v>
      </c>
      <c r="Z43" s="524">
        <v>3</v>
      </c>
      <c r="AA43" s="524">
        <v>2</v>
      </c>
      <c r="AB43" s="524">
        <v>5</v>
      </c>
      <c r="AC43" s="524">
        <v>9</v>
      </c>
      <c r="AD43" s="524">
        <v>17</v>
      </c>
      <c r="AE43" s="524">
        <v>11</v>
      </c>
      <c r="AF43" s="524">
        <v>4</v>
      </c>
      <c r="AG43" s="524">
        <v>2</v>
      </c>
      <c r="AH43" s="524" t="s">
        <v>685</v>
      </c>
      <c r="AI43" s="515"/>
    </row>
    <row r="44" spans="1:35" ht="16.5" customHeight="1">
      <c r="A44" s="499">
        <v>484</v>
      </c>
      <c r="B44" s="499">
        <v>85</v>
      </c>
      <c r="D44" s="515"/>
      <c r="E44" s="516"/>
      <c r="F44" s="517"/>
      <c r="G44" s="51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256</v>
      </c>
      <c r="B45" s="499">
        <v>86</v>
      </c>
      <c r="C45" s="499" t="s">
        <v>684</v>
      </c>
      <c r="D45" s="518" t="s">
        <v>236</v>
      </c>
      <c r="E45" s="516" t="s">
        <v>592</v>
      </c>
      <c r="F45" s="517" t="s">
        <v>10</v>
      </c>
      <c r="G45" s="514">
        <v>127</v>
      </c>
      <c r="H45" s="524">
        <v>1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>
        <v>1</v>
      </c>
      <c r="N45" s="524" t="s">
        <v>685</v>
      </c>
      <c r="O45" s="524" t="s">
        <v>685</v>
      </c>
      <c r="P45" s="524" t="s">
        <v>685</v>
      </c>
      <c r="Q45" s="524" t="s">
        <v>685</v>
      </c>
      <c r="R45" s="524" t="s">
        <v>685</v>
      </c>
      <c r="S45" s="524">
        <v>1</v>
      </c>
      <c r="T45" s="524" t="s">
        <v>685</v>
      </c>
      <c r="U45" s="524">
        <v>2</v>
      </c>
      <c r="V45" s="524">
        <v>1</v>
      </c>
      <c r="W45" s="524">
        <v>2</v>
      </c>
      <c r="X45" s="524">
        <v>1</v>
      </c>
      <c r="Y45" s="524">
        <v>5</v>
      </c>
      <c r="Z45" s="524">
        <v>3</v>
      </c>
      <c r="AA45" s="524">
        <v>15</v>
      </c>
      <c r="AB45" s="524">
        <v>12</v>
      </c>
      <c r="AC45" s="524">
        <v>33</v>
      </c>
      <c r="AD45" s="524">
        <v>23</v>
      </c>
      <c r="AE45" s="524">
        <v>19</v>
      </c>
      <c r="AF45" s="524">
        <v>8</v>
      </c>
      <c r="AG45" s="524">
        <v>1</v>
      </c>
      <c r="AH45" s="524" t="s">
        <v>685</v>
      </c>
      <c r="AI45" s="518" t="s">
        <v>236</v>
      </c>
    </row>
    <row r="46" spans="1:35" ht="16.5" customHeight="1">
      <c r="A46" s="499">
        <v>257</v>
      </c>
      <c r="B46" s="499">
        <v>86</v>
      </c>
      <c r="C46" s="499" t="s">
        <v>684</v>
      </c>
      <c r="D46" s="515"/>
      <c r="E46" s="516"/>
      <c r="F46" s="517" t="s">
        <v>11</v>
      </c>
      <c r="G46" s="514">
        <v>64</v>
      </c>
      <c r="H46" s="524">
        <v>1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>
        <v>1</v>
      </c>
      <c r="N46" s="524" t="s">
        <v>685</v>
      </c>
      <c r="O46" s="524" t="s">
        <v>685</v>
      </c>
      <c r="P46" s="524" t="s">
        <v>685</v>
      </c>
      <c r="Q46" s="524" t="s">
        <v>685</v>
      </c>
      <c r="R46" s="524" t="s">
        <v>685</v>
      </c>
      <c r="S46" s="524">
        <v>1</v>
      </c>
      <c r="T46" s="524" t="s">
        <v>685</v>
      </c>
      <c r="U46" s="524">
        <v>1</v>
      </c>
      <c r="V46" s="524" t="s">
        <v>685</v>
      </c>
      <c r="W46" s="524">
        <v>2</v>
      </c>
      <c r="X46" s="524" t="s">
        <v>685</v>
      </c>
      <c r="Y46" s="524">
        <v>4</v>
      </c>
      <c r="Z46" s="524">
        <v>3</v>
      </c>
      <c r="AA46" s="524">
        <v>8</v>
      </c>
      <c r="AB46" s="524">
        <v>9</v>
      </c>
      <c r="AC46" s="524">
        <v>15</v>
      </c>
      <c r="AD46" s="524">
        <v>9</v>
      </c>
      <c r="AE46" s="524">
        <v>8</v>
      </c>
      <c r="AF46" s="524">
        <v>2</v>
      </c>
      <c r="AG46" s="524">
        <v>1</v>
      </c>
      <c r="AH46" s="524" t="s">
        <v>685</v>
      </c>
      <c r="AI46" s="515"/>
    </row>
    <row r="47" spans="1:35" ht="16.5" customHeight="1">
      <c r="A47" s="499">
        <v>258</v>
      </c>
      <c r="B47" s="499">
        <v>86</v>
      </c>
      <c r="C47" s="499" t="s">
        <v>684</v>
      </c>
      <c r="D47" s="515"/>
      <c r="E47" s="516"/>
      <c r="F47" s="517" t="s">
        <v>12</v>
      </c>
      <c r="G47" s="514">
        <v>63</v>
      </c>
      <c r="H47" s="524" t="s">
        <v>685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 t="s">
        <v>685</v>
      </c>
      <c r="N47" s="524" t="s">
        <v>685</v>
      </c>
      <c r="O47" s="524" t="s">
        <v>685</v>
      </c>
      <c r="P47" s="524" t="s">
        <v>685</v>
      </c>
      <c r="Q47" s="524" t="s">
        <v>685</v>
      </c>
      <c r="R47" s="524" t="s">
        <v>685</v>
      </c>
      <c r="S47" s="524" t="s">
        <v>685</v>
      </c>
      <c r="T47" s="524" t="s">
        <v>685</v>
      </c>
      <c r="U47" s="524">
        <v>1</v>
      </c>
      <c r="V47" s="524">
        <v>1</v>
      </c>
      <c r="W47" s="524" t="s">
        <v>685</v>
      </c>
      <c r="X47" s="524">
        <v>1</v>
      </c>
      <c r="Y47" s="524">
        <v>1</v>
      </c>
      <c r="Z47" s="524" t="s">
        <v>685</v>
      </c>
      <c r="AA47" s="524">
        <v>7</v>
      </c>
      <c r="AB47" s="524">
        <v>3</v>
      </c>
      <c r="AC47" s="524">
        <v>18</v>
      </c>
      <c r="AD47" s="524">
        <v>14</v>
      </c>
      <c r="AE47" s="524">
        <v>11</v>
      </c>
      <c r="AF47" s="524">
        <v>6</v>
      </c>
      <c r="AG47" s="524" t="s">
        <v>685</v>
      </c>
      <c r="AH47" s="524" t="s">
        <v>685</v>
      </c>
      <c r="AI47" s="515"/>
    </row>
    <row r="48" spans="1:35" ht="16.5" customHeight="1">
      <c r="A48" s="499">
        <v>485</v>
      </c>
      <c r="B48" s="499">
        <v>86</v>
      </c>
      <c r="D48" s="515"/>
      <c r="E48" s="516"/>
      <c r="F48" s="517"/>
      <c r="G48" s="51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259</v>
      </c>
      <c r="B49" s="499">
        <v>87</v>
      </c>
      <c r="C49" s="499" t="s">
        <v>684</v>
      </c>
      <c r="D49" s="518" t="s">
        <v>238</v>
      </c>
      <c r="E49" s="516" t="s">
        <v>593</v>
      </c>
      <c r="F49" s="517" t="s">
        <v>10</v>
      </c>
      <c r="G49" s="514">
        <v>387</v>
      </c>
      <c r="H49" s="524">
        <v>2</v>
      </c>
      <c r="I49" s="524" t="s">
        <v>685</v>
      </c>
      <c r="J49" s="524" t="s">
        <v>685</v>
      </c>
      <c r="K49" s="524" t="s">
        <v>685</v>
      </c>
      <c r="L49" s="524" t="s">
        <v>685</v>
      </c>
      <c r="M49" s="524">
        <v>2</v>
      </c>
      <c r="N49" s="524" t="s">
        <v>685</v>
      </c>
      <c r="O49" s="524" t="s">
        <v>685</v>
      </c>
      <c r="P49" s="524" t="s">
        <v>685</v>
      </c>
      <c r="Q49" s="524" t="s">
        <v>685</v>
      </c>
      <c r="R49" s="524" t="s">
        <v>685</v>
      </c>
      <c r="S49" s="524">
        <v>2</v>
      </c>
      <c r="T49" s="524">
        <v>5</v>
      </c>
      <c r="U49" s="524">
        <v>5</v>
      </c>
      <c r="V49" s="524">
        <v>17</v>
      </c>
      <c r="W49" s="524">
        <v>32</v>
      </c>
      <c r="X49" s="524">
        <v>41</v>
      </c>
      <c r="Y49" s="524">
        <v>55</v>
      </c>
      <c r="Z49" s="524">
        <v>46</v>
      </c>
      <c r="AA49" s="524">
        <v>51</v>
      </c>
      <c r="AB49" s="524">
        <v>54</v>
      </c>
      <c r="AC49" s="524">
        <v>29</v>
      </c>
      <c r="AD49" s="524">
        <v>22</v>
      </c>
      <c r="AE49" s="524">
        <v>22</v>
      </c>
      <c r="AF49" s="524">
        <v>4</v>
      </c>
      <c r="AG49" s="524" t="s">
        <v>685</v>
      </c>
      <c r="AH49" s="524" t="s">
        <v>685</v>
      </c>
      <c r="AI49" s="518" t="s">
        <v>238</v>
      </c>
    </row>
    <row r="50" spans="1:35" ht="16.5" customHeight="1">
      <c r="A50" s="499">
        <v>260</v>
      </c>
      <c r="B50" s="499">
        <v>87</v>
      </c>
      <c r="C50" s="499" t="s">
        <v>684</v>
      </c>
      <c r="D50" s="515"/>
      <c r="E50" s="516"/>
      <c r="F50" s="517" t="s">
        <v>11</v>
      </c>
      <c r="G50" s="514">
        <v>270</v>
      </c>
      <c r="H50" s="524" t="s">
        <v>685</v>
      </c>
      <c r="I50" s="524" t="s">
        <v>685</v>
      </c>
      <c r="J50" s="524" t="s">
        <v>685</v>
      </c>
      <c r="K50" s="524" t="s">
        <v>685</v>
      </c>
      <c r="L50" s="524" t="s">
        <v>685</v>
      </c>
      <c r="M50" s="524" t="s">
        <v>685</v>
      </c>
      <c r="N50" s="524" t="s">
        <v>685</v>
      </c>
      <c r="O50" s="524" t="s">
        <v>685</v>
      </c>
      <c r="P50" s="524" t="s">
        <v>685</v>
      </c>
      <c r="Q50" s="524" t="s">
        <v>685</v>
      </c>
      <c r="R50" s="524" t="s">
        <v>685</v>
      </c>
      <c r="S50" s="524">
        <v>1</v>
      </c>
      <c r="T50" s="524">
        <v>2</v>
      </c>
      <c r="U50" s="524">
        <v>4</v>
      </c>
      <c r="V50" s="524">
        <v>12</v>
      </c>
      <c r="W50" s="524">
        <v>28</v>
      </c>
      <c r="X50" s="524">
        <v>34</v>
      </c>
      <c r="Y50" s="524">
        <v>49</v>
      </c>
      <c r="Z50" s="524">
        <v>32</v>
      </c>
      <c r="AA50" s="524">
        <v>32</v>
      </c>
      <c r="AB50" s="524">
        <v>38</v>
      </c>
      <c r="AC50" s="524">
        <v>17</v>
      </c>
      <c r="AD50" s="524">
        <v>8</v>
      </c>
      <c r="AE50" s="524">
        <v>13</v>
      </c>
      <c r="AF50" s="524" t="s">
        <v>685</v>
      </c>
      <c r="AG50" s="524" t="s">
        <v>685</v>
      </c>
      <c r="AH50" s="524" t="s">
        <v>685</v>
      </c>
      <c r="AI50" s="515"/>
    </row>
    <row r="51" spans="1:35" ht="16.5" customHeight="1">
      <c r="A51" s="499">
        <v>261</v>
      </c>
      <c r="B51" s="499">
        <v>87</v>
      </c>
      <c r="C51" s="499" t="s">
        <v>684</v>
      </c>
      <c r="D51" s="515"/>
      <c r="E51" s="516"/>
      <c r="F51" s="517" t="s">
        <v>12</v>
      </c>
      <c r="G51" s="514">
        <v>117</v>
      </c>
      <c r="H51" s="524">
        <v>2</v>
      </c>
      <c r="I51" s="524" t="s">
        <v>685</v>
      </c>
      <c r="J51" s="524" t="s">
        <v>685</v>
      </c>
      <c r="K51" s="524" t="s">
        <v>685</v>
      </c>
      <c r="L51" s="524" t="s">
        <v>685</v>
      </c>
      <c r="M51" s="524">
        <v>2</v>
      </c>
      <c r="N51" s="524" t="s">
        <v>685</v>
      </c>
      <c r="O51" s="524" t="s">
        <v>685</v>
      </c>
      <c r="P51" s="524" t="s">
        <v>685</v>
      </c>
      <c r="Q51" s="524" t="s">
        <v>685</v>
      </c>
      <c r="R51" s="524" t="s">
        <v>685</v>
      </c>
      <c r="S51" s="524">
        <v>1</v>
      </c>
      <c r="T51" s="524">
        <v>3</v>
      </c>
      <c r="U51" s="524">
        <v>1</v>
      </c>
      <c r="V51" s="524">
        <v>5</v>
      </c>
      <c r="W51" s="524">
        <v>4</v>
      </c>
      <c r="X51" s="524">
        <v>7</v>
      </c>
      <c r="Y51" s="524">
        <v>6</v>
      </c>
      <c r="Z51" s="524">
        <v>14</v>
      </c>
      <c r="AA51" s="524">
        <v>19</v>
      </c>
      <c r="AB51" s="524">
        <v>16</v>
      </c>
      <c r="AC51" s="524">
        <v>12</v>
      </c>
      <c r="AD51" s="524">
        <v>14</v>
      </c>
      <c r="AE51" s="524">
        <v>9</v>
      </c>
      <c r="AF51" s="524">
        <v>4</v>
      </c>
      <c r="AG51" s="524" t="s">
        <v>685</v>
      </c>
      <c r="AH51" s="524" t="s">
        <v>685</v>
      </c>
      <c r="AI51" s="515"/>
    </row>
    <row r="52" spans="1:35" ht="16.5" customHeight="1">
      <c r="A52" s="499">
        <v>486</v>
      </c>
      <c r="B52" s="499">
        <v>87</v>
      </c>
      <c r="D52" s="515"/>
      <c r="E52" s="516"/>
      <c r="F52" s="517"/>
      <c r="G52" s="51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262</v>
      </c>
      <c r="B53" s="499">
        <v>88</v>
      </c>
      <c r="C53" s="499" t="s">
        <v>684</v>
      </c>
      <c r="D53" s="518" t="s">
        <v>240</v>
      </c>
      <c r="E53" s="516" t="s">
        <v>594</v>
      </c>
      <c r="F53" s="517" t="s">
        <v>10</v>
      </c>
      <c r="G53" s="514">
        <v>197</v>
      </c>
      <c r="H53" s="524" t="s">
        <v>685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 t="s">
        <v>685</v>
      </c>
      <c r="N53" s="524" t="s">
        <v>685</v>
      </c>
      <c r="O53" s="524" t="s">
        <v>685</v>
      </c>
      <c r="P53" s="524" t="s">
        <v>685</v>
      </c>
      <c r="Q53" s="524" t="s">
        <v>685</v>
      </c>
      <c r="R53" s="524" t="s">
        <v>685</v>
      </c>
      <c r="S53" s="524">
        <v>2</v>
      </c>
      <c r="T53" s="524">
        <v>1</v>
      </c>
      <c r="U53" s="524">
        <v>1</v>
      </c>
      <c r="V53" s="524">
        <v>6</v>
      </c>
      <c r="W53" s="524">
        <v>12</v>
      </c>
      <c r="X53" s="524">
        <v>23</v>
      </c>
      <c r="Y53" s="524">
        <v>22</v>
      </c>
      <c r="Z53" s="524">
        <v>21</v>
      </c>
      <c r="AA53" s="524">
        <v>36</v>
      </c>
      <c r="AB53" s="524">
        <v>33</v>
      </c>
      <c r="AC53" s="524">
        <v>16</v>
      </c>
      <c r="AD53" s="524">
        <v>13</v>
      </c>
      <c r="AE53" s="524">
        <v>8</v>
      </c>
      <c r="AF53" s="524">
        <v>3</v>
      </c>
      <c r="AG53" s="524" t="s">
        <v>685</v>
      </c>
      <c r="AH53" s="524" t="s">
        <v>685</v>
      </c>
      <c r="AI53" s="518" t="s">
        <v>240</v>
      </c>
    </row>
    <row r="54" spans="1:35" ht="16.5" customHeight="1">
      <c r="A54" s="499">
        <v>263</v>
      </c>
      <c r="B54" s="499">
        <v>88</v>
      </c>
      <c r="C54" s="499" t="s">
        <v>684</v>
      </c>
      <c r="D54" s="515"/>
      <c r="E54" s="516"/>
      <c r="F54" s="517" t="s">
        <v>11</v>
      </c>
      <c r="G54" s="514">
        <v>126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 t="s">
        <v>685</v>
      </c>
      <c r="S54" s="524">
        <v>1</v>
      </c>
      <c r="T54" s="524" t="s">
        <v>685</v>
      </c>
      <c r="U54" s="524">
        <v>1</v>
      </c>
      <c r="V54" s="524">
        <v>5</v>
      </c>
      <c r="W54" s="524">
        <v>11</v>
      </c>
      <c r="X54" s="524">
        <v>21</v>
      </c>
      <c r="Y54" s="524">
        <v>18</v>
      </c>
      <c r="Z54" s="524">
        <v>11</v>
      </c>
      <c r="AA54" s="524">
        <v>22</v>
      </c>
      <c r="AB54" s="524">
        <v>20</v>
      </c>
      <c r="AC54" s="524">
        <v>7</v>
      </c>
      <c r="AD54" s="524">
        <v>5</v>
      </c>
      <c r="AE54" s="524">
        <v>4</v>
      </c>
      <c r="AF54" s="524" t="s">
        <v>685</v>
      </c>
      <c r="AG54" s="524" t="s">
        <v>685</v>
      </c>
      <c r="AH54" s="524" t="s">
        <v>685</v>
      </c>
      <c r="AI54" s="515"/>
    </row>
    <row r="55" spans="1:35" ht="16.5" customHeight="1">
      <c r="A55" s="499">
        <v>264</v>
      </c>
      <c r="B55" s="499">
        <v>88</v>
      </c>
      <c r="C55" s="499" t="s">
        <v>684</v>
      </c>
      <c r="D55" s="515"/>
      <c r="E55" s="516"/>
      <c r="F55" s="517" t="s">
        <v>12</v>
      </c>
      <c r="G55" s="514">
        <v>71</v>
      </c>
      <c r="H55" s="524" t="s">
        <v>685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 t="s">
        <v>685</v>
      </c>
      <c r="N55" s="524" t="s">
        <v>685</v>
      </c>
      <c r="O55" s="524" t="s">
        <v>685</v>
      </c>
      <c r="P55" s="524" t="s">
        <v>685</v>
      </c>
      <c r="Q55" s="524" t="s">
        <v>685</v>
      </c>
      <c r="R55" s="524" t="s">
        <v>685</v>
      </c>
      <c r="S55" s="524">
        <v>1</v>
      </c>
      <c r="T55" s="524">
        <v>1</v>
      </c>
      <c r="U55" s="524" t="s">
        <v>685</v>
      </c>
      <c r="V55" s="524">
        <v>1</v>
      </c>
      <c r="W55" s="524">
        <v>1</v>
      </c>
      <c r="X55" s="524">
        <v>2</v>
      </c>
      <c r="Y55" s="524">
        <v>4</v>
      </c>
      <c r="Z55" s="524">
        <v>10</v>
      </c>
      <c r="AA55" s="524">
        <v>14</v>
      </c>
      <c r="AB55" s="524">
        <v>13</v>
      </c>
      <c r="AC55" s="524">
        <v>9</v>
      </c>
      <c r="AD55" s="524">
        <v>8</v>
      </c>
      <c r="AE55" s="524">
        <v>4</v>
      </c>
      <c r="AF55" s="524">
        <v>3</v>
      </c>
      <c r="AG55" s="524" t="s">
        <v>685</v>
      </c>
      <c r="AH55" s="524" t="s">
        <v>685</v>
      </c>
      <c r="AI55" s="515"/>
    </row>
    <row r="56" spans="1:35" ht="16.5" customHeight="1">
      <c r="A56" s="499">
        <v>487</v>
      </c>
      <c r="B56" s="499">
        <v>88</v>
      </c>
      <c r="D56" s="515"/>
      <c r="E56" s="516"/>
      <c r="F56" s="517"/>
      <c r="G56" s="51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265</v>
      </c>
      <c r="B57" s="499">
        <v>89</v>
      </c>
      <c r="C57" s="499" t="s">
        <v>684</v>
      </c>
      <c r="D57" s="518" t="s">
        <v>241</v>
      </c>
      <c r="E57" s="516" t="s">
        <v>595</v>
      </c>
      <c r="F57" s="517" t="s">
        <v>10</v>
      </c>
      <c r="G57" s="514">
        <v>190</v>
      </c>
      <c r="H57" s="524">
        <v>2</v>
      </c>
      <c r="I57" s="524" t="s">
        <v>685</v>
      </c>
      <c r="J57" s="524" t="s">
        <v>685</v>
      </c>
      <c r="K57" s="524" t="s">
        <v>685</v>
      </c>
      <c r="L57" s="524" t="s">
        <v>685</v>
      </c>
      <c r="M57" s="524">
        <v>2</v>
      </c>
      <c r="N57" s="524" t="s">
        <v>685</v>
      </c>
      <c r="O57" s="524" t="s">
        <v>685</v>
      </c>
      <c r="P57" s="524" t="s">
        <v>685</v>
      </c>
      <c r="Q57" s="524" t="s">
        <v>685</v>
      </c>
      <c r="R57" s="524" t="s">
        <v>685</v>
      </c>
      <c r="S57" s="524" t="s">
        <v>685</v>
      </c>
      <c r="T57" s="524">
        <v>4</v>
      </c>
      <c r="U57" s="524">
        <v>4</v>
      </c>
      <c r="V57" s="524">
        <v>11</v>
      </c>
      <c r="W57" s="524">
        <v>20</v>
      </c>
      <c r="X57" s="524">
        <v>18</v>
      </c>
      <c r="Y57" s="524">
        <v>33</v>
      </c>
      <c r="Z57" s="524">
        <v>25</v>
      </c>
      <c r="AA57" s="524">
        <v>15</v>
      </c>
      <c r="AB57" s="524">
        <v>21</v>
      </c>
      <c r="AC57" s="524">
        <v>13</v>
      </c>
      <c r="AD57" s="524">
        <v>9</v>
      </c>
      <c r="AE57" s="524">
        <v>14</v>
      </c>
      <c r="AF57" s="524">
        <v>1</v>
      </c>
      <c r="AG57" s="524" t="s">
        <v>685</v>
      </c>
      <c r="AH57" s="524" t="s">
        <v>685</v>
      </c>
      <c r="AI57" s="518" t="s">
        <v>241</v>
      </c>
    </row>
    <row r="58" spans="1:35" ht="16.5" customHeight="1">
      <c r="A58" s="499">
        <v>266</v>
      </c>
      <c r="B58" s="499">
        <v>89</v>
      </c>
      <c r="C58" s="499" t="s">
        <v>684</v>
      </c>
      <c r="D58" s="515"/>
      <c r="E58" s="516"/>
      <c r="F58" s="517" t="s">
        <v>11</v>
      </c>
      <c r="G58" s="514">
        <v>144</v>
      </c>
      <c r="H58" s="524" t="s">
        <v>685</v>
      </c>
      <c r="I58" s="524" t="s">
        <v>685</v>
      </c>
      <c r="J58" s="524" t="s">
        <v>685</v>
      </c>
      <c r="K58" s="524" t="s">
        <v>685</v>
      </c>
      <c r="L58" s="524" t="s">
        <v>685</v>
      </c>
      <c r="M58" s="524" t="s">
        <v>685</v>
      </c>
      <c r="N58" s="524" t="s">
        <v>685</v>
      </c>
      <c r="O58" s="524" t="s">
        <v>685</v>
      </c>
      <c r="P58" s="524" t="s">
        <v>685</v>
      </c>
      <c r="Q58" s="524" t="s">
        <v>685</v>
      </c>
      <c r="R58" s="524" t="s">
        <v>685</v>
      </c>
      <c r="S58" s="524" t="s">
        <v>685</v>
      </c>
      <c r="T58" s="524">
        <v>2</v>
      </c>
      <c r="U58" s="524">
        <v>3</v>
      </c>
      <c r="V58" s="524">
        <v>7</v>
      </c>
      <c r="W58" s="524">
        <v>17</v>
      </c>
      <c r="X58" s="524">
        <v>13</v>
      </c>
      <c r="Y58" s="524">
        <v>31</v>
      </c>
      <c r="Z58" s="524">
        <v>21</v>
      </c>
      <c r="AA58" s="524">
        <v>10</v>
      </c>
      <c r="AB58" s="524">
        <v>18</v>
      </c>
      <c r="AC58" s="524">
        <v>10</v>
      </c>
      <c r="AD58" s="524">
        <v>3</v>
      </c>
      <c r="AE58" s="524">
        <v>9</v>
      </c>
      <c r="AF58" s="524" t="s">
        <v>685</v>
      </c>
      <c r="AG58" s="524" t="s">
        <v>685</v>
      </c>
      <c r="AH58" s="524" t="s">
        <v>685</v>
      </c>
      <c r="AI58" s="515"/>
    </row>
    <row r="59" spans="1:35" ht="16.5" customHeight="1">
      <c r="A59" s="499">
        <v>267</v>
      </c>
      <c r="B59" s="499">
        <v>89</v>
      </c>
      <c r="C59" s="499" t="s">
        <v>684</v>
      </c>
      <c r="D59" s="515"/>
      <c r="E59" s="516"/>
      <c r="F59" s="517" t="s">
        <v>12</v>
      </c>
      <c r="G59" s="514">
        <v>46</v>
      </c>
      <c r="H59" s="524">
        <v>2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>
        <v>2</v>
      </c>
      <c r="N59" s="524" t="s">
        <v>685</v>
      </c>
      <c r="O59" s="524" t="s">
        <v>685</v>
      </c>
      <c r="P59" s="524" t="s">
        <v>685</v>
      </c>
      <c r="Q59" s="524" t="s">
        <v>685</v>
      </c>
      <c r="R59" s="524" t="s">
        <v>685</v>
      </c>
      <c r="S59" s="524" t="s">
        <v>685</v>
      </c>
      <c r="T59" s="524">
        <v>2</v>
      </c>
      <c r="U59" s="524">
        <v>1</v>
      </c>
      <c r="V59" s="524">
        <v>4</v>
      </c>
      <c r="W59" s="524">
        <v>3</v>
      </c>
      <c r="X59" s="524">
        <v>5</v>
      </c>
      <c r="Y59" s="524">
        <v>2</v>
      </c>
      <c r="Z59" s="524">
        <v>4</v>
      </c>
      <c r="AA59" s="524">
        <v>5</v>
      </c>
      <c r="AB59" s="524">
        <v>3</v>
      </c>
      <c r="AC59" s="524">
        <v>3</v>
      </c>
      <c r="AD59" s="524">
        <v>6</v>
      </c>
      <c r="AE59" s="524">
        <v>5</v>
      </c>
      <c r="AF59" s="524">
        <v>1</v>
      </c>
      <c r="AG59" s="524" t="s">
        <v>685</v>
      </c>
      <c r="AH59" s="524" t="s">
        <v>685</v>
      </c>
      <c r="AI59" s="515"/>
    </row>
    <row r="60" spans="1:35" ht="16.5" customHeight="1">
      <c r="A60" s="499">
        <v>488</v>
      </c>
      <c r="B60" s="499">
        <v>89</v>
      </c>
      <c r="D60" s="515"/>
      <c r="E60" s="516"/>
      <c r="F60" s="517"/>
      <c r="G60" s="51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268</v>
      </c>
      <c r="B61" s="499">
        <v>90</v>
      </c>
      <c r="C61" s="499" t="s">
        <v>684</v>
      </c>
      <c r="D61" s="518" t="s">
        <v>242</v>
      </c>
      <c r="E61" s="516" t="s">
        <v>596</v>
      </c>
      <c r="F61" s="517" t="s">
        <v>10</v>
      </c>
      <c r="G61" s="514">
        <v>495</v>
      </c>
      <c r="H61" s="524">
        <v>1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>
        <v>1</v>
      </c>
      <c r="N61" s="524" t="s">
        <v>685</v>
      </c>
      <c r="O61" s="524" t="s">
        <v>685</v>
      </c>
      <c r="P61" s="524" t="s">
        <v>685</v>
      </c>
      <c r="Q61" s="524" t="s">
        <v>685</v>
      </c>
      <c r="R61" s="524">
        <v>1</v>
      </c>
      <c r="S61" s="524" t="s">
        <v>685</v>
      </c>
      <c r="T61" s="524">
        <v>1</v>
      </c>
      <c r="U61" s="524">
        <v>1</v>
      </c>
      <c r="V61" s="524">
        <v>6</v>
      </c>
      <c r="W61" s="524">
        <v>6</v>
      </c>
      <c r="X61" s="524">
        <v>15</v>
      </c>
      <c r="Y61" s="524">
        <v>23</v>
      </c>
      <c r="Z61" s="524">
        <v>36</v>
      </c>
      <c r="AA61" s="524">
        <v>49</v>
      </c>
      <c r="AB61" s="524">
        <v>57</v>
      </c>
      <c r="AC61" s="524">
        <v>84</v>
      </c>
      <c r="AD61" s="524">
        <v>91</v>
      </c>
      <c r="AE61" s="524">
        <v>72</v>
      </c>
      <c r="AF61" s="524">
        <v>43</v>
      </c>
      <c r="AG61" s="524">
        <v>9</v>
      </c>
      <c r="AH61" s="524" t="s">
        <v>685</v>
      </c>
      <c r="AI61" s="518" t="s">
        <v>242</v>
      </c>
    </row>
    <row r="62" spans="1:35" ht="16.5" customHeight="1">
      <c r="A62" s="499">
        <v>269</v>
      </c>
      <c r="B62" s="499">
        <v>90</v>
      </c>
      <c r="C62" s="499" t="s">
        <v>684</v>
      </c>
      <c r="D62" s="515"/>
      <c r="E62" s="516"/>
      <c r="F62" s="517" t="s">
        <v>11</v>
      </c>
      <c r="G62" s="514">
        <v>231</v>
      </c>
      <c r="H62" s="524" t="s">
        <v>685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 t="s">
        <v>685</v>
      </c>
      <c r="N62" s="524" t="s">
        <v>685</v>
      </c>
      <c r="O62" s="524" t="s">
        <v>685</v>
      </c>
      <c r="P62" s="524" t="s">
        <v>685</v>
      </c>
      <c r="Q62" s="524" t="s">
        <v>685</v>
      </c>
      <c r="R62" s="524" t="s">
        <v>685</v>
      </c>
      <c r="S62" s="524" t="s">
        <v>685</v>
      </c>
      <c r="T62" s="524">
        <v>1</v>
      </c>
      <c r="U62" s="524">
        <v>1</v>
      </c>
      <c r="V62" s="524">
        <v>3</v>
      </c>
      <c r="W62" s="524">
        <v>5</v>
      </c>
      <c r="X62" s="524">
        <v>12</v>
      </c>
      <c r="Y62" s="524">
        <v>17</v>
      </c>
      <c r="Z62" s="524">
        <v>23</v>
      </c>
      <c r="AA62" s="524">
        <v>33</v>
      </c>
      <c r="AB62" s="524">
        <v>33</v>
      </c>
      <c r="AC62" s="524">
        <v>42</v>
      </c>
      <c r="AD62" s="524">
        <v>32</v>
      </c>
      <c r="AE62" s="524">
        <v>21</v>
      </c>
      <c r="AF62" s="524">
        <v>8</v>
      </c>
      <c r="AG62" s="524" t="s">
        <v>685</v>
      </c>
      <c r="AH62" s="524" t="s">
        <v>685</v>
      </c>
      <c r="AI62" s="515"/>
    </row>
    <row r="63" spans="1:35" ht="16.5" customHeight="1">
      <c r="A63" s="499">
        <v>270</v>
      </c>
      <c r="B63" s="499">
        <v>90</v>
      </c>
      <c r="C63" s="499" t="s">
        <v>684</v>
      </c>
      <c r="D63" s="515"/>
      <c r="E63" s="516"/>
      <c r="F63" s="517" t="s">
        <v>12</v>
      </c>
      <c r="G63" s="514">
        <v>264</v>
      </c>
      <c r="H63" s="524">
        <v>1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>
        <v>1</v>
      </c>
      <c r="N63" s="524" t="s">
        <v>685</v>
      </c>
      <c r="O63" s="524" t="s">
        <v>685</v>
      </c>
      <c r="P63" s="524" t="s">
        <v>685</v>
      </c>
      <c r="Q63" s="524" t="s">
        <v>685</v>
      </c>
      <c r="R63" s="524">
        <v>1</v>
      </c>
      <c r="S63" s="524" t="s">
        <v>685</v>
      </c>
      <c r="T63" s="524" t="s">
        <v>685</v>
      </c>
      <c r="U63" s="524" t="s">
        <v>685</v>
      </c>
      <c r="V63" s="524">
        <v>3</v>
      </c>
      <c r="W63" s="524">
        <v>1</v>
      </c>
      <c r="X63" s="524">
        <v>3</v>
      </c>
      <c r="Y63" s="524">
        <v>6</v>
      </c>
      <c r="Z63" s="524">
        <v>13</v>
      </c>
      <c r="AA63" s="524">
        <v>16</v>
      </c>
      <c r="AB63" s="524">
        <v>24</v>
      </c>
      <c r="AC63" s="524">
        <v>42</v>
      </c>
      <c r="AD63" s="524">
        <v>59</v>
      </c>
      <c r="AE63" s="524">
        <v>51</v>
      </c>
      <c r="AF63" s="524">
        <v>35</v>
      </c>
      <c r="AG63" s="524">
        <v>9</v>
      </c>
      <c r="AH63" s="524" t="s">
        <v>685</v>
      </c>
      <c r="AI63" s="515"/>
    </row>
    <row r="64" spans="1:35" ht="16.5" customHeight="1">
      <c r="A64" s="499">
        <v>489</v>
      </c>
      <c r="B64" s="499">
        <v>90</v>
      </c>
      <c r="D64" s="515"/>
      <c r="E64" s="516"/>
      <c r="F64" s="517"/>
      <c r="G64" s="51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271</v>
      </c>
      <c r="B65" s="499">
        <v>91</v>
      </c>
      <c r="C65" s="499" t="s">
        <v>684</v>
      </c>
      <c r="D65" s="518" t="s">
        <v>243</v>
      </c>
      <c r="E65" s="516" t="s">
        <v>597</v>
      </c>
      <c r="F65" s="517" t="s">
        <v>10</v>
      </c>
      <c r="G65" s="514">
        <v>28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 t="s">
        <v>685</v>
      </c>
      <c r="O65" s="524" t="s">
        <v>685</v>
      </c>
      <c r="P65" s="524" t="s">
        <v>685</v>
      </c>
      <c r="Q65" s="524" t="s">
        <v>685</v>
      </c>
      <c r="R65" s="524" t="s">
        <v>685</v>
      </c>
      <c r="S65" s="524" t="s">
        <v>685</v>
      </c>
      <c r="T65" s="524" t="s">
        <v>685</v>
      </c>
      <c r="U65" s="524">
        <v>1</v>
      </c>
      <c r="V65" s="524" t="s">
        <v>685</v>
      </c>
      <c r="W65" s="524">
        <v>2</v>
      </c>
      <c r="X65" s="524" t="s">
        <v>685</v>
      </c>
      <c r="Y65" s="524" t="s">
        <v>685</v>
      </c>
      <c r="Z65" s="524">
        <v>3</v>
      </c>
      <c r="AA65" s="524">
        <v>4</v>
      </c>
      <c r="AB65" s="524">
        <v>5</v>
      </c>
      <c r="AC65" s="524">
        <v>3</v>
      </c>
      <c r="AD65" s="524">
        <v>4</v>
      </c>
      <c r="AE65" s="524">
        <v>6</v>
      </c>
      <c r="AF65" s="524" t="s">
        <v>685</v>
      </c>
      <c r="AG65" s="524" t="s">
        <v>685</v>
      </c>
      <c r="AH65" s="524" t="s">
        <v>685</v>
      </c>
      <c r="AI65" s="518" t="s">
        <v>243</v>
      </c>
    </row>
    <row r="66" spans="1:35" ht="16.5" customHeight="1">
      <c r="A66" s="499">
        <v>272</v>
      </c>
      <c r="B66" s="499">
        <v>91</v>
      </c>
      <c r="C66" s="499" t="s">
        <v>684</v>
      </c>
      <c r="D66" s="515"/>
      <c r="E66" s="516"/>
      <c r="F66" s="517" t="s">
        <v>11</v>
      </c>
      <c r="G66" s="514">
        <v>14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 t="s">
        <v>685</v>
      </c>
      <c r="O66" s="524" t="s">
        <v>685</v>
      </c>
      <c r="P66" s="524" t="s">
        <v>685</v>
      </c>
      <c r="Q66" s="524" t="s">
        <v>685</v>
      </c>
      <c r="R66" s="524" t="s">
        <v>685</v>
      </c>
      <c r="S66" s="524" t="s">
        <v>685</v>
      </c>
      <c r="T66" s="524" t="s">
        <v>685</v>
      </c>
      <c r="U66" s="524" t="s">
        <v>685</v>
      </c>
      <c r="V66" s="524" t="s">
        <v>685</v>
      </c>
      <c r="W66" s="524">
        <v>2</v>
      </c>
      <c r="X66" s="524" t="s">
        <v>685</v>
      </c>
      <c r="Y66" s="524" t="s">
        <v>685</v>
      </c>
      <c r="Z66" s="524">
        <v>1</v>
      </c>
      <c r="AA66" s="524">
        <v>2</v>
      </c>
      <c r="AB66" s="524">
        <v>3</v>
      </c>
      <c r="AC66" s="524">
        <v>1</v>
      </c>
      <c r="AD66" s="524" t="s">
        <v>685</v>
      </c>
      <c r="AE66" s="524">
        <v>5</v>
      </c>
      <c r="AF66" s="524" t="s">
        <v>685</v>
      </c>
      <c r="AG66" s="524" t="s">
        <v>685</v>
      </c>
      <c r="AH66" s="524" t="s">
        <v>685</v>
      </c>
      <c r="AI66" s="515"/>
    </row>
    <row r="67" spans="1:35" ht="16.5" customHeight="1">
      <c r="A67" s="499">
        <v>273</v>
      </c>
      <c r="B67" s="499">
        <v>91</v>
      </c>
      <c r="C67" s="499" t="s">
        <v>684</v>
      </c>
      <c r="D67" s="515"/>
      <c r="E67" s="516"/>
      <c r="F67" s="517" t="s">
        <v>12</v>
      </c>
      <c r="G67" s="514">
        <v>14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 t="s">
        <v>685</v>
      </c>
      <c r="O67" s="524" t="s">
        <v>685</v>
      </c>
      <c r="P67" s="524" t="s">
        <v>685</v>
      </c>
      <c r="Q67" s="524" t="s">
        <v>685</v>
      </c>
      <c r="R67" s="524" t="s">
        <v>685</v>
      </c>
      <c r="S67" s="524" t="s">
        <v>685</v>
      </c>
      <c r="T67" s="524" t="s">
        <v>685</v>
      </c>
      <c r="U67" s="524">
        <v>1</v>
      </c>
      <c r="V67" s="524" t="s">
        <v>685</v>
      </c>
      <c r="W67" s="524" t="s">
        <v>685</v>
      </c>
      <c r="X67" s="524" t="s">
        <v>685</v>
      </c>
      <c r="Y67" s="524" t="s">
        <v>685</v>
      </c>
      <c r="Z67" s="524">
        <v>2</v>
      </c>
      <c r="AA67" s="524">
        <v>2</v>
      </c>
      <c r="AB67" s="524">
        <v>2</v>
      </c>
      <c r="AC67" s="524">
        <v>2</v>
      </c>
      <c r="AD67" s="524">
        <v>4</v>
      </c>
      <c r="AE67" s="524">
        <v>1</v>
      </c>
      <c r="AF67" s="524" t="s">
        <v>685</v>
      </c>
      <c r="AG67" s="524" t="s">
        <v>685</v>
      </c>
      <c r="AH67" s="524" t="s">
        <v>685</v>
      </c>
      <c r="AI67" s="515"/>
    </row>
    <row r="68" spans="1:35" ht="16.5" customHeight="1">
      <c r="A68" s="499">
        <v>490</v>
      </c>
      <c r="B68" s="499">
        <v>91</v>
      </c>
      <c r="D68" s="515"/>
      <c r="E68" s="516"/>
      <c r="F68" s="517"/>
      <c r="G68" s="51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274</v>
      </c>
      <c r="B69" s="499">
        <v>92</v>
      </c>
      <c r="C69" s="499" t="s">
        <v>684</v>
      </c>
      <c r="D69" s="518" t="s">
        <v>244</v>
      </c>
      <c r="E69" s="516" t="s">
        <v>598</v>
      </c>
      <c r="F69" s="517" t="s">
        <v>10</v>
      </c>
      <c r="G69" s="514">
        <v>167</v>
      </c>
      <c r="H69" s="524" t="s">
        <v>685</v>
      </c>
      <c r="I69" s="524" t="s">
        <v>685</v>
      </c>
      <c r="J69" s="524" t="s">
        <v>685</v>
      </c>
      <c r="K69" s="524" t="s">
        <v>685</v>
      </c>
      <c r="L69" s="524" t="s">
        <v>685</v>
      </c>
      <c r="M69" s="524" t="s">
        <v>685</v>
      </c>
      <c r="N69" s="524">
        <v>1</v>
      </c>
      <c r="O69" s="524" t="s">
        <v>685</v>
      </c>
      <c r="P69" s="524">
        <v>1</v>
      </c>
      <c r="Q69" s="524" t="s">
        <v>685</v>
      </c>
      <c r="R69" s="524">
        <v>1</v>
      </c>
      <c r="S69" s="524">
        <v>3</v>
      </c>
      <c r="T69" s="524">
        <v>1</v>
      </c>
      <c r="U69" s="524" t="s">
        <v>685</v>
      </c>
      <c r="V69" s="524">
        <v>3</v>
      </c>
      <c r="W69" s="524">
        <v>1</v>
      </c>
      <c r="X69" s="524">
        <v>12</v>
      </c>
      <c r="Y69" s="524">
        <v>11</v>
      </c>
      <c r="Z69" s="524">
        <v>20</v>
      </c>
      <c r="AA69" s="524">
        <v>26</v>
      </c>
      <c r="AB69" s="524">
        <v>30</v>
      </c>
      <c r="AC69" s="524">
        <v>35</v>
      </c>
      <c r="AD69" s="524">
        <v>11</v>
      </c>
      <c r="AE69" s="524">
        <v>9</v>
      </c>
      <c r="AF69" s="524">
        <v>2</v>
      </c>
      <c r="AG69" s="524" t="s">
        <v>685</v>
      </c>
      <c r="AH69" s="524" t="s">
        <v>685</v>
      </c>
      <c r="AI69" s="518" t="s">
        <v>244</v>
      </c>
    </row>
    <row r="70" spans="1:35" ht="16.5" customHeight="1">
      <c r="A70" s="499">
        <v>275</v>
      </c>
      <c r="B70" s="499">
        <v>92</v>
      </c>
      <c r="C70" s="499" t="s">
        <v>684</v>
      </c>
      <c r="D70" s="515"/>
      <c r="E70" s="516"/>
      <c r="F70" s="517" t="s">
        <v>11</v>
      </c>
      <c r="G70" s="514">
        <v>71</v>
      </c>
      <c r="H70" s="524" t="s">
        <v>685</v>
      </c>
      <c r="I70" s="524" t="s">
        <v>685</v>
      </c>
      <c r="J70" s="524" t="s">
        <v>685</v>
      </c>
      <c r="K70" s="524" t="s">
        <v>685</v>
      </c>
      <c r="L70" s="524" t="s">
        <v>685</v>
      </c>
      <c r="M70" s="524" t="s">
        <v>685</v>
      </c>
      <c r="N70" s="524">
        <v>1</v>
      </c>
      <c r="O70" s="524" t="s">
        <v>685</v>
      </c>
      <c r="P70" s="524">
        <v>1</v>
      </c>
      <c r="Q70" s="524" t="s">
        <v>685</v>
      </c>
      <c r="R70" s="524" t="s">
        <v>685</v>
      </c>
      <c r="S70" s="524">
        <v>1</v>
      </c>
      <c r="T70" s="524" t="s">
        <v>685</v>
      </c>
      <c r="U70" s="524" t="s">
        <v>685</v>
      </c>
      <c r="V70" s="524">
        <v>1</v>
      </c>
      <c r="W70" s="524">
        <v>1</v>
      </c>
      <c r="X70" s="524">
        <v>5</v>
      </c>
      <c r="Y70" s="524">
        <v>4</v>
      </c>
      <c r="Z70" s="524">
        <v>8</v>
      </c>
      <c r="AA70" s="524">
        <v>11</v>
      </c>
      <c r="AB70" s="524">
        <v>12</v>
      </c>
      <c r="AC70" s="524">
        <v>15</v>
      </c>
      <c r="AD70" s="524">
        <v>8</v>
      </c>
      <c r="AE70" s="524">
        <v>3</v>
      </c>
      <c r="AF70" s="524" t="s">
        <v>685</v>
      </c>
      <c r="AG70" s="524" t="s">
        <v>685</v>
      </c>
      <c r="AH70" s="524" t="s">
        <v>685</v>
      </c>
      <c r="AI70" s="515"/>
    </row>
    <row r="71" spans="1:35" ht="16.5" customHeight="1">
      <c r="A71" s="499">
        <v>276</v>
      </c>
      <c r="B71" s="499">
        <v>92</v>
      </c>
      <c r="C71" s="499" t="s">
        <v>684</v>
      </c>
      <c r="D71" s="515"/>
      <c r="E71" s="516"/>
      <c r="F71" s="517" t="s">
        <v>12</v>
      </c>
      <c r="G71" s="514">
        <v>96</v>
      </c>
      <c r="H71" s="524" t="s">
        <v>685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 t="s">
        <v>685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>
        <v>1</v>
      </c>
      <c r="S71" s="524">
        <v>2</v>
      </c>
      <c r="T71" s="524">
        <v>1</v>
      </c>
      <c r="U71" s="524" t="s">
        <v>685</v>
      </c>
      <c r="V71" s="524">
        <v>2</v>
      </c>
      <c r="W71" s="524" t="s">
        <v>685</v>
      </c>
      <c r="X71" s="524">
        <v>7</v>
      </c>
      <c r="Y71" s="524">
        <v>7</v>
      </c>
      <c r="Z71" s="524">
        <v>12</v>
      </c>
      <c r="AA71" s="524">
        <v>15</v>
      </c>
      <c r="AB71" s="524">
        <v>18</v>
      </c>
      <c r="AC71" s="524">
        <v>20</v>
      </c>
      <c r="AD71" s="524">
        <v>3</v>
      </c>
      <c r="AE71" s="524">
        <v>6</v>
      </c>
      <c r="AF71" s="524">
        <v>2</v>
      </c>
      <c r="AG71" s="524" t="s">
        <v>685</v>
      </c>
      <c r="AH71" s="524" t="s">
        <v>685</v>
      </c>
      <c r="AI71" s="515"/>
    </row>
    <row r="72" spans="1:35" ht="16.5" customHeight="1">
      <c r="A72" s="499">
        <v>491</v>
      </c>
      <c r="B72" s="499">
        <v>92</v>
      </c>
      <c r="D72" s="515"/>
      <c r="E72" s="516"/>
      <c r="F72" s="517"/>
      <c r="G72" s="51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277</v>
      </c>
      <c r="B73" s="499">
        <v>93</v>
      </c>
      <c r="C73" s="499" t="s">
        <v>684</v>
      </c>
      <c r="D73" s="518" t="s">
        <v>245</v>
      </c>
      <c r="E73" s="516" t="s">
        <v>688</v>
      </c>
      <c r="F73" s="517" t="s">
        <v>10</v>
      </c>
      <c r="G73" s="514">
        <v>880</v>
      </c>
      <c r="H73" s="524">
        <v>1</v>
      </c>
      <c r="I73" s="524" t="s">
        <v>685</v>
      </c>
      <c r="J73" s="524" t="s">
        <v>685</v>
      </c>
      <c r="K73" s="524" t="s">
        <v>685</v>
      </c>
      <c r="L73" s="524" t="s">
        <v>685</v>
      </c>
      <c r="M73" s="524">
        <v>1</v>
      </c>
      <c r="N73" s="524" t="s">
        <v>685</v>
      </c>
      <c r="O73" s="524" t="s">
        <v>685</v>
      </c>
      <c r="P73" s="524" t="s">
        <v>685</v>
      </c>
      <c r="Q73" s="524" t="s">
        <v>685</v>
      </c>
      <c r="R73" s="524" t="s">
        <v>685</v>
      </c>
      <c r="S73" s="524">
        <v>1</v>
      </c>
      <c r="T73" s="524">
        <v>1</v>
      </c>
      <c r="U73" s="524">
        <v>1</v>
      </c>
      <c r="V73" s="524">
        <v>2</v>
      </c>
      <c r="W73" s="524">
        <v>12</v>
      </c>
      <c r="X73" s="524">
        <v>12</v>
      </c>
      <c r="Y73" s="524">
        <v>28</v>
      </c>
      <c r="Z73" s="524">
        <v>54</v>
      </c>
      <c r="AA73" s="524">
        <v>79</v>
      </c>
      <c r="AB73" s="524">
        <v>109</v>
      </c>
      <c r="AC73" s="524">
        <v>167</v>
      </c>
      <c r="AD73" s="524">
        <v>183</v>
      </c>
      <c r="AE73" s="524">
        <v>152</v>
      </c>
      <c r="AF73" s="524">
        <v>69</v>
      </c>
      <c r="AG73" s="524">
        <v>9</v>
      </c>
      <c r="AH73" s="524" t="s">
        <v>685</v>
      </c>
      <c r="AI73" s="518" t="s">
        <v>245</v>
      </c>
    </row>
    <row r="74" spans="1:35" ht="16.5" customHeight="1">
      <c r="A74" s="499">
        <v>278</v>
      </c>
      <c r="B74" s="499">
        <v>93</v>
      </c>
      <c r="C74" s="499" t="s">
        <v>684</v>
      </c>
      <c r="D74" s="515"/>
      <c r="E74" s="516"/>
      <c r="F74" s="517" t="s">
        <v>11</v>
      </c>
      <c r="G74" s="514">
        <v>407</v>
      </c>
      <c r="H74" s="524">
        <v>1</v>
      </c>
      <c r="I74" s="524" t="s">
        <v>685</v>
      </c>
      <c r="J74" s="524" t="s">
        <v>685</v>
      </c>
      <c r="K74" s="524" t="s">
        <v>685</v>
      </c>
      <c r="L74" s="524" t="s">
        <v>685</v>
      </c>
      <c r="M74" s="524">
        <v>1</v>
      </c>
      <c r="N74" s="524" t="s">
        <v>685</v>
      </c>
      <c r="O74" s="524" t="s">
        <v>685</v>
      </c>
      <c r="P74" s="524" t="s">
        <v>685</v>
      </c>
      <c r="Q74" s="524" t="s">
        <v>685</v>
      </c>
      <c r="R74" s="524" t="s">
        <v>685</v>
      </c>
      <c r="S74" s="524">
        <v>1</v>
      </c>
      <c r="T74" s="524" t="s">
        <v>685</v>
      </c>
      <c r="U74" s="524">
        <v>1</v>
      </c>
      <c r="V74" s="524">
        <v>2</v>
      </c>
      <c r="W74" s="524">
        <v>9</v>
      </c>
      <c r="X74" s="524">
        <v>11</v>
      </c>
      <c r="Y74" s="524">
        <v>14</v>
      </c>
      <c r="Z74" s="524">
        <v>33</v>
      </c>
      <c r="AA74" s="524">
        <v>47</v>
      </c>
      <c r="AB74" s="524">
        <v>67</v>
      </c>
      <c r="AC74" s="524">
        <v>78</v>
      </c>
      <c r="AD74" s="524">
        <v>78</v>
      </c>
      <c r="AE74" s="524">
        <v>45</v>
      </c>
      <c r="AF74" s="524">
        <v>17</v>
      </c>
      <c r="AG74" s="524">
        <v>3</v>
      </c>
      <c r="AH74" s="524" t="s">
        <v>685</v>
      </c>
      <c r="AI74" s="515"/>
    </row>
    <row r="75" spans="1:35" ht="16.5" customHeight="1">
      <c r="A75" s="499">
        <v>279</v>
      </c>
      <c r="B75" s="499">
        <v>93</v>
      </c>
      <c r="C75" s="499" t="s">
        <v>684</v>
      </c>
      <c r="D75" s="515"/>
      <c r="E75" s="516"/>
      <c r="F75" s="517" t="s">
        <v>12</v>
      </c>
      <c r="G75" s="514">
        <v>473</v>
      </c>
      <c r="H75" s="524" t="s">
        <v>685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 t="s">
        <v>685</v>
      </c>
      <c r="N75" s="524" t="s">
        <v>685</v>
      </c>
      <c r="O75" s="524" t="s">
        <v>685</v>
      </c>
      <c r="P75" s="524" t="s">
        <v>685</v>
      </c>
      <c r="Q75" s="524" t="s">
        <v>685</v>
      </c>
      <c r="R75" s="524" t="s">
        <v>685</v>
      </c>
      <c r="S75" s="524" t="s">
        <v>685</v>
      </c>
      <c r="T75" s="524">
        <v>1</v>
      </c>
      <c r="U75" s="524" t="s">
        <v>685</v>
      </c>
      <c r="V75" s="524" t="s">
        <v>685</v>
      </c>
      <c r="W75" s="524">
        <v>3</v>
      </c>
      <c r="X75" s="524">
        <v>1</v>
      </c>
      <c r="Y75" s="524">
        <v>14</v>
      </c>
      <c r="Z75" s="524">
        <v>21</v>
      </c>
      <c r="AA75" s="524">
        <v>32</v>
      </c>
      <c r="AB75" s="524">
        <v>42</v>
      </c>
      <c r="AC75" s="524">
        <v>89</v>
      </c>
      <c r="AD75" s="524">
        <v>105</v>
      </c>
      <c r="AE75" s="524">
        <v>107</v>
      </c>
      <c r="AF75" s="524">
        <v>52</v>
      </c>
      <c r="AG75" s="524">
        <v>6</v>
      </c>
      <c r="AH75" s="524" t="s">
        <v>685</v>
      </c>
      <c r="AI75" s="515"/>
    </row>
    <row r="76" spans="1:35" ht="16.5" customHeight="1">
      <c r="A76" s="499">
        <v>492</v>
      </c>
      <c r="B76" s="499">
        <v>93</v>
      </c>
      <c r="D76" s="515"/>
      <c r="E76" s="516"/>
      <c r="F76" s="517"/>
      <c r="G76" s="51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15"/>
    </row>
    <row r="77" spans="1:35" ht="16.5" customHeight="1">
      <c r="A77" s="499">
        <v>280</v>
      </c>
      <c r="B77" s="499">
        <v>94</v>
      </c>
      <c r="C77" s="499" t="s">
        <v>684</v>
      </c>
      <c r="D77" s="518" t="s">
        <v>246</v>
      </c>
      <c r="E77" s="516" t="s">
        <v>599</v>
      </c>
      <c r="F77" s="517" t="s">
        <v>10</v>
      </c>
      <c r="G77" s="514">
        <v>73</v>
      </c>
      <c r="H77" s="524" t="s">
        <v>685</v>
      </c>
      <c r="I77" s="524" t="s">
        <v>685</v>
      </c>
      <c r="J77" s="524" t="s">
        <v>685</v>
      </c>
      <c r="K77" s="524" t="s">
        <v>685</v>
      </c>
      <c r="L77" s="524" t="s">
        <v>685</v>
      </c>
      <c r="M77" s="524" t="s">
        <v>685</v>
      </c>
      <c r="N77" s="524" t="s">
        <v>685</v>
      </c>
      <c r="O77" s="524" t="s">
        <v>685</v>
      </c>
      <c r="P77" s="524" t="s">
        <v>685</v>
      </c>
      <c r="Q77" s="524" t="s">
        <v>685</v>
      </c>
      <c r="R77" s="524" t="s">
        <v>685</v>
      </c>
      <c r="S77" s="524">
        <v>1</v>
      </c>
      <c r="T77" s="524" t="s">
        <v>685</v>
      </c>
      <c r="U77" s="524" t="s">
        <v>685</v>
      </c>
      <c r="V77" s="524" t="s">
        <v>685</v>
      </c>
      <c r="W77" s="524">
        <v>1</v>
      </c>
      <c r="X77" s="524">
        <v>1</v>
      </c>
      <c r="Y77" s="524">
        <v>2</v>
      </c>
      <c r="Z77" s="524">
        <v>2</v>
      </c>
      <c r="AA77" s="524">
        <v>6</v>
      </c>
      <c r="AB77" s="524">
        <v>10</v>
      </c>
      <c r="AC77" s="524">
        <v>17</v>
      </c>
      <c r="AD77" s="524">
        <v>14</v>
      </c>
      <c r="AE77" s="524">
        <v>10</v>
      </c>
      <c r="AF77" s="524">
        <v>8</v>
      </c>
      <c r="AG77" s="524">
        <v>1</v>
      </c>
      <c r="AH77" s="524" t="s">
        <v>685</v>
      </c>
      <c r="AI77" s="518" t="s">
        <v>246</v>
      </c>
    </row>
    <row r="78" spans="1:35" ht="16.5" customHeight="1">
      <c r="A78" s="499">
        <v>281</v>
      </c>
      <c r="B78" s="499">
        <v>94</v>
      </c>
      <c r="C78" s="499" t="s">
        <v>684</v>
      </c>
      <c r="D78" s="515"/>
      <c r="E78" s="516"/>
      <c r="F78" s="517" t="s">
        <v>11</v>
      </c>
      <c r="G78" s="514">
        <v>27</v>
      </c>
      <c r="H78" s="524" t="s">
        <v>685</v>
      </c>
      <c r="I78" s="524" t="s">
        <v>685</v>
      </c>
      <c r="J78" s="524" t="s">
        <v>685</v>
      </c>
      <c r="K78" s="524" t="s">
        <v>685</v>
      </c>
      <c r="L78" s="524" t="s">
        <v>685</v>
      </c>
      <c r="M78" s="524" t="s">
        <v>685</v>
      </c>
      <c r="N78" s="524" t="s">
        <v>685</v>
      </c>
      <c r="O78" s="524" t="s">
        <v>685</v>
      </c>
      <c r="P78" s="524" t="s">
        <v>685</v>
      </c>
      <c r="Q78" s="524" t="s">
        <v>685</v>
      </c>
      <c r="R78" s="524" t="s">
        <v>685</v>
      </c>
      <c r="S78" s="524">
        <v>1</v>
      </c>
      <c r="T78" s="524" t="s">
        <v>685</v>
      </c>
      <c r="U78" s="524" t="s">
        <v>685</v>
      </c>
      <c r="V78" s="524" t="s">
        <v>685</v>
      </c>
      <c r="W78" s="524">
        <v>1</v>
      </c>
      <c r="X78" s="524">
        <v>1</v>
      </c>
      <c r="Y78" s="524">
        <v>1</v>
      </c>
      <c r="Z78" s="524">
        <v>1</v>
      </c>
      <c r="AA78" s="524">
        <v>4</v>
      </c>
      <c r="AB78" s="524">
        <v>6</v>
      </c>
      <c r="AC78" s="524">
        <v>5</v>
      </c>
      <c r="AD78" s="524">
        <v>4</v>
      </c>
      <c r="AE78" s="524">
        <v>2</v>
      </c>
      <c r="AF78" s="524">
        <v>1</v>
      </c>
      <c r="AG78" s="524" t="s">
        <v>685</v>
      </c>
      <c r="AH78" s="524" t="s">
        <v>685</v>
      </c>
      <c r="AI78" s="515"/>
    </row>
    <row r="79" spans="1:35" ht="16.5" customHeight="1">
      <c r="A79" s="499">
        <v>282</v>
      </c>
      <c r="B79" s="499">
        <v>94</v>
      </c>
      <c r="C79" s="499" t="s">
        <v>684</v>
      </c>
      <c r="D79" s="515"/>
      <c r="E79" s="516"/>
      <c r="F79" s="517" t="s">
        <v>12</v>
      </c>
      <c r="G79" s="514">
        <v>46</v>
      </c>
      <c r="H79" s="524" t="s">
        <v>685</v>
      </c>
      <c r="I79" s="524" t="s">
        <v>685</v>
      </c>
      <c r="J79" s="524" t="s">
        <v>685</v>
      </c>
      <c r="K79" s="524" t="s">
        <v>685</v>
      </c>
      <c r="L79" s="524" t="s">
        <v>685</v>
      </c>
      <c r="M79" s="524" t="s">
        <v>685</v>
      </c>
      <c r="N79" s="524" t="s">
        <v>685</v>
      </c>
      <c r="O79" s="524" t="s">
        <v>685</v>
      </c>
      <c r="P79" s="524" t="s">
        <v>685</v>
      </c>
      <c r="Q79" s="524" t="s">
        <v>685</v>
      </c>
      <c r="R79" s="524" t="s">
        <v>685</v>
      </c>
      <c r="S79" s="524" t="s">
        <v>685</v>
      </c>
      <c r="T79" s="524" t="s">
        <v>685</v>
      </c>
      <c r="U79" s="524" t="s">
        <v>685</v>
      </c>
      <c r="V79" s="524" t="s">
        <v>685</v>
      </c>
      <c r="W79" s="524" t="s">
        <v>685</v>
      </c>
      <c r="X79" s="524" t="s">
        <v>685</v>
      </c>
      <c r="Y79" s="524">
        <v>1</v>
      </c>
      <c r="Z79" s="524">
        <v>1</v>
      </c>
      <c r="AA79" s="524">
        <v>2</v>
      </c>
      <c r="AB79" s="524">
        <v>4</v>
      </c>
      <c r="AC79" s="524">
        <v>12</v>
      </c>
      <c r="AD79" s="524">
        <v>10</v>
      </c>
      <c r="AE79" s="524">
        <v>8</v>
      </c>
      <c r="AF79" s="524">
        <v>7</v>
      </c>
      <c r="AG79" s="524">
        <v>1</v>
      </c>
      <c r="AH79" s="524" t="s">
        <v>685</v>
      </c>
      <c r="AI79" s="515"/>
    </row>
    <row r="80" spans="1:35" ht="16.5" customHeight="1">
      <c r="A80" s="519">
        <v>493</v>
      </c>
      <c r="B80" s="519">
        <v>94</v>
      </c>
      <c r="C80" s="519"/>
      <c r="D80" s="507"/>
      <c r="E80" s="520"/>
      <c r="F80" s="521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07"/>
    </row>
    <row r="92" spans="12:28" ht="13.5">
      <c r="L92" s="537" t="s">
        <v>712</v>
      </c>
      <c r="AB92" s="537" t="s">
        <v>713</v>
      </c>
    </row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AI92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283</v>
      </c>
      <c r="B5" s="499">
        <v>95</v>
      </c>
      <c r="C5" s="499" t="s">
        <v>684</v>
      </c>
      <c r="D5" s="518" t="s">
        <v>247</v>
      </c>
      <c r="E5" s="516" t="s">
        <v>600</v>
      </c>
      <c r="F5" s="517" t="s">
        <v>10</v>
      </c>
      <c r="G5" s="514">
        <v>691</v>
      </c>
      <c r="H5" s="524">
        <v>1</v>
      </c>
      <c r="I5" s="524" t="s">
        <v>685</v>
      </c>
      <c r="J5" s="524" t="s">
        <v>685</v>
      </c>
      <c r="K5" s="524" t="s">
        <v>685</v>
      </c>
      <c r="L5" s="524" t="s">
        <v>685</v>
      </c>
      <c r="M5" s="524">
        <v>1</v>
      </c>
      <c r="N5" s="524" t="s">
        <v>685</v>
      </c>
      <c r="O5" s="524" t="s">
        <v>685</v>
      </c>
      <c r="P5" s="524" t="s">
        <v>685</v>
      </c>
      <c r="Q5" s="524" t="s">
        <v>685</v>
      </c>
      <c r="R5" s="524" t="s">
        <v>685</v>
      </c>
      <c r="S5" s="524" t="s">
        <v>685</v>
      </c>
      <c r="T5" s="524">
        <v>1</v>
      </c>
      <c r="U5" s="524">
        <v>1</v>
      </c>
      <c r="V5" s="524">
        <v>2</v>
      </c>
      <c r="W5" s="524">
        <v>9</v>
      </c>
      <c r="X5" s="524">
        <v>8</v>
      </c>
      <c r="Y5" s="524">
        <v>22</v>
      </c>
      <c r="Z5" s="524">
        <v>49</v>
      </c>
      <c r="AA5" s="524">
        <v>62</v>
      </c>
      <c r="AB5" s="524">
        <v>86</v>
      </c>
      <c r="AC5" s="524">
        <v>137</v>
      </c>
      <c r="AD5" s="524">
        <v>137</v>
      </c>
      <c r="AE5" s="524">
        <v>119</v>
      </c>
      <c r="AF5" s="524">
        <v>50</v>
      </c>
      <c r="AG5" s="524">
        <v>7</v>
      </c>
      <c r="AH5" s="524" t="s">
        <v>685</v>
      </c>
      <c r="AI5" s="518" t="s">
        <v>247</v>
      </c>
    </row>
    <row r="6" spans="1:35" ht="16.5" customHeight="1">
      <c r="A6" s="499">
        <v>284</v>
      </c>
      <c r="B6" s="499">
        <v>95</v>
      </c>
      <c r="C6" s="499" t="s">
        <v>684</v>
      </c>
      <c r="D6" s="515"/>
      <c r="E6" s="516"/>
      <c r="F6" s="517" t="s">
        <v>11</v>
      </c>
      <c r="G6" s="514">
        <v>330</v>
      </c>
      <c r="H6" s="524">
        <v>1</v>
      </c>
      <c r="I6" s="524" t="s">
        <v>685</v>
      </c>
      <c r="J6" s="524" t="s">
        <v>685</v>
      </c>
      <c r="K6" s="524" t="s">
        <v>685</v>
      </c>
      <c r="L6" s="524" t="s">
        <v>685</v>
      </c>
      <c r="M6" s="524">
        <v>1</v>
      </c>
      <c r="N6" s="524" t="s">
        <v>685</v>
      </c>
      <c r="O6" s="524" t="s">
        <v>685</v>
      </c>
      <c r="P6" s="524" t="s">
        <v>685</v>
      </c>
      <c r="Q6" s="524" t="s">
        <v>685</v>
      </c>
      <c r="R6" s="524" t="s">
        <v>685</v>
      </c>
      <c r="S6" s="524" t="s">
        <v>685</v>
      </c>
      <c r="T6" s="524" t="s">
        <v>685</v>
      </c>
      <c r="U6" s="524">
        <v>1</v>
      </c>
      <c r="V6" s="524">
        <v>2</v>
      </c>
      <c r="W6" s="524">
        <v>8</v>
      </c>
      <c r="X6" s="524">
        <v>8</v>
      </c>
      <c r="Y6" s="524">
        <v>12</v>
      </c>
      <c r="Z6" s="524">
        <v>31</v>
      </c>
      <c r="AA6" s="524">
        <v>36</v>
      </c>
      <c r="AB6" s="524">
        <v>54</v>
      </c>
      <c r="AC6" s="524">
        <v>65</v>
      </c>
      <c r="AD6" s="524">
        <v>60</v>
      </c>
      <c r="AE6" s="524">
        <v>36</v>
      </c>
      <c r="AF6" s="524">
        <v>13</v>
      </c>
      <c r="AG6" s="524">
        <v>3</v>
      </c>
      <c r="AH6" s="524" t="s">
        <v>685</v>
      </c>
      <c r="AI6" s="515"/>
    </row>
    <row r="7" spans="1:35" ht="16.5" customHeight="1">
      <c r="A7" s="499">
        <v>285</v>
      </c>
      <c r="B7" s="499">
        <v>95</v>
      </c>
      <c r="C7" s="499" t="s">
        <v>684</v>
      </c>
      <c r="D7" s="515"/>
      <c r="E7" s="516"/>
      <c r="F7" s="517" t="s">
        <v>12</v>
      </c>
      <c r="G7" s="514">
        <v>361</v>
      </c>
      <c r="H7" s="524" t="s">
        <v>685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 t="s">
        <v>685</v>
      </c>
      <c r="N7" s="524" t="s">
        <v>685</v>
      </c>
      <c r="O7" s="524" t="s">
        <v>685</v>
      </c>
      <c r="P7" s="524" t="s">
        <v>685</v>
      </c>
      <c r="Q7" s="524" t="s">
        <v>685</v>
      </c>
      <c r="R7" s="524" t="s">
        <v>685</v>
      </c>
      <c r="S7" s="524" t="s">
        <v>685</v>
      </c>
      <c r="T7" s="524">
        <v>1</v>
      </c>
      <c r="U7" s="524" t="s">
        <v>685</v>
      </c>
      <c r="V7" s="524" t="s">
        <v>685</v>
      </c>
      <c r="W7" s="524">
        <v>1</v>
      </c>
      <c r="X7" s="524" t="s">
        <v>685</v>
      </c>
      <c r="Y7" s="524">
        <v>10</v>
      </c>
      <c r="Z7" s="524">
        <v>18</v>
      </c>
      <c r="AA7" s="524">
        <v>26</v>
      </c>
      <c r="AB7" s="524">
        <v>32</v>
      </c>
      <c r="AC7" s="524">
        <v>72</v>
      </c>
      <c r="AD7" s="524">
        <v>77</v>
      </c>
      <c r="AE7" s="524">
        <v>83</v>
      </c>
      <c r="AF7" s="524">
        <v>37</v>
      </c>
      <c r="AG7" s="524">
        <v>4</v>
      </c>
      <c r="AH7" s="524" t="s">
        <v>685</v>
      </c>
      <c r="AI7" s="515"/>
    </row>
    <row r="8" spans="1:35" ht="16.5" customHeight="1">
      <c r="A8" s="499">
        <v>494</v>
      </c>
      <c r="B8" s="499">
        <v>95</v>
      </c>
      <c r="D8" s="515"/>
      <c r="E8" s="516"/>
      <c r="F8" s="517"/>
      <c r="G8" s="51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6.5" customHeight="1">
      <c r="A9" s="499">
        <v>286</v>
      </c>
      <c r="B9" s="499">
        <v>96</v>
      </c>
      <c r="C9" s="499" t="s">
        <v>684</v>
      </c>
      <c r="D9" s="518" t="s">
        <v>249</v>
      </c>
      <c r="E9" s="516" t="s">
        <v>601</v>
      </c>
      <c r="F9" s="517" t="s">
        <v>10</v>
      </c>
      <c r="G9" s="514">
        <v>113</v>
      </c>
      <c r="H9" s="524">
        <v>1</v>
      </c>
      <c r="I9" s="524" t="s">
        <v>685</v>
      </c>
      <c r="J9" s="524" t="s">
        <v>685</v>
      </c>
      <c r="K9" s="524" t="s">
        <v>685</v>
      </c>
      <c r="L9" s="524" t="s">
        <v>685</v>
      </c>
      <c r="M9" s="524">
        <v>1</v>
      </c>
      <c r="N9" s="524" t="s">
        <v>685</v>
      </c>
      <c r="O9" s="524" t="s">
        <v>685</v>
      </c>
      <c r="P9" s="524" t="s">
        <v>685</v>
      </c>
      <c r="Q9" s="524" t="s">
        <v>685</v>
      </c>
      <c r="R9" s="524" t="s">
        <v>685</v>
      </c>
      <c r="S9" s="524" t="s">
        <v>685</v>
      </c>
      <c r="T9" s="524" t="s">
        <v>685</v>
      </c>
      <c r="U9" s="524" t="s">
        <v>685</v>
      </c>
      <c r="V9" s="524" t="s">
        <v>685</v>
      </c>
      <c r="W9" s="524">
        <v>1</v>
      </c>
      <c r="X9" s="524">
        <v>3</v>
      </c>
      <c r="Y9" s="524">
        <v>3</v>
      </c>
      <c r="Z9" s="524">
        <v>2</v>
      </c>
      <c r="AA9" s="524">
        <v>12</v>
      </c>
      <c r="AB9" s="524">
        <v>19</v>
      </c>
      <c r="AC9" s="524">
        <v>22</v>
      </c>
      <c r="AD9" s="524">
        <v>27</v>
      </c>
      <c r="AE9" s="524">
        <v>10</v>
      </c>
      <c r="AF9" s="524">
        <v>11</v>
      </c>
      <c r="AG9" s="524">
        <v>2</v>
      </c>
      <c r="AH9" s="524" t="s">
        <v>685</v>
      </c>
      <c r="AI9" s="518" t="s">
        <v>249</v>
      </c>
    </row>
    <row r="10" spans="1:35" ht="16.5" customHeight="1">
      <c r="A10" s="499">
        <v>287</v>
      </c>
      <c r="B10" s="499">
        <v>96</v>
      </c>
      <c r="C10" s="499" t="s">
        <v>684</v>
      </c>
      <c r="D10" s="515"/>
      <c r="E10" s="516"/>
      <c r="F10" s="517" t="s">
        <v>11</v>
      </c>
      <c r="G10" s="514">
        <v>55</v>
      </c>
      <c r="H10" s="524">
        <v>1</v>
      </c>
      <c r="I10" s="524" t="s">
        <v>685</v>
      </c>
      <c r="J10" s="524" t="s">
        <v>685</v>
      </c>
      <c r="K10" s="524" t="s">
        <v>685</v>
      </c>
      <c r="L10" s="524" t="s">
        <v>685</v>
      </c>
      <c r="M10" s="524">
        <v>1</v>
      </c>
      <c r="N10" s="524" t="s">
        <v>685</v>
      </c>
      <c r="O10" s="524" t="s">
        <v>685</v>
      </c>
      <c r="P10" s="524" t="s">
        <v>685</v>
      </c>
      <c r="Q10" s="524" t="s">
        <v>685</v>
      </c>
      <c r="R10" s="524" t="s">
        <v>685</v>
      </c>
      <c r="S10" s="524" t="s">
        <v>685</v>
      </c>
      <c r="T10" s="524" t="s">
        <v>685</v>
      </c>
      <c r="U10" s="524" t="s">
        <v>685</v>
      </c>
      <c r="V10" s="524" t="s">
        <v>685</v>
      </c>
      <c r="W10" s="524">
        <v>1</v>
      </c>
      <c r="X10" s="524">
        <v>3</v>
      </c>
      <c r="Y10" s="524">
        <v>2</v>
      </c>
      <c r="Z10" s="524">
        <v>2</v>
      </c>
      <c r="AA10" s="524">
        <v>6</v>
      </c>
      <c r="AB10" s="524">
        <v>14</v>
      </c>
      <c r="AC10" s="524">
        <v>10</v>
      </c>
      <c r="AD10" s="524">
        <v>13</v>
      </c>
      <c r="AE10" s="524" t="s">
        <v>685</v>
      </c>
      <c r="AF10" s="524">
        <v>2</v>
      </c>
      <c r="AG10" s="524">
        <v>1</v>
      </c>
      <c r="AH10" s="524" t="s">
        <v>685</v>
      </c>
      <c r="AI10" s="515"/>
    </row>
    <row r="11" spans="1:35" ht="16.5" customHeight="1">
      <c r="A11" s="499">
        <v>288</v>
      </c>
      <c r="B11" s="499">
        <v>96</v>
      </c>
      <c r="C11" s="499" t="s">
        <v>684</v>
      </c>
      <c r="D11" s="515"/>
      <c r="E11" s="516"/>
      <c r="F11" s="517" t="s">
        <v>12</v>
      </c>
      <c r="G11" s="514">
        <v>58</v>
      </c>
      <c r="H11" s="524" t="s">
        <v>685</v>
      </c>
      <c r="I11" s="524" t="s">
        <v>685</v>
      </c>
      <c r="J11" s="524" t="s">
        <v>685</v>
      </c>
      <c r="K11" s="524" t="s">
        <v>685</v>
      </c>
      <c r="L11" s="524" t="s">
        <v>685</v>
      </c>
      <c r="M11" s="524" t="s">
        <v>685</v>
      </c>
      <c r="N11" s="524" t="s">
        <v>685</v>
      </c>
      <c r="O11" s="524" t="s">
        <v>685</v>
      </c>
      <c r="P11" s="524" t="s">
        <v>685</v>
      </c>
      <c r="Q11" s="524" t="s">
        <v>685</v>
      </c>
      <c r="R11" s="524" t="s">
        <v>685</v>
      </c>
      <c r="S11" s="524" t="s">
        <v>685</v>
      </c>
      <c r="T11" s="524" t="s">
        <v>685</v>
      </c>
      <c r="U11" s="524" t="s">
        <v>685</v>
      </c>
      <c r="V11" s="524" t="s">
        <v>685</v>
      </c>
      <c r="W11" s="524" t="s">
        <v>685</v>
      </c>
      <c r="X11" s="524" t="s">
        <v>685</v>
      </c>
      <c r="Y11" s="524">
        <v>1</v>
      </c>
      <c r="Z11" s="524" t="s">
        <v>685</v>
      </c>
      <c r="AA11" s="524">
        <v>6</v>
      </c>
      <c r="AB11" s="524">
        <v>5</v>
      </c>
      <c r="AC11" s="524">
        <v>12</v>
      </c>
      <c r="AD11" s="524">
        <v>14</v>
      </c>
      <c r="AE11" s="524">
        <v>10</v>
      </c>
      <c r="AF11" s="524">
        <v>9</v>
      </c>
      <c r="AG11" s="524">
        <v>1</v>
      </c>
      <c r="AH11" s="524" t="s">
        <v>685</v>
      </c>
      <c r="AI11" s="515"/>
    </row>
    <row r="12" spans="1:35" ht="16.5" customHeight="1">
      <c r="A12" s="499">
        <v>495</v>
      </c>
      <c r="B12" s="499">
        <v>96</v>
      </c>
      <c r="D12" s="515"/>
      <c r="E12" s="516"/>
      <c r="F12" s="517"/>
      <c r="G12" s="51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6.5" customHeight="1">
      <c r="A13" s="499">
        <v>289</v>
      </c>
      <c r="B13" s="499">
        <v>97</v>
      </c>
      <c r="C13" s="499" t="s">
        <v>684</v>
      </c>
      <c r="D13" s="518" t="s">
        <v>250</v>
      </c>
      <c r="E13" s="516" t="s">
        <v>602</v>
      </c>
      <c r="F13" s="517" t="s">
        <v>10</v>
      </c>
      <c r="G13" s="514">
        <v>412</v>
      </c>
      <c r="H13" s="524" t="s">
        <v>685</v>
      </c>
      <c r="I13" s="524" t="s">
        <v>685</v>
      </c>
      <c r="J13" s="524" t="s">
        <v>685</v>
      </c>
      <c r="K13" s="524" t="s">
        <v>685</v>
      </c>
      <c r="L13" s="524" t="s">
        <v>685</v>
      </c>
      <c r="M13" s="524" t="s">
        <v>685</v>
      </c>
      <c r="N13" s="524" t="s">
        <v>685</v>
      </c>
      <c r="O13" s="524" t="s">
        <v>685</v>
      </c>
      <c r="P13" s="524" t="s">
        <v>685</v>
      </c>
      <c r="Q13" s="524" t="s">
        <v>685</v>
      </c>
      <c r="R13" s="524" t="s">
        <v>685</v>
      </c>
      <c r="S13" s="524" t="s">
        <v>685</v>
      </c>
      <c r="T13" s="524" t="s">
        <v>685</v>
      </c>
      <c r="U13" s="524">
        <v>1</v>
      </c>
      <c r="V13" s="524">
        <v>1</v>
      </c>
      <c r="W13" s="524">
        <v>8</v>
      </c>
      <c r="X13" s="524">
        <v>3</v>
      </c>
      <c r="Y13" s="524">
        <v>15</v>
      </c>
      <c r="Z13" s="524">
        <v>36</v>
      </c>
      <c r="AA13" s="524">
        <v>41</v>
      </c>
      <c r="AB13" s="524">
        <v>50</v>
      </c>
      <c r="AC13" s="524">
        <v>87</v>
      </c>
      <c r="AD13" s="524">
        <v>79</v>
      </c>
      <c r="AE13" s="524">
        <v>65</v>
      </c>
      <c r="AF13" s="524">
        <v>21</v>
      </c>
      <c r="AG13" s="524">
        <v>5</v>
      </c>
      <c r="AH13" s="524" t="s">
        <v>685</v>
      </c>
      <c r="AI13" s="518" t="s">
        <v>250</v>
      </c>
    </row>
    <row r="14" spans="1:35" ht="16.5" customHeight="1">
      <c r="A14" s="499">
        <v>290</v>
      </c>
      <c r="B14" s="499">
        <v>97</v>
      </c>
      <c r="C14" s="499" t="s">
        <v>684</v>
      </c>
      <c r="D14" s="515"/>
      <c r="E14" s="516"/>
      <c r="F14" s="517" t="s">
        <v>11</v>
      </c>
      <c r="G14" s="514">
        <v>202</v>
      </c>
      <c r="H14" s="524" t="s">
        <v>685</v>
      </c>
      <c r="I14" s="524" t="s">
        <v>685</v>
      </c>
      <c r="J14" s="524" t="s">
        <v>685</v>
      </c>
      <c r="K14" s="524" t="s">
        <v>685</v>
      </c>
      <c r="L14" s="524" t="s">
        <v>685</v>
      </c>
      <c r="M14" s="524" t="s">
        <v>685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 t="s">
        <v>685</v>
      </c>
      <c r="T14" s="524" t="s">
        <v>685</v>
      </c>
      <c r="U14" s="524">
        <v>1</v>
      </c>
      <c r="V14" s="524">
        <v>1</v>
      </c>
      <c r="W14" s="524">
        <v>7</v>
      </c>
      <c r="X14" s="524">
        <v>3</v>
      </c>
      <c r="Y14" s="524">
        <v>7</v>
      </c>
      <c r="Z14" s="524">
        <v>22</v>
      </c>
      <c r="AA14" s="524">
        <v>26</v>
      </c>
      <c r="AB14" s="524">
        <v>31</v>
      </c>
      <c r="AC14" s="524">
        <v>41</v>
      </c>
      <c r="AD14" s="524">
        <v>35</v>
      </c>
      <c r="AE14" s="524">
        <v>21</v>
      </c>
      <c r="AF14" s="524">
        <v>5</v>
      </c>
      <c r="AG14" s="524">
        <v>2</v>
      </c>
      <c r="AH14" s="524" t="s">
        <v>685</v>
      </c>
      <c r="AI14" s="515"/>
    </row>
    <row r="15" spans="1:35" ht="16.5" customHeight="1">
      <c r="A15" s="499">
        <v>291</v>
      </c>
      <c r="B15" s="499">
        <v>97</v>
      </c>
      <c r="C15" s="499" t="s">
        <v>684</v>
      </c>
      <c r="D15" s="515"/>
      <c r="E15" s="516"/>
      <c r="F15" s="517" t="s">
        <v>12</v>
      </c>
      <c r="G15" s="514">
        <v>210</v>
      </c>
      <c r="H15" s="524" t="s">
        <v>685</v>
      </c>
      <c r="I15" s="524" t="s">
        <v>685</v>
      </c>
      <c r="J15" s="524" t="s">
        <v>685</v>
      </c>
      <c r="K15" s="524" t="s">
        <v>685</v>
      </c>
      <c r="L15" s="524" t="s">
        <v>685</v>
      </c>
      <c r="M15" s="524" t="s">
        <v>685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 t="s">
        <v>685</v>
      </c>
      <c r="S15" s="524" t="s">
        <v>685</v>
      </c>
      <c r="T15" s="524" t="s">
        <v>685</v>
      </c>
      <c r="U15" s="524" t="s">
        <v>685</v>
      </c>
      <c r="V15" s="524" t="s">
        <v>685</v>
      </c>
      <c r="W15" s="524">
        <v>1</v>
      </c>
      <c r="X15" s="524" t="s">
        <v>685</v>
      </c>
      <c r="Y15" s="524">
        <v>8</v>
      </c>
      <c r="Z15" s="524">
        <v>14</v>
      </c>
      <c r="AA15" s="524">
        <v>15</v>
      </c>
      <c r="AB15" s="524">
        <v>19</v>
      </c>
      <c r="AC15" s="524">
        <v>46</v>
      </c>
      <c r="AD15" s="524">
        <v>44</v>
      </c>
      <c r="AE15" s="524">
        <v>44</v>
      </c>
      <c r="AF15" s="524">
        <v>16</v>
      </c>
      <c r="AG15" s="524">
        <v>3</v>
      </c>
      <c r="AH15" s="524" t="s">
        <v>685</v>
      </c>
      <c r="AI15" s="515"/>
    </row>
    <row r="16" spans="1:35" ht="16.5" customHeight="1">
      <c r="A16" s="499">
        <v>496</v>
      </c>
      <c r="B16" s="499">
        <v>97</v>
      </c>
      <c r="D16" s="515"/>
      <c r="E16" s="516"/>
      <c r="F16" s="517"/>
      <c r="G16" s="51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6.5" customHeight="1">
      <c r="A17" s="499">
        <v>292</v>
      </c>
      <c r="B17" s="499">
        <v>98</v>
      </c>
      <c r="C17" s="499" t="s">
        <v>684</v>
      </c>
      <c r="D17" s="518" t="s">
        <v>251</v>
      </c>
      <c r="E17" s="516" t="s">
        <v>603</v>
      </c>
      <c r="F17" s="517" t="s">
        <v>10</v>
      </c>
      <c r="G17" s="514">
        <v>166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 t="s">
        <v>685</v>
      </c>
      <c r="R17" s="524" t="s">
        <v>685</v>
      </c>
      <c r="S17" s="524" t="s">
        <v>685</v>
      </c>
      <c r="T17" s="524">
        <v>1</v>
      </c>
      <c r="U17" s="524" t="s">
        <v>685</v>
      </c>
      <c r="V17" s="524">
        <v>1</v>
      </c>
      <c r="W17" s="524" t="s">
        <v>685</v>
      </c>
      <c r="X17" s="524">
        <v>2</v>
      </c>
      <c r="Y17" s="524">
        <v>4</v>
      </c>
      <c r="Z17" s="524">
        <v>11</v>
      </c>
      <c r="AA17" s="524">
        <v>9</v>
      </c>
      <c r="AB17" s="524">
        <v>17</v>
      </c>
      <c r="AC17" s="524">
        <v>28</v>
      </c>
      <c r="AD17" s="524">
        <v>31</v>
      </c>
      <c r="AE17" s="524">
        <v>44</v>
      </c>
      <c r="AF17" s="524">
        <v>18</v>
      </c>
      <c r="AG17" s="524" t="s">
        <v>685</v>
      </c>
      <c r="AH17" s="524" t="s">
        <v>685</v>
      </c>
      <c r="AI17" s="518" t="s">
        <v>251</v>
      </c>
    </row>
    <row r="18" spans="1:35" ht="16.5" customHeight="1">
      <c r="A18" s="499">
        <v>293</v>
      </c>
      <c r="B18" s="499">
        <v>98</v>
      </c>
      <c r="C18" s="499" t="s">
        <v>684</v>
      </c>
      <c r="D18" s="515"/>
      <c r="E18" s="516"/>
      <c r="F18" s="517" t="s">
        <v>11</v>
      </c>
      <c r="G18" s="514">
        <v>73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 t="s">
        <v>685</v>
      </c>
      <c r="R18" s="524" t="s">
        <v>685</v>
      </c>
      <c r="S18" s="524" t="s">
        <v>685</v>
      </c>
      <c r="T18" s="524" t="s">
        <v>685</v>
      </c>
      <c r="U18" s="524" t="s">
        <v>685</v>
      </c>
      <c r="V18" s="524">
        <v>1</v>
      </c>
      <c r="W18" s="524" t="s">
        <v>685</v>
      </c>
      <c r="X18" s="524">
        <v>2</v>
      </c>
      <c r="Y18" s="524">
        <v>3</v>
      </c>
      <c r="Z18" s="524">
        <v>7</v>
      </c>
      <c r="AA18" s="524">
        <v>4</v>
      </c>
      <c r="AB18" s="524">
        <v>9</v>
      </c>
      <c r="AC18" s="524">
        <v>14</v>
      </c>
      <c r="AD18" s="524">
        <v>12</v>
      </c>
      <c r="AE18" s="524">
        <v>15</v>
      </c>
      <c r="AF18" s="524">
        <v>6</v>
      </c>
      <c r="AG18" s="524" t="s">
        <v>685</v>
      </c>
      <c r="AH18" s="524" t="s">
        <v>685</v>
      </c>
      <c r="AI18" s="515"/>
    </row>
    <row r="19" spans="1:35" ht="16.5" customHeight="1">
      <c r="A19" s="499">
        <v>294</v>
      </c>
      <c r="B19" s="499">
        <v>98</v>
      </c>
      <c r="C19" s="499" t="s">
        <v>684</v>
      </c>
      <c r="D19" s="515"/>
      <c r="E19" s="516"/>
      <c r="F19" s="517" t="s">
        <v>12</v>
      </c>
      <c r="G19" s="514">
        <v>93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>
        <v>1</v>
      </c>
      <c r="U19" s="524" t="s">
        <v>685</v>
      </c>
      <c r="V19" s="524" t="s">
        <v>685</v>
      </c>
      <c r="W19" s="524" t="s">
        <v>685</v>
      </c>
      <c r="X19" s="524" t="s">
        <v>685</v>
      </c>
      <c r="Y19" s="524">
        <v>1</v>
      </c>
      <c r="Z19" s="524">
        <v>4</v>
      </c>
      <c r="AA19" s="524">
        <v>5</v>
      </c>
      <c r="AB19" s="524">
        <v>8</v>
      </c>
      <c r="AC19" s="524">
        <v>14</v>
      </c>
      <c r="AD19" s="524">
        <v>19</v>
      </c>
      <c r="AE19" s="524">
        <v>29</v>
      </c>
      <c r="AF19" s="524">
        <v>12</v>
      </c>
      <c r="AG19" s="524" t="s">
        <v>685</v>
      </c>
      <c r="AH19" s="524" t="s">
        <v>685</v>
      </c>
      <c r="AI19" s="515"/>
    </row>
    <row r="20" spans="1:35" ht="16.5" customHeight="1">
      <c r="A20" s="499">
        <v>497</v>
      </c>
      <c r="B20" s="499">
        <v>98</v>
      </c>
      <c r="D20" s="515"/>
      <c r="E20" s="516"/>
      <c r="F20" s="517"/>
      <c r="G20" s="51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295</v>
      </c>
      <c r="B21" s="499">
        <v>99</v>
      </c>
      <c r="C21" s="499" t="s">
        <v>684</v>
      </c>
      <c r="D21" s="518" t="s">
        <v>252</v>
      </c>
      <c r="E21" s="516" t="s">
        <v>689</v>
      </c>
      <c r="F21" s="517" t="s">
        <v>10</v>
      </c>
      <c r="G21" s="514">
        <v>116</v>
      </c>
      <c r="H21" s="524" t="s">
        <v>685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 t="s">
        <v>685</v>
      </c>
      <c r="N21" s="524" t="s">
        <v>685</v>
      </c>
      <c r="O21" s="524" t="s">
        <v>685</v>
      </c>
      <c r="P21" s="524" t="s">
        <v>685</v>
      </c>
      <c r="Q21" s="524" t="s">
        <v>685</v>
      </c>
      <c r="R21" s="524" t="s">
        <v>685</v>
      </c>
      <c r="S21" s="524" t="s">
        <v>685</v>
      </c>
      <c r="T21" s="524" t="s">
        <v>685</v>
      </c>
      <c r="U21" s="524" t="s">
        <v>685</v>
      </c>
      <c r="V21" s="524" t="s">
        <v>685</v>
      </c>
      <c r="W21" s="524">
        <v>2</v>
      </c>
      <c r="X21" s="524">
        <v>3</v>
      </c>
      <c r="Y21" s="524">
        <v>4</v>
      </c>
      <c r="Z21" s="524">
        <v>3</v>
      </c>
      <c r="AA21" s="524">
        <v>11</v>
      </c>
      <c r="AB21" s="524">
        <v>13</v>
      </c>
      <c r="AC21" s="524">
        <v>13</v>
      </c>
      <c r="AD21" s="524">
        <v>32</v>
      </c>
      <c r="AE21" s="524">
        <v>23</v>
      </c>
      <c r="AF21" s="524">
        <v>11</v>
      </c>
      <c r="AG21" s="524">
        <v>1</v>
      </c>
      <c r="AH21" s="524" t="s">
        <v>685</v>
      </c>
      <c r="AI21" s="518" t="s">
        <v>252</v>
      </c>
    </row>
    <row r="22" spans="1:35" ht="16.5" customHeight="1">
      <c r="A22" s="499">
        <v>296</v>
      </c>
      <c r="B22" s="499">
        <v>99</v>
      </c>
      <c r="C22" s="499" t="s">
        <v>684</v>
      </c>
      <c r="D22" s="515"/>
      <c r="E22" s="516"/>
      <c r="F22" s="517" t="s">
        <v>11</v>
      </c>
      <c r="G22" s="514">
        <v>50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 t="s">
        <v>685</v>
      </c>
      <c r="O22" s="524" t="s">
        <v>685</v>
      </c>
      <c r="P22" s="524" t="s">
        <v>685</v>
      </c>
      <c r="Q22" s="524" t="s">
        <v>685</v>
      </c>
      <c r="R22" s="524" t="s">
        <v>685</v>
      </c>
      <c r="S22" s="524" t="s">
        <v>685</v>
      </c>
      <c r="T22" s="524" t="s">
        <v>685</v>
      </c>
      <c r="U22" s="524" t="s">
        <v>685</v>
      </c>
      <c r="V22" s="524" t="s">
        <v>685</v>
      </c>
      <c r="W22" s="524" t="s">
        <v>685</v>
      </c>
      <c r="X22" s="524">
        <v>2</v>
      </c>
      <c r="Y22" s="524">
        <v>1</v>
      </c>
      <c r="Z22" s="524">
        <v>1</v>
      </c>
      <c r="AA22" s="524">
        <v>7</v>
      </c>
      <c r="AB22" s="524">
        <v>7</v>
      </c>
      <c r="AC22" s="524">
        <v>8</v>
      </c>
      <c r="AD22" s="524">
        <v>14</v>
      </c>
      <c r="AE22" s="524">
        <v>7</v>
      </c>
      <c r="AF22" s="524">
        <v>3</v>
      </c>
      <c r="AG22" s="524" t="s">
        <v>685</v>
      </c>
      <c r="AH22" s="524" t="s">
        <v>685</v>
      </c>
      <c r="AI22" s="515"/>
    </row>
    <row r="23" spans="1:35" ht="16.5" customHeight="1">
      <c r="A23" s="499">
        <v>297</v>
      </c>
      <c r="B23" s="499">
        <v>99</v>
      </c>
      <c r="C23" s="499" t="s">
        <v>684</v>
      </c>
      <c r="D23" s="515"/>
      <c r="E23" s="516"/>
      <c r="F23" s="517" t="s">
        <v>12</v>
      </c>
      <c r="G23" s="514">
        <v>66</v>
      </c>
      <c r="H23" s="524" t="s">
        <v>685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 t="s">
        <v>685</v>
      </c>
      <c r="N23" s="524" t="s">
        <v>685</v>
      </c>
      <c r="O23" s="524" t="s">
        <v>685</v>
      </c>
      <c r="P23" s="524" t="s">
        <v>685</v>
      </c>
      <c r="Q23" s="524" t="s">
        <v>685</v>
      </c>
      <c r="R23" s="524" t="s">
        <v>685</v>
      </c>
      <c r="S23" s="524" t="s">
        <v>685</v>
      </c>
      <c r="T23" s="524" t="s">
        <v>685</v>
      </c>
      <c r="U23" s="524" t="s">
        <v>685</v>
      </c>
      <c r="V23" s="524" t="s">
        <v>685</v>
      </c>
      <c r="W23" s="524">
        <v>2</v>
      </c>
      <c r="X23" s="524">
        <v>1</v>
      </c>
      <c r="Y23" s="524">
        <v>3</v>
      </c>
      <c r="Z23" s="524">
        <v>2</v>
      </c>
      <c r="AA23" s="524">
        <v>4</v>
      </c>
      <c r="AB23" s="524">
        <v>6</v>
      </c>
      <c r="AC23" s="524">
        <v>5</v>
      </c>
      <c r="AD23" s="524">
        <v>18</v>
      </c>
      <c r="AE23" s="524">
        <v>16</v>
      </c>
      <c r="AF23" s="524">
        <v>8</v>
      </c>
      <c r="AG23" s="524">
        <v>1</v>
      </c>
      <c r="AH23" s="524" t="s">
        <v>685</v>
      </c>
      <c r="AI23" s="515"/>
    </row>
    <row r="24" spans="1:35" ht="16.5" customHeight="1">
      <c r="A24" s="499">
        <v>498</v>
      </c>
      <c r="B24" s="499">
        <v>99</v>
      </c>
      <c r="D24" s="515"/>
      <c r="E24" s="516"/>
      <c r="F24" s="517"/>
      <c r="G24" s="51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298</v>
      </c>
      <c r="B25" s="499">
        <v>100</v>
      </c>
      <c r="C25" s="499" t="s">
        <v>684</v>
      </c>
      <c r="D25" s="518" t="s">
        <v>253</v>
      </c>
      <c r="E25" s="516" t="s">
        <v>604</v>
      </c>
      <c r="F25" s="517" t="s">
        <v>10</v>
      </c>
      <c r="G25" s="514">
        <v>2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 t="s">
        <v>685</v>
      </c>
      <c r="O25" s="524" t="s">
        <v>685</v>
      </c>
      <c r="P25" s="524" t="s">
        <v>685</v>
      </c>
      <c r="Q25" s="524" t="s">
        <v>685</v>
      </c>
      <c r="R25" s="524" t="s">
        <v>685</v>
      </c>
      <c r="S25" s="524">
        <v>1</v>
      </c>
      <c r="T25" s="524">
        <v>1</v>
      </c>
      <c r="U25" s="524" t="s">
        <v>685</v>
      </c>
      <c r="V25" s="524" t="s">
        <v>685</v>
      </c>
      <c r="W25" s="524" t="s">
        <v>685</v>
      </c>
      <c r="X25" s="524" t="s">
        <v>685</v>
      </c>
      <c r="Y25" s="524" t="s">
        <v>685</v>
      </c>
      <c r="Z25" s="524" t="s">
        <v>685</v>
      </c>
      <c r="AA25" s="524" t="s">
        <v>685</v>
      </c>
      <c r="AB25" s="524" t="s">
        <v>685</v>
      </c>
      <c r="AC25" s="524" t="s">
        <v>685</v>
      </c>
      <c r="AD25" s="524" t="s">
        <v>685</v>
      </c>
      <c r="AE25" s="524" t="s">
        <v>685</v>
      </c>
      <c r="AF25" s="524" t="s">
        <v>685</v>
      </c>
      <c r="AG25" s="524" t="s">
        <v>685</v>
      </c>
      <c r="AH25" s="524" t="s">
        <v>685</v>
      </c>
      <c r="AI25" s="518" t="s">
        <v>253</v>
      </c>
    </row>
    <row r="26" spans="1:35" ht="16.5" customHeight="1">
      <c r="A26" s="499">
        <v>299</v>
      </c>
      <c r="B26" s="499">
        <v>100</v>
      </c>
      <c r="C26" s="499" t="s">
        <v>684</v>
      </c>
      <c r="D26" s="515"/>
      <c r="E26" s="516"/>
      <c r="F26" s="517" t="s">
        <v>11</v>
      </c>
      <c r="G26" s="524" t="s">
        <v>537</v>
      </c>
      <c r="H26" s="524" t="s">
        <v>537</v>
      </c>
      <c r="I26" s="524" t="s">
        <v>537</v>
      </c>
      <c r="J26" s="524" t="s">
        <v>537</v>
      </c>
      <c r="K26" s="524" t="s">
        <v>537</v>
      </c>
      <c r="L26" s="524" t="s">
        <v>537</v>
      </c>
      <c r="M26" s="524" t="s">
        <v>537</v>
      </c>
      <c r="N26" s="524" t="s">
        <v>537</v>
      </c>
      <c r="O26" s="524" t="s">
        <v>537</v>
      </c>
      <c r="P26" s="524" t="s">
        <v>537</v>
      </c>
      <c r="Q26" s="524" t="s">
        <v>537</v>
      </c>
      <c r="R26" s="524" t="s">
        <v>537</v>
      </c>
      <c r="S26" s="524" t="s">
        <v>537</v>
      </c>
      <c r="T26" s="524" t="s">
        <v>537</v>
      </c>
      <c r="U26" s="524" t="s">
        <v>537</v>
      </c>
      <c r="V26" s="524" t="s">
        <v>537</v>
      </c>
      <c r="W26" s="524" t="s">
        <v>537</v>
      </c>
      <c r="X26" s="524" t="s">
        <v>537</v>
      </c>
      <c r="Y26" s="524" t="s">
        <v>537</v>
      </c>
      <c r="Z26" s="524" t="s">
        <v>537</v>
      </c>
      <c r="AA26" s="524" t="s">
        <v>537</v>
      </c>
      <c r="AB26" s="524" t="s">
        <v>537</v>
      </c>
      <c r="AC26" s="524" t="s">
        <v>537</v>
      </c>
      <c r="AD26" s="524" t="s">
        <v>537</v>
      </c>
      <c r="AE26" s="524" t="s">
        <v>537</v>
      </c>
      <c r="AF26" s="524" t="s">
        <v>537</v>
      </c>
      <c r="AG26" s="524" t="s">
        <v>537</v>
      </c>
      <c r="AH26" s="524" t="s">
        <v>537</v>
      </c>
      <c r="AI26" s="515"/>
    </row>
    <row r="27" spans="1:35" ht="16.5" customHeight="1">
      <c r="A27" s="499">
        <v>300</v>
      </c>
      <c r="B27" s="499">
        <v>100</v>
      </c>
      <c r="C27" s="499" t="s">
        <v>684</v>
      </c>
      <c r="D27" s="515"/>
      <c r="E27" s="516"/>
      <c r="F27" s="517" t="s">
        <v>12</v>
      </c>
      <c r="G27" s="514">
        <v>2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>
        <v>1</v>
      </c>
      <c r="T27" s="524">
        <v>1</v>
      </c>
      <c r="U27" s="524" t="s">
        <v>685</v>
      </c>
      <c r="V27" s="524" t="s">
        <v>685</v>
      </c>
      <c r="W27" s="524" t="s">
        <v>685</v>
      </c>
      <c r="X27" s="524" t="s">
        <v>685</v>
      </c>
      <c r="Y27" s="524" t="s">
        <v>685</v>
      </c>
      <c r="Z27" s="524" t="s">
        <v>685</v>
      </c>
      <c r="AA27" s="524" t="s">
        <v>685</v>
      </c>
      <c r="AB27" s="524" t="s">
        <v>685</v>
      </c>
      <c r="AC27" s="524" t="s">
        <v>685</v>
      </c>
      <c r="AD27" s="524" t="s">
        <v>685</v>
      </c>
      <c r="AE27" s="524" t="s">
        <v>685</v>
      </c>
      <c r="AF27" s="524" t="s">
        <v>685</v>
      </c>
      <c r="AG27" s="524" t="s">
        <v>685</v>
      </c>
      <c r="AH27" s="524" t="s">
        <v>685</v>
      </c>
      <c r="AI27" s="515"/>
    </row>
    <row r="28" spans="1:35" ht="16.5" customHeight="1">
      <c r="A28" s="499">
        <v>499</v>
      </c>
      <c r="B28" s="499">
        <v>100</v>
      </c>
      <c r="D28" s="515"/>
      <c r="E28" s="516"/>
      <c r="F28" s="517"/>
      <c r="G28" s="51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301</v>
      </c>
      <c r="B29" s="499">
        <v>101</v>
      </c>
      <c r="C29" s="499" t="s">
        <v>684</v>
      </c>
      <c r="D29" s="518" t="s">
        <v>254</v>
      </c>
      <c r="E29" s="516" t="s">
        <v>605</v>
      </c>
      <c r="F29" s="517" t="s">
        <v>10</v>
      </c>
      <c r="G29" s="514">
        <v>25</v>
      </c>
      <c r="H29" s="524">
        <v>25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>
        <v>25</v>
      </c>
      <c r="N29" s="524" t="s">
        <v>685</v>
      </c>
      <c r="O29" s="524" t="s">
        <v>685</v>
      </c>
      <c r="P29" s="524" t="s">
        <v>685</v>
      </c>
      <c r="Q29" s="524" t="s">
        <v>685</v>
      </c>
      <c r="R29" s="524" t="s">
        <v>685</v>
      </c>
      <c r="S29" s="524" t="s">
        <v>685</v>
      </c>
      <c r="T29" s="524" t="s">
        <v>685</v>
      </c>
      <c r="U29" s="524" t="s">
        <v>685</v>
      </c>
      <c r="V29" s="524" t="s">
        <v>685</v>
      </c>
      <c r="W29" s="524" t="s">
        <v>685</v>
      </c>
      <c r="X29" s="524" t="s">
        <v>685</v>
      </c>
      <c r="Y29" s="524" t="s">
        <v>685</v>
      </c>
      <c r="Z29" s="524" t="s">
        <v>685</v>
      </c>
      <c r="AA29" s="524" t="s">
        <v>685</v>
      </c>
      <c r="AB29" s="524" t="s">
        <v>685</v>
      </c>
      <c r="AC29" s="524" t="s">
        <v>685</v>
      </c>
      <c r="AD29" s="524" t="s">
        <v>685</v>
      </c>
      <c r="AE29" s="524" t="s">
        <v>685</v>
      </c>
      <c r="AF29" s="524" t="s">
        <v>685</v>
      </c>
      <c r="AG29" s="524" t="s">
        <v>685</v>
      </c>
      <c r="AH29" s="524" t="s">
        <v>685</v>
      </c>
      <c r="AI29" s="518" t="s">
        <v>254</v>
      </c>
    </row>
    <row r="30" spans="1:35" ht="16.5" customHeight="1">
      <c r="A30" s="499">
        <v>302</v>
      </c>
      <c r="B30" s="499">
        <v>101</v>
      </c>
      <c r="C30" s="499" t="s">
        <v>684</v>
      </c>
      <c r="D30" s="515"/>
      <c r="E30" s="516"/>
      <c r="F30" s="517" t="s">
        <v>11</v>
      </c>
      <c r="G30" s="514">
        <v>12</v>
      </c>
      <c r="H30" s="524">
        <v>12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>
        <v>12</v>
      </c>
      <c r="N30" s="524" t="s">
        <v>685</v>
      </c>
      <c r="O30" s="524" t="s">
        <v>685</v>
      </c>
      <c r="P30" s="524" t="s">
        <v>685</v>
      </c>
      <c r="Q30" s="524" t="s">
        <v>685</v>
      </c>
      <c r="R30" s="524" t="s">
        <v>685</v>
      </c>
      <c r="S30" s="524" t="s">
        <v>685</v>
      </c>
      <c r="T30" s="524" t="s">
        <v>685</v>
      </c>
      <c r="U30" s="524" t="s">
        <v>685</v>
      </c>
      <c r="V30" s="524" t="s">
        <v>685</v>
      </c>
      <c r="W30" s="524" t="s">
        <v>685</v>
      </c>
      <c r="X30" s="524" t="s">
        <v>685</v>
      </c>
      <c r="Y30" s="524" t="s">
        <v>685</v>
      </c>
      <c r="Z30" s="524" t="s">
        <v>685</v>
      </c>
      <c r="AA30" s="524" t="s">
        <v>685</v>
      </c>
      <c r="AB30" s="524" t="s">
        <v>685</v>
      </c>
      <c r="AC30" s="524" t="s">
        <v>685</v>
      </c>
      <c r="AD30" s="524" t="s">
        <v>685</v>
      </c>
      <c r="AE30" s="524" t="s">
        <v>685</v>
      </c>
      <c r="AF30" s="524" t="s">
        <v>685</v>
      </c>
      <c r="AG30" s="524" t="s">
        <v>685</v>
      </c>
      <c r="AH30" s="524" t="s">
        <v>685</v>
      </c>
      <c r="AI30" s="515"/>
    </row>
    <row r="31" spans="1:35" ht="16.5" customHeight="1">
      <c r="A31" s="499">
        <v>303</v>
      </c>
      <c r="B31" s="499">
        <v>101</v>
      </c>
      <c r="C31" s="499" t="s">
        <v>684</v>
      </c>
      <c r="D31" s="515"/>
      <c r="E31" s="516"/>
      <c r="F31" s="517" t="s">
        <v>12</v>
      </c>
      <c r="G31" s="514">
        <v>13</v>
      </c>
      <c r="H31" s="524">
        <v>13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>
        <v>13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 t="s">
        <v>685</v>
      </c>
      <c r="U31" s="524" t="s">
        <v>685</v>
      </c>
      <c r="V31" s="524" t="s">
        <v>685</v>
      </c>
      <c r="W31" s="524" t="s">
        <v>685</v>
      </c>
      <c r="X31" s="524" t="s">
        <v>685</v>
      </c>
      <c r="Y31" s="524" t="s">
        <v>685</v>
      </c>
      <c r="Z31" s="524" t="s">
        <v>685</v>
      </c>
      <c r="AA31" s="524" t="s">
        <v>685</v>
      </c>
      <c r="AB31" s="524" t="s">
        <v>685</v>
      </c>
      <c r="AC31" s="524" t="s">
        <v>685</v>
      </c>
      <c r="AD31" s="524" t="s">
        <v>685</v>
      </c>
      <c r="AE31" s="524" t="s">
        <v>685</v>
      </c>
      <c r="AF31" s="524" t="s">
        <v>685</v>
      </c>
      <c r="AG31" s="524" t="s">
        <v>685</v>
      </c>
      <c r="AH31" s="524" t="s">
        <v>685</v>
      </c>
      <c r="AI31" s="515"/>
    </row>
    <row r="32" spans="1:35" ht="16.5" customHeight="1">
      <c r="A32" s="499">
        <v>500</v>
      </c>
      <c r="B32" s="499">
        <v>101</v>
      </c>
      <c r="D32" s="515"/>
      <c r="E32" s="516"/>
      <c r="F32" s="517"/>
      <c r="G32" s="51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304</v>
      </c>
      <c r="B33" s="499">
        <v>102</v>
      </c>
      <c r="C33" s="499" t="s">
        <v>684</v>
      </c>
      <c r="D33" s="518" t="s">
        <v>256</v>
      </c>
      <c r="E33" s="516" t="s">
        <v>606</v>
      </c>
      <c r="F33" s="517" t="s">
        <v>10</v>
      </c>
      <c r="G33" s="514">
        <v>5</v>
      </c>
      <c r="H33" s="524">
        <v>5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>
        <v>5</v>
      </c>
      <c r="N33" s="524" t="s">
        <v>685</v>
      </c>
      <c r="O33" s="524" t="s">
        <v>685</v>
      </c>
      <c r="P33" s="524" t="s">
        <v>685</v>
      </c>
      <c r="Q33" s="524" t="s">
        <v>685</v>
      </c>
      <c r="R33" s="524" t="s">
        <v>685</v>
      </c>
      <c r="S33" s="524" t="s">
        <v>685</v>
      </c>
      <c r="T33" s="524" t="s">
        <v>685</v>
      </c>
      <c r="U33" s="524" t="s">
        <v>685</v>
      </c>
      <c r="V33" s="524" t="s">
        <v>685</v>
      </c>
      <c r="W33" s="524" t="s">
        <v>685</v>
      </c>
      <c r="X33" s="524" t="s">
        <v>685</v>
      </c>
      <c r="Y33" s="524" t="s">
        <v>685</v>
      </c>
      <c r="Z33" s="524" t="s">
        <v>685</v>
      </c>
      <c r="AA33" s="524" t="s">
        <v>685</v>
      </c>
      <c r="AB33" s="524" t="s">
        <v>685</v>
      </c>
      <c r="AC33" s="524" t="s">
        <v>685</v>
      </c>
      <c r="AD33" s="524" t="s">
        <v>685</v>
      </c>
      <c r="AE33" s="524" t="s">
        <v>685</v>
      </c>
      <c r="AF33" s="524" t="s">
        <v>685</v>
      </c>
      <c r="AG33" s="524" t="s">
        <v>685</v>
      </c>
      <c r="AH33" s="524" t="s">
        <v>685</v>
      </c>
      <c r="AI33" s="518" t="s">
        <v>256</v>
      </c>
    </row>
    <row r="34" spans="1:35" ht="16.5" customHeight="1">
      <c r="A34" s="499">
        <v>305</v>
      </c>
      <c r="B34" s="499">
        <v>102</v>
      </c>
      <c r="C34" s="499" t="s">
        <v>684</v>
      </c>
      <c r="D34" s="515"/>
      <c r="E34" s="516"/>
      <c r="F34" s="517" t="s">
        <v>11</v>
      </c>
      <c r="G34" s="514">
        <v>2</v>
      </c>
      <c r="H34" s="524">
        <v>2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>
        <v>2</v>
      </c>
      <c r="N34" s="524" t="s">
        <v>685</v>
      </c>
      <c r="O34" s="524" t="s">
        <v>685</v>
      </c>
      <c r="P34" s="524" t="s">
        <v>685</v>
      </c>
      <c r="Q34" s="524" t="s">
        <v>685</v>
      </c>
      <c r="R34" s="524" t="s">
        <v>685</v>
      </c>
      <c r="S34" s="524" t="s">
        <v>685</v>
      </c>
      <c r="T34" s="524" t="s">
        <v>685</v>
      </c>
      <c r="U34" s="524" t="s">
        <v>685</v>
      </c>
      <c r="V34" s="524" t="s">
        <v>685</v>
      </c>
      <c r="W34" s="524" t="s">
        <v>685</v>
      </c>
      <c r="X34" s="524" t="s">
        <v>685</v>
      </c>
      <c r="Y34" s="524" t="s">
        <v>685</v>
      </c>
      <c r="Z34" s="524" t="s">
        <v>685</v>
      </c>
      <c r="AA34" s="524" t="s">
        <v>685</v>
      </c>
      <c r="AB34" s="524" t="s">
        <v>685</v>
      </c>
      <c r="AC34" s="524" t="s">
        <v>685</v>
      </c>
      <c r="AD34" s="524" t="s">
        <v>685</v>
      </c>
      <c r="AE34" s="524" t="s">
        <v>685</v>
      </c>
      <c r="AF34" s="524" t="s">
        <v>685</v>
      </c>
      <c r="AG34" s="524" t="s">
        <v>685</v>
      </c>
      <c r="AH34" s="524" t="s">
        <v>685</v>
      </c>
      <c r="AI34" s="515"/>
    </row>
    <row r="35" spans="1:35" ht="16.5" customHeight="1">
      <c r="A35" s="499">
        <v>306</v>
      </c>
      <c r="B35" s="499">
        <v>102</v>
      </c>
      <c r="C35" s="499" t="s">
        <v>684</v>
      </c>
      <c r="D35" s="515"/>
      <c r="E35" s="516"/>
      <c r="F35" s="517" t="s">
        <v>12</v>
      </c>
      <c r="G35" s="514">
        <v>3</v>
      </c>
      <c r="H35" s="524">
        <v>3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>
        <v>3</v>
      </c>
      <c r="N35" s="524" t="s">
        <v>685</v>
      </c>
      <c r="O35" s="524" t="s">
        <v>685</v>
      </c>
      <c r="P35" s="524" t="s">
        <v>685</v>
      </c>
      <c r="Q35" s="524" t="s">
        <v>685</v>
      </c>
      <c r="R35" s="524" t="s">
        <v>685</v>
      </c>
      <c r="S35" s="524" t="s">
        <v>685</v>
      </c>
      <c r="T35" s="524" t="s">
        <v>685</v>
      </c>
      <c r="U35" s="524" t="s">
        <v>685</v>
      </c>
      <c r="V35" s="524" t="s">
        <v>685</v>
      </c>
      <c r="W35" s="524" t="s">
        <v>685</v>
      </c>
      <c r="X35" s="524" t="s">
        <v>685</v>
      </c>
      <c r="Y35" s="524" t="s">
        <v>685</v>
      </c>
      <c r="Z35" s="524" t="s">
        <v>685</v>
      </c>
      <c r="AA35" s="524" t="s">
        <v>685</v>
      </c>
      <c r="AB35" s="524" t="s">
        <v>685</v>
      </c>
      <c r="AC35" s="524" t="s">
        <v>685</v>
      </c>
      <c r="AD35" s="524" t="s">
        <v>685</v>
      </c>
      <c r="AE35" s="524" t="s">
        <v>685</v>
      </c>
      <c r="AF35" s="524" t="s">
        <v>685</v>
      </c>
      <c r="AG35" s="524" t="s">
        <v>685</v>
      </c>
      <c r="AH35" s="524" t="s">
        <v>685</v>
      </c>
      <c r="AI35" s="515"/>
    </row>
    <row r="36" spans="1:35" ht="16.5" customHeight="1">
      <c r="A36" s="499">
        <v>501</v>
      </c>
      <c r="B36" s="499">
        <v>102</v>
      </c>
      <c r="D36" s="515"/>
      <c r="E36" s="516"/>
      <c r="F36" s="517"/>
      <c r="G36" s="51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307</v>
      </c>
      <c r="B37" s="499">
        <v>103</v>
      </c>
      <c r="C37" s="499" t="s">
        <v>684</v>
      </c>
      <c r="D37" s="518" t="s">
        <v>257</v>
      </c>
      <c r="E37" s="516" t="s">
        <v>607</v>
      </c>
      <c r="F37" s="517" t="s">
        <v>10</v>
      </c>
      <c r="G37" s="524" t="s">
        <v>685</v>
      </c>
      <c r="H37" s="524" t="s">
        <v>685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 t="s">
        <v>685</v>
      </c>
      <c r="N37" s="524" t="s">
        <v>685</v>
      </c>
      <c r="O37" s="524" t="s">
        <v>685</v>
      </c>
      <c r="P37" s="524" t="s">
        <v>685</v>
      </c>
      <c r="Q37" s="524" t="s">
        <v>685</v>
      </c>
      <c r="R37" s="524" t="s">
        <v>685</v>
      </c>
      <c r="S37" s="524" t="s">
        <v>685</v>
      </c>
      <c r="T37" s="524" t="s">
        <v>685</v>
      </c>
      <c r="U37" s="524" t="s">
        <v>685</v>
      </c>
      <c r="V37" s="524" t="s">
        <v>685</v>
      </c>
      <c r="W37" s="524" t="s">
        <v>685</v>
      </c>
      <c r="X37" s="524" t="s">
        <v>685</v>
      </c>
      <c r="Y37" s="524" t="s">
        <v>685</v>
      </c>
      <c r="Z37" s="524" t="s">
        <v>685</v>
      </c>
      <c r="AA37" s="524" t="s">
        <v>685</v>
      </c>
      <c r="AB37" s="524" t="s">
        <v>685</v>
      </c>
      <c r="AC37" s="524" t="s">
        <v>685</v>
      </c>
      <c r="AD37" s="524" t="s">
        <v>685</v>
      </c>
      <c r="AE37" s="524" t="s">
        <v>685</v>
      </c>
      <c r="AF37" s="524" t="s">
        <v>685</v>
      </c>
      <c r="AG37" s="524" t="s">
        <v>685</v>
      </c>
      <c r="AH37" s="524" t="s">
        <v>685</v>
      </c>
      <c r="AI37" s="518" t="s">
        <v>257</v>
      </c>
    </row>
    <row r="38" spans="1:35" ht="16.5" customHeight="1">
      <c r="A38" s="499">
        <v>308</v>
      </c>
      <c r="B38" s="499">
        <v>103</v>
      </c>
      <c r="C38" s="499" t="s">
        <v>684</v>
      </c>
      <c r="D38" s="515"/>
      <c r="E38" s="516"/>
      <c r="F38" s="517" t="s">
        <v>11</v>
      </c>
      <c r="G38" s="524" t="s">
        <v>685</v>
      </c>
      <c r="H38" s="524" t="s">
        <v>685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 t="s">
        <v>685</v>
      </c>
      <c r="N38" s="524" t="s">
        <v>685</v>
      </c>
      <c r="O38" s="524" t="s">
        <v>685</v>
      </c>
      <c r="P38" s="524" t="s">
        <v>685</v>
      </c>
      <c r="Q38" s="524" t="s">
        <v>685</v>
      </c>
      <c r="R38" s="524" t="s">
        <v>685</v>
      </c>
      <c r="S38" s="524" t="s">
        <v>685</v>
      </c>
      <c r="T38" s="524" t="s">
        <v>685</v>
      </c>
      <c r="U38" s="524" t="s">
        <v>685</v>
      </c>
      <c r="V38" s="524" t="s">
        <v>685</v>
      </c>
      <c r="W38" s="524" t="s">
        <v>685</v>
      </c>
      <c r="X38" s="524" t="s">
        <v>685</v>
      </c>
      <c r="Y38" s="524" t="s">
        <v>685</v>
      </c>
      <c r="Z38" s="524" t="s">
        <v>685</v>
      </c>
      <c r="AA38" s="524" t="s">
        <v>685</v>
      </c>
      <c r="AB38" s="524" t="s">
        <v>685</v>
      </c>
      <c r="AC38" s="524" t="s">
        <v>685</v>
      </c>
      <c r="AD38" s="524" t="s">
        <v>685</v>
      </c>
      <c r="AE38" s="524" t="s">
        <v>685</v>
      </c>
      <c r="AF38" s="524" t="s">
        <v>685</v>
      </c>
      <c r="AG38" s="524" t="s">
        <v>685</v>
      </c>
      <c r="AH38" s="524" t="s">
        <v>685</v>
      </c>
      <c r="AI38" s="515"/>
    </row>
    <row r="39" spans="1:35" ht="16.5" customHeight="1">
      <c r="A39" s="499">
        <v>309</v>
      </c>
      <c r="B39" s="499">
        <v>103</v>
      </c>
      <c r="C39" s="499" t="s">
        <v>684</v>
      </c>
      <c r="D39" s="515"/>
      <c r="E39" s="516"/>
      <c r="F39" s="517" t="s">
        <v>12</v>
      </c>
      <c r="G39" s="524" t="s">
        <v>685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 t="s">
        <v>685</v>
      </c>
      <c r="S39" s="524" t="s">
        <v>685</v>
      </c>
      <c r="T39" s="524" t="s">
        <v>685</v>
      </c>
      <c r="U39" s="524" t="s">
        <v>685</v>
      </c>
      <c r="V39" s="524" t="s">
        <v>685</v>
      </c>
      <c r="W39" s="524" t="s">
        <v>685</v>
      </c>
      <c r="X39" s="524" t="s">
        <v>685</v>
      </c>
      <c r="Y39" s="524" t="s">
        <v>685</v>
      </c>
      <c r="Z39" s="524" t="s">
        <v>685</v>
      </c>
      <c r="AA39" s="524" t="s">
        <v>685</v>
      </c>
      <c r="AB39" s="524" t="s">
        <v>685</v>
      </c>
      <c r="AC39" s="524" t="s">
        <v>685</v>
      </c>
      <c r="AD39" s="524" t="s">
        <v>685</v>
      </c>
      <c r="AE39" s="524" t="s">
        <v>685</v>
      </c>
      <c r="AF39" s="524" t="s">
        <v>685</v>
      </c>
      <c r="AG39" s="524" t="s">
        <v>685</v>
      </c>
      <c r="AH39" s="524" t="s">
        <v>685</v>
      </c>
      <c r="AI39" s="515"/>
    </row>
    <row r="40" spans="1:35" ht="16.5" customHeight="1">
      <c r="A40" s="499">
        <v>502</v>
      </c>
      <c r="B40" s="499">
        <v>103</v>
      </c>
      <c r="D40" s="515"/>
      <c r="E40" s="516"/>
      <c r="F40" s="517"/>
      <c r="G40" s="51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310</v>
      </c>
      <c r="B41" s="499">
        <v>104</v>
      </c>
      <c r="C41" s="499" t="s">
        <v>684</v>
      </c>
      <c r="D41" s="518" t="s">
        <v>258</v>
      </c>
      <c r="E41" s="516" t="s">
        <v>608</v>
      </c>
      <c r="F41" s="517" t="s">
        <v>10</v>
      </c>
      <c r="G41" s="514">
        <v>11</v>
      </c>
      <c r="H41" s="524">
        <v>11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>
        <v>11</v>
      </c>
      <c r="N41" s="524" t="s">
        <v>685</v>
      </c>
      <c r="O41" s="524" t="s">
        <v>685</v>
      </c>
      <c r="P41" s="524" t="s">
        <v>685</v>
      </c>
      <c r="Q41" s="524" t="s">
        <v>685</v>
      </c>
      <c r="R41" s="524" t="s">
        <v>685</v>
      </c>
      <c r="S41" s="524" t="s">
        <v>685</v>
      </c>
      <c r="T41" s="524" t="s">
        <v>685</v>
      </c>
      <c r="U41" s="524" t="s">
        <v>685</v>
      </c>
      <c r="V41" s="524" t="s">
        <v>685</v>
      </c>
      <c r="W41" s="524" t="s">
        <v>685</v>
      </c>
      <c r="X41" s="524" t="s">
        <v>685</v>
      </c>
      <c r="Y41" s="524" t="s">
        <v>685</v>
      </c>
      <c r="Z41" s="524" t="s">
        <v>685</v>
      </c>
      <c r="AA41" s="524" t="s">
        <v>685</v>
      </c>
      <c r="AB41" s="524" t="s">
        <v>685</v>
      </c>
      <c r="AC41" s="524" t="s">
        <v>685</v>
      </c>
      <c r="AD41" s="524" t="s">
        <v>685</v>
      </c>
      <c r="AE41" s="524" t="s">
        <v>685</v>
      </c>
      <c r="AF41" s="524" t="s">
        <v>685</v>
      </c>
      <c r="AG41" s="524" t="s">
        <v>685</v>
      </c>
      <c r="AH41" s="524" t="s">
        <v>685</v>
      </c>
      <c r="AI41" s="518" t="s">
        <v>258</v>
      </c>
    </row>
    <row r="42" spans="1:35" ht="16.5" customHeight="1">
      <c r="A42" s="499">
        <v>311</v>
      </c>
      <c r="B42" s="499">
        <v>104</v>
      </c>
      <c r="C42" s="499" t="s">
        <v>684</v>
      </c>
      <c r="D42" s="515"/>
      <c r="E42" s="516"/>
      <c r="F42" s="517" t="s">
        <v>11</v>
      </c>
      <c r="G42" s="514">
        <v>5</v>
      </c>
      <c r="H42" s="524">
        <v>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>
        <v>5</v>
      </c>
      <c r="N42" s="524" t="s">
        <v>685</v>
      </c>
      <c r="O42" s="524" t="s">
        <v>685</v>
      </c>
      <c r="P42" s="524" t="s">
        <v>685</v>
      </c>
      <c r="Q42" s="524" t="s">
        <v>685</v>
      </c>
      <c r="R42" s="524" t="s">
        <v>685</v>
      </c>
      <c r="S42" s="524" t="s">
        <v>685</v>
      </c>
      <c r="T42" s="524" t="s">
        <v>685</v>
      </c>
      <c r="U42" s="524" t="s">
        <v>685</v>
      </c>
      <c r="V42" s="524" t="s">
        <v>685</v>
      </c>
      <c r="W42" s="524" t="s">
        <v>685</v>
      </c>
      <c r="X42" s="524" t="s">
        <v>685</v>
      </c>
      <c r="Y42" s="524" t="s">
        <v>685</v>
      </c>
      <c r="Z42" s="524" t="s">
        <v>685</v>
      </c>
      <c r="AA42" s="524" t="s">
        <v>685</v>
      </c>
      <c r="AB42" s="524" t="s">
        <v>685</v>
      </c>
      <c r="AC42" s="524" t="s">
        <v>685</v>
      </c>
      <c r="AD42" s="524" t="s">
        <v>685</v>
      </c>
      <c r="AE42" s="524" t="s">
        <v>685</v>
      </c>
      <c r="AF42" s="524" t="s">
        <v>685</v>
      </c>
      <c r="AG42" s="524" t="s">
        <v>685</v>
      </c>
      <c r="AH42" s="524" t="s">
        <v>685</v>
      </c>
      <c r="AI42" s="515"/>
    </row>
    <row r="43" spans="1:35" ht="16.5" customHeight="1">
      <c r="A43" s="499">
        <v>312</v>
      </c>
      <c r="B43" s="499">
        <v>104</v>
      </c>
      <c r="C43" s="499" t="s">
        <v>684</v>
      </c>
      <c r="D43" s="515"/>
      <c r="E43" s="516"/>
      <c r="F43" s="517" t="s">
        <v>12</v>
      </c>
      <c r="G43" s="514">
        <v>6</v>
      </c>
      <c r="H43" s="524">
        <v>6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>
        <v>6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 t="s">
        <v>685</v>
      </c>
      <c r="S43" s="524" t="s">
        <v>685</v>
      </c>
      <c r="T43" s="524" t="s">
        <v>685</v>
      </c>
      <c r="U43" s="524" t="s">
        <v>685</v>
      </c>
      <c r="V43" s="524" t="s">
        <v>685</v>
      </c>
      <c r="W43" s="524" t="s">
        <v>685</v>
      </c>
      <c r="X43" s="524" t="s">
        <v>685</v>
      </c>
      <c r="Y43" s="524" t="s">
        <v>685</v>
      </c>
      <c r="Z43" s="524" t="s">
        <v>685</v>
      </c>
      <c r="AA43" s="524" t="s">
        <v>685</v>
      </c>
      <c r="AB43" s="524" t="s">
        <v>685</v>
      </c>
      <c r="AC43" s="524" t="s">
        <v>685</v>
      </c>
      <c r="AD43" s="524" t="s">
        <v>685</v>
      </c>
      <c r="AE43" s="524" t="s">
        <v>685</v>
      </c>
      <c r="AF43" s="524" t="s">
        <v>685</v>
      </c>
      <c r="AG43" s="524" t="s">
        <v>685</v>
      </c>
      <c r="AH43" s="524" t="s">
        <v>685</v>
      </c>
      <c r="AI43" s="515"/>
    </row>
    <row r="44" spans="1:35" ht="16.5" customHeight="1">
      <c r="A44" s="499">
        <v>503</v>
      </c>
      <c r="B44" s="499">
        <v>104</v>
      </c>
      <c r="D44" s="515"/>
      <c r="E44" s="516"/>
      <c r="F44" s="517"/>
      <c r="G44" s="51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313</v>
      </c>
      <c r="B45" s="499">
        <v>105</v>
      </c>
      <c r="C45" s="499" t="s">
        <v>684</v>
      </c>
      <c r="D45" s="518" t="s">
        <v>259</v>
      </c>
      <c r="E45" s="516" t="s">
        <v>609</v>
      </c>
      <c r="F45" s="517" t="s">
        <v>10</v>
      </c>
      <c r="G45" s="514">
        <v>4</v>
      </c>
      <c r="H45" s="524">
        <v>4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>
        <v>4</v>
      </c>
      <c r="N45" s="524" t="s">
        <v>685</v>
      </c>
      <c r="O45" s="524" t="s">
        <v>685</v>
      </c>
      <c r="P45" s="524" t="s">
        <v>685</v>
      </c>
      <c r="Q45" s="524" t="s">
        <v>685</v>
      </c>
      <c r="R45" s="524" t="s">
        <v>685</v>
      </c>
      <c r="S45" s="524" t="s">
        <v>685</v>
      </c>
      <c r="T45" s="524" t="s">
        <v>685</v>
      </c>
      <c r="U45" s="524" t="s">
        <v>685</v>
      </c>
      <c r="V45" s="524" t="s">
        <v>685</v>
      </c>
      <c r="W45" s="524" t="s">
        <v>685</v>
      </c>
      <c r="X45" s="524" t="s">
        <v>685</v>
      </c>
      <c r="Y45" s="524" t="s">
        <v>685</v>
      </c>
      <c r="Z45" s="524" t="s">
        <v>685</v>
      </c>
      <c r="AA45" s="524" t="s">
        <v>685</v>
      </c>
      <c r="AB45" s="524" t="s">
        <v>685</v>
      </c>
      <c r="AC45" s="524" t="s">
        <v>685</v>
      </c>
      <c r="AD45" s="524" t="s">
        <v>685</v>
      </c>
      <c r="AE45" s="524" t="s">
        <v>685</v>
      </c>
      <c r="AF45" s="524" t="s">
        <v>685</v>
      </c>
      <c r="AG45" s="524" t="s">
        <v>685</v>
      </c>
      <c r="AH45" s="524" t="s">
        <v>685</v>
      </c>
      <c r="AI45" s="518" t="s">
        <v>259</v>
      </c>
    </row>
    <row r="46" spans="1:35" ht="16.5" customHeight="1">
      <c r="A46" s="499">
        <v>314</v>
      </c>
      <c r="B46" s="499">
        <v>105</v>
      </c>
      <c r="C46" s="499" t="s">
        <v>684</v>
      </c>
      <c r="D46" s="515"/>
      <c r="E46" s="516"/>
      <c r="F46" s="517" t="s">
        <v>11</v>
      </c>
      <c r="G46" s="514">
        <v>1</v>
      </c>
      <c r="H46" s="524">
        <v>1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>
        <v>1</v>
      </c>
      <c r="N46" s="524" t="s">
        <v>685</v>
      </c>
      <c r="O46" s="524" t="s">
        <v>685</v>
      </c>
      <c r="P46" s="524" t="s">
        <v>685</v>
      </c>
      <c r="Q46" s="524" t="s">
        <v>685</v>
      </c>
      <c r="R46" s="524" t="s">
        <v>685</v>
      </c>
      <c r="S46" s="524" t="s">
        <v>685</v>
      </c>
      <c r="T46" s="524" t="s">
        <v>685</v>
      </c>
      <c r="U46" s="524" t="s">
        <v>685</v>
      </c>
      <c r="V46" s="524" t="s">
        <v>685</v>
      </c>
      <c r="W46" s="524" t="s">
        <v>685</v>
      </c>
      <c r="X46" s="524" t="s">
        <v>685</v>
      </c>
      <c r="Y46" s="524" t="s">
        <v>685</v>
      </c>
      <c r="Z46" s="524" t="s">
        <v>685</v>
      </c>
      <c r="AA46" s="524" t="s">
        <v>685</v>
      </c>
      <c r="AB46" s="524" t="s">
        <v>685</v>
      </c>
      <c r="AC46" s="524" t="s">
        <v>685</v>
      </c>
      <c r="AD46" s="524" t="s">
        <v>685</v>
      </c>
      <c r="AE46" s="524" t="s">
        <v>685</v>
      </c>
      <c r="AF46" s="524" t="s">
        <v>685</v>
      </c>
      <c r="AG46" s="524" t="s">
        <v>685</v>
      </c>
      <c r="AH46" s="524" t="s">
        <v>685</v>
      </c>
      <c r="AI46" s="515"/>
    </row>
    <row r="47" spans="1:35" ht="16.5" customHeight="1">
      <c r="A47" s="499">
        <v>315</v>
      </c>
      <c r="B47" s="499">
        <v>105</v>
      </c>
      <c r="C47" s="499" t="s">
        <v>684</v>
      </c>
      <c r="D47" s="515"/>
      <c r="E47" s="516"/>
      <c r="F47" s="517" t="s">
        <v>12</v>
      </c>
      <c r="G47" s="514">
        <v>3</v>
      </c>
      <c r="H47" s="524">
        <v>3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>
        <v>3</v>
      </c>
      <c r="N47" s="524" t="s">
        <v>685</v>
      </c>
      <c r="O47" s="524" t="s">
        <v>685</v>
      </c>
      <c r="P47" s="524" t="s">
        <v>685</v>
      </c>
      <c r="Q47" s="524" t="s">
        <v>685</v>
      </c>
      <c r="R47" s="524" t="s">
        <v>685</v>
      </c>
      <c r="S47" s="524" t="s">
        <v>685</v>
      </c>
      <c r="T47" s="524" t="s">
        <v>685</v>
      </c>
      <c r="U47" s="524" t="s">
        <v>685</v>
      </c>
      <c r="V47" s="524" t="s">
        <v>685</v>
      </c>
      <c r="W47" s="524" t="s">
        <v>685</v>
      </c>
      <c r="X47" s="524" t="s">
        <v>685</v>
      </c>
      <c r="Y47" s="524" t="s">
        <v>685</v>
      </c>
      <c r="Z47" s="524" t="s">
        <v>685</v>
      </c>
      <c r="AA47" s="524" t="s">
        <v>685</v>
      </c>
      <c r="AB47" s="524" t="s">
        <v>685</v>
      </c>
      <c r="AC47" s="524" t="s">
        <v>685</v>
      </c>
      <c r="AD47" s="524" t="s">
        <v>685</v>
      </c>
      <c r="AE47" s="524" t="s">
        <v>685</v>
      </c>
      <c r="AF47" s="524" t="s">
        <v>685</v>
      </c>
      <c r="AG47" s="524" t="s">
        <v>685</v>
      </c>
      <c r="AH47" s="524" t="s">
        <v>685</v>
      </c>
      <c r="AI47" s="515"/>
    </row>
    <row r="48" spans="1:35" ht="16.5" customHeight="1">
      <c r="A48" s="499">
        <v>504</v>
      </c>
      <c r="B48" s="499">
        <v>105</v>
      </c>
      <c r="D48" s="515"/>
      <c r="E48" s="516"/>
      <c r="F48" s="517"/>
      <c r="G48" s="51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316</v>
      </c>
      <c r="B49" s="499">
        <v>106</v>
      </c>
      <c r="C49" s="499" t="s">
        <v>684</v>
      </c>
      <c r="D49" s="518" t="s">
        <v>260</v>
      </c>
      <c r="E49" s="516" t="s">
        <v>610</v>
      </c>
      <c r="F49" s="517" t="s">
        <v>10</v>
      </c>
      <c r="G49" s="514">
        <v>3</v>
      </c>
      <c r="H49" s="524">
        <v>3</v>
      </c>
      <c r="I49" s="524" t="s">
        <v>685</v>
      </c>
      <c r="J49" s="524" t="s">
        <v>685</v>
      </c>
      <c r="K49" s="524" t="s">
        <v>685</v>
      </c>
      <c r="L49" s="524" t="s">
        <v>685</v>
      </c>
      <c r="M49" s="524">
        <v>3</v>
      </c>
      <c r="N49" s="524" t="s">
        <v>685</v>
      </c>
      <c r="O49" s="524" t="s">
        <v>685</v>
      </c>
      <c r="P49" s="524" t="s">
        <v>685</v>
      </c>
      <c r="Q49" s="524" t="s">
        <v>685</v>
      </c>
      <c r="R49" s="524" t="s">
        <v>685</v>
      </c>
      <c r="S49" s="524" t="s">
        <v>685</v>
      </c>
      <c r="T49" s="524" t="s">
        <v>685</v>
      </c>
      <c r="U49" s="524" t="s">
        <v>685</v>
      </c>
      <c r="V49" s="524" t="s">
        <v>685</v>
      </c>
      <c r="W49" s="524" t="s">
        <v>685</v>
      </c>
      <c r="X49" s="524" t="s">
        <v>685</v>
      </c>
      <c r="Y49" s="524" t="s">
        <v>685</v>
      </c>
      <c r="Z49" s="524" t="s">
        <v>685</v>
      </c>
      <c r="AA49" s="524" t="s">
        <v>685</v>
      </c>
      <c r="AB49" s="524" t="s">
        <v>685</v>
      </c>
      <c r="AC49" s="524" t="s">
        <v>685</v>
      </c>
      <c r="AD49" s="524" t="s">
        <v>685</v>
      </c>
      <c r="AE49" s="524" t="s">
        <v>685</v>
      </c>
      <c r="AF49" s="524" t="s">
        <v>685</v>
      </c>
      <c r="AG49" s="524" t="s">
        <v>685</v>
      </c>
      <c r="AH49" s="524" t="s">
        <v>685</v>
      </c>
      <c r="AI49" s="518" t="s">
        <v>260</v>
      </c>
    </row>
    <row r="50" spans="1:35" ht="16.5" customHeight="1">
      <c r="A50" s="499">
        <v>317</v>
      </c>
      <c r="B50" s="499">
        <v>106</v>
      </c>
      <c r="C50" s="499" t="s">
        <v>684</v>
      </c>
      <c r="D50" s="515"/>
      <c r="E50" s="516"/>
      <c r="F50" s="517" t="s">
        <v>11</v>
      </c>
      <c r="G50" s="514">
        <v>3</v>
      </c>
      <c r="H50" s="524">
        <v>3</v>
      </c>
      <c r="I50" s="524" t="s">
        <v>685</v>
      </c>
      <c r="J50" s="524" t="s">
        <v>685</v>
      </c>
      <c r="K50" s="524" t="s">
        <v>685</v>
      </c>
      <c r="L50" s="524" t="s">
        <v>685</v>
      </c>
      <c r="M50" s="524">
        <v>3</v>
      </c>
      <c r="N50" s="524" t="s">
        <v>685</v>
      </c>
      <c r="O50" s="524" t="s">
        <v>685</v>
      </c>
      <c r="P50" s="524" t="s">
        <v>685</v>
      </c>
      <c r="Q50" s="524" t="s">
        <v>685</v>
      </c>
      <c r="R50" s="524" t="s">
        <v>685</v>
      </c>
      <c r="S50" s="524" t="s">
        <v>685</v>
      </c>
      <c r="T50" s="524" t="s">
        <v>685</v>
      </c>
      <c r="U50" s="524" t="s">
        <v>685</v>
      </c>
      <c r="V50" s="524" t="s">
        <v>685</v>
      </c>
      <c r="W50" s="524" t="s">
        <v>685</v>
      </c>
      <c r="X50" s="524" t="s">
        <v>685</v>
      </c>
      <c r="Y50" s="524" t="s">
        <v>685</v>
      </c>
      <c r="Z50" s="524" t="s">
        <v>685</v>
      </c>
      <c r="AA50" s="524" t="s">
        <v>685</v>
      </c>
      <c r="AB50" s="524" t="s">
        <v>685</v>
      </c>
      <c r="AC50" s="524" t="s">
        <v>685</v>
      </c>
      <c r="AD50" s="524" t="s">
        <v>685</v>
      </c>
      <c r="AE50" s="524" t="s">
        <v>685</v>
      </c>
      <c r="AF50" s="524" t="s">
        <v>685</v>
      </c>
      <c r="AG50" s="524" t="s">
        <v>685</v>
      </c>
      <c r="AH50" s="524" t="s">
        <v>685</v>
      </c>
      <c r="AI50" s="515"/>
    </row>
    <row r="51" spans="1:35" ht="16.5" customHeight="1">
      <c r="A51" s="499">
        <v>318</v>
      </c>
      <c r="B51" s="499">
        <v>106</v>
      </c>
      <c r="C51" s="499" t="s">
        <v>684</v>
      </c>
      <c r="D51" s="515"/>
      <c r="E51" s="516"/>
      <c r="F51" s="517" t="s">
        <v>12</v>
      </c>
      <c r="G51" s="524" t="s">
        <v>685</v>
      </c>
      <c r="H51" s="524" t="s">
        <v>685</v>
      </c>
      <c r="I51" s="524" t="s">
        <v>685</v>
      </c>
      <c r="J51" s="524" t="s">
        <v>685</v>
      </c>
      <c r="K51" s="524" t="s">
        <v>685</v>
      </c>
      <c r="L51" s="524" t="s">
        <v>685</v>
      </c>
      <c r="M51" s="524" t="s">
        <v>685</v>
      </c>
      <c r="N51" s="524" t="s">
        <v>685</v>
      </c>
      <c r="O51" s="524" t="s">
        <v>685</v>
      </c>
      <c r="P51" s="524" t="s">
        <v>685</v>
      </c>
      <c r="Q51" s="524" t="s">
        <v>685</v>
      </c>
      <c r="R51" s="524" t="s">
        <v>685</v>
      </c>
      <c r="S51" s="524" t="s">
        <v>685</v>
      </c>
      <c r="T51" s="524" t="s">
        <v>685</v>
      </c>
      <c r="U51" s="524" t="s">
        <v>685</v>
      </c>
      <c r="V51" s="524" t="s">
        <v>685</v>
      </c>
      <c r="W51" s="524" t="s">
        <v>685</v>
      </c>
      <c r="X51" s="524" t="s">
        <v>685</v>
      </c>
      <c r="Y51" s="524" t="s">
        <v>685</v>
      </c>
      <c r="Z51" s="524" t="s">
        <v>685</v>
      </c>
      <c r="AA51" s="524" t="s">
        <v>685</v>
      </c>
      <c r="AB51" s="524" t="s">
        <v>685</v>
      </c>
      <c r="AC51" s="524" t="s">
        <v>685</v>
      </c>
      <c r="AD51" s="524" t="s">
        <v>685</v>
      </c>
      <c r="AE51" s="524" t="s">
        <v>685</v>
      </c>
      <c r="AF51" s="524" t="s">
        <v>685</v>
      </c>
      <c r="AG51" s="524" t="s">
        <v>685</v>
      </c>
      <c r="AH51" s="524" t="s">
        <v>685</v>
      </c>
      <c r="AI51" s="515"/>
    </row>
    <row r="52" spans="1:35" ht="16.5" customHeight="1">
      <c r="A52" s="499">
        <v>505</v>
      </c>
      <c r="B52" s="499">
        <v>106</v>
      </c>
      <c r="D52" s="515"/>
      <c r="E52" s="516"/>
      <c r="F52" s="517"/>
      <c r="G52" s="51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319</v>
      </c>
      <c r="B53" s="499">
        <v>107</v>
      </c>
      <c r="C53" s="499" t="s">
        <v>684</v>
      </c>
      <c r="D53" s="518" t="s">
        <v>261</v>
      </c>
      <c r="E53" s="516" t="s">
        <v>611</v>
      </c>
      <c r="F53" s="517" t="s">
        <v>10</v>
      </c>
      <c r="G53" s="514">
        <v>2</v>
      </c>
      <c r="H53" s="524">
        <v>2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>
        <v>2</v>
      </c>
      <c r="N53" s="524" t="s">
        <v>685</v>
      </c>
      <c r="O53" s="524" t="s">
        <v>685</v>
      </c>
      <c r="P53" s="524" t="s">
        <v>685</v>
      </c>
      <c r="Q53" s="524" t="s">
        <v>685</v>
      </c>
      <c r="R53" s="524" t="s">
        <v>685</v>
      </c>
      <c r="S53" s="524" t="s">
        <v>685</v>
      </c>
      <c r="T53" s="524" t="s">
        <v>685</v>
      </c>
      <c r="U53" s="524" t="s">
        <v>685</v>
      </c>
      <c r="V53" s="524" t="s">
        <v>685</v>
      </c>
      <c r="W53" s="524" t="s">
        <v>685</v>
      </c>
      <c r="X53" s="524" t="s">
        <v>685</v>
      </c>
      <c r="Y53" s="524" t="s">
        <v>685</v>
      </c>
      <c r="Z53" s="524" t="s">
        <v>685</v>
      </c>
      <c r="AA53" s="524" t="s">
        <v>685</v>
      </c>
      <c r="AB53" s="524" t="s">
        <v>685</v>
      </c>
      <c r="AC53" s="524" t="s">
        <v>685</v>
      </c>
      <c r="AD53" s="524" t="s">
        <v>685</v>
      </c>
      <c r="AE53" s="524" t="s">
        <v>685</v>
      </c>
      <c r="AF53" s="524" t="s">
        <v>685</v>
      </c>
      <c r="AG53" s="524" t="s">
        <v>685</v>
      </c>
      <c r="AH53" s="524" t="s">
        <v>685</v>
      </c>
      <c r="AI53" s="518" t="s">
        <v>261</v>
      </c>
    </row>
    <row r="54" spans="1:35" ht="16.5" customHeight="1">
      <c r="A54" s="499">
        <v>320</v>
      </c>
      <c r="B54" s="499">
        <v>107</v>
      </c>
      <c r="C54" s="499" t="s">
        <v>684</v>
      </c>
      <c r="D54" s="515"/>
      <c r="E54" s="516"/>
      <c r="F54" s="517" t="s">
        <v>11</v>
      </c>
      <c r="G54" s="514">
        <v>1</v>
      </c>
      <c r="H54" s="524">
        <v>1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>
        <v>1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 t="s">
        <v>685</v>
      </c>
      <c r="S54" s="524" t="s">
        <v>685</v>
      </c>
      <c r="T54" s="524" t="s">
        <v>685</v>
      </c>
      <c r="U54" s="524" t="s">
        <v>685</v>
      </c>
      <c r="V54" s="524" t="s">
        <v>685</v>
      </c>
      <c r="W54" s="524" t="s">
        <v>685</v>
      </c>
      <c r="X54" s="524" t="s">
        <v>685</v>
      </c>
      <c r="Y54" s="524" t="s">
        <v>685</v>
      </c>
      <c r="Z54" s="524" t="s">
        <v>685</v>
      </c>
      <c r="AA54" s="524" t="s">
        <v>685</v>
      </c>
      <c r="AB54" s="524" t="s">
        <v>685</v>
      </c>
      <c r="AC54" s="524" t="s">
        <v>685</v>
      </c>
      <c r="AD54" s="524" t="s">
        <v>685</v>
      </c>
      <c r="AE54" s="524" t="s">
        <v>685</v>
      </c>
      <c r="AF54" s="524" t="s">
        <v>685</v>
      </c>
      <c r="AG54" s="524" t="s">
        <v>685</v>
      </c>
      <c r="AH54" s="524" t="s">
        <v>685</v>
      </c>
      <c r="AI54" s="515"/>
    </row>
    <row r="55" spans="1:35" ht="16.5" customHeight="1">
      <c r="A55" s="499">
        <v>321</v>
      </c>
      <c r="B55" s="499">
        <v>107</v>
      </c>
      <c r="C55" s="499" t="s">
        <v>684</v>
      </c>
      <c r="D55" s="515"/>
      <c r="E55" s="516"/>
      <c r="F55" s="517" t="s">
        <v>12</v>
      </c>
      <c r="G55" s="514">
        <v>1</v>
      </c>
      <c r="H55" s="524">
        <v>1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>
        <v>1</v>
      </c>
      <c r="N55" s="524" t="s">
        <v>685</v>
      </c>
      <c r="O55" s="524" t="s">
        <v>685</v>
      </c>
      <c r="P55" s="524" t="s">
        <v>685</v>
      </c>
      <c r="Q55" s="524" t="s">
        <v>685</v>
      </c>
      <c r="R55" s="524" t="s">
        <v>685</v>
      </c>
      <c r="S55" s="524" t="s">
        <v>685</v>
      </c>
      <c r="T55" s="524" t="s">
        <v>685</v>
      </c>
      <c r="U55" s="524" t="s">
        <v>685</v>
      </c>
      <c r="V55" s="524" t="s">
        <v>685</v>
      </c>
      <c r="W55" s="524" t="s">
        <v>685</v>
      </c>
      <c r="X55" s="524" t="s">
        <v>685</v>
      </c>
      <c r="Y55" s="524" t="s">
        <v>685</v>
      </c>
      <c r="Z55" s="524" t="s">
        <v>685</v>
      </c>
      <c r="AA55" s="524" t="s">
        <v>685</v>
      </c>
      <c r="AB55" s="524" t="s">
        <v>685</v>
      </c>
      <c r="AC55" s="524" t="s">
        <v>685</v>
      </c>
      <c r="AD55" s="524" t="s">
        <v>685</v>
      </c>
      <c r="AE55" s="524" t="s">
        <v>685</v>
      </c>
      <c r="AF55" s="524" t="s">
        <v>685</v>
      </c>
      <c r="AG55" s="524" t="s">
        <v>685</v>
      </c>
      <c r="AH55" s="524" t="s">
        <v>685</v>
      </c>
      <c r="AI55" s="515"/>
    </row>
    <row r="56" spans="1:35" ht="16.5" customHeight="1">
      <c r="A56" s="499">
        <v>506</v>
      </c>
      <c r="B56" s="499">
        <v>107</v>
      </c>
      <c r="D56" s="515"/>
      <c r="E56" s="516"/>
      <c r="F56" s="517"/>
      <c r="G56" s="51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322</v>
      </c>
      <c r="B57" s="499">
        <v>108</v>
      </c>
      <c r="C57" s="499" t="s">
        <v>684</v>
      </c>
      <c r="D57" s="518" t="s">
        <v>262</v>
      </c>
      <c r="E57" s="516" t="s">
        <v>612</v>
      </c>
      <c r="F57" s="517" t="s">
        <v>10</v>
      </c>
      <c r="G57" s="514">
        <v>75</v>
      </c>
      <c r="H57" s="524">
        <v>31</v>
      </c>
      <c r="I57" s="524">
        <v>1</v>
      </c>
      <c r="J57" s="524" t="s">
        <v>685</v>
      </c>
      <c r="K57" s="524" t="s">
        <v>685</v>
      </c>
      <c r="L57" s="524" t="s">
        <v>685</v>
      </c>
      <c r="M57" s="524">
        <v>32</v>
      </c>
      <c r="N57" s="524">
        <v>2</v>
      </c>
      <c r="O57" s="524">
        <v>1</v>
      </c>
      <c r="P57" s="524">
        <v>1</v>
      </c>
      <c r="Q57" s="524">
        <v>1</v>
      </c>
      <c r="R57" s="524">
        <v>1</v>
      </c>
      <c r="S57" s="524">
        <v>3</v>
      </c>
      <c r="T57" s="524">
        <v>4</v>
      </c>
      <c r="U57" s="524" t="s">
        <v>685</v>
      </c>
      <c r="V57" s="524">
        <v>2</v>
      </c>
      <c r="W57" s="524">
        <v>3</v>
      </c>
      <c r="X57" s="524" t="s">
        <v>685</v>
      </c>
      <c r="Y57" s="524" t="s">
        <v>685</v>
      </c>
      <c r="Z57" s="524">
        <v>2</v>
      </c>
      <c r="AA57" s="524">
        <v>3</v>
      </c>
      <c r="AB57" s="524">
        <v>7</v>
      </c>
      <c r="AC57" s="524">
        <v>5</v>
      </c>
      <c r="AD57" s="524">
        <v>4</v>
      </c>
      <c r="AE57" s="524">
        <v>4</v>
      </c>
      <c r="AF57" s="524" t="s">
        <v>685</v>
      </c>
      <c r="AG57" s="524" t="s">
        <v>685</v>
      </c>
      <c r="AH57" s="524" t="s">
        <v>685</v>
      </c>
      <c r="AI57" s="518" t="s">
        <v>262</v>
      </c>
    </row>
    <row r="58" spans="1:35" ht="16.5" customHeight="1">
      <c r="A58" s="499">
        <v>323</v>
      </c>
      <c r="B58" s="499">
        <v>108</v>
      </c>
      <c r="C58" s="499" t="s">
        <v>684</v>
      </c>
      <c r="D58" s="515"/>
      <c r="E58" s="516"/>
      <c r="F58" s="517" t="s">
        <v>11</v>
      </c>
      <c r="G58" s="514">
        <v>43</v>
      </c>
      <c r="H58" s="524">
        <v>21</v>
      </c>
      <c r="I58" s="524">
        <v>1</v>
      </c>
      <c r="J58" s="524" t="s">
        <v>685</v>
      </c>
      <c r="K58" s="524" t="s">
        <v>685</v>
      </c>
      <c r="L58" s="524" t="s">
        <v>685</v>
      </c>
      <c r="M58" s="524">
        <v>22</v>
      </c>
      <c r="N58" s="524" t="s">
        <v>685</v>
      </c>
      <c r="O58" s="524">
        <v>1</v>
      </c>
      <c r="P58" s="524">
        <v>1</v>
      </c>
      <c r="Q58" s="524">
        <v>1</v>
      </c>
      <c r="R58" s="524">
        <v>1</v>
      </c>
      <c r="S58" s="524">
        <v>2</v>
      </c>
      <c r="T58" s="524">
        <v>2</v>
      </c>
      <c r="U58" s="524" t="s">
        <v>685</v>
      </c>
      <c r="V58" s="524">
        <v>1</v>
      </c>
      <c r="W58" s="524">
        <v>3</v>
      </c>
      <c r="X58" s="524" t="s">
        <v>685</v>
      </c>
      <c r="Y58" s="524" t="s">
        <v>685</v>
      </c>
      <c r="Z58" s="524" t="s">
        <v>685</v>
      </c>
      <c r="AA58" s="524">
        <v>2</v>
      </c>
      <c r="AB58" s="524">
        <v>4</v>
      </c>
      <c r="AC58" s="524" t="s">
        <v>685</v>
      </c>
      <c r="AD58" s="524">
        <v>1</v>
      </c>
      <c r="AE58" s="524">
        <v>2</v>
      </c>
      <c r="AF58" s="524" t="s">
        <v>685</v>
      </c>
      <c r="AG58" s="524" t="s">
        <v>685</v>
      </c>
      <c r="AH58" s="524" t="s">
        <v>685</v>
      </c>
      <c r="AI58" s="515"/>
    </row>
    <row r="59" spans="1:35" ht="16.5" customHeight="1">
      <c r="A59" s="499">
        <v>324</v>
      </c>
      <c r="B59" s="499">
        <v>108</v>
      </c>
      <c r="C59" s="499" t="s">
        <v>684</v>
      </c>
      <c r="D59" s="515"/>
      <c r="E59" s="516"/>
      <c r="F59" s="517" t="s">
        <v>12</v>
      </c>
      <c r="G59" s="514">
        <v>32</v>
      </c>
      <c r="H59" s="524">
        <v>10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>
        <v>10</v>
      </c>
      <c r="N59" s="524">
        <v>2</v>
      </c>
      <c r="O59" s="524" t="s">
        <v>685</v>
      </c>
      <c r="P59" s="524" t="s">
        <v>685</v>
      </c>
      <c r="Q59" s="524" t="s">
        <v>685</v>
      </c>
      <c r="R59" s="524" t="s">
        <v>685</v>
      </c>
      <c r="S59" s="524">
        <v>1</v>
      </c>
      <c r="T59" s="524">
        <v>2</v>
      </c>
      <c r="U59" s="524" t="s">
        <v>685</v>
      </c>
      <c r="V59" s="524">
        <v>1</v>
      </c>
      <c r="W59" s="524" t="s">
        <v>685</v>
      </c>
      <c r="X59" s="524" t="s">
        <v>685</v>
      </c>
      <c r="Y59" s="524" t="s">
        <v>685</v>
      </c>
      <c r="Z59" s="524">
        <v>2</v>
      </c>
      <c r="AA59" s="524">
        <v>1</v>
      </c>
      <c r="AB59" s="524">
        <v>3</v>
      </c>
      <c r="AC59" s="524">
        <v>5</v>
      </c>
      <c r="AD59" s="524">
        <v>3</v>
      </c>
      <c r="AE59" s="524">
        <v>2</v>
      </c>
      <c r="AF59" s="524" t="s">
        <v>685</v>
      </c>
      <c r="AG59" s="524" t="s">
        <v>685</v>
      </c>
      <c r="AH59" s="524" t="s">
        <v>685</v>
      </c>
      <c r="AI59" s="515"/>
    </row>
    <row r="60" spans="1:35" ht="16.5" customHeight="1">
      <c r="A60" s="499">
        <v>507</v>
      </c>
      <c r="B60" s="499">
        <v>108</v>
      </c>
      <c r="D60" s="515"/>
      <c r="E60" s="516"/>
      <c r="F60" s="517"/>
      <c r="G60" s="51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325</v>
      </c>
      <c r="B61" s="499">
        <v>109</v>
      </c>
      <c r="C61" s="499" t="s">
        <v>684</v>
      </c>
      <c r="D61" s="518" t="s">
        <v>263</v>
      </c>
      <c r="E61" s="516" t="s">
        <v>613</v>
      </c>
      <c r="F61" s="517" t="s">
        <v>10</v>
      </c>
      <c r="G61" s="514">
        <v>2</v>
      </c>
      <c r="H61" s="524">
        <v>1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>
        <v>1</v>
      </c>
      <c r="N61" s="524">
        <v>1</v>
      </c>
      <c r="O61" s="524" t="s">
        <v>685</v>
      </c>
      <c r="P61" s="524" t="s">
        <v>685</v>
      </c>
      <c r="Q61" s="524" t="s">
        <v>685</v>
      </c>
      <c r="R61" s="524" t="s">
        <v>685</v>
      </c>
      <c r="S61" s="524" t="s">
        <v>685</v>
      </c>
      <c r="T61" s="524" t="s">
        <v>685</v>
      </c>
      <c r="U61" s="524" t="s">
        <v>685</v>
      </c>
      <c r="V61" s="524" t="s">
        <v>685</v>
      </c>
      <c r="W61" s="524" t="s">
        <v>685</v>
      </c>
      <c r="X61" s="524" t="s">
        <v>685</v>
      </c>
      <c r="Y61" s="524" t="s">
        <v>685</v>
      </c>
      <c r="Z61" s="524" t="s">
        <v>685</v>
      </c>
      <c r="AA61" s="524" t="s">
        <v>685</v>
      </c>
      <c r="AB61" s="524" t="s">
        <v>685</v>
      </c>
      <c r="AC61" s="524" t="s">
        <v>685</v>
      </c>
      <c r="AD61" s="524" t="s">
        <v>685</v>
      </c>
      <c r="AE61" s="524" t="s">
        <v>685</v>
      </c>
      <c r="AF61" s="524" t="s">
        <v>685</v>
      </c>
      <c r="AG61" s="524" t="s">
        <v>685</v>
      </c>
      <c r="AH61" s="524" t="s">
        <v>685</v>
      </c>
      <c r="AI61" s="518" t="s">
        <v>263</v>
      </c>
    </row>
    <row r="62" spans="1:35" ht="16.5" customHeight="1">
      <c r="A62" s="499">
        <v>326</v>
      </c>
      <c r="B62" s="499">
        <v>109</v>
      </c>
      <c r="C62" s="499" t="s">
        <v>684</v>
      </c>
      <c r="D62" s="515"/>
      <c r="E62" s="516"/>
      <c r="F62" s="517" t="s">
        <v>11</v>
      </c>
      <c r="G62" s="514">
        <v>1</v>
      </c>
      <c r="H62" s="524">
        <v>1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>
        <v>1</v>
      </c>
      <c r="N62" s="524" t="s">
        <v>685</v>
      </c>
      <c r="O62" s="524" t="s">
        <v>685</v>
      </c>
      <c r="P62" s="524" t="s">
        <v>685</v>
      </c>
      <c r="Q62" s="524" t="s">
        <v>685</v>
      </c>
      <c r="R62" s="524" t="s">
        <v>685</v>
      </c>
      <c r="S62" s="524" t="s">
        <v>685</v>
      </c>
      <c r="T62" s="524" t="s">
        <v>685</v>
      </c>
      <c r="U62" s="524" t="s">
        <v>685</v>
      </c>
      <c r="V62" s="524" t="s">
        <v>685</v>
      </c>
      <c r="W62" s="524" t="s">
        <v>685</v>
      </c>
      <c r="X62" s="524" t="s">
        <v>685</v>
      </c>
      <c r="Y62" s="524" t="s">
        <v>685</v>
      </c>
      <c r="Z62" s="524" t="s">
        <v>685</v>
      </c>
      <c r="AA62" s="524" t="s">
        <v>685</v>
      </c>
      <c r="AB62" s="524" t="s">
        <v>685</v>
      </c>
      <c r="AC62" s="524" t="s">
        <v>685</v>
      </c>
      <c r="AD62" s="524" t="s">
        <v>685</v>
      </c>
      <c r="AE62" s="524" t="s">
        <v>685</v>
      </c>
      <c r="AF62" s="524" t="s">
        <v>685</v>
      </c>
      <c r="AG62" s="524" t="s">
        <v>685</v>
      </c>
      <c r="AH62" s="524" t="s">
        <v>685</v>
      </c>
      <c r="AI62" s="515"/>
    </row>
    <row r="63" spans="1:35" ht="16.5" customHeight="1">
      <c r="A63" s="499">
        <v>327</v>
      </c>
      <c r="B63" s="499">
        <v>109</v>
      </c>
      <c r="C63" s="499" t="s">
        <v>684</v>
      </c>
      <c r="D63" s="515"/>
      <c r="E63" s="516"/>
      <c r="F63" s="517" t="s">
        <v>12</v>
      </c>
      <c r="G63" s="514">
        <v>1</v>
      </c>
      <c r="H63" s="524" t="s">
        <v>685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 t="s">
        <v>685</v>
      </c>
      <c r="N63" s="524">
        <v>1</v>
      </c>
      <c r="O63" s="524" t="s">
        <v>685</v>
      </c>
      <c r="P63" s="524" t="s">
        <v>685</v>
      </c>
      <c r="Q63" s="524" t="s">
        <v>685</v>
      </c>
      <c r="R63" s="524" t="s">
        <v>685</v>
      </c>
      <c r="S63" s="524" t="s">
        <v>685</v>
      </c>
      <c r="T63" s="524" t="s">
        <v>685</v>
      </c>
      <c r="U63" s="524" t="s">
        <v>685</v>
      </c>
      <c r="V63" s="524" t="s">
        <v>685</v>
      </c>
      <c r="W63" s="524" t="s">
        <v>685</v>
      </c>
      <c r="X63" s="524" t="s">
        <v>685</v>
      </c>
      <c r="Y63" s="524" t="s">
        <v>685</v>
      </c>
      <c r="Z63" s="524" t="s">
        <v>685</v>
      </c>
      <c r="AA63" s="524" t="s">
        <v>685</v>
      </c>
      <c r="AB63" s="524" t="s">
        <v>685</v>
      </c>
      <c r="AC63" s="524" t="s">
        <v>685</v>
      </c>
      <c r="AD63" s="524" t="s">
        <v>685</v>
      </c>
      <c r="AE63" s="524" t="s">
        <v>685</v>
      </c>
      <c r="AF63" s="524" t="s">
        <v>685</v>
      </c>
      <c r="AG63" s="524" t="s">
        <v>685</v>
      </c>
      <c r="AH63" s="524" t="s">
        <v>685</v>
      </c>
      <c r="AI63" s="515"/>
    </row>
    <row r="64" spans="1:35" ht="16.5" customHeight="1">
      <c r="A64" s="499">
        <v>508</v>
      </c>
      <c r="B64" s="499">
        <v>109</v>
      </c>
      <c r="D64" s="515"/>
      <c r="E64" s="516"/>
      <c r="F64" s="517"/>
      <c r="G64" s="51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328</v>
      </c>
      <c r="B65" s="499">
        <v>110</v>
      </c>
      <c r="C65" s="499" t="s">
        <v>684</v>
      </c>
      <c r="D65" s="518" t="s">
        <v>264</v>
      </c>
      <c r="E65" s="516" t="s">
        <v>614</v>
      </c>
      <c r="F65" s="517" t="s">
        <v>10</v>
      </c>
      <c r="G65" s="514">
        <v>40</v>
      </c>
      <c r="H65" s="524">
        <v>11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>
        <v>11</v>
      </c>
      <c r="N65" s="524" t="s">
        <v>685</v>
      </c>
      <c r="O65" s="524" t="s">
        <v>685</v>
      </c>
      <c r="P65" s="524" t="s">
        <v>685</v>
      </c>
      <c r="Q65" s="524" t="s">
        <v>685</v>
      </c>
      <c r="R65" s="524">
        <v>1</v>
      </c>
      <c r="S65" s="524">
        <v>3</v>
      </c>
      <c r="T65" s="524">
        <v>4</v>
      </c>
      <c r="U65" s="524" t="s">
        <v>685</v>
      </c>
      <c r="V65" s="524">
        <v>1</v>
      </c>
      <c r="W65" s="524">
        <v>2</v>
      </c>
      <c r="X65" s="524" t="s">
        <v>685</v>
      </c>
      <c r="Y65" s="524" t="s">
        <v>685</v>
      </c>
      <c r="Z65" s="524">
        <v>2</v>
      </c>
      <c r="AA65" s="524">
        <v>2</v>
      </c>
      <c r="AB65" s="524">
        <v>4</v>
      </c>
      <c r="AC65" s="524">
        <v>4</v>
      </c>
      <c r="AD65" s="524">
        <v>3</v>
      </c>
      <c r="AE65" s="524">
        <v>3</v>
      </c>
      <c r="AF65" s="524" t="s">
        <v>685</v>
      </c>
      <c r="AG65" s="524" t="s">
        <v>685</v>
      </c>
      <c r="AH65" s="524" t="s">
        <v>685</v>
      </c>
      <c r="AI65" s="518" t="s">
        <v>264</v>
      </c>
    </row>
    <row r="66" spans="1:35" ht="16.5" customHeight="1">
      <c r="A66" s="499">
        <v>329</v>
      </c>
      <c r="B66" s="499">
        <v>110</v>
      </c>
      <c r="C66" s="499" t="s">
        <v>684</v>
      </c>
      <c r="D66" s="515"/>
      <c r="E66" s="516"/>
      <c r="F66" s="517" t="s">
        <v>11</v>
      </c>
      <c r="G66" s="514">
        <v>18</v>
      </c>
      <c r="H66" s="524">
        <v>6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>
        <v>6</v>
      </c>
      <c r="N66" s="524" t="s">
        <v>685</v>
      </c>
      <c r="O66" s="524" t="s">
        <v>685</v>
      </c>
      <c r="P66" s="524" t="s">
        <v>685</v>
      </c>
      <c r="Q66" s="524" t="s">
        <v>685</v>
      </c>
      <c r="R66" s="524">
        <v>1</v>
      </c>
      <c r="S66" s="524">
        <v>2</v>
      </c>
      <c r="T66" s="524">
        <v>2</v>
      </c>
      <c r="U66" s="524" t="s">
        <v>685</v>
      </c>
      <c r="V66" s="524">
        <v>1</v>
      </c>
      <c r="W66" s="524">
        <v>2</v>
      </c>
      <c r="X66" s="524" t="s">
        <v>685</v>
      </c>
      <c r="Y66" s="524" t="s">
        <v>685</v>
      </c>
      <c r="Z66" s="524" t="s">
        <v>685</v>
      </c>
      <c r="AA66" s="524">
        <v>1</v>
      </c>
      <c r="AB66" s="524">
        <v>2</v>
      </c>
      <c r="AC66" s="524" t="s">
        <v>685</v>
      </c>
      <c r="AD66" s="524" t="s">
        <v>685</v>
      </c>
      <c r="AE66" s="524">
        <v>1</v>
      </c>
      <c r="AF66" s="524" t="s">
        <v>685</v>
      </c>
      <c r="AG66" s="524" t="s">
        <v>685</v>
      </c>
      <c r="AH66" s="524" t="s">
        <v>685</v>
      </c>
      <c r="AI66" s="515"/>
    </row>
    <row r="67" spans="1:35" ht="16.5" customHeight="1">
      <c r="A67" s="499">
        <v>330</v>
      </c>
      <c r="B67" s="499">
        <v>110</v>
      </c>
      <c r="C67" s="499" t="s">
        <v>684</v>
      </c>
      <c r="D67" s="515"/>
      <c r="E67" s="516"/>
      <c r="F67" s="517" t="s">
        <v>12</v>
      </c>
      <c r="G67" s="514">
        <v>22</v>
      </c>
      <c r="H67" s="524">
        <v>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>
        <v>5</v>
      </c>
      <c r="N67" s="524" t="s">
        <v>685</v>
      </c>
      <c r="O67" s="524" t="s">
        <v>685</v>
      </c>
      <c r="P67" s="524" t="s">
        <v>685</v>
      </c>
      <c r="Q67" s="524" t="s">
        <v>685</v>
      </c>
      <c r="R67" s="524" t="s">
        <v>685</v>
      </c>
      <c r="S67" s="524">
        <v>1</v>
      </c>
      <c r="T67" s="524">
        <v>2</v>
      </c>
      <c r="U67" s="524" t="s">
        <v>685</v>
      </c>
      <c r="V67" s="524" t="s">
        <v>685</v>
      </c>
      <c r="W67" s="524" t="s">
        <v>685</v>
      </c>
      <c r="X67" s="524" t="s">
        <v>685</v>
      </c>
      <c r="Y67" s="524" t="s">
        <v>685</v>
      </c>
      <c r="Z67" s="524">
        <v>2</v>
      </c>
      <c r="AA67" s="524">
        <v>1</v>
      </c>
      <c r="AB67" s="524">
        <v>2</v>
      </c>
      <c r="AC67" s="524">
        <v>4</v>
      </c>
      <c r="AD67" s="524">
        <v>3</v>
      </c>
      <c r="AE67" s="524">
        <v>2</v>
      </c>
      <c r="AF67" s="524" t="s">
        <v>685</v>
      </c>
      <c r="AG67" s="524" t="s">
        <v>685</v>
      </c>
      <c r="AH67" s="524" t="s">
        <v>685</v>
      </c>
      <c r="AI67" s="515"/>
    </row>
    <row r="68" spans="1:35" ht="16.5" customHeight="1">
      <c r="A68" s="499">
        <v>509</v>
      </c>
      <c r="B68" s="499">
        <v>110</v>
      </c>
      <c r="D68" s="515"/>
      <c r="E68" s="516"/>
      <c r="F68" s="517"/>
      <c r="G68" s="51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331</v>
      </c>
      <c r="B69" s="499">
        <v>111</v>
      </c>
      <c r="C69" s="499" t="s">
        <v>684</v>
      </c>
      <c r="D69" s="518" t="s">
        <v>265</v>
      </c>
      <c r="E69" s="516" t="s">
        <v>615</v>
      </c>
      <c r="F69" s="517" t="s">
        <v>10</v>
      </c>
      <c r="G69" s="514">
        <v>30</v>
      </c>
      <c r="H69" s="524">
        <v>7</v>
      </c>
      <c r="I69" s="524" t="s">
        <v>685</v>
      </c>
      <c r="J69" s="524" t="s">
        <v>685</v>
      </c>
      <c r="K69" s="524" t="s">
        <v>685</v>
      </c>
      <c r="L69" s="524" t="s">
        <v>685</v>
      </c>
      <c r="M69" s="524">
        <v>7</v>
      </c>
      <c r="N69" s="524" t="s">
        <v>685</v>
      </c>
      <c r="O69" s="524" t="s">
        <v>685</v>
      </c>
      <c r="P69" s="524" t="s">
        <v>685</v>
      </c>
      <c r="Q69" s="524" t="s">
        <v>685</v>
      </c>
      <c r="R69" s="524">
        <v>1</v>
      </c>
      <c r="S69" s="524">
        <v>2</v>
      </c>
      <c r="T69" s="524">
        <v>4</v>
      </c>
      <c r="U69" s="524" t="s">
        <v>685</v>
      </c>
      <c r="V69" s="524">
        <v>1</v>
      </c>
      <c r="W69" s="524">
        <v>1</v>
      </c>
      <c r="X69" s="524" t="s">
        <v>685</v>
      </c>
      <c r="Y69" s="524" t="s">
        <v>685</v>
      </c>
      <c r="Z69" s="524">
        <v>2</v>
      </c>
      <c r="AA69" s="524">
        <v>2</v>
      </c>
      <c r="AB69" s="524">
        <v>2</v>
      </c>
      <c r="AC69" s="524">
        <v>4</v>
      </c>
      <c r="AD69" s="524">
        <v>3</v>
      </c>
      <c r="AE69" s="524">
        <v>1</v>
      </c>
      <c r="AF69" s="524" t="s">
        <v>685</v>
      </c>
      <c r="AG69" s="524" t="s">
        <v>685</v>
      </c>
      <c r="AH69" s="524" t="s">
        <v>685</v>
      </c>
      <c r="AI69" s="518" t="s">
        <v>265</v>
      </c>
    </row>
    <row r="70" spans="1:35" ht="16.5" customHeight="1">
      <c r="A70" s="499">
        <v>332</v>
      </c>
      <c r="B70" s="499">
        <v>111</v>
      </c>
      <c r="C70" s="499" t="s">
        <v>684</v>
      </c>
      <c r="D70" s="515"/>
      <c r="E70" s="516"/>
      <c r="F70" s="517" t="s">
        <v>11</v>
      </c>
      <c r="G70" s="514">
        <v>11</v>
      </c>
      <c r="H70" s="524">
        <v>3</v>
      </c>
      <c r="I70" s="524" t="s">
        <v>685</v>
      </c>
      <c r="J70" s="524" t="s">
        <v>685</v>
      </c>
      <c r="K70" s="524" t="s">
        <v>685</v>
      </c>
      <c r="L70" s="524" t="s">
        <v>685</v>
      </c>
      <c r="M70" s="524">
        <v>3</v>
      </c>
      <c r="N70" s="524" t="s">
        <v>685</v>
      </c>
      <c r="O70" s="524" t="s">
        <v>685</v>
      </c>
      <c r="P70" s="524" t="s">
        <v>685</v>
      </c>
      <c r="Q70" s="524" t="s">
        <v>685</v>
      </c>
      <c r="R70" s="524">
        <v>1</v>
      </c>
      <c r="S70" s="524">
        <v>1</v>
      </c>
      <c r="T70" s="524">
        <v>2</v>
      </c>
      <c r="U70" s="524" t="s">
        <v>685</v>
      </c>
      <c r="V70" s="524">
        <v>1</v>
      </c>
      <c r="W70" s="524">
        <v>1</v>
      </c>
      <c r="X70" s="524" t="s">
        <v>685</v>
      </c>
      <c r="Y70" s="524" t="s">
        <v>685</v>
      </c>
      <c r="Z70" s="524" t="s">
        <v>685</v>
      </c>
      <c r="AA70" s="524">
        <v>1</v>
      </c>
      <c r="AB70" s="524">
        <v>1</v>
      </c>
      <c r="AC70" s="524" t="s">
        <v>685</v>
      </c>
      <c r="AD70" s="524" t="s">
        <v>685</v>
      </c>
      <c r="AE70" s="524" t="s">
        <v>685</v>
      </c>
      <c r="AF70" s="524" t="s">
        <v>685</v>
      </c>
      <c r="AG70" s="524" t="s">
        <v>685</v>
      </c>
      <c r="AH70" s="524" t="s">
        <v>685</v>
      </c>
      <c r="AI70" s="515"/>
    </row>
    <row r="71" spans="1:35" ht="16.5" customHeight="1">
      <c r="A71" s="499">
        <v>333</v>
      </c>
      <c r="B71" s="499">
        <v>111</v>
      </c>
      <c r="C71" s="499" t="s">
        <v>684</v>
      </c>
      <c r="D71" s="515"/>
      <c r="E71" s="516"/>
      <c r="F71" s="517" t="s">
        <v>12</v>
      </c>
      <c r="G71" s="514">
        <v>19</v>
      </c>
      <c r="H71" s="524">
        <v>4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>
        <v>4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 t="s">
        <v>685</v>
      </c>
      <c r="S71" s="524">
        <v>1</v>
      </c>
      <c r="T71" s="524">
        <v>2</v>
      </c>
      <c r="U71" s="524" t="s">
        <v>685</v>
      </c>
      <c r="V71" s="524" t="s">
        <v>685</v>
      </c>
      <c r="W71" s="524" t="s">
        <v>685</v>
      </c>
      <c r="X71" s="524" t="s">
        <v>685</v>
      </c>
      <c r="Y71" s="524" t="s">
        <v>685</v>
      </c>
      <c r="Z71" s="524">
        <v>2</v>
      </c>
      <c r="AA71" s="524">
        <v>1</v>
      </c>
      <c r="AB71" s="524">
        <v>1</v>
      </c>
      <c r="AC71" s="524">
        <v>4</v>
      </c>
      <c r="AD71" s="524">
        <v>3</v>
      </c>
      <c r="AE71" s="524">
        <v>1</v>
      </c>
      <c r="AF71" s="524" t="s">
        <v>685</v>
      </c>
      <c r="AG71" s="524" t="s">
        <v>685</v>
      </c>
      <c r="AH71" s="524" t="s">
        <v>685</v>
      </c>
      <c r="AI71" s="515"/>
    </row>
    <row r="72" spans="1:35" ht="16.5" customHeight="1">
      <c r="A72" s="499">
        <v>510</v>
      </c>
      <c r="B72" s="499">
        <v>111</v>
      </c>
      <c r="D72" s="515"/>
      <c r="E72" s="516"/>
      <c r="F72" s="517"/>
      <c r="G72" s="51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334</v>
      </c>
      <c r="B73" s="499">
        <v>112</v>
      </c>
      <c r="C73" s="499" t="s">
        <v>684</v>
      </c>
      <c r="D73" s="518" t="s">
        <v>616</v>
      </c>
      <c r="E73" s="516" t="s">
        <v>617</v>
      </c>
      <c r="F73" s="517" t="s">
        <v>10</v>
      </c>
      <c r="G73" s="514">
        <v>10</v>
      </c>
      <c r="H73" s="524">
        <v>4</v>
      </c>
      <c r="I73" s="524" t="s">
        <v>685</v>
      </c>
      <c r="J73" s="524" t="s">
        <v>685</v>
      </c>
      <c r="K73" s="524" t="s">
        <v>685</v>
      </c>
      <c r="L73" s="524" t="s">
        <v>685</v>
      </c>
      <c r="M73" s="524">
        <v>4</v>
      </c>
      <c r="N73" s="524" t="s">
        <v>685</v>
      </c>
      <c r="O73" s="524" t="s">
        <v>685</v>
      </c>
      <c r="P73" s="524" t="s">
        <v>685</v>
      </c>
      <c r="Q73" s="524" t="s">
        <v>685</v>
      </c>
      <c r="R73" s="524" t="s">
        <v>685</v>
      </c>
      <c r="S73" s="524">
        <v>1</v>
      </c>
      <c r="T73" s="524" t="s">
        <v>685</v>
      </c>
      <c r="U73" s="524" t="s">
        <v>685</v>
      </c>
      <c r="V73" s="524" t="s">
        <v>685</v>
      </c>
      <c r="W73" s="524">
        <v>1</v>
      </c>
      <c r="X73" s="524" t="s">
        <v>685</v>
      </c>
      <c r="Y73" s="524" t="s">
        <v>685</v>
      </c>
      <c r="Z73" s="524" t="s">
        <v>685</v>
      </c>
      <c r="AA73" s="524" t="s">
        <v>685</v>
      </c>
      <c r="AB73" s="524">
        <v>2</v>
      </c>
      <c r="AC73" s="524" t="s">
        <v>685</v>
      </c>
      <c r="AD73" s="524" t="s">
        <v>685</v>
      </c>
      <c r="AE73" s="524">
        <v>2</v>
      </c>
      <c r="AF73" s="524" t="s">
        <v>685</v>
      </c>
      <c r="AG73" s="524" t="s">
        <v>685</v>
      </c>
      <c r="AH73" s="524" t="s">
        <v>685</v>
      </c>
      <c r="AI73" s="518" t="s">
        <v>616</v>
      </c>
    </row>
    <row r="74" spans="1:35" ht="16.5" customHeight="1">
      <c r="A74" s="499">
        <v>335</v>
      </c>
      <c r="B74" s="499">
        <v>112</v>
      </c>
      <c r="C74" s="499" t="s">
        <v>684</v>
      </c>
      <c r="D74" s="515"/>
      <c r="E74" s="516"/>
      <c r="F74" s="517" t="s">
        <v>11</v>
      </c>
      <c r="G74" s="514">
        <v>7</v>
      </c>
      <c r="H74" s="524">
        <v>3</v>
      </c>
      <c r="I74" s="524" t="s">
        <v>685</v>
      </c>
      <c r="J74" s="524" t="s">
        <v>685</v>
      </c>
      <c r="K74" s="524" t="s">
        <v>685</v>
      </c>
      <c r="L74" s="524" t="s">
        <v>685</v>
      </c>
      <c r="M74" s="524">
        <v>3</v>
      </c>
      <c r="N74" s="524" t="s">
        <v>685</v>
      </c>
      <c r="O74" s="524" t="s">
        <v>685</v>
      </c>
      <c r="P74" s="524" t="s">
        <v>685</v>
      </c>
      <c r="Q74" s="524" t="s">
        <v>685</v>
      </c>
      <c r="R74" s="524" t="s">
        <v>685</v>
      </c>
      <c r="S74" s="524">
        <v>1</v>
      </c>
      <c r="T74" s="524" t="s">
        <v>685</v>
      </c>
      <c r="U74" s="524" t="s">
        <v>685</v>
      </c>
      <c r="V74" s="524" t="s">
        <v>685</v>
      </c>
      <c r="W74" s="524">
        <v>1</v>
      </c>
      <c r="X74" s="524" t="s">
        <v>685</v>
      </c>
      <c r="Y74" s="524" t="s">
        <v>685</v>
      </c>
      <c r="Z74" s="524" t="s">
        <v>685</v>
      </c>
      <c r="AA74" s="524" t="s">
        <v>685</v>
      </c>
      <c r="AB74" s="524">
        <v>1</v>
      </c>
      <c r="AC74" s="524" t="s">
        <v>685</v>
      </c>
      <c r="AD74" s="524" t="s">
        <v>685</v>
      </c>
      <c r="AE74" s="524">
        <v>1</v>
      </c>
      <c r="AF74" s="524" t="s">
        <v>685</v>
      </c>
      <c r="AG74" s="524" t="s">
        <v>685</v>
      </c>
      <c r="AH74" s="524" t="s">
        <v>685</v>
      </c>
      <c r="AI74" s="515"/>
    </row>
    <row r="75" spans="1:35" ht="16.5" customHeight="1">
      <c r="A75" s="499">
        <v>336</v>
      </c>
      <c r="B75" s="499">
        <v>112</v>
      </c>
      <c r="C75" s="499" t="s">
        <v>684</v>
      </c>
      <c r="D75" s="515"/>
      <c r="E75" s="516"/>
      <c r="F75" s="517" t="s">
        <v>12</v>
      </c>
      <c r="G75" s="514">
        <v>3</v>
      </c>
      <c r="H75" s="524">
        <v>1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>
        <v>1</v>
      </c>
      <c r="N75" s="524" t="s">
        <v>685</v>
      </c>
      <c r="O75" s="524" t="s">
        <v>685</v>
      </c>
      <c r="P75" s="524" t="s">
        <v>685</v>
      </c>
      <c r="Q75" s="524" t="s">
        <v>685</v>
      </c>
      <c r="R75" s="524" t="s">
        <v>685</v>
      </c>
      <c r="S75" s="524" t="s">
        <v>685</v>
      </c>
      <c r="T75" s="524" t="s">
        <v>685</v>
      </c>
      <c r="U75" s="524" t="s">
        <v>685</v>
      </c>
      <c r="V75" s="524" t="s">
        <v>685</v>
      </c>
      <c r="W75" s="524" t="s">
        <v>685</v>
      </c>
      <c r="X75" s="524" t="s">
        <v>685</v>
      </c>
      <c r="Y75" s="524" t="s">
        <v>685</v>
      </c>
      <c r="Z75" s="524" t="s">
        <v>685</v>
      </c>
      <c r="AA75" s="524" t="s">
        <v>685</v>
      </c>
      <c r="AB75" s="524">
        <v>1</v>
      </c>
      <c r="AC75" s="524" t="s">
        <v>685</v>
      </c>
      <c r="AD75" s="524" t="s">
        <v>685</v>
      </c>
      <c r="AE75" s="524">
        <v>1</v>
      </c>
      <c r="AF75" s="524" t="s">
        <v>685</v>
      </c>
      <c r="AG75" s="524" t="s">
        <v>685</v>
      </c>
      <c r="AH75" s="524" t="s">
        <v>685</v>
      </c>
      <c r="AI75" s="515"/>
    </row>
    <row r="76" spans="1:35" ht="16.5" customHeight="1">
      <c r="A76" s="499">
        <v>511</v>
      </c>
      <c r="B76" s="499">
        <v>112</v>
      </c>
      <c r="D76" s="515"/>
      <c r="E76" s="516"/>
      <c r="F76" s="517"/>
      <c r="G76" s="51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15"/>
    </row>
    <row r="77" spans="1:35" ht="16.5" customHeight="1">
      <c r="A77" s="499">
        <v>337</v>
      </c>
      <c r="B77" s="499">
        <v>113</v>
      </c>
      <c r="C77" s="499" t="s">
        <v>684</v>
      </c>
      <c r="D77" s="518" t="s">
        <v>266</v>
      </c>
      <c r="E77" s="516" t="s">
        <v>618</v>
      </c>
      <c r="F77" s="517" t="s">
        <v>10</v>
      </c>
      <c r="G77" s="514">
        <v>2</v>
      </c>
      <c r="H77" s="524">
        <v>1</v>
      </c>
      <c r="I77" s="524">
        <v>1</v>
      </c>
      <c r="J77" s="524" t="s">
        <v>685</v>
      </c>
      <c r="K77" s="524" t="s">
        <v>685</v>
      </c>
      <c r="L77" s="524" t="s">
        <v>685</v>
      </c>
      <c r="M77" s="524">
        <v>2</v>
      </c>
      <c r="N77" s="524" t="s">
        <v>685</v>
      </c>
      <c r="O77" s="524" t="s">
        <v>685</v>
      </c>
      <c r="P77" s="524" t="s">
        <v>685</v>
      </c>
      <c r="Q77" s="524" t="s">
        <v>685</v>
      </c>
      <c r="R77" s="524" t="s">
        <v>685</v>
      </c>
      <c r="S77" s="524" t="s">
        <v>685</v>
      </c>
      <c r="T77" s="524" t="s">
        <v>685</v>
      </c>
      <c r="U77" s="524" t="s">
        <v>685</v>
      </c>
      <c r="V77" s="524" t="s">
        <v>685</v>
      </c>
      <c r="W77" s="524" t="s">
        <v>685</v>
      </c>
      <c r="X77" s="524" t="s">
        <v>685</v>
      </c>
      <c r="Y77" s="524" t="s">
        <v>685</v>
      </c>
      <c r="Z77" s="524" t="s">
        <v>685</v>
      </c>
      <c r="AA77" s="524" t="s">
        <v>685</v>
      </c>
      <c r="AB77" s="524" t="s">
        <v>685</v>
      </c>
      <c r="AC77" s="524" t="s">
        <v>685</v>
      </c>
      <c r="AD77" s="524" t="s">
        <v>685</v>
      </c>
      <c r="AE77" s="524" t="s">
        <v>685</v>
      </c>
      <c r="AF77" s="524" t="s">
        <v>685</v>
      </c>
      <c r="AG77" s="524" t="s">
        <v>685</v>
      </c>
      <c r="AH77" s="524" t="s">
        <v>685</v>
      </c>
      <c r="AI77" s="518" t="s">
        <v>266</v>
      </c>
    </row>
    <row r="78" spans="1:35" ht="16.5" customHeight="1">
      <c r="A78" s="499">
        <v>338</v>
      </c>
      <c r="B78" s="499">
        <v>113</v>
      </c>
      <c r="C78" s="499" t="s">
        <v>684</v>
      </c>
      <c r="D78" s="515"/>
      <c r="E78" s="516"/>
      <c r="F78" s="517" t="s">
        <v>11</v>
      </c>
      <c r="G78" s="514">
        <v>2</v>
      </c>
      <c r="H78" s="524">
        <v>1</v>
      </c>
      <c r="I78" s="524">
        <v>1</v>
      </c>
      <c r="J78" s="524" t="s">
        <v>685</v>
      </c>
      <c r="K78" s="524" t="s">
        <v>685</v>
      </c>
      <c r="L78" s="524" t="s">
        <v>685</v>
      </c>
      <c r="M78" s="524">
        <v>2</v>
      </c>
      <c r="N78" s="524" t="s">
        <v>685</v>
      </c>
      <c r="O78" s="524" t="s">
        <v>685</v>
      </c>
      <c r="P78" s="524" t="s">
        <v>685</v>
      </c>
      <c r="Q78" s="524" t="s">
        <v>685</v>
      </c>
      <c r="R78" s="524" t="s">
        <v>685</v>
      </c>
      <c r="S78" s="524" t="s">
        <v>685</v>
      </c>
      <c r="T78" s="524" t="s">
        <v>685</v>
      </c>
      <c r="U78" s="524" t="s">
        <v>685</v>
      </c>
      <c r="V78" s="524" t="s">
        <v>685</v>
      </c>
      <c r="W78" s="524" t="s">
        <v>685</v>
      </c>
      <c r="X78" s="524" t="s">
        <v>685</v>
      </c>
      <c r="Y78" s="524" t="s">
        <v>685</v>
      </c>
      <c r="Z78" s="524" t="s">
        <v>685</v>
      </c>
      <c r="AA78" s="524" t="s">
        <v>685</v>
      </c>
      <c r="AB78" s="524" t="s">
        <v>685</v>
      </c>
      <c r="AC78" s="524" t="s">
        <v>685</v>
      </c>
      <c r="AD78" s="524" t="s">
        <v>685</v>
      </c>
      <c r="AE78" s="524" t="s">
        <v>685</v>
      </c>
      <c r="AF78" s="524" t="s">
        <v>685</v>
      </c>
      <c r="AG78" s="524" t="s">
        <v>685</v>
      </c>
      <c r="AH78" s="524" t="s">
        <v>685</v>
      </c>
      <c r="AI78" s="515"/>
    </row>
    <row r="79" spans="1:35" ht="16.5" customHeight="1">
      <c r="A79" s="523">
        <v>339</v>
      </c>
      <c r="B79" s="523">
        <v>113</v>
      </c>
      <c r="C79" s="523" t="s">
        <v>684</v>
      </c>
      <c r="D79" s="515"/>
      <c r="E79" s="516"/>
      <c r="F79" s="517" t="s">
        <v>12</v>
      </c>
      <c r="G79" s="543" t="s">
        <v>685</v>
      </c>
      <c r="H79" s="543" t="s">
        <v>685</v>
      </c>
      <c r="I79" s="543" t="s">
        <v>685</v>
      </c>
      <c r="J79" s="543" t="s">
        <v>685</v>
      </c>
      <c r="K79" s="543" t="s">
        <v>685</v>
      </c>
      <c r="L79" s="543" t="s">
        <v>685</v>
      </c>
      <c r="M79" s="543" t="s">
        <v>685</v>
      </c>
      <c r="N79" s="543" t="s">
        <v>685</v>
      </c>
      <c r="O79" s="543" t="s">
        <v>685</v>
      </c>
      <c r="P79" s="543" t="s">
        <v>685</v>
      </c>
      <c r="Q79" s="543" t="s">
        <v>685</v>
      </c>
      <c r="R79" s="543" t="s">
        <v>685</v>
      </c>
      <c r="S79" s="543" t="s">
        <v>685</v>
      </c>
      <c r="T79" s="543" t="s">
        <v>685</v>
      </c>
      <c r="U79" s="543" t="s">
        <v>685</v>
      </c>
      <c r="V79" s="543" t="s">
        <v>685</v>
      </c>
      <c r="W79" s="543" t="s">
        <v>685</v>
      </c>
      <c r="X79" s="543" t="s">
        <v>685</v>
      </c>
      <c r="Y79" s="543" t="s">
        <v>685</v>
      </c>
      <c r="Z79" s="543" t="s">
        <v>685</v>
      </c>
      <c r="AA79" s="543" t="s">
        <v>685</v>
      </c>
      <c r="AB79" s="543" t="s">
        <v>685</v>
      </c>
      <c r="AC79" s="543" t="s">
        <v>685</v>
      </c>
      <c r="AD79" s="543" t="s">
        <v>685</v>
      </c>
      <c r="AE79" s="543" t="s">
        <v>685</v>
      </c>
      <c r="AF79" s="543" t="s">
        <v>685</v>
      </c>
      <c r="AG79" s="543" t="s">
        <v>685</v>
      </c>
      <c r="AH79" s="543" t="s">
        <v>685</v>
      </c>
      <c r="AI79" s="515"/>
    </row>
    <row r="80" spans="1:35" ht="16.5" customHeight="1">
      <c r="A80" s="519">
        <v>512</v>
      </c>
      <c r="B80" s="519">
        <v>113</v>
      </c>
      <c r="C80" s="519"/>
      <c r="D80" s="507"/>
      <c r="E80" s="520"/>
      <c r="F80" s="521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07"/>
    </row>
    <row r="81" spans="1:2" ht="13.5">
      <c r="A81" s="499">
        <v>532</v>
      </c>
      <c r="B81" s="499">
        <v>133</v>
      </c>
    </row>
    <row r="92" spans="12:28" ht="13.5">
      <c r="L92" s="537" t="s">
        <v>714</v>
      </c>
      <c r="AB92" s="537" t="s">
        <v>715</v>
      </c>
    </row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AI93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340</v>
      </c>
      <c r="B5" s="499">
        <v>114</v>
      </c>
      <c r="C5" s="499" t="s">
        <v>684</v>
      </c>
      <c r="D5" s="518" t="s">
        <v>267</v>
      </c>
      <c r="E5" s="516" t="s">
        <v>619</v>
      </c>
      <c r="F5" s="517" t="s">
        <v>10</v>
      </c>
      <c r="G5" s="514">
        <v>20</v>
      </c>
      <c r="H5" s="524">
        <v>8</v>
      </c>
      <c r="I5" s="524" t="s">
        <v>685</v>
      </c>
      <c r="J5" s="524" t="s">
        <v>685</v>
      </c>
      <c r="K5" s="524" t="s">
        <v>685</v>
      </c>
      <c r="L5" s="524" t="s">
        <v>685</v>
      </c>
      <c r="M5" s="524">
        <v>8</v>
      </c>
      <c r="N5" s="524" t="s">
        <v>685</v>
      </c>
      <c r="O5" s="524">
        <v>1</v>
      </c>
      <c r="P5" s="524">
        <v>1</v>
      </c>
      <c r="Q5" s="524">
        <v>1</v>
      </c>
      <c r="R5" s="524" t="s">
        <v>685</v>
      </c>
      <c r="S5" s="524" t="s">
        <v>685</v>
      </c>
      <c r="T5" s="524" t="s">
        <v>685</v>
      </c>
      <c r="U5" s="524" t="s">
        <v>685</v>
      </c>
      <c r="V5" s="524">
        <v>1</v>
      </c>
      <c r="W5" s="524">
        <v>1</v>
      </c>
      <c r="X5" s="524" t="s">
        <v>685</v>
      </c>
      <c r="Y5" s="524" t="s">
        <v>685</v>
      </c>
      <c r="Z5" s="524" t="s">
        <v>685</v>
      </c>
      <c r="AA5" s="524">
        <v>1</v>
      </c>
      <c r="AB5" s="524">
        <v>3</v>
      </c>
      <c r="AC5" s="524">
        <v>1</v>
      </c>
      <c r="AD5" s="524">
        <v>1</v>
      </c>
      <c r="AE5" s="524">
        <v>1</v>
      </c>
      <c r="AF5" s="524" t="s">
        <v>685</v>
      </c>
      <c r="AG5" s="524" t="s">
        <v>685</v>
      </c>
      <c r="AH5" s="524" t="s">
        <v>685</v>
      </c>
      <c r="AI5" s="518" t="s">
        <v>267</v>
      </c>
    </row>
    <row r="6" spans="1:35" ht="16.5" customHeight="1">
      <c r="A6" s="499">
        <v>341</v>
      </c>
      <c r="B6" s="499">
        <v>114</v>
      </c>
      <c r="C6" s="499" t="s">
        <v>684</v>
      </c>
      <c r="D6" s="515"/>
      <c r="E6" s="516"/>
      <c r="F6" s="517" t="s">
        <v>11</v>
      </c>
      <c r="G6" s="514">
        <v>14</v>
      </c>
      <c r="H6" s="524">
        <v>5</v>
      </c>
      <c r="I6" s="524" t="s">
        <v>685</v>
      </c>
      <c r="J6" s="524" t="s">
        <v>685</v>
      </c>
      <c r="K6" s="524" t="s">
        <v>685</v>
      </c>
      <c r="L6" s="524" t="s">
        <v>685</v>
      </c>
      <c r="M6" s="524">
        <v>5</v>
      </c>
      <c r="N6" s="524" t="s">
        <v>685</v>
      </c>
      <c r="O6" s="524">
        <v>1</v>
      </c>
      <c r="P6" s="524">
        <v>1</v>
      </c>
      <c r="Q6" s="524">
        <v>1</v>
      </c>
      <c r="R6" s="524" t="s">
        <v>685</v>
      </c>
      <c r="S6" s="524" t="s">
        <v>685</v>
      </c>
      <c r="T6" s="524" t="s">
        <v>685</v>
      </c>
      <c r="U6" s="524" t="s">
        <v>685</v>
      </c>
      <c r="V6" s="524" t="s">
        <v>685</v>
      </c>
      <c r="W6" s="524">
        <v>1</v>
      </c>
      <c r="X6" s="524" t="s">
        <v>685</v>
      </c>
      <c r="Y6" s="524" t="s">
        <v>685</v>
      </c>
      <c r="Z6" s="524" t="s">
        <v>685</v>
      </c>
      <c r="AA6" s="524">
        <v>1</v>
      </c>
      <c r="AB6" s="524">
        <v>2</v>
      </c>
      <c r="AC6" s="524" t="s">
        <v>685</v>
      </c>
      <c r="AD6" s="524">
        <v>1</v>
      </c>
      <c r="AE6" s="524">
        <v>1</v>
      </c>
      <c r="AF6" s="524" t="s">
        <v>685</v>
      </c>
      <c r="AG6" s="524" t="s">
        <v>685</v>
      </c>
      <c r="AH6" s="524" t="s">
        <v>685</v>
      </c>
      <c r="AI6" s="515"/>
    </row>
    <row r="7" spans="1:35" ht="16.5" customHeight="1">
      <c r="A7" s="499">
        <v>342</v>
      </c>
      <c r="B7" s="499">
        <v>114</v>
      </c>
      <c r="C7" s="499" t="s">
        <v>684</v>
      </c>
      <c r="D7" s="515"/>
      <c r="E7" s="516"/>
      <c r="F7" s="517" t="s">
        <v>12</v>
      </c>
      <c r="G7" s="514">
        <v>6</v>
      </c>
      <c r="H7" s="524">
        <v>3</v>
      </c>
      <c r="I7" s="524" t="s">
        <v>685</v>
      </c>
      <c r="J7" s="524" t="s">
        <v>685</v>
      </c>
      <c r="K7" s="524" t="s">
        <v>685</v>
      </c>
      <c r="L7" s="524" t="s">
        <v>685</v>
      </c>
      <c r="M7" s="524">
        <v>3</v>
      </c>
      <c r="N7" s="524" t="s">
        <v>685</v>
      </c>
      <c r="O7" s="524" t="s">
        <v>685</v>
      </c>
      <c r="P7" s="524" t="s">
        <v>685</v>
      </c>
      <c r="Q7" s="524" t="s">
        <v>685</v>
      </c>
      <c r="R7" s="524" t="s">
        <v>685</v>
      </c>
      <c r="S7" s="524" t="s">
        <v>685</v>
      </c>
      <c r="T7" s="524" t="s">
        <v>685</v>
      </c>
      <c r="U7" s="524" t="s">
        <v>685</v>
      </c>
      <c r="V7" s="524">
        <v>1</v>
      </c>
      <c r="W7" s="524" t="s">
        <v>685</v>
      </c>
      <c r="X7" s="524" t="s">
        <v>685</v>
      </c>
      <c r="Y7" s="524" t="s">
        <v>685</v>
      </c>
      <c r="Z7" s="524" t="s">
        <v>685</v>
      </c>
      <c r="AA7" s="524" t="s">
        <v>685</v>
      </c>
      <c r="AB7" s="524">
        <v>1</v>
      </c>
      <c r="AC7" s="524">
        <v>1</v>
      </c>
      <c r="AD7" s="524" t="s">
        <v>685</v>
      </c>
      <c r="AE7" s="524" t="s">
        <v>685</v>
      </c>
      <c r="AF7" s="524" t="s">
        <v>685</v>
      </c>
      <c r="AG7" s="524" t="s">
        <v>685</v>
      </c>
      <c r="AH7" s="524" t="s">
        <v>685</v>
      </c>
      <c r="AI7" s="515"/>
    </row>
    <row r="8" spans="1:35" ht="16.5" customHeight="1">
      <c r="A8" s="499">
        <v>513</v>
      </c>
      <c r="B8" s="499">
        <v>114</v>
      </c>
      <c r="D8" s="515"/>
      <c r="E8" s="516"/>
      <c r="F8" s="517"/>
      <c r="G8" s="51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15"/>
    </row>
    <row r="9" spans="1:35" ht="16.5" customHeight="1">
      <c r="A9" s="499">
        <v>343</v>
      </c>
      <c r="B9" s="499">
        <v>115</v>
      </c>
      <c r="C9" s="499" t="s">
        <v>684</v>
      </c>
      <c r="D9" s="518" t="s">
        <v>268</v>
      </c>
      <c r="E9" s="516" t="s">
        <v>620</v>
      </c>
      <c r="F9" s="517" t="s">
        <v>10</v>
      </c>
      <c r="G9" s="514">
        <v>11</v>
      </c>
      <c r="H9" s="524">
        <v>10</v>
      </c>
      <c r="I9" s="524" t="s">
        <v>685</v>
      </c>
      <c r="J9" s="524" t="s">
        <v>685</v>
      </c>
      <c r="K9" s="524" t="s">
        <v>685</v>
      </c>
      <c r="L9" s="524" t="s">
        <v>685</v>
      </c>
      <c r="M9" s="524">
        <v>10</v>
      </c>
      <c r="N9" s="524">
        <v>1</v>
      </c>
      <c r="O9" s="524" t="s">
        <v>685</v>
      </c>
      <c r="P9" s="524" t="s">
        <v>685</v>
      </c>
      <c r="Q9" s="524" t="s">
        <v>685</v>
      </c>
      <c r="R9" s="524" t="s">
        <v>685</v>
      </c>
      <c r="S9" s="524" t="s">
        <v>685</v>
      </c>
      <c r="T9" s="524" t="s">
        <v>685</v>
      </c>
      <c r="U9" s="524" t="s">
        <v>685</v>
      </c>
      <c r="V9" s="524" t="s">
        <v>685</v>
      </c>
      <c r="W9" s="524" t="s">
        <v>685</v>
      </c>
      <c r="X9" s="524" t="s">
        <v>685</v>
      </c>
      <c r="Y9" s="524" t="s">
        <v>685</v>
      </c>
      <c r="Z9" s="524" t="s">
        <v>685</v>
      </c>
      <c r="AA9" s="524" t="s">
        <v>685</v>
      </c>
      <c r="AB9" s="524" t="s">
        <v>685</v>
      </c>
      <c r="AC9" s="524" t="s">
        <v>685</v>
      </c>
      <c r="AD9" s="524" t="s">
        <v>685</v>
      </c>
      <c r="AE9" s="524" t="s">
        <v>685</v>
      </c>
      <c r="AF9" s="524" t="s">
        <v>685</v>
      </c>
      <c r="AG9" s="524" t="s">
        <v>685</v>
      </c>
      <c r="AH9" s="524" t="s">
        <v>685</v>
      </c>
      <c r="AI9" s="518" t="s">
        <v>268</v>
      </c>
    </row>
    <row r="10" spans="1:35" ht="16.5" customHeight="1">
      <c r="A10" s="499">
        <v>344</v>
      </c>
      <c r="B10" s="499">
        <v>115</v>
      </c>
      <c r="C10" s="499" t="s">
        <v>684</v>
      </c>
      <c r="D10" s="515"/>
      <c r="E10" s="516"/>
      <c r="F10" s="517" t="s">
        <v>11</v>
      </c>
      <c r="G10" s="514">
        <v>8</v>
      </c>
      <c r="H10" s="524">
        <v>8</v>
      </c>
      <c r="I10" s="524" t="s">
        <v>685</v>
      </c>
      <c r="J10" s="524" t="s">
        <v>685</v>
      </c>
      <c r="K10" s="524" t="s">
        <v>685</v>
      </c>
      <c r="L10" s="524" t="s">
        <v>685</v>
      </c>
      <c r="M10" s="524">
        <v>8</v>
      </c>
      <c r="N10" s="524" t="s">
        <v>685</v>
      </c>
      <c r="O10" s="524" t="s">
        <v>685</v>
      </c>
      <c r="P10" s="524" t="s">
        <v>685</v>
      </c>
      <c r="Q10" s="524" t="s">
        <v>685</v>
      </c>
      <c r="R10" s="524" t="s">
        <v>685</v>
      </c>
      <c r="S10" s="524" t="s">
        <v>685</v>
      </c>
      <c r="T10" s="524" t="s">
        <v>685</v>
      </c>
      <c r="U10" s="524" t="s">
        <v>685</v>
      </c>
      <c r="V10" s="524" t="s">
        <v>685</v>
      </c>
      <c r="W10" s="524" t="s">
        <v>685</v>
      </c>
      <c r="X10" s="524" t="s">
        <v>685</v>
      </c>
      <c r="Y10" s="524" t="s">
        <v>685</v>
      </c>
      <c r="Z10" s="524" t="s">
        <v>685</v>
      </c>
      <c r="AA10" s="524" t="s">
        <v>685</v>
      </c>
      <c r="AB10" s="524" t="s">
        <v>685</v>
      </c>
      <c r="AC10" s="524" t="s">
        <v>685</v>
      </c>
      <c r="AD10" s="524" t="s">
        <v>685</v>
      </c>
      <c r="AE10" s="524" t="s">
        <v>685</v>
      </c>
      <c r="AF10" s="524" t="s">
        <v>685</v>
      </c>
      <c r="AG10" s="524" t="s">
        <v>685</v>
      </c>
      <c r="AH10" s="524" t="s">
        <v>685</v>
      </c>
      <c r="AI10" s="515"/>
    </row>
    <row r="11" spans="1:35" ht="16.5" customHeight="1">
      <c r="A11" s="499">
        <v>345</v>
      </c>
      <c r="B11" s="499">
        <v>115</v>
      </c>
      <c r="C11" s="499" t="s">
        <v>684</v>
      </c>
      <c r="D11" s="515"/>
      <c r="E11" s="516"/>
      <c r="F11" s="517" t="s">
        <v>12</v>
      </c>
      <c r="G11" s="514">
        <v>3</v>
      </c>
      <c r="H11" s="524">
        <v>2</v>
      </c>
      <c r="I11" s="524" t="s">
        <v>685</v>
      </c>
      <c r="J11" s="524" t="s">
        <v>685</v>
      </c>
      <c r="K11" s="524" t="s">
        <v>685</v>
      </c>
      <c r="L11" s="524" t="s">
        <v>685</v>
      </c>
      <c r="M11" s="524">
        <v>2</v>
      </c>
      <c r="N11" s="524">
        <v>1</v>
      </c>
      <c r="O11" s="524" t="s">
        <v>685</v>
      </c>
      <c r="P11" s="524" t="s">
        <v>685</v>
      </c>
      <c r="Q11" s="524" t="s">
        <v>685</v>
      </c>
      <c r="R11" s="524" t="s">
        <v>685</v>
      </c>
      <c r="S11" s="524" t="s">
        <v>685</v>
      </c>
      <c r="T11" s="524" t="s">
        <v>685</v>
      </c>
      <c r="U11" s="524" t="s">
        <v>685</v>
      </c>
      <c r="V11" s="524" t="s">
        <v>685</v>
      </c>
      <c r="W11" s="524" t="s">
        <v>685</v>
      </c>
      <c r="X11" s="524" t="s">
        <v>685</v>
      </c>
      <c r="Y11" s="524" t="s">
        <v>685</v>
      </c>
      <c r="Z11" s="524" t="s">
        <v>685</v>
      </c>
      <c r="AA11" s="524" t="s">
        <v>685</v>
      </c>
      <c r="AB11" s="524" t="s">
        <v>685</v>
      </c>
      <c r="AC11" s="524" t="s">
        <v>685</v>
      </c>
      <c r="AD11" s="524" t="s">
        <v>685</v>
      </c>
      <c r="AE11" s="524" t="s">
        <v>685</v>
      </c>
      <c r="AF11" s="524" t="s">
        <v>685</v>
      </c>
      <c r="AG11" s="524" t="s">
        <v>685</v>
      </c>
      <c r="AH11" s="524" t="s">
        <v>685</v>
      </c>
      <c r="AI11" s="515"/>
    </row>
    <row r="12" spans="1:35" ht="16.5" customHeight="1">
      <c r="A12" s="499">
        <v>514</v>
      </c>
      <c r="B12" s="499">
        <v>115</v>
      </c>
      <c r="D12" s="515"/>
      <c r="E12" s="516"/>
      <c r="F12" s="517"/>
      <c r="G12" s="51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15"/>
    </row>
    <row r="13" spans="1:35" ht="16.5" customHeight="1">
      <c r="A13" s="499">
        <v>346</v>
      </c>
      <c r="B13" s="499">
        <v>116</v>
      </c>
      <c r="C13" s="499" t="s">
        <v>684</v>
      </c>
      <c r="D13" s="518" t="s">
        <v>269</v>
      </c>
      <c r="E13" s="516" t="s">
        <v>621</v>
      </c>
      <c r="F13" s="517" t="s">
        <v>10</v>
      </c>
      <c r="G13" s="514">
        <v>1456</v>
      </c>
      <c r="H13" s="524">
        <v>8</v>
      </c>
      <c r="I13" s="524">
        <v>2</v>
      </c>
      <c r="J13" s="524">
        <v>1</v>
      </c>
      <c r="K13" s="524" t="s">
        <v>685</v>
      </c>
      <c r="L13" s="524" t="s">
        <v>685</v>
      </c>
      <c r="M13" s="524">
        <v>11</v>
      </c>
      <c r="N13" s="524" t="s">
        <v>685</v>
      </c>
      <c r="O13" s="524" t="s">
        <v>685</v>
      </c>
      <c r="P13" s="524" t="s">
        <v>685</v>
      </c>
      <c r="Q13" s="524">
        <v>2</v>
      </c>
      <c r="R13" s="524">
        <v>5</v>
      </c>
      <c r="S13" s="524" t="s">
        <v>685</v>
      </c>
      <c r="T13" s="524">
        <v>2</v>
      </c>
      <c r="U13" s="524">
        <v>3</v>
      </c>
      <c r="V13" s="524">
        <v>6</v>
      </c>
      <c r="W13" s="524">
        <v>9</v>
      </c>
      <c r="X13" s="524">
        <v>19</v>
      </c>
      <c r="Y13" s="524">
        <v>16</v>
      </c>
      <c r="Z13" s="524">
        <v>13</v>
      </c>
      <c r="AA13" s="524">
        <v>21</v>
      </c>
      <c r="AB13" s="524">
        <v>55</v>
      </c>
      <c r="AC13" s="524">
        <v>168</v>
      </c>
      <c r="AD13" s="524">
        <v>248</v>
      </c>
      <c r="AE13" s="524">
        <v>471</v>
      </c>
      <c r="AF13" s="524">
        <v>315</v>
      </c>
      <c r="AG13" s="524">
        <v>92</v>
      </c>
      <c r="AH13" s="524" t="s">
        <v>685</v>
      </c>
      <c r="AI13" s="518" t="s">
        <v>269</v>
      </c>
    </row>
    <row r="14" spans="1:35" ht="16.5" customHeight="1">
      <c r="A14" s="499">
        <v>347</v>
      </c>
      <c r="B14" s="499">
        <v>116</v>
      </c>
      <c r="C14" s="499" t="s">
        <v>684</v>
      </c>
      <c r="D14" s="515"/>
      <c r="E14" s="516"/>
      <c r="F14" s="517" t="s">
        <v>11</v>
      </c>
      <c r="G14" s="514">
        <v>447</v>
      </c>
      <c r="H14" s="524">
        <v>5</v>
      </c>
      <c r="I14" s="524">
        <v>1</v>
      </c>
      <c r="J14" s="524" t="s">
        <v>685</v>
      </c>
      <c r="K14" s="524" t="s">
        <v>685</v>
      </c>
      <c r="L14" s="524" t="s">
        <v>685</v>
      </c>
      <c r="M14" s="524">
        <v>6</v>
      </c>
      <c r="N14" s="524" t="s">
        <v>685</v>
      </c>
      <c r="O14" s="524" t="s">
        <v>685</v>
      </c>
      <c r="P14" s="524" t="s">
        <v>685</v>
      </c>
      <c r="Q14" s="524">
        <v>2</v>
      </c>
      <c r="R14" s="524">
        <v>3</v>
      </c>
      <c r="S14" s="524" t="s">
        <v>685</v>
      </c>
      <c r="T14" s="524">
        <v>2</v>
      </c>
      <c r="U14" s="524">
        <v>2</v>
      </c>
      <c r="V14" s="524">
        <v>6</v>
      </c>
      <c r="W14" s="524">
        <v>8</v>
      </c>
      <c r="X14" s="524">
        <v>16</v>
      </c>
      <c r="Y14" s="524">
        <v>16</v>
      </c>
      <c r="Z14" s="524">
        <v>11</v>
      </c>
      <c r="AA14" s="524">
        <v>15</v>
      </c>
      <c r="AB14" s="524">
        <v>29</v>
      </c>
      <c r="AC14" s="524">
        <v>55</v>
      </c>
      <c r="AD14" s="524">
        <v>78</v>
      </c>
      <c r="AE14" s="524">
        <v>121</v>
      </c>
      <c r="AF14" s="524">
        <v>65</v>
      </c>
      <c r="AG14" s="524">
        <v>12</v>
      </c>
      <c r="AH14" s="524" t="s">
        <v>685</v>
      </c>
      <c r="AI14" s="515"/>
    </row>
    <row r="15" spans="1:35" ht="16.5" customHeight="1">
      <c r="A15" s="499">
        <v>348</v>
      </c>
      <c r="B15" s="499">
        <v>116</v>
      </c>
      <c r="C15" s="499" t="s">
        <v>684</v>
      </c>
      <c r="D15" s="515"/>
      <c r="E15" s="516"/>
      <c r="F15" s="517" t="s">
        <v>12</v>
      </c>
      <c r="G15" s="514">
        <v>1009</v>
      </c>
      <c r="H15" s="524">
        <v>3</v>
      </c>
      <c r="I15" s="524">
        <v>1</v>
      </c>
      <c r="J15" s="524">
        <v>1</v>
      </c>
      <c r="K15" s="524" t="s">
        <v>685</v>
      </c>
      <c r="L15" s="524" t="s">
        <v>685</v>
      </c>
      <c r="M15" s="524">
        <v>5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>
        <v>2</v>
      </c>
      <c r="S15" s="524" t="s">
        <v>685</v>
      </c>
      <c r="T15" s="524" t="s">
        <v>685</v>
      </c>
      <c r="U15" s="524">
        <v>1</v>
      </c>
      <c r="V15" s="524" t="s">
        <v>685</v>
      </c>
      <c r="W15" s="524">
        <v>1</v>
      </c>
      <c r="X15" s="524">
        <v>3</v>
      </c>
      <c r="Y15" s="524" t="s">
        <v>685</v>
      </c>
      <c r="Z15" s="524">
        <v>2</v>
      </c>
      <c r="AA15" s="524">
        <v>6</v>
      </c>
      <c r="AB15" s="524">
        <v>26</v>
      </c>
      <c r="AC15" s="524">
        <v>113</v>
      </c>
      <c r="AD15" s="524">
        <v>170</v>
      </c>
      <c r="AE15" s="524">
        <v>350</v>
      </c>
      <c r="AF15" s="524">
        <v>250</v>
      </c>
      <c r="AG15" s="524">
        <v>80</v>
      </c>
      <c r="AH15" s="524" t="s">
        <v>685</v>
      </c>
      <c r="AI15" s="515"/>
    </row>
    <row r="16" spans="1:35" ht="16.5" customHeight="1">
      <c r="A16" s="499">
        <v>515</v>
      </c>
      <c r="B16" s="499">
        <v>116</v>
      </c>
      <c r="D16" s="515"/>
      <c r="E16" s="516"/>
      <c r="F16" s="517"/>
      <c r="G16" s="51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15"/>
    </row>
    <row r="17" spans="1:35" ht="16.5" customHeight="1">
      <c r="A17" s="499">
        <v>349</v>
      </c>
      <c r="B17" s="499">
        <v>117</v>
      </c>
      <c r="C17" s="499" t="s">
        <v>684</v>
      </c>
      <c r="D17" s="518" t="s">
        <v>270</v>
      </c>
      <c r="E17" s="516" t="s">
        <v>622</v>
      </c>
      <c r="F17" s="517" t="s">
        <v>10</v>
      </c>
      <c r="G17" s="514">
        <v>1217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 t="s">
        <v>685</v>
      </c>
      <c r="R17" s="524" t="s">
        <v>685</v>
      </c>
      <c r="S17" s="524" t="s">
        <v>685</v>
      </c>
      <c r="T17" s="524" t="s">
        <v>685</v>
      </c>
      <c r="U17" s="524" t="s">
        <v>685</v>
      </c>
      <c r="V17" s="524" t="s">
        <v>685</v>
      </c>
      <c r="W17" s="524" t="s">
        <v>685</v>
      </c>
      <c r="X17" s="524" t="s">
        <v>685</v>
      </c>
      <c r="Y17" s="524" t="s">
        <v>685</v>
      </c>
      <c r="Z17" s="524">
        <v>3</v>
      </c>
      <c r="AA17" s="524">
        <v>4</v>
      </c>
      <c r="AB17" s="524">
        <v>28</v>
      </c>
      <c r="AC17" s="524">
        <v>128</v>
      </c>
      <c r="AD17" s="524">
        <v>223</v>
      </c>
      <c r="AE17" s="524">
        <v>442</v>
      </c>
      <c r="AF17" s="524">
        <v>300</v>
      </c>
      <c r="AG17" s="524">
        <v>89</v>
      </c>
      <c r="AH17" s="524" t="s">
        <v>685</v>
      </c>
      <c r="AI17" s="518" t="s">
        <v>270</v>
      </c>
    </row>
    <row r="18" spans="1:35" ht="16.5" customHeight="1">
      <c r="A18" s="499">
        <v>350</v>
      </c>
      <c r="B18" s="499">
        <v>117</v>
      </c>
      <c r="C18" s="499" t="s">
        <v>684</v>
      </c>
      <c r="D18" s="515"/>
      <c r="E18" s="516"/>
      <c r="F18" s="517" t="s">
        <v>11</v>
      </c>
      <c r="G18" s="514">
        <v>313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 t="s">
        <v>685</v>
      </c>
      <c r="R18" s="524" t="s">
        <v>685</v>
      </c>
      <c r="S18" s="524" t="s">
        <v>685</v>
      </c>
      <c r="T18" s="524" t="s">
        <v>685</v>
      </c>
      <c r="U18" s="524" t="s">
        <v>685</v>
      </c>
      <c r="V18" s="524" t="s">
        <v>685</v>
      </c>
      <c r="W18" s="524" t="s">
        <v>685</v>
      </c>
      <c r="X18" s="524" t="s">
        <v>685</v>
      </c>
      <c r="Y18" s="524" t="s">
        <v>685</v>
      </c>
      <c r="Z18" s="524">
        <v>3</v>
      </c>
      <c r="AA18" s="524">
        <v>2</v>
      </c>
      <c r="AB18" s="524">
        <v>18</v>
      </c>
      <c r="AC18" s="524">
        <v>42</v>
      </c>
      <c r="AD18" s="524">
        <v>64</v>
      </c>
      <c r="AE18" s="524">
        <v>109</v>
      </c>
      <c r="AF18" s="524">
        <v>63</v>
      </c>
      <c r="AG18" s="524">
        <v>12</v>
      </c>
      <c r="AH18" s="524" t="s">
        <v>685</v>
      </c>
      <c r="AI18" s="515"/>
    </row>
    <row r="19" spans="1:35" ht="16.5" customHeight="1">
      <c r="A19" s="499">
        <v>351</v>
      </c>
      <c r="B19" s="499">
        <v>117</v>
      </c>
      <c r="C19" s="499" t="s">
        <v>684</v>
      </c>
      <c r="D19" s="515"/>
      <c r="E19" s="516"/>
      <c r="F19" s="517" t="s">
        <v>12</v>
      </c>
      <c r="G19" s="514">
        <v>904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 t="s">
        <v>685</v>
      </c>
      <c r="U19" s="524" t="s">
        <v>685</v>
      </c>
      <c r="V19" s="524" t="s">
        <v>685</v>
      </c>
      <c r="W19" s="524" t="s">
        <v>685</v>
      </c>
      <c r="X19" s="524" t="s">
        <v>685</v>
      </c>
      <c r="Y19" s="524" t="s">
        <v>685</v>
      </c>
      <c r="Z19" s="524" t="s">
        <v>685</v>
      </c>
      <c r="AA19" s="524">
        <v>2</v>
      </c>
      <c r="AB19" s="524">
        <v>10</v>
      </c>
      <c r="AC19" s="524">
        <v>86</v>
      </c>
      <c r="AD19" s="524">
        <v>159</v>
      </c>
      <c r="AE19" s="524">
        <v>333</v>
      </c>
      <c r="AF19" s="524">
        <v>237</v>
      </c>
      <c r="AG19" s="524">
        <v>77</v>
      </c>
      <c r="AH19" s="524" t="s">
        <v>685</v>
      </c>
      <c r="AI19" s="515"/>
    </row>
    <row r="20" spans="1:35" ht="16.5" customHeight="1">
      <c r="A20" s="499">
        <v>516</v>
      </c>
      <c r="B20" s="499">
        <v>117</v>
      </c>
      <c r="D20" s="515"/>
      <c r="E20" s="516"/>
      <c r="F20" s="517"/>
      <c r="G20" s="51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352</v>
      </c>
      <c r="B21" s="499">
        <v>118</v>
      </c>
      <c r="C21" s="499" t="s">
        <v>684</v>
      </c>
      <c r="D21" s="518" t="s">
        <v>271</v>
      </c>
      <c r="E21" s="516" t="s">
        <v>623</v>
      </c>
      <c r="F21" s="517" t="s">
        <v>10</v>
      </c>
      <c r="G21" s="514">
        <v>8</v>
      </c>
      <c r="H21" s="524">
        <v>6</v>
      </c>
      <c r="I21" s="524">
        <v>2</v>
      </c>
      <c r="J21" s="524" t="s">
        <v>685</v>
      </c>
      <c r="K21" s="524" t="s">
        <v>685</v>
      </c>
      <c r="L21" s="524" t="s">
        <v>685</v>
      </c>
      <c r="M21" s="524">
        <v>8</v>
      </c>
      <c r="N21" s="524" t="s">
        <v>685</v>
      </c>
      <c r="O21" s="524" t="s">
        <v>685</v>
      </c>
      <c r="P21" s="524" t="s">
        <v>685</v>
      </c>
      <c r="Q21" s="524" t="s">
        <v>685</v>
      </c>
      <c r="R21" s="524" t="s">
        <v>685</v>
      </c>
      <c r="S21" s="524" t="s">
        <v>685</v>
      </c>
      <c r="T21" s="524" t="s">
        <v>685</v>
      </c>
      <c r="U21" s="524" t="s">
        <v>685</v>
      </c>
      <c r="V21" s="524" t="s">
        <v>685</v>
      </c>
      <c r="W21" s="524" t="s">
        <v>685</v>
      </c>
      <c r="X21" s="524" t="s">
        <v>685</v>
      </c>
      <c r="Y21" s="524" t="s">
        <v>685</v>
      </c>
      <c r="Z21" s="524" t="s">
        <v>685</v>
      </c>
      <c r="AA21" s="524" t="s">
        <v>685</v>
      </c>
      <c r="AB21" s="524" t="s">
        <v>685</v>
      </c>
      <c r="AC21" s="524" t="s">
        <v>685</v>
      </c>
      <c r="AD21" s="524" t="s">
        <v>685</v>
      </c>
      <c r="AE21" s="524" t="s">
        <v>685</v>
      </c>
      <c r="AF21" s="524" t="s">
        <v>685</v>
      </c>
      <c r="AG21" s="524" t="s">
        <v>685</v>
      </c>
      <c r="AH21" s="524" t="s">
        <v>685</v>
      </c>
      <c r="AI21" s="518" t="s">
        <v>271</v>
      </c>
    </row>
    <row r="22" spans="1:35" ht="16.5" customHeight="1">
      <c r="A22" s="499">
        <v>353</v>
      </c>
      <c r="B22" s="499">
        <v>118</v>
      </c>
      <c r="C22" s="499" t="s">
        <v>684</v>
      </c>
      <c r="D22" s="515"/>
      <c r="E22" s="516"/>
      <c r="F22" s="517" t="s">
        <v>11</v>
      </c>
      <c r="G22" s="514">
        <v>5</v>
      </c>
      <c r="H22" s="524">
        <v>4</v>
      </c>
      <c r="I22" s="524">
        <v>1</v>
      </c>
      <c r="J22" s="524" t="s">
        <v>685</v>
      </c>
      <c r="K22" s="524" t="s">
        <v>685</v>
      </c>
      <c r="L22" s="524" t="s">
        <v>685</v>
      </c>
      <c r="M22" s="524">
        <v>5</v>
      </c>
      <c r="N22" s="524" t="s">
        <v>685</v>
      </c>
      <c r="O22" s="524" t="s">
        <v>685</v>
      </c>
      <c r="P22" s="524" t="s">
        <v>685</v>
      </c>
      <c r="Q22" s="524" t="s">
        <v>685</v>
      </c>
      <c r="R22" s="524" t="s">
        <v>685</v>
      </c>
      <c r="S22" s="524" t="s">
        <v>685</v>
      </c>
      <c r="T22" s="524" t="s">
        <v>685</v>
      </c>
      <c r="U22" s="524" t="s">
        <v>685</v>
      </c>
      <c r="V22" s="524" t="s">
        <v>685</v>
      </c>
      <c r="W22" s="524" t="s">
        <v>685</v>
      </c>
      <c r="X22" s="524" t="s">
        <v>685</v>
      </c>
      <c r="Y22" s="524" t="s">
        <v>685</v>
      </c>
      <c r="Z22" s="524" t="s">
        <v>685</v>
      </c>
      <c r="AA22" s="524" t="s">
        <v>685</v>
      </c>
      <c r="AB22" s="524" t="s">
        <v>685</v>
      </c>
      <c r="AC22" s="524" t="s">
        <v>685</v>
      </c>
      <c r="AD22" s="524" t="s">
        <v>685</v>
      </c>
      <c r="AE22" s="524" t="s">
        <v>685</v>
      </c>
      <c r="AF22" s="524" t="s">
        <v>685</v>
      </c>
      <c r="AG22" s="524" t="s">
        <v>685</v>
      </c>
      <c r="AH22" s="524" t="s">
        <v>685</v>
      </c>
      <c r="AI22" s="515"/>
    </row>
    <row r="23" spans="1:35" ht="16.5" customHeight="1">
      <c r="A23" s="499">
        <v>354</v>
      </c>
      <c r="B23" s="499">
        <v>118</v>
      </c>
      <c r="C23" s="499" t="s">
        <v>684</v>
      </c>
      <c r="D23" s="515"/>
      <c r="E23" s="516"/>
      <c r="F23" s="517" t="s">
        <v>12</v>
      </c>
      <c r="G23" s="514">
        <v>3</v>
      </c>
      <c r="H23" s="524">
        <v>2</v>
      </c>
      <c r="I23" s="524">
        <v>1</v>
      </c>
      <c r="J23" s="524" t="s">
        <v>685</v>
      </c>
      <c r="K23" s="524" t="s">
        <v>685</v>
      </c>
      <c r="L23" s="524" t="s">
        <v>685</v>
      </c>
      <c r="M23" s="524">
        <v>3</v>
      </c>
      <c r="N23" s="524" t="s">
        <v>685</v>
      </c>
      <c r="O23" s="524" t="s">
        <v>685</v>
      </c>
      <c r="P23" s="524" t="s">
        <v>685</v>
      </c>
      <c r="Q23" s="524" t="s">
        <v>685</v>
      </c>
      <c r="R23" s="524" t="s">
        <v>685</v>
      </c>
      <c r="S23" s="524" t="s">
        <v>685</v>
      </c>
      <c r="T23" s="524" t="s">
        <v>685</v>
      </c>
      <c r="U23" s="524" t="s">
        <v>685</v>
      </c>
      <c r="V23" s="524" t="s">
        <v>685</v>
      </c>
      <c r="W23" s="524" t="s">
        <v>685</v>
      </c>
      <c r="X23" s="524" t="s">
        <v>685</v>
      </c>
      <c r="Y23" s="524" t="s">
        <v>685</v>
      </c>
      <c r="Z23" s="524" t="s">
        <v>685</v>
      </c>
      <c r="AA23" s="524" t="s">
        <v>685</v>
      </c>
      <c r="AB23" s="524" t="s">
        <v>685</v>
      </c>
      <c r="AC23" s="524" t="s">
        <v>685</v>
      </c>
      <c r="AD23" s="524" t="s">
        <v>685</v>
      </c>
      <c r="AE23" s="524" t="s">
        <v>685</v>
      </c>
      <c r="AF23" s="524" t="s">
        <v>685</v>
      </c>
      <c r="AG23" s="524" t="s">
        <v>685</v>
      </c>
      <c r="AH23" s="524" t="s">
        <v>685</v>
      </c>
      <c r="AI23" s="515"/>
    </row>
    <row r="24" spans="1:35" ht="16.5" customHeight="1">
      <c r="A24" s="499">
        <v>517</v>
      </c>
      <c r="B24" s="499">
        <v>118</v>
      </c>
      <c r="D24" s="515"/>
      <c r="E24" s="516"/>
      <c r="F24" s="517"/>
      <c r="G24" s="51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355</v>
      </c>
      <c r="B25" s="499">
        <v>119</v>
      </c>
      <c r="C25" s="499" t="s">
        <v>684</v>
      </c>
      <c r="D25" s="518" t="s">
        <v>273</v>
      </c>
      <c r="E25" s="516" t="s">
        <v>624</v>
      </c>
      <c r="F25" s="517" t="s">
        <v>10</v>
      </c>
      <c r="G25" s="514">
        <v>231</v>
      </c>
      <c r="H25" s="524">
        <v>2</v>
      </c>
      <c r="I25" s="524" t="s">
        <v>685</v>
      </c>
      <c r="J25" s="524">
        <v>1</v>
      </c>
      <c r="K25" s="524" t="s">
        <v>685</v>
      </c>
      <c r="L25" s="524" t="s">
        <v>685</v>
      </c>
      <c r="M25" s="524">
        <v>3</v>
      </c>
      <c r="N25" s="524" t="s">
        <v>685</v>
      </c>
      <c r="O25" s="524" t="s">
        <v>685</v>
      </c>
      <c r="P25" s="524" t="s">
        <v>685</v>
      </c>
      <c r="Q25" s="524">
        <v>2</v>
      </c>
      <c r="R25" s="524">
        <v>5</v>
      </c>
      <c r="S25" s="524" t="s">
        <v>685</v>
      </c>
      <c r="T25" s="524">
        <v>2</v>
      </c>
      <c r="U25" s="524">
        <v>3</v>
      </c>
      <c r="V25" s="524">
        <v>6</v>
      </c>
      <c r="W25" s="524">
        <v>9</v>
      </c>
      <c r="X25" s="524">
        <v>19</v>
      </c>
      <c r="Y25" s="524">
        <v>16</v>
      </c>
      <c r="Z25" s="524">
        <v>10</v>
      </c>
      <c r="AA25" s="524">
        <v>17</v>
      </c>
      <c r="AB25" s="524">
        <v>27</v>
      </c>
      <c r="AC25" s="524">
        <v>40</v>
      </c>
      <c r="AD25" s="524">
        <v>25</v>
      </c>
      <c r="AE25" s="524">
        <v>29</v>
      </c>
      <c r="AF25" s="524">
        <v>15</v>
      </c>
      <c r="AG25" s="524">
        <v>3</v>
      </c>
      <c r="AH25" s="524" t="s">
        <v>685</v>
      </c>
      <c r="AI25" s="518" t="s">
        <v>273</v>
      </c>
    </row>
    <row r="26" spans="1:35" ht="16.5" customHeight="1">
      <c r="A26" s="499">
        <v>356</v>
      </c>
      <c r="B26" s="499">
        <v>119</v>
      </c>
      <c r="C26" s="499" t="s">
        <v>684</v>
      </c>
      <c r="D26" s="515"/>
      <c r="E26" s="516"/>
      <c r="F26" s="517" t="s">
        <v>11</v>
      </c>
      <c r="G26" s="514">
        <v>129</v>
      </c>
      <c r="H26" s="524">
        <v>1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>
        <v>1</v>
      </c>
      <c r="N26" s="524" t="s">
        <v>685</v>
      </c>
      <c r="O26" s="524" t="s">
        <v>685</v>
      </c>
      <c r="P26" s="524" t="s">
        <v>685</v>
      </c>
      <c r="Q26" s="524">
        <v>2</v>
      </c>
      <c r="R26" s="524">
        <v>3</v>
      </c>
      <c r="S26" s="524" t="s">
        <v>685</v>
      </c>
      <c r="T26" s="524">
        <v>2</v>
      </c>
      <c r="U26" s="524">
        <v>2</v>
      </c>
      <c r="V26" s="524">
        <v>6</v>
      </c>
      <c r="W26" s="524">
        <v>8</v>
      </c>
      <c r="X26" s="524">
        <v>16</v>
      </c>
      <c r="Y26" s="524">
        <v>16</v>
      </c>
      <c r="Z26" s="524">
        <v>8</v>
      </c>
      <c r="AA26" s="524">
        <v>13</v>
      </c>
      <c r="AB26" s="524">
        <v>11</v>
      </c>
      <c r="AC26" s="524">
        <v>13</v>
      </c>
      <c r="AD26" s="524">
        <v>14</v>
      </c>
      <c r="AE26" s="524">
        <v>12</v>
      </c>
      <c r="AF26" s="524">
        <v>2</v>
      </c>
      <c r="AG26" s="524" t="s">
        <v>685</v>
      </c>
      <c r="AH26" s="524" t="s">
        <v>685</v>
      </c>
      <c r="AI26" s="515"/>
    </row>
    <row r="27" spans="1:35" ht="16.5" customHeight="1">
      <c r="A27" s="499">
        <v>357</v>
      </c>
      <c r="B27" s="499">
        <v>119</v>
      </c>
      <c r="C27" s="499" t="s">
        <v>684</v>
      </c>
      <c r="D27" s="515"/>
      <c r="E27" s="516"/>
      <c r="F27" s="517" t="s">
        <v>12</v>
      </c>
      <c r="G27" s="514">
        <v>102</v>
      </c>
      <c r="H27" s="524">
        <v>1</v>
      </c>
      <c r="I27" s="524" t="s">
        <v>685</v>
      </c>
      <c r="J27" s="524">
        <v>1</v>
      </c>
      <c r="K27" s="524" t="s">
        <v>685</v>
      </c>
      <c r="L27" s="524" t="s">
        <v>685</v>
      </c>
      <c r="M27" s="524">
        <v>2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>
        <v>2</v>
      </c>
      <c r="S27" s="524" t="s">
        <v>685</v>
      </c>
      <c r="T27" s="524" t="s">
        <v>685</v>
      </c>
      <c r="U27" s="524">
        <v>1</v>
      </c>
      <c r="V27" s="524" t="s">
        <v>685</v>
      </c>
      <c r="W27" s="524">
        <v>1</v>
      </c>
      <c r="X27" s="524">
        <v>3</v>
      </c>
      <c r="Y27" s="524" t="s">
        <v>685</v>
      </c>
      <c r="Z27" s="524">
        <v>2</v>
      </c>
      <c r="AA27" s="524">
        <v>4</v>
      </c>
      <c r="AB27" s="524">
        <v>16</v>
      </c>
      <c r="AC27" s="524">
        <v>27</v>
      </c>
      <c r="AD27" s="524">
        <v>11</v>
      </c>
      <c r="AE27" s="524">
        <v>17</v>
      </c>
      <c r="AF27" s="524">
        <v>13</v>
      </c>
      <c r="AG27" s="524">
        <v>3</v>
      </c>
      <c r="AH27" s="524" t="s">
        <v>685</v>
      </c>
      <c r="AI27" s="515"/>
    </row>
    <row r="28" spans="1:35" ht="16.5" customHeight="1">
      <c r="A28" s="499">
        <v>518</v>
      </c>
      <c r="B28" s="499">
        <v>119</v>
      </c>
      <c r="D28" s="515"/>
      <c r="E28" s="516"/>
      <c r="F28" s="517"/>
      <c r="G28" s="51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358</v>
      </c>
      <c r="B29" s="499">
        <v>120</v>
      </c>
      <c r="C29" s="499" t="s">
        <v>684</v>
      </c>
      <c r="D29" s="518" t="s">
        <v>274</v>
      </c>
      <c r="E29" s="516" t="s">
        <v>625</v>
      </c>
      <c r="F29" s="517" t="s">
        <v>10</v>
      </c>
      <c r="G29" s="514">
        <v>2097</v>
      </c>
      <c r="H29" s="524">
        <v>8</v>
      </c>
      <c r="I29" s="524">
        <v>4</v>
      </c>
      <c r="J29" s="524">
        <v>1</v>
      </c>
      <c r="K29" s="524">
        <v>3</v>
      </c>
      <c r="L29" s="524">
        <v>2</v>
      </c>
      <c r="M29" s="524">
        <v>18</v>
      </c>
      <c r="N29" s="524">
        <v>5</v>
      </c>
      <c r="O29" s="524">
        <v>5</v>
      </c>
      <c r="P29" s="524">
        <v>43</v>
      </c>
      <c r="Q29" s="524">
        <v>50</v>
      </c>
      <c r="R29" s="524">
        <v>55</v>
      </c>
      <c r="S29" s="524">
        <v>80</v>
      </c>
      <c r="T29" s="524">
        <v>83</v>
      </c>
      <c r="U29" s="524">
        <v>79</v>
      </c>
      <c r="V29" s="524">
        <v>95</v>
      </c>
      <c r="W29" s="524">
        <v>113</v>
      </c>
      <c r="X29" s="524">
        <v>189</v>
      </c>
      <c r="Y29" s="524">
        <v>153</v>
      </c>
      <c r="Z29" s="524">
        <v>152</v>
      </c>
      <c r="AA29" s="524">
        <v>182</v>
      </c>
      <c r="AB29" s="524">
        <v>236</v>
      </c>
      <c r="AC29" s="524">
        <v>210</v>
      </c>
      <c r="AD29" s="524">
        <v>165</v>
      </c>
      <c r="AE29" s="524">
        <v>131</v>
      </c>
      <c r="AF29" s="524">
        <v>49</v>
      </c>
      <c r="AG29" s="524">
        <v>4</v>
      </c>
      <c r="AH29" s="524" t="s">
        <v>685</v>
      </c>
      <c r="AI29" s="518" t="s">
        <v>274</v>
      </c>
    </row>
    <row r="30" spans="1:35" ht="16.5" customHeight="1">
      <c r="A30" s="499">
        <v>359</v>
      </c>
      <c r="B30" s="499">
        <v>120</v>
      </c>
      <c r="C30" s="499" t="s">
        <v>684</v>
      </c>
      <c r="D30" s="515"/>
      <c r="E30" s="516"/>
      <c r="F30" s="517" t="s">
        <v>11</v>
      </c>
      <c r="G30" s="514">
        <v>1349</v>
      </c>
      <c r="H30" s="524">
        <v>5</v>
      </c>
      <c r="I30" s="524">
        <v>2</v>
      </c>
      <c r="J30" s="524">
        <v>1</v>
      </c>
      <c r="K30" s="524">
        <v>1</v>
      </c>
      <c r="L30" s="524">
        <v>1</v>
      </c>
      <c r="M30" s="524">
        <v>10</v>
      </c>
      <c r="N30" s="524">
        <v>1</v>
      </c>
      <c r="O30" s="524">
        <v>5</v>
      </c>
      <c r="P30" s="524">
        <v>29</v>
      </c>
      <c r="Q30" s="524">
        <v>34</v>
      </c>
      <c r="R30" s="524">
        <v>37</v>
      </c>
      <c r="S30" s="524">
        <v>70</v>
      </c>
      <c r="T30" s="524">
        <v>67</v>
      </c>
      <c r="U30" s="524">
        <v>58</v>
      </c>
      <c r="V30" s="524">
        <v>83</v>
      </c>
      <c r="W30" s="524">
        <v>88</v>
      </c>
      <c r="X30" s="524">
        <v>153</v>
      </c>
      <c r="Y30" s="524">
        <v>112</v>
      </c>
      <c r="Z30" s="524">
        <v>99</v>
      </c>
      <c r="AA30" s="524">
        <v>121</v>
      </c>
      <c r="AB30" s="524">
        <v>143</v>
      </c>
      <c r="AC30" s="524">
        <v>98</v>
      </c>
      <c r="AD30" s="524">
        <v>71</v>
      </c>
      <c r="AE30" s="524">
        <v>55</v>
      </c>
      <c r="AF30" s="524">
        <v>14</v>
      </c>
      <c r="AG30" s="524">
        <v>1</v>
      </c>
      <c r="AH30" s="524" t="s">
        <v>685</v>
      </c>
      <c r="AI30" s="515"/>
    </row>
    <row r="31" spans="1:35" ht="16.5" customHeight="1">
      <c r="A31" s="499">
        <v>360</v>
      </c>
      <c r="B31" s="499">
        <v>120</v>
      </c>
      <c r="C31" s="499" t="s">
        <v>684</v>
      </c>
      <c r="D31" s="515"/>
      <c r="E31" s="516"/>
      <c r="F31" s="517" t="s">
        <v>12</v>
      </c>
      <c r="G31" s="514">
        <v>748</v>
      </c>
      <c r="H31" s="524">
        <v>3</v>
      </c>
      <c r="I31" s="524">
        <v>2</v>
      </c>
      <c r="J31" s="524" t="s">
        <v>685</v>
      </c>
      <c r="K31" s="524">
        <v>2</v>
      </c>
      <c r="L31" s="524">
        <v>1</v>
      </c>
      <c r="M31" s="524">
        <v>8</v>
      </c>
      <c r="N31" s="524">
        <v>4</v>
      </c>
      <c r="O31" s="524" t="s">
        <v>685</v>
      </c>
      <c r="P31" s="524">
        <v>14</v>
      </c>
      <c r="Q31" s="524">
        <v>16</v>
      </c>
      <c r="R31" s="524">
        <v>18</v>
      </c>
      <c r="S31" s="524">
        <v>10</v>
      </c>
      <c r="T31" s="524">
        <v>16</v>
      </c>
      <c r="U31" s="524">
        <v>21</v>
      </c>
      <c r="V31" s="524">
        <v>12</v>
      </c>
      <c r="W31" s="524">
        <v>25</v>
      </c>
      <c r="X31" s="524">
        <v>36</v>
      </c>
      <c r="Y31" s="524">
        <v>41</v>
      </c>
      <c r="Z31" s="524">
        <v>53</v>
      </c>
      <c r="AA31" s="524">
        <v>61</v>
      </c>
      <c r="AB31" s="524">
        <v>93</v>
      </c>
      <c r="AC31" s="524">
        <v>112</v>
      </c>
      <c r="AD31" s="524">
        <v>94</v>
      </c>
      <c r="AE31" s="524">
        <v>76</v>
      </c>
      <c r="AF31" s="524">
        <v>35</v>
      </c>
      <c r="AG31" s="524">
        <v>3</v>
      </c>
      <c r="AH31" s="524" t="s">
        <v>685</v>
      </c>
      <c r="AI31" s="515"/>
    </row>
    <row r="32" spans="1:35" ht="16.5" customHeight="1">
      <c r="A32" s="499">
        <v>519</v>
      </c>
      <c r="B32" s="499">
        <v>120</v>
      </c>
      <c r="D32" s="515"/>
      <c r="E32" s="516"/>
      <c r="F32" s="517"/>
      <c r="G32" s="51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361</v>
      </c>
      <c r="B33" s="499">
        <v>121</v>
      </c>
      <c r="C33" s="499" t="s">
        <v>684</v>
      </c>
      <c r="D33" s="518" t="s">
        <v>275</v>
      </c>
      <c r="E33" s="516" t="s">
        <v>626</v>
      </c>
      <c r="F33" s="517" t="s">
        <v>10</v>
      </c>
      <c r="G33" s="514">
        <v>1178</v>
      </c>
      <c r="H33" s="524">
        <v>7</v>
      </c>
      <c r="I33" s="524">
        <v>4</v>
      </c>
      <c r="J33" s="524">
        <v>1</v>
      </c>
      <c r="K33" s="524">
        <v>2</v>
      </c>
      <c r="L33" s="524">
        <v>1</v>
      </c>
      <c r="M33" s="524">
        <v>15</v>
      </c>
      <c r="N33" s="524">
        <v>5</v>
      </c>
      <c r="O33" s="524">
        <v>4</v>
      </c>
      <c r="P33" s="524">
        <v>27</v>
      </c>
      <c r="Q33" s="524">
        <v>15</v>
      </c>
      <c r="R33" s="524">
        <v>14</v>
      </c>
      <c r="S33" s="524">
        <v>28</v>
      </c>
      <c r="T33" s="524">
        <v>19</v>
      </c>
      <c r="U33" s="524">
        <v>20</v>
      </c>
      <c r="V33" s="524">
        <v>19</v>
      </c>
      <c r="W33" s="524">
        <v>30</v>
      </c>
      <c r="X33" s="524">
        <v>69</v>
      </c>
      <c r="Y33" s="524">
        <v>79</v>
      </c>
      <c r="Z33" s="524">
        <v>80</v>
      </c>
      <c r="AA33" s="524">
        <v>113</v>
      </c>
      <c r="AB33" s="524">
        <v>179</v>
      </c>
      <c r="AC33" s="524">
        <v>170</v>
      </c>
      <c r="AD33" s="524">
        <v>139</v>
      </c>
      <c r="AE33" s="524">
        <v>113</v>
      </c>
      <c r="AF33" s="524">
        <v>39</v>
      </c>
      <c r="AG33" s="524">
        <v>1</v>
      </c>
      <c r="AH33" s="524" t="s">
        <v>685</v>
      </c>
      <c r="AI33" s="518" t="s">
        <v>275</v>
      </c>
    </row>
    <row r="34" spans="1:35" ht="16.5" customHeight="1">
      <c r="A34" s="499">
        <v>362</v>
      </c>
      <c r="B34" s="499">
        <v>121</v>
      </c>
      <c r="C34" s="499" t="s">
        <v>684</v>
      </c>
      <c r="D34" s="515"/>
      <c r="E34" s="516"/>
      <c r="F34" s="517" t="s">
        <v>11</v>
      </c>
      <c r="G34" s="514">
        <v>679</v>
      </c>
      <c r="H34" s="524">
        <v>5</v>
      </c>
      <c r="I34" s="524">
        <v>2</v>
      </c>
      <c r="J34" s="524">
        <v>1</v>
      </c>
      <c r="K34" s="524" t="s">
        <v>685</v>
      </c>
      <c r="L34" s="524" t="s">
        <v>685</v>
      </c>
      <c r="M34" s="524">
        <v>8</v>
      </c>
      <c r="N34" s="524">
        <v>1</v>
      </c>
      <c r="O34" s="524">
        <v>4</v>
      </c>
      <c r="P34" s="524">
        <v>21</v>
      </c>
      <c r="Q34" s="524">
        <v>11</v>
      </c>
      <c r="R34" s="524">
        <v>10</v>
      </c>
      <c r="S34" s="524">
        <v>25</v>
      </c>
      <c r="T34" s="524">
        <v>16</v>
      </c>
      <c r="U34" s="524">
        <v>14</v>
      </c>
      <c r="V34" s="524">
        <v>16</v>
      </c>
      <c r="W34" s="524">
        <v>22</v>
      </c>
      <c r="X34" s="524">
        <v>51</v>
      </c>
      <c r="Y34" s="524">
        <v>60</v>
      </c>
      <c r="Z34" s="524">
        <v>47</v>
      </c>
      <c r="AA34" s="524">
        <v>71</v>
      </c>
      <c r="AB34" s="524">
        <v>106</v>
      </c>
      <c r="AC34" s="524">
        <v>77</v>
      </c>
      <c r="AD34" s="524">
        <v>59</v>
      </c>
      <c r="AE34" s="524">
        <v>47</v>
      </c>
      <c r="AF34" s="524">
        <v>12</v>
      </c>
      <c r="AG34" s="524">
        <v>1</v>
      </c>
      <c r="AH34" s="524" t="s">
        <v>685</v>
      </c>
      <c r="AI34" s="515"/>
    </row>
    <row r="35" spans="1:35" ht="16.5" customHeight="1">
      <c r="A35" s="499">
        <v>363</v>
      </c>
      <c r="B35" s="499">
        <v>121</v>
      </c>
      <c r="C35" s="499" t="s">
        <v>684</v>
      </c>
      <c r="D35" s="515"/>
      <c r="E35" s="516"/>
      <c r="F35" s="517" t="s">
        <v>12</v>
      </c>
      <c r="G35" s="514">
        <v>499</v>
      </c>
      <c r="H35" s="524">
        <v>2</v>
      </c>
      <c r="I35" s="524">
        <v>2</v>
      </c>
      <c r="J35" s="524" t="s">
        <v>685</v>
      </c>
      <c r="K35" s="524">
        <v>2</v>
      </c>
      <c r="L35" s="524">
        <v>1</v>
      </c>
      <c r="M35" s="524">
        <v>7</v>
      </c>
      <c r="N35" s="524">
        <v>4</v>
      </c>
      <c r="O35" s="524" t="s">
        <v>685</v>
      </c>
      <c r="P35" s="524">
        <v>6</v>
      </c>
      <c r="Q35" s="524">
        <v>4</v>
      </c>
      <c r="R35" s="524">
        <v>4</v>
      </c>
      <c r="S35" s="524">
        <v>3</v>
      </c>
      <c r="T35" s="524">
        <v>3</v>
      </c>
      <c r="U35" s="524">
        <v>6</v>
      </c>
      <c r="V35" s="524">
        <v>3</v>
      </c>
      <c r="W35" s="524">
        <v>8</v>
      </c>
      <c r="X35" s="524">
        <v>18</v>
      </c>
      <c r="Y35" s="524">
        <v>19</v>
      </c>
      <c r="Z35" s="524">
        <v>33</v>
      </c>
      <c r="AA35" s="524">
        <v>42</v>
      </c>
      <c r="AB35" s="524">
        <v>73</v>
      </c>
      <c r="AC35" s="524">
        <v>93</v>
      </c>
      <c r="AD35" s="524">
        <v>80</v>
      </c>
      <c r="AE35" s="524">
        <v>66</v>
      </c>
      <c r="AF35" s="524">
        <v>27</v>
      </c>
      <c r="AG35" s="524" t="s">
        <v>685</v>
      </c>
      <c r="AH35" s="524" t="s">
        <v>685</v>
      </c>
      <c r="AI35" s="515"/>
    </row>
    <row r="36" spans="1:35" ht="16.5" customHeight="1">
      <c r="A36" s="499">
        <v>520</v>
      </c>
      <c r="B36" s="499">
        <v>121</v>
      </c>
      <c r="D36" s="515"/>
      <c r="E36" s="516"/>
      <c r="F36" s="517"/>
      <c r="G36" s="51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364</v>
      </c>
      <c r="B37" s="499">
        <v>122</v>
      </c>
      <c r="C37" s="499" t="s">
        <v>684</v>
      </c>
      <c r="D37" s="518" t="s">
        <v>277</v>
      </c>
      <c r="E37" s="516" t="s">
        <v>627</v>
      </c>
      <c r="F37" s="517" t="s">
        <v>10</v>
      </c>
      <c r="G37" s="514">
        <v>299</v>
      </c>
      <c r="H37" s="524" t="s">
        <v>685</v>
      </c>
      <c r="I37" s="524">
        <v>1</v>
      </c>
      <c r="J37" s="524">
        <v>1</v>
      </c>
      <c r="K37" s="524" t="s">
        <v>685</v>
      </c>
      <c r="L37" s="524" t="s">
        <v>685</v>
      </c>
      <c r="M37" s="524">
        <v>2</v>
      </c>
      <c r="N37" s="524">
        <v>4</v>
      </c>
      <c r="O37" s="524">
        <v>1</v>
      </c>
      <c r="P37" s="524">
        <v>19</v>
      </c>
      <c r="Q37" s="524">
        <v>10</v>
      </c>
      <c r="R37" s="524">
        <v>10</v>
      </c>
      <c r="S37" s="524">
        <v>15</v>
      </c>
      <c r="T37" s="524">
        <v>11</v>
      </c>
      <c r="U37" s="524">
        <v>10</v>
      </c>
      <c r="V37" s="524">
        <v>11</v>
      </c>
      <c r="W37" s="524">
        <v>16</v>
      </c>
      <c r="X37" s="524">
        <v>22</v>
      </c>
      <c r="Y37" s="524">
        <v>24</v>
      </c>
      <c r="Z37" s="524">
        <v>28</v>
      </c>
      <c r="AA37" s="524">
        <v>36</v>
      </c>
      <c r="AB37" s="524">
        <v>38</v>
      </c>
      <c r="AC37" s="524">
        <v>23</v>
      </c>
      <c r="AD37" s="524">
        <v>12</v>
      </c>
      <c r="AE37" s="524">
        <v>6</v>
      </c>
      <c r="AF37" s="524">
        <v>1</v>
      </c>
      <c r="AG37" s="524" t="s">
        <v>685</v>
      </c>
      <c r="AH37" s="524" t="s">
        <v>685</v>
      </c>
      <c r="AI37" s="518" t="s">
        <v>277</v>
      </c>
    </row>
    <row r="38" spans="1:35" ht="16.5" customHeight="1">
      <c r="A38" s="499">
        <v>365</v>
      </c>
      <c r="B38" s="499">
        <v>122</v>
      </c>
      <c r="C38" s="499" t="s">
        <v>684</v>
      </c>
      <c r="D38" s="515"/>
      <c r="E38" s="516"/>
      <c r="F38" s="517" t="s">
        <v>11</v>
      </c>
      <c r="G38" s="514">
        <v>187</v>
      </c>
      <c r="H38" s="524" t="s">
        <v>685</v>
      </c>
      <c r="I38" s="524">
        <v>1</v>
      </c>
      <c r="J38" s="524">
        <v>1</v>
      </c>
      <c r="K38" s="524" t="s">
        <v>685</v>
      </c>
      <c r="L38" s="524" t="s">
        <v>685</v>
      </c>
      <c r="M38" s="524">
        <v>2</v>
      </c>
      <c r="N38" s="524" t="s">
        <v>685</v>
      </c>
      <c r="O38" s="524">
        <v>1</v>
      </c>
      <c r="P38" s="524">
        <v>13</v>
      </c>
      <c r="Q38" s="524">
        <v>7</v>
      </c>
      <c r="R38" s="524">
        <v>8</v>
      </c>
      <c r="S38" s="524">
        <v>15</v>
      </c>
      <c r="T38" s="524">
        <v>10</v>
      </c>
      <c r="U38" s="524">
        <v>6</v>
      </c>
      <c r="V38" s="524">
        <v>8</v>
      </c>
      <c r="W38" s="524">
        <v>13</v>
      </c>
      <c r="X38" s="524">
        <v>16</v>
      </c>
      <c r="Y38" s="524">
        <v>18</v>
      </c>
      <c r="Z38" s="524">
        <v>16</v>
      </c>
      <c r="AA38" s="524">
        <v>16</v>
      </c>
      <c r="AB38" s="524">
        <v>25</v>
      </c>
      <c r="AC38" s="524">
        <v>8</v>
      </c>
      <c r="AD38" s="524">
        <v>1</v>
      </c>
      <c r="AE38" s="524">
        <v>4</v>
      </c>
      <c r="AF38" s="524" t="s">
        <v>685</v>
      </c>
      <c r="AG38" s="524" t="s">
        <v>685</v>
      </c>
      <c r="AH38" s="524" t="s">
        <v>685</v>
      </c>
      <c r="AI38" s="515"/>
    </row>
    <row r="39" spans="1:35" ht="16.5" customHeight="1">
      <c r="A39" s="499">
        <v>366</v>
      </c>
      <c r="B39" s="499">
        <v>122</v>
      </c>
      <c r="C39" s="499" t="s">
        <v>684</v>
      </c>
      <c r="D39" s="515"/>
      <c r="E39" s="516"/>
      <c r="F39" s="517" t="s">
        <v>12</v>
      </c>
      <c r="G39" s="514">
        <v>112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>
        <v>4</v>
      </c>
      <c r="O39" s="524" t="s">
        <v>685</v>
      </c>
      <c r="P39" s="524">
        <v>6</v>
      </c>
      <c r="Q39" s="524">
        <v>3</v>
      </c>
      <c r="R39" s="524">
        <v>2</v>
      </c>
      <c r="S39" s="524" t="s">
        <v>685</v>
      </c>
      <c r="T39" s="524">
        <v>1</v>
      </c>
      <c r="U39" s="524">
        <v>4</v>
      </c>
      <c r="V39" s="524">
        <v>3</v>
      </c>
      <c r="W39" s="524">
        <v>3</v>
      </c>
      <c r="X39" s="524">
        <v>6</v>
      </c>
      <c r="Y39" s="524">
        <v>6</v>
      </c>
      <c r="Z39" s="524">
        <v>12</v>
      </c>
      <c r="AA39" s="524">
        <v>20</v>
      </c>
      <c r="AB39" s="524">
        <v>13</v>
      </c>
      <c r="AC39" s="524">
        <v>15</v>
      </c>
      <c r="AD39" s="524">
        <v>11</v>
      </c>
      <c r="AE39" s="524">
        <v>2</v>
      </c>
      <c r="AF39" s="524">
        <v>1</v>
      </c>
      <c r="AG39" s="524" t="s">
        <v>685</v>
      </c>
      <c r="AH39" s="524" t="s">
        <v>685</v>
      </c>
      <c r="AI39" s="515"/>
    </row>
    <row r="40" spans="1:35" ht="16.5" customHeight="1">
      <c r="A40" s="499">
        <v>521</v>
      </c>
      <c r="B40" s="499">
        <v>122</v>
      </c>
      <c r="D40" s="515"/>
      <c r="E40" s="516"/>
      <c r="F40" s="517"/>
      <c r="G40" s="51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367</v>
      </c>
      <c r="B41" s="499">
        <v>123</v>
      </c>
      <c r="C41" s="499" t="s">
        <v>684</v>
      </c>
      <c r="D41" s="518" t="s">
        <v>278</v>
      </c>
      <c r="E41" s="516" t="s">
        <v>628</v>
      </c>
      <c r="F41" s="517" t="s">
        <v>10</v>
      </c>
      <c r="G41" s="514">
        <v>234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 t="s">
        <v>685</v>
      </c>
      <c r="O41" s="524" t="s">
        <v>685</v>
      </c>
      <c r="P41" s="524">
        <v>1</v>
      </c>
      <c r="Q41" s="524" t="s">
        <v>685</v>
      </c>
      <c r="R41" s="524">
        <v>1</v>
      </c>
      <c r="S41" s="524">
        <v>2</v>
      </c>
      <c r="T41" s="524">
        <v>3</v>
      </c>
      <c r="U41" s="524">
        <v>4</v>
      </c>
      <c r="V41" s="524">
        <v>3</v>
      </c>
      <c r="W41" s="524">
        <v>1</v>
      </c>
      <c r="X41" s="524">
        <v>12</v>
      </c>
      <c r="Y41" s="524">
        <v>15</v>
      </c>
      <c r="Z41" s="524">
        <v>13</v>
      </c>
      <c r="AA41" s="524">
        <v>29</v>
      </c>
      <c r="AB41" s="524">
        <v>34</v>
      </c>
      <c r="AC41" s="524">
        <v>38</v>
      </c>
      <c r="AD41" s="524">
        <v>23</v>
      </c>
      <c r="AE41" s="524">
        <v>38</v>
      </c>
      <c r="AF41" s="524">
        <v>16</v>
      </c>
      <c r="AG41" s="524">
        <v>1</v>
      </c>
      <c r="AH41" s="524" t="s">
        <v>685</v>
      </c>
      <c r="AI41" s="518" t="s">
        <v>278</v>
      </c>
    </row>
    <row r="42" spans="1:35" ht="16.5" customHeight="1">
      <c r="A42" s="499">
        <v>368</v>
      </c>
      <c r="B42" s="499">
        <v>123</v>
      </c>
      <c r="C42" s="499" t="s">
        <v>684</v>
      </c>
      <c r="D42" s="515"/>
      <c r="E42" s="516"/>
      <c r="F42" s="517" t="s">
        <v>11</v>
      </c>
      <c r="G42" s="514">
        <v>142</v>
      </c>
      <c r="H42" s="524" t="s">
        <v>685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 t="s">
        <v>685</v>
      </c>
      <c r="N42" s="524" t="s">
        <v>685</v>
      </c>
      <c r="O42" s="524" t="s">
        <v>685</v>
      </c>
      <c r="P42" s="524">
        <v>1</v>
      </c>
      <c r="Q42" s="524" t="s">
        <v>685</v>
      </c>
      <c r="R42" s="524" t="s">
        <v>685</v>
      </c>
      <c r="S42" s="524">
        <v>2</v>
      </c>
      <c r="T42" s="524">
        <v>2</v>
      </c>
      <c r="U42" s="524">
        <v>3</v>
      </c>
      <c r="V42" s="524">
        <v>3</v>
      </c>
      <c r="W42" s="524">
        <v>1</v>
      </c>
      <c r="X42" s="524">
        <v>12</v>
      </c>
      <c r="Y42" s="524">
        <v>12</v>
      </c>
      <c r="Z42" s="524">
        <v>11</v>
      </c>
      <c r="AA42" s="524">
        <v>22</v>
      </c>
      <c r="AB42" s="524">
        <v>23</v>
      </c>
      <c r="AC42" s="524">
        <v>19</v>
      </c>
      <c r="AD42" s="524">
        <v>11</v>
      </c>
      <c r="AE42" s="524">
        <v>14</v>
      </c>
      <c r="AF42" s="524">
        <v>5</v>
      </c>
      <c r="AG42" s="524">
        <v>1</v>
      </c>
      <c r="AH42" s="524" t="s">
        <v>685</v>
      </c>
      <c r="AI42" s="515"/>
    </row>
    <row r="43" spans="1:35" ht="16.5" customHeight="1">
      <c r="A43" s="499">
        <v>369</v>
      </c>
      <c r="B43" s="499">
        <v>123</v>
      </c>
      <c r="C43" s="499" t="s">
        <v>684</v>
      </c>
      <c r="D43" s="515"/>
      <c r="E43" s="516"/>
      <c r="F43" s="517" t="s">
        <v>12</v>
      </c>
      <c r="G43" s="514">
        <v>92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>
        <v>1</v>
      </c>
      <c r="S43" s="524" t="s">
        <v>685</v>
      </c>
      <c r="T43" s="524">
        <v>1</v>
      </c>
      <c r="U43" s="524">
        <v>1</v>
      </c>
      <c r="V43" s="524" t="s">
        <v>685</v>
      </c>
      <c r="W43" s="524" t="s">
        <v>685</v>
      </c>
      <c r="X43" s="524" t="s">
        <v>685</v>
      </c>
      <c r="Y43" s="524">
        <v>3</v>
      </c>
      <c r="Z43" s="524">
        <v>2</v>
      </c>
      <c r="AA43" s="524">
        <v>7</v>
      </c>
      <c r="AB43" s="524">
        <v>11</v>
      </c>
      <c r="AC43" s="524">
        <v>19</v>
      </c>
      <c r="AD43" s="524">
        <v>12</v>
      </c>
      <c r="AE43" s="524">
        <v>24</v>
      </c>
      <c r="AF43" s="524">
        <v>11</v>
      </c>
      <c r="AG43" s="524" t="s">
        <v>685</v>
      </c>
      <c r="AH43" s="524" t="s">
        <v>685</v>
      </c>
      <c r="AI43" s="515"/>
    </row>
    <row r="44" spans="1:35" ht="16.5" customHeight="1">
      <c r="A44" s="499">
        <v>522</v>
      </c>
      <c r="B44" s="499">
        <v>123</v>
      </c>
      <c r="D44" s="515"/>
      <c r="E44" s="516"/>
      <c r="F44" s="517"/>
      <c r="G44" s="51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370</v>
      </c>
      <c r="B45" s="499">
        <v>124</v>
      </c>
      <c r="C45" s="499" t="s">
        <v>684</v>
      </c>
      <c r="D45" s="518" t="s">
        <v>279</v>
      </c>
      <c r="E45" s="516" t="s">
        <v>629</v>
      </c>
      <c r="F45" s="517" t="s">
        <v>10</v>
      </c>
      <c r="G45" s="514">
        <v>161</v>
      </c>
      <c r="H45" s="524" t="s">
        <v>685</v>
      </c>
      <c r="I45" s="524">
        <v>1</v>
      </c>
      <c r="J45" s="524" t="s">
        <v>685</v>
      </c>
      <c r="K45" s="524">
        <v>1</v>
      </c>
      <c r="L45" s="524" t="s">
        <v>685</v>
      </c>
      <c r="M45" s="524">
        <v>2</v>
      </c>
      <c r="N45" s="524">
        <v>1</v>
      </c>
      <c r="O45" s="524">
        <v>3</v>
      </c>
      <c r="P45" s="524">
        <v>6</v>
      </c>
      <c r="Q45" s="524">
        <v>1</v>
      </c>
      <c r="R45" s="524" t="s">
        <v>685</v>
      </c>
      <c r="S45" s="524">
        <v>2</v>
      </c>
      <c r="T45" s="524" t="s">
        <v>685</v>
      </c>
      <c r="U45" s="524">
        <v>2</v>
      </c>
      <c r="V45" s="524" t="s">
        <v>685</v>
      </c>
      <c r="W45" s="524">
        <v>4</v>
      </c>
      <c r="X45" s="524">
        <v>6</v>
      </c>
      <c r="Y45" s="524">
        <v>12</v>
      </c>
      <c r="Z45" s="524">
        <v>15</v>
      </c>
      <c r="AA45" s="524">
        <v>17</v>
      </c>
      <c r="AB45" s="524">
        <v>40</v>
      </c>
      <c r="AC45" s="524">
        <v>22</v>
      </c>
      <c r="AD45" s="524">
        <v>21</v>
      </c>
      <c r="AE45" s="524">
        <v>6</v>
      </c>
      <c r="AF45" s="524">
        <v>1</v>
      </c>
      <c r="AG45" s="524" t="s">
        <v>685</v>
      </c>
      <c r="AH45" s="524" t="s">
        <v>685</v>
      </c>
      <c r="AI45" s="518" t="s">
        <v>279</v>
      </c>
    </row>
    <row r="46" spans="1:35" ht="16.5" customHeight="1">
      <c r="A46" s="499">
        <v>371</v>
      </c>
      <c r="B46" s="499">
        <v>124</v>
      </c>
      <c r="C46" s="499" t="s">
        <v>684</v>
      </c>
      <c r="D46" s="515"/>
      <c r="E46" s="516"/>
      <c r="F46" s="517" t="s">
        <v>11</v>
      </c>
      <c r="G46" s="514">
        <v>77</v>
      </c>
      <c r="H46" s="524" t="s">
        <v>685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 t="s">
        <v>685</v>
      </c>
      <c r="N46" s="524">
        <v>1</v>
      </c>
      <c r="O46" s="524">
        <v>3</v>
      </c>
      <c r="P46" s="524">
        <v>6</v>
      </c>
      <c r="Q46" s="524">
        <v>1</v>
      </c>
      <c r="R46" s="524" t="s">
        <v>685</v>
      </c>
      <c r="S46" s="524">
        <v>1</v>
      </c>
      <c r="T46" s="524" t="s">
        <v>685</v>
      </c>
      <c r="U46" s="524">
        <v>1</v>
      </c>
      <c r="V46" s="524" t="s">
        <v>685</v>
      </c>
      <c r="W46" s="524">
        <v>3</v>
      </c>
      <c r="X46" s="524">
        <v>5</v>
      </c>
      <c r="Y46" s="524">
        <v>7</v>
      </c>
      <c r="Z46" s="524">
        <v>6</v>
      </c>
      <c r="AA46" s="524">
        <v>11</v>
      </c>
      <c r="AB46" s="524">
        <v>20</v>
      </c>
      <c r="AC46" s="524">
        <v>5</v>
      </c>
      <c r="AD46" s="524">
        <v>4</v>
      </c>
      <c r="AE46" s="524">
        <v>3</v>
      </c>
      <c r="AF46" s="524" t="s">
        <v>685</v>
      </c>
      <c r="AG46" s="524" t="s">
        <v>685</v>
      </c>
      <c r="AH46" s="524" t="s">
        <v>685</v>
      </c>
      <c r="AI46" s="515"/>
    </row>
    <row r="47" spans="1:35" ht="16.5" customHeight="1">
      <c r="A47" s="499">
        <v>372</v>
      </c>
      <c r="B47" s="499">
        <v>124</v>
      </c>
      <c r="C47" s="499" t="s">
        <v>684</v>
      </c>
      <c r="D47" s="515"/>
      <c r="E47" s="516"/>
      <c r="F47" s="517" t="s">
        <v>12</v>
      </c>
      <c r="G47" s="514">
        <v>84</v>
      </c>
      <c r="H47" s="524" t="s">
        <v>685</v>
      </c>
      <c r="I47" s="524">
        <v>1</v>
      </c>
      <c r="J47" s="524" t="s">
        <v>685</v>
      </c>
      <c r="K47" s="524">
        <v>1</v>
      </c>
      <c r="L47" s="524" t="s">
        <v>685</v>
      </c>
      <c r="M47" s="524">
        <v>2</v>
      </c>
      <c r="N47" s="524" t="s">
        <v>685</v>
      </c>
      <c r="O47" s="524" t="s">
        <v>685</v>
      </c>
      <c r="P47" s="524" t="s">
        <v>685</v>
      </c>
      <c r="Q47" s="524" t="s">
        <v>685</v>
      </c>
      <c r="R47" s="524" t="s">
        <v>685</v>
      </c>
      <c r="S47" s="524">
        <v>1</v>
      </c>
      <c r="T47" s="524" t="s">
        <v>685</v>
      </c>
      <c r="U47" s="524">
        <v>1</v>
      </c>
      <c r="V47" s="524" t="s">
        <v>685</v>
      </c>
      <c r="W47" s="524">
        <v>1</v>
      </c>
      <c r="X47" s="524">
        <v>1</v>
      </c>
      <c r="Y47" s="524">
        <v>5</v>
      </c>
      <c r="Z47" s="524">
        <v>9</v>
      </c>
      <c r="AA47" s="524">
        <v>6</v>
      </c>
      <c r="AB47" s="524">
        <v>20</v>
      </c>
      <c r="AC47" s="524">
        <v>17</v>
      </c>
      <c r="AD47" s="524">
        <v>17</v>
      </c>
      <c r="AE47" s="524">
        <v>3</v>
      </c>
      <c r="AF47" s="524">
        <v>1</v>
      </c>
      <c r="AG47" s="524" t="s">
        <v>685</v>
      </c>
      <c r="AH47" s="524" t="s">
        <v>685</v>
      </c>
      <c r="AI47" s="515"/>
    </row>
    <row r="48" spans="1:35" ht="16.5" customHeight="1">
      <c r="A48" s="499">
        <v>523</v>
      </c>
      <c r="B48" s="499">
        <v>124</v>
      </c>
      <c r="D48" s="515"/>
      <c r="E48" s="516"/>
      <c r="F48" s="517"/>
      <c r="G48" s="51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373</v>
      </c>
      <c r="B49" s="499">
        <v>125</v>
      </c>
      <c r="C49" s="499" t="s">
        <v>684</v>
      </c>
      <c r="D49" s="518" t="s">
        <v>280</v>
      </c>
      <c r="E49" s="516" t="s">
        <v>630</v>
      </c>
      <c r="F49" s="517" t="s">
        <v>10</v>
      </c>
      <c r="G49" s="514">
        <v>286</v>
      </c>
      <c r="H49" s="524">
        <v>5</v>
      </c>
      <c r="I49" s="524">
        <v>2</v>
      </c>
      <c r="J49" s="524" t="s">
        <v>685</v>
      </c>
      <c r="K49" s="524">
        <v>1</v>
      </c>
      <c r="L49" s="524" t="s">
        <v>685</v>
      </c>
      <c r="M49" s="524">
        <v>8</v>
      </c>
      <c r="N49" s="524" t="s">
        <v>685</v>
      </c>
      <c r="O49" s="524" t="s">
        <v>685</v>
      </c>
      <c r="P49" s="524" t="s">
        <v>685</v>
      </c>
      <c r="Q49" s="524" t="s">
        <v>685</v>
      </c>
      <c r="R49" s="524">
        <v>1</v>
      </c>
      <c r="S49" s="524">
        <v>2</v>
      </c>
      <c r="T49" s="524">
        <v>2</v>
      </c>
      <c r="U49" s="524">
        <v>3</v>
      </c>
      <c r="V49" s="524">
        <v>1</v>
      </c>
      <c r="W49" s="524">
        <v>2</v>
      </c>
      <c r="X49" s="524">
        <v>9</v>
      </c>
      <c r="Y49" s="524">
        <v>16</v>
      </c>
      <c r="Z49" s="524">
        <v>16</v>
      </c>
      <c r="AA49" s="524">
        <v>20</v>
      </c>
      <c r="AB49" s="524">
        <v>41</v>
      </c>
      <c r="AC49" s="524">
        <v>51</v>
      </c>
      <c r="AD49" s="524">
        <v>56</v>
      </c>
      <c r="AE49" s="524">
        <v>44</v>
      </c>
      <c r="AF49" s="524">
        <v>14</v>
      </c>
      <c r="AG49" s="524" t="s">
        <v>685</v>
      </c>
      <c r="AH49" s="524" t="s">
        <v>685</v>
      </c>
      <c r="AI49" s="518" t="s">
        <v>280</v>
      </c>
    </row>
    <row r="50" spans="1:35" ht="16.5" customHeight="1">
      <c r="A50" s="499">
        <v>374</v>
      </c>
      <c r="B50" s="499">
        <v>125</v>
      </c>
      <c r="C50" s="499" t="s">
        <v>684</v>
      </c>
      <c r="D50" s="515"/>
      <c r="E50" s="516"/>
      <c r="F50" s="517" t="s">
        <v>11</v>
      </c>
      <c r="G50" s="514">
        <v>147</v>
      </c>
      <c r="H50" s="524">
        <v>3</v>
      </c>
      <c r="I50" s="524">
        <v>1</v>
      </c>
      <c r="J50" s="524" t="s">
        <v>685</v>
      </c>
      <c r="K50" s="524" t="s">
        <v>685</v>
      </c>
      <c r="L50" s="524" t="s">
        <v>685</v>
      </c>
      <c r="M50" s="524">
        <v>4</v>
      </c>
      <c r="N50" s="524" t="s">
        <v>685</v>
      </c>
      <c r="O50" s="524" t="s">
        <v>685</v>
      </c>
      <c r="P50" s="524" t="s">
        <v>685</v>
      </c>
      <c r="Q50" s="524" t="s">
        <v>685</v>
      </c>
      <c r="R50" s="524" t="s">
        <v>685</v>
      </c>
      <c r="S50" s="524">
        <v>2</v>
      </c>
      <c r="T50" s="524">
        <v>2</v>
      </c>
      <c r="U50" s="524">
        <v>3</v>
      </c>
      <c r="V50" s="524">
        <v>1</v>
      </c>
      <c r="W50" s="524" t="s">
        <v>685</v>
      </c>
      <c r="X50" s="524">
        <v>5</v>
      </c>
      <c r="Y50" s="524">
        <v>12</v>
      </c>
      <c r="Z50" s="524">
        <v>10</v>
      </c>
      <c r="AA50" s="524">
        <v>13</v>
      </c>
      <c r="AB50" s="524">
        <v>20</v>
      </c>
      <c r="AC50" s="524">
        <v>26</v>
      </c>
      <c r="AD50" s="524">
        <v>27</v>
      </c>
      <c r="AE50" s="524">
        <v>17</v>
      </c>
      <c r="AF50" s="524">
        <v>5</v>
      </c>
      <c r="AG50" s="524" t="s">
        <v>685</v>
      </c>
      <c r="AH50" s="524" t="s">
        <v>685</v>
      </c>
      <c r="AI50" s="515"/>
    </row>
    <row r="51" spans="1:35" ht="16.5" customHeight="1">
      <c r="A51" s="499">
        <v>375</v>
      </c>
      <c r="B51" s="499">
        <v>125</v>
      </c>
      <c r="C51" s="499" t="s">
        <v>684</v>
      </c>
      <c r="D51" s="515"/>
      <c r="E51" s="516"/>
      <c r="F51" s="517" t="s">
        <v>12</v>
      </c>
      <c r="G51" s="514">
        <v>139</v>
      </c>
      <c r="H51" s="524">
        <v>2</v>
      </c>
      <c r="I51" s="524">
        <v>1</v>
      </c>
      <c r="J51" s="524" t="s">
        <v>685</v>
      </c>
      <c r="K51" s="524">
        <v>1</v>
      </c>
      <c r="L51" s="524" t="s">
        <v>685</v>
      </c>
      <c r="M51" s="524">
        <v>4</v>
      </c>
      <c r="N51" s="524" t="s">
        <v>685</v>
      </c>
      <c r="O51" s="524" t="s">
        <v>685</v>
      </c>
      <c r="P51" s="524" t="s">
        <v>685</v>
      </c>
      <c r="Q51" s="524" t="s">
        <v>685</v>
      </c>
      <c r="R51" s="524">
        <v>1</v>
      </c>
      <c r="S51" s="524" t="s">
        <v>685</v>
      </c>
      <c r="T51" s="524" t="s">
        <v>685</v>
      </c>
      <c r="U51" s="524" t="s">
        <v>685</v>
      </c>
      <c r="V51" s="524" t="s">
        <v>685</v>
      </c>
      <c r="W51" s="524">
        <v>2</v>
      </c>
      <c r="X51" s="524">
        <v>4</v>
      </c>
      <c r="Y51" s="524">
        <v>4</v>
      </c>
      <c r="Z51" s="524">
        <v>6</v>
      </c>
      <c r="AA51" s="524">
        <v>7</v>
      </c>
      <c r="AB51" s="524">
        <v>21</v>
      </c>
      <c r="AC51" s="524">
        <v>25</v>
      </c>
      <c r="AD51" s="524">
        <v>29</v>
      </c>
      <c r="AE51" s="524">
        <v>27</v>
      </c>
      <c r="AF51" s="524">
        <v>9</v>
      </c>
      <c r="AG51" s="524" t="s">
        <v>685</v>
      </c>
      <c r="AH51" s="524" t="s">
        <v>685</v>
      </c>
      <c r="AI51" s="515"/>
    </row>
    <row r="52" spans="1:35" ht="16.5" customHeight="1">
      <c r="A52" s="499">
        <v>524</v>
      </c>
      <c r="B52" s="499">
        <v>125</v>
      </c>
      <c r="D52" s="515"/>
      <c r="E52" s="516"/>
      <c r="F52" s="517"/>
      <c r="G52" s="51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376</v>
      </c>
      <c r="B53" s="499">
        <v>126</v>
      </c>
      <c r="C53" s="499" t="s">
        <v>684</v>
      </c>
      <c r="D53" s="518" t="s">
        <v>281</v>
      </c>
      <c r="E53" s="516" t="s">
        <v>631</v>
      </c>
      <c r="F53" s="517" t="s">
        <v>10</v>
      </c>
      <c r="G53" s="514">
        <v>29</v>
      </c>
      <c r="H53" s="524" t="s">
        <v>685</v>
      </c>
      <c r="I53" s="524" t="s">
        <v>685</v>
      </c>
      <c r="J53" s="524" t="s">
        <v>685</v>
      </c>
      <c r="K53" s="524" t="s">
        <v>685</v>
      </c>
      <c r="L53" s="524">
        <v>1</v>
      </c>
      <c r="M53" s="524">
        <v>1</v>
      </c>
      <c r="N53" s="524" t="s">
        <v>685</v>
      </c>
      <c r="O53" s="524" t="s">
        <v>685</v>
      </c>
      <c r="P53" s="524" t="s">
        <v>685</v>
      </c>
      <c r="Q53" s="524" t="s">
        <v>685</v>
      </c>
      <c r="R53" s="524">
        <v>1</v>
      </c>
      <c r="S53" s="524">
        <v>1</v>
      </c>
      <c r="T53" s="524" t="s">
        <v>685</v>
      </c>
      <c r="U53" s="524" t="s">
        <v>685</v>
      </c>
      <c r="V53" s="524">
        <v>3</v>
      </c>
      <c r="W53" s="524" t="s">
        <v>685</v>
      </c>
      <c r="X53" s="524">
        <v>3</v>
      </c>
      <c r="Y53" s="524">
        <v>2</v>
      </c>
      <c r="Z53" s="524">
        <v>3</v>
      </c>
      <c r="AA53" s="524">
        <v>1</v>
      </c>
      <c r="AB53" s="524">
        <v>5</v>
      </c>
      <c r="AC53" s="524">
        <v>4</v>
      </c>
      <c r="AD53" s="524">
        <v>2</v>
      </c>
      <c r="AE53" s="524">
        <v>3</v>
      </c>
      <c r="AF53" s="524" t="s">
        <v>685</v>
      </c>
      <c r="AG53" s="524" t="s">
        <v>685</v>
      </c>
      <c r="AH53" s="524" t="s">
        <v>685</v>
      </c>
      <c r="AI53" s="518" t="s">
        <v>281</v>
      </c>
    </row>
    <row r="54" spans="1:35" ht="16.5" customHeight="1">
      <c r="A54" s="499">
        <v>377</v>
      </c>
      <c r="B54" s="499">
        <v>126</v>
      </c>
      <c r="C54" s="499" t="s">
        <v>684</v>
      </c>
      <c r="D54" s="515"/>
      <c r="E54" s="516"/>
      <c r="F54" s="517" t="s">
        <v>11</v>
      </c>
      <c r="G54" s="514">
        <v>16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>
        <v>1</v>
      </c>
      <c r="S54" s="524">
        <v>1</v>
      </c>
      <c r="T54" s="524" t="s">
        <v>685</v>
      </c>
      <c r="U54" s="524" t="s">
        <v>685</v>
      </c>
      <c r="V54" s="524">
        <v>3</v>
      </c>
      <c r="W54" s="524" t="s">
        <v>685</v>
      </c>
      <c r="X54" s="524">
        <v>1</v>
      </c>
      <c r="Y54" s="524">
        <v>2</v>
      </c>
      <c r="Z54" s="524">
        <v>1</v>
      </c>
      <c r="AA54" s="524">
        <v>1</v>
      </c>
      <c r="AB54" s="524">
        <v>3</v>
      </c>
      <c r="AC54" s="524">
        <v>1</v>
      </c>
      <c r="AD54" s="524">
        <v>1</v>
      </c>
      <c r="AE54" s="524">
        <v>1</v>
      </c>
      <c r="AF54" s="524" t="s">
        <v>685</v>
      </c>
      <c r="AG54" s="524" t="s">
        <v>685</v>
      </c>
      <c r="AH54" s="524" t="s">
        <v>685</v>
      </c>
      <c r="AI54" s="515"/>
    </row>
    <row r="55" spans="1:35" ht="16.5" customHeight="1">
      <c r="A55" s="499">
        <v>378</v>
      </c>
      <c r="B55" s="499">
        <v>126</v>
      </c>
      <c r="C55" s="499" t="s">
        <v>684</v>
      </c>
      <c r="D55" s="515"/>
      <c r="E55" s="516"/>
      <c r="F55" s="517" t="s">
        <v>12</v>
      </c>
      <c r="G55" s="514">
        <v>13</v>
      </c>
      <c r="H55" s="524" t="s">
        <v>685</v>
      </c>
      <c r="I55" s="524" t="s">
        <v>685</v>
      </c>
      <c r="J55" s="524" t="s">
        <v>685</v>
      </c>
      <c r="K55" s="524" t="s">
        <v>685</v>
      </c>
      <c r="L55" s="524">
        <v>1</v>
      </c>
      <c r="M55" s="524">
        <v>1</v>
      </c>
      <c r="N55" s="524" t="s">
        <v>685</v>
      </c>
      <c r="O55" s="524" t="s">
        <v>685</v>
      </c>
      <c r="P55" s="524" t="s">
        <v>685</v>
      </c>
      <c r="Q55" s="524" t="s">
        <v>685</v>
      </c>
      <c r="R55" s="524" t="s">
        <v>685</v>
      </c>
      <c r="S55" s="524" t="s">
        <v>685</v>
      </c>
      <c r="T55" s="524" t="s">
        <v>685</v>
      </c>
      <c r="U55" s="524" t="s">
        <v>685</v>
      </c>
      <c r="V55" s="524" t="s">
        <v>685</v>
      </c>
      <c r="W55" s="524" t="s">
        <v>685</v>
      </c>
      <c r="X55" s="524">
        <v>2</v>
      </c>
      <c r="Y55" s="524" t="s">
        <v>685</v>
      </c>
      <c r="Z55" s="524">
        <v>2</v>
      </c>
      <c r="AA55" s="524" t="s">
        <v>685</v>
      </c>
      <c r="AB55" s="524">
        <v>2</v>
      </c>
      <c r="AC55" s="524">
        <v>3</v>
      </c>
      <c r="AD55" s="524">
        <v>1</v>
      </c>
      <c r="AE55" s="524">
        <v>2</v>
      </c>
      <c r="AF55" s="524" t="s">
        <v>685</v>
      </c>
      <c r="AG55" s="524" t="s">
        <v>685</v>
      </c>
      <c r="AH55" s="524" t="s">
        <v>685</v>
      </c>
      <c r="AI55" s="515"/>
    </row>
    <row r="56" spans="1:35" ht="16.5" customHeight="1">
      <c r="A56" s="499">
        <v>525</v>
      </c>
      <c r="B56" s="499">
        <v>126</v>
      </c>
      <c r="D56" s="515"/>
      <c r="E56" s="516"/>
      <c r="F56" s="517"/>
      <c r="G56" s="51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379</v>
      </c>
      <c r="B57" s="499">
        <v>127</v>
      </c>
      <c r="C57" s="499" t="s">
        <v>684</v>
      </c>
      <c r="D57" s="518" t="s">
        <v>282</v>
      </c>
      <c r="E57" s="516" t="s">
        <v>632</v>
      </c>
      <c r="F57" s="517" t="s">
        <v>10</v>
      </c>
      <c r="G57" s="514">
        <v>31</v>
      </c>
      <c r="H57" s="524" t="s">
        <v>685</v>
      </c>
      <c r="I57" s="524" t="s">
        <v>685</v>
      </c>
      <c r="J57" s="524" t="s">
        <v>685</v>
      </c>
      <c r="K57" s="524" t="s">
        <v>685</v>
      </c>
      <c r="L57" s="524" t="s">
        <v>685</v>
      </c>
      <c r="M57" s="524" t="s">
        <v>685</v>
      </c>
      <c r="N57" s="524" t="s">
        <v>685</v>
      </c>
      <c r="O57" s="524" t="s">
        <v>685</v>
      </c>
      <c r="P57" s="524" t="s">
        <v>685</v>
      </c>
      <c r="Q57" s="524">
        <v>3</v>
      </c>
      <c r="R57" s="524" t="s">
        <v>685</v>
      </c>
      <c r="S57" s="524">
        <v>6</v>
      </c>
      <c r="T57" s="524">
        <v>1</v>
      </c>
      <c r="U57" s="524" t="s">
        <v>685</v>
      </c>
      <c r="V57" s="524" t="s">
        <v>685</v>
      </c>
      <c r="W57" s="524">
        <v>2</v>
      </c>
      <c r="X57" s="524">
        <v>6</v>
      </c>
      <c r="Y57" s="524">
        <v>3</v>
      </c>
      <c r="Z57" s="524">
        <v>2</v>
      </c>
      <c r="AA57" s="524" t="s">
        <v>685</v>
      </c>
      <c r="AB57" s="524">
        <v>2</v>
      </c>
      <c r="AC57" s="524">
        <v>3</v>
      </c>
      <c r="AD57" s="524" t="s">
        <v>685</v>
      </c>
      <c r="AE57" s="524">
        <v>1</v>
      </c>
      <c r="AF57" s="524">
        <v>2</v>
      </c>
      <c r="AG57" s="524" t="s">
        <v>685</v>
      </c>
      <c r="AH57" s="524" t="s">
        <v>685</v>
      </c>
      <c r="AI57" s="518" t="s">
        <v>282</v>
      </c>
    </row>
    <row r="58" spans="1:35" ht="16.5" customHeight="1">
      <c r="A58" s="499">
        <v>380</v>
      </c>
      <c r="B58" s="499">
        <v>127</v>
      </c>
      <c r="C58" s="499" t="s">
        <v>684</v>
      </c>
      <c r="D58" s="515"/>
      <c r="E58" s="516"/>
      <c r="F58" s="517" t="s">
        <v>11</v>
      </c>
      <c r="G58" s="514">
        <v>18</v>
      </c>
      <c r="H58" s="524" t="s">
        <v>685</v>
      </c>
      <c r="I58" s="524" t="s">
        <v>685</v>
      </c>
      <c r="J58" s="524" t="s">
        <v>685</v>
      </c>
      <c r="K58" s="524" t="s">
        <v>685</v>
      </c>
      <c r="L58" s="524" t="s">
        <v>685</v>
      </c>
      <c r="M58" s="524" t="s">
        <v>685</v>
      </c>
      <c r="N58" s="524" t="s">
        <v>685</v>
      </c>
      <c r="O58" s="524" t="s">
        <v>685</v>
      </c>
      <c r="P58" s="524" t="s">
        <v>685</v>
      </c>
      <c r="Q58" s="524">
        <v>2</v>
      </c>
      <c r="R58" s="524" t="s">
        <v>685</v>
      </c>
      <c r="S58" s="524">
        <v>4</v>
      </c>
      <c r="T58" s="524" t="s">
        <v>685</v>
      </c>
      <c r="U58" s="524" t="s">
        <v>685</v>
      </c>
      <c r="V58" s="524" t="s">
        <v>685</v>
      </c>
      <c r="W58" s="524">
        <v>1</v>
      </c>
      <c r="X58" s="524">
        <v>3</v>
      </c>
      <c r="Y58" s="524">
        <v>3</v>
      </c>
      <c r="Z58" s="524">
        <v>1</v>
      </c>
      <c r="AA58" s="524" t="s">
        <v>685</v>
      </c>
      <c r="AB58" s="524">
        <v>1</v>
      </c>
      <c r="AC58" s="524">
        <v>1</v>
      </c>
      <c r="AD58" s="524" t="s">
        <v>685</v>
      </c>
      <c r="AE58" s="524">
        <v>1</v>
      </c>
      <c r="AF58" s="524">
        <v>1</v>
      </c>
      <c r="AG58" s="524" t="s">
        <v>685</v>
      </c>
      <c r="AH58" s="524" t="s">
        <v>685</v>
      </c>
      <c r="AI58" s="515"/>
    </row>
    <row r="59" spans="1:35" ht="16.5" customHeight="1">
      <c r="A59" s="499">
        <v>381</v>
      </c>
      <c r="B59" s="499">
        <v>127</v>
      </c>
      <c r="C59" s="499" t="s">
        <v>684</v>
      </c>
      <c r="D59" s="515"/>
      <c r="E59" s="516"/>
      <c r="F59" s="517" t="s">
        <v>12</v>
      </c>
      <c r="G59" s="514">
        <v>13</v>
      </c>
      <c r="H59" s="524" t="s">
        <v>685</v>
      </c>
      <c r="I59" s="524" t="s">
        <v>685</v>
      </c>
      <c r="J59" s="524" t="s">
        <v>685</v>
      </c>
      <c r="K59" s="524" t="s">
        <v>685</v>
      </c>
      <c r="L59" s="524" t="s">
        <v>685</v>
      </c>
      <c r="M59" s="524" t="s">
        <v>685</v>
      </c>
      <c r="N59" s="524" t="s">
        <v>685</v>
      </c>
      <c r="O59" s="524" t="s">
        <v>685</v>
      </c>
      <c r="P59" s="524" t="s">
        <v>685</v>
      </c>
      <c r="Q59" s="524">
        <v>1</v>
      </c>
      <c r="R59" s="524" t="s">
        <v>685</v>
      </c>
      <c r="S59" s="524">
        <v>2</v>
      </c>
      <c r="T59" s="524">
        <v>1</v>
      </c>
      <c r="U59" s="524" t="s">
        <v>685</v>
      </c>
      <c r="V59" s="524" t="s">
        <v>685</v>
      </c>
      <c r="W59" s="524">
        <v>1</v>
      </c>
      <c r="X59" s="524">
        <v>3</v>
      </c>
      <c r="Y59" s="524" t="s">
        <v>685</v>
      </c>
      <c r="Z59" s="524">
        <v>1</v>
      </c>
      <c r="AA59" s="524" t="s">
        <v>685</v>
      </c>
      <c r="AB59" s="524">
        <v>1</v>
      </c>
      <c r="AC59" s="524">
        <v>2</v>
      </c>
      <c r="AD59" s="524" t="s">
        <v>685</v>
      </c>
      <c r="AE59" s="524" t="s">
        <v>685</v>
      </c>
      <c r="AF59" s="524">
        <v>1</v>
      </c>
      <c r="AG59" s="524" t="s">
        <v>685</v>
      </c>
      <c r="AH59" s="524" t="s">
        <v>685</v>
      </c>
      <c r="AI59" s="515"/>
    </row>
    <row r="60" spans="1:35" ht="16.5" customHeight="1">
      <c r="A60" s="499">
        <v>526</v>
      </c>
      <c r="B60" s="499">
        <v>127</v>
      </c>
      <c r="D60" s="515"/>
      <c r="E60" s="516"/>
      <c r="F60" s="517"/>
      <c r="G60" s="51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382</v>
      </c>
      <c r="B61" s="499">
        <v>128</v>
      </c>
      <c r="C61" s="499" t="s">
        <v>684</v>
      </c>
      <c r="D61" s="518" t="s">
        <v>283</v>
      </c>
      <c r="E61" s="516" t="s">
        <v>633</v>
      </c>
      <c r="F61" s="517" t="s">
        <v>10</v>
      </c>
      <c r="G61" s="514">
        <v>138</v>
      </c>
      <c r="H61" s="524">
        <v>2</v>
      </c>
      <c r="I61" s="524" t="s">
        <v>685</v>
      </c>
      <c r="J61" s="524" t="s">
        <v>685</v>
      </c>
      <c r="K61" s="524" t="s">
        <v>685</v>
      </c>
      <c r="L61" s="524" t="s">
        <v>685</v>
      </c>
      <c r="M61" s="524">
        <v>2</v>
      </c>
      <c r="N61" s="524" t="s">
        <v>685</v>
      </c>
      <c r="O61" s="524" t="s">
        <v>685</v>
      </c>
      <c r="P61" s="524">
        <v>1</v>
      </c>
      <c r="Q61" s="524">
        <v>1</v>
      </c>
      <c r="R61" s="524">
        <v>1</v>
      </c>
      <c r="S61" s="524" t="s">
        <v>685</v>
      </c>
      <c r="T61" s="524">
        <v>2</v>
      </c>
      <c r="U61" s="524">
        <v>1</v>
      </c>
      <c r="V61" s="524">
        <v>1</v>
      </c>
      <c r="W61" s="524">
        <v>5</v>
      </c>
      <c r="X61" s="524">
        <v>11</v>
      </c>
      <c r="Y61" s="524">
        <v>7</v>
      </c>
      <c r="Z61" s="524">
        <v>3</v>
      </c>
      <c r="AA61" s="524">
        <v>10</v>
      </c>
      <c r="AB61" s="524">
        <v>19</v>
      </c>
      <c r="AC61" s="524">
        <v>29</v>
      </c>
      <c r="AD61" s="524">
        <v>25</v>
      </c>
      <c r="AE61" s="524">
        <v>15</v>
      </c>
      <c r="AF61" s="524">
        <v>5</v>
      </c>
      <c r="AG61" s="524" t="s">
        <v>685</v>
      </c>
      <c r="AH61" s="524" t="s">
        <v>685</v>
      </c>
      <c r="AI61" s="518" t="s">
        <v>283</v>
      </c>
    </row>
    <row r="62" spans="1:35" ht="16.5" customHeight="1">
      <c r="A62" s="499">
        <v>383</v>
      </c>
      <c r="B62" s="499">
        <v>128</v>
      </c>
      <c r="C62" s="499" t="s">
        <v>684</v>
      </c>
      <c r="D62" s="515"/>
      <c r="E62" s="516"/>
      <c r="F62" s="517" t="s">
        <v>11</v>
      </c>
      <c r="G62" s="514">
        <v>92</v>
      </c>
      <c r="H62" s="524">
        <v>2</v>
      </c>
      <c r="I62" s="524" t="s">
        <v>685</v>
      </c>
      <c r="J62" s="524" t="s">
        <v>685</v>
      </c>
      <c r="K62" s="524" t="s">
        <v>685</v>
      </c>
      <c r="L62" s="524" t="s">
        <v>685</v>
      </c>
      <c r="M62" s="524">
        <v>2</v>
      </c>
      <c r="N62" s="524" t="s">
        <v>685</v>
      </c>
      <c r="O62" s="524" t="s">
        <v>685</v>
      </c>
      <c r="P62" s="524">
        <v>1</v>
      </c>
      <c r="Q62" s="524">
        <v>1</v>
      </c>
      <c r="R62" s="524">
        <v>1</v>
      </c>
      <c r="S62" s="524" t="s">
        <v>685</v>
      </c>
      <c r="T62" s="524">
        <v>2</v>
      </c>
      <c r="U62" s="524">
        <v>1</v>
      </c>
      <c r="V62" s="524">
        <v>1</v>
      </c>
      <c r="W62" s="524">
        <v>4</v>
      </c>
      <c r="X62" s="524">
        <v>9</v>
      </c>
      <c r="Y62" s="524">
        <v>6</v>
      </c>
      <c r="Z62" s="524">
        <v>2</v>
      </c>
      <c r="AA62" s="524">
        <v>8</v>
      </c>
      <c r="AB62" s="524">
        <v>14</v>
      </c>
      <c r="AC62" s="524">
        <v>17</v>
      </c>
      <c r="AD62" s="524">
        <v>15</v>
      </c>
      <c r="AE62" s="524">
        <v>7</v>
      </c>
      <c r="AF62" s="524">
        <v>1</v>
      </c>
      <c r="AG62" s="524" t="s">
        <v>685</v>
      </c>
      <c r="AH62" s="524" t="s">
        <v>685</v>
      </c>
      <c r="AI62" s="515"/>
    </row>
    <row r="63" spans="1:35" ht="16.5" customHeight="1">
      <c r="A63" s="499">
        <v>384</v>
      </c>
      <c r="B63" s="499">
        <v>128</v>
      </c>
      <c r="C63" s="499" t="s">
        <v>684</v>
      </c>
      <c r="D63" s="515"/>
      <c r="E63" s="516"/>
      <c r="F63" s="517" t="s">
        <v>12</v>
      </c>
      <c r="G63" s="514">
        <v>46</v>
      </c>
      <c r="H63" s="524" t="s">
        <v>685</v>
      </c>
      <c r="I63" s="524" t="s">
        <v>685</v>
      </c>
      <c r="J63" s="524" t="s">
        <v>685</v>
      </c>
      <c r="K63" s="524" t="s">
        <v>685</v>
      </c>
      <c r="L63" s="524" t="s">
        <v>685</v>
      </c>
      <c r="M63" s="524" t="s">
        <v>685</v>
      </c>
      <c r="N63" s="524" t="s">
        <v>685</v>
      </c>
      <c r="O63" s="524" t="s">
        <v>685</v>
      </c>
      <c r="P63" s="524" t="s">
        <v>685</v>
      </c>
      <c r="Q63" s="524" t="s">
        <v>685</v>
      </c>
      <c r="R63" s="524" t="s">
        <v>685</v>
      </c>
      <c r="S63" s="524" t="s">
        <v>685</v>
      </c>
      <c r="T63" s="524" t="s">
        <v>685</v>
      </c>
      <c r="U63" s="524" t="s">
        <v>685</v>
      </c>
      <c r="V63" s="524" t="s">
        <v>685</v>
      </c>
      <c r="W63" s="524">
        <v>1</v>
      </c>
      <c r="X63" s="524">
        <v>2</v>
      </c>
      <c r="Y63" s="524">
        <v>1</v>
      </c>
      <c r="Z63" s="524">
        <v>1</v>
      </c>
      <c r="AA63" s="524">
        <v>2</v>
      </c>
      <c r="AB63" s="524">
        <v>5</v>
      </c>
      <c r="AC63" s="524">
        <v>12</v>
      </c>
      <c r="AD63" s="524">
        <v>10</v>
      </c>
      <c r="AE63" s="524">
        <v>8</v>
      </c>
      <c r="AF63" s="524">
        <v>4</v>
      </c>
      <c r="AG63" s="524" t="s">
        <v>685</v>
      </c>
      <c r="AH63" s="524" t="s">
        <v>685</v>
      </c>
      <c r="AI63" s="515"/>
    </row>
    <row r="64" spans="1:35" ht="16.5" customHeight="1">
      <c r="A64" s="499">
        <v>527</v>
      </c>
      <c r="B64" s="499">
        <v>128</v>
      </c>
      <c r="D64" s="515"/>
      <c r="E64" s="516"/>
      <c r="F64" s="517"/>
      <c r="G64" s="51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385</v>
      </c>
      <c r="B65" s="499">
        <v>129</v>
      </c>
      <c r="C65" s="499" t="s">
        <v>684</v>
      </c>
      <c r="D65" s="518" t="s">
        <v>284</v>
      </c>
      <c r="E65" s="516" t="s">
        <v>634</v>
      </c>
      <c r="F65" s="517" t="s">
        <v>10</v>
      </c>
      <c r="G65" s="514">
        <v>790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 t="s">
        <v>685</v>
      </c>
      <c r="O65" s="524">
        <v>1</v>
      </c>
      <c r="P65" s="524">
        <v>12</v>
      </c>
      <c r="Q65" s="524">
        <v>32</v>
      </c>
      <c r="R65" s="524">
        <v>40</v>
      </c>
      <c r="S65" s="524">
        <v>50</v>
      </c>
      <c r="T65" s="524">
        <v>62</v>
      </c>
      <c r="U65" s="524">
        <v>57</v>
      </c>
      <c r="V65" s="524">
        <v>72</v>
      </c>
      <c r="W65" s="524">
        <v>77</v>
      </c>
      <c r="X65" s="524">
        <v>112</v>
      </c>
      <c r="Y65" s="524">
        <v>64</v>
      </c>
      <c r="Z65" s="524">
        <v>63</v>
      </c>
      <c r="AA65" s="524">
        <v>59</v>
      </c>
      <c r="AB65" s="524">
        <v>39</v>
      </c>
      <c r="AC65" s="524">
        <v>22</v>
      </c>
      <c r="AD65" s="524">
        <v>18</v>
      </c>
      <c r="AE65" s="524">
        <v>8</v>
      </c>
      <c r="AF65" s="524">
        <v>2</v>
      </c>
      <c r="AG65" s="524" t="s">
        <v>685</v>
      </c>
      <c r="AH65" s="524" t="s">
        <v>685</v>
      </c>
      <c r="AI65" s="518" t="s">
        <v>284</v>
      </c>
    </row>
    <row r="66" spans="1:35" ht="16.5" customHeight="1">
      <c r="A66" s="499">
        <v>386</v>
      </c>
      <c r="B66" s="499">
        <v>129</v>
      </c>
      <c r="C66" s="499" t="s">
        <v>684</v>
      </c>
      <c r="D66" s="515"/>
      <c r="E66" s="516"/>
      <c r="F66" s="517" t="s">
        <v>11</v>
      </c>
      <c r="G66" s="514">
        <v>595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 t="s">
        <v>685</v>
      </c>
      <c r="O66" s="524">
        <v>1</v>
      </c>
      <c r="P66" s="524">
        <v>5</v>
      </c>
      <c r="Q66" s="524">
        <v>22</v>
      </c>
      <c r="R66" s="524">
        <v>26</v>
      </c>
      <c r="S66" s="524">
        <v>44</v>
      </c>
      <c r="T66" s="524">
        <v>51</v>
      </c>
      <c r="U66" s="524">
        <v>42</v>
      </c>
      <c r="V66" s="524">
        <v>64</v>
      </c>
      <c r="W66" s="524">
        <v>63</v>
      </c>
      <c r="X66" s="524">
        <v>95</v>
      </c>
      <c r="Y66" s="524">
        <v>44</v>
      </c>
      <c r="Z66" s="524">
        <v>44</v>
      </c>
      <c r="AA66" s="524">
        <v>43</v>
      </c>
      <c r="AB66" s="524">
        <v>26</v>
      </c>
      <c r="AC66" s="524">
        <v>12</v>
      </c>
      <c r="AD66" s="524">
        <v>8</v>
      </c>
      <c r="AE66" s="524">
        <v>4</v>
      </c>
      <c r="AF66" s="524">
        <v>1</v>
      </c>
      <c r="AG66" s="524" t="s">
        <v>685</v>
      </c>
      <c r="AH66" s="524" t="s">
        <v>685</v>
      </c>
      <c r="AI66" s="515"/>
    </row>
    <row r="67" spans="1:35" ht="16.5" customHeight="1">
      <c r="A67" s="499">
        <v>387</v>
      </c>
      <c r="B67" s="499">
        <v>129</v>
      </c>
      <c r="C67" s="499" t="s">
        <v>684</v>
      </c>
      <c r="D67" s="515"/>
      <c r="E67" s="516"/>
      <c r="F67" s="517" t="s">
        <v>12</v>
      </c>
      <c r="G67" s="514">
        <v>195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 t="s">
        <v>685</v>
      </c>
      <c r="O67" s="524" t="s">
        <v>685</v>
      </c>
      <c r="P67" s="524">
        <v>7</v>
      </c>
      <c r="Q67" s="524">
        <v>10</v>
      </c>
      <c r="R67" s="524">
        <v>14</v>
      </c>
      <c r="S67" s="524">
        <v>6</v>
      </c>
      <c r="T67" s="524">
        <v>11</v>
      </c>
      <c r="U67" s="524">
        <v>15</v>
      </c>
      <c r="V67" s="524">
        <v>8</v>
      </c>
      <c r="W67" s="524">
        <v>14</v>
      </c>
      <c r="X67" s="524">
        <v>17</v>
      </c>
      <c r="Y67" s="524">
        <v>20</v>
      </c>
      <c r="Z67" s="524">
        <v>19</v>
      </c>
      <c r="AA67" s="524">
        <v>16</v>
      </c>
      <c r="AB67" s="524">
        <v>13</v>
      </c>
      <c r="AC67" s="524">
        <v>10</v>
      </c>
      <c r="AD67" s="524">
        <v>10</v>
      </c>
      <c r="AE67" s="524">
        <v>4</v>
      </c>
      <c r="AF67" s="524">
        <v>1</v>
      </c>
      <c r="AG67" s="524" t="s">
        <v>685</v>
      </c>
      <c r="AH67" s="524" t="s">
        <v>685</v>
      </c>
      <c r="AI67" s="515"/>
    </row>
    <row r="68" spans="1:35" ht="16.5" customHeight="1">
      <c r="A68" s="499">
        <v>528</v>
      </c>
      <c r="B68" s="499">
        <v>129</v>
      </c>
      <c r="D68" s="515"/>
      <c r="E68" s="516"/>
      <c r="F68" s="517"/>
      <c r="G68" s="51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388</v>
      </c>
      <c r="B69" s="499">
        <v>130</v>
      </c>
      <c r="C69" s="499" t="s">
        <v>684</v>
      </c>
      <c r="D69" s="518" t="s">
        <v>285</v>
      </c>
      <c r="E69" s="516" t="s">
        <v>635</v>
      </c>
      <c r="F69" s="517" t="s">
        <v>10</v>
      </c>
      <c r="G69" s="514">
        <v>19</v>
      </c>
      <c r="H69" s="524">
        <v>1</v>
      </c>
      <c r="I69" s="524" t="s">
        <v>685</v>
      </c>
      <c r="J69" s="524" t="s">
        <v>685</v>
      </c>
      <c r="K69" s="524">
        <v>1</v>
      </c>
      <c r="L69" s="524" t="s">
        <v>685</v>
      </c>
      <c r="M69" s="524">
        <v>2</v>
      </c>
      <c r="N69" s="524" t="s">
        <v>685</v>
      </c>
      <c r="O69" s="524" t="s">
        <v>685</v>
      </c>
      <c r="P69" s="524">
        <v>1</v>
      </c>
      <c r="Q69" s="524" t="s">
        <v>685</v>
      </c>
      <c r="R69" s="524" t="s">
        <v>685</v>
      </c>
      <c r="S69" s="524">
        <v>1</v>
      </c>
      <c r="T69" s="524">
        <v>1</v>
      </c>
      <c r="U69" s="524">
        <v>2</v>
      </c>
      <c r="V69" s="524" t="s">
        <v>685</v>
      </c>
      <c r="W69" s="524">
        <v>1</v>
      </c>
      <c r="X69" s="524">
        <v>2</v>
      </c>
      <c r="Y69" s="524">
        <v>3</v>
      </c>
      <c r="Z69" s="524">
        <v>1</v>
      </c>
      <c r="AA69" s="524">
        <v>1</v>
      </c>
      <c r="AB69" s="524">
        <v>2</v>
      </c>
      <c r="AC69" s="524">
        <v>1</v>
      </c>
      <c r="AD69" s="524" t="s">
        <v>685</v>
      </c>
      <c r="AE69" s="524">
        <v>1</v>
      </c>
      <c r="AF69" s="524" t="s">
        <v>685</v>
      </c>
      <c r="AG69" s="524" t="s">
        <v>685</v>
      </c>
      <c r="AH69" s="524" t="s">
        <v>685</v>
      </c>
      <c r="AI69" s="518" t="s">
        <v>285</v>
      </c>
    </row>
    <row r="70" spans="1:35" ht="16.5" customHeight="1">
      <c r="A70" s="499">
        <v>389</v>
      </c>
      <c r="B70" s="499">
        <v>130</v>
      </c>
      <c r="C70" s="499" t="s">
        <v>684</v>
      </c>
      <c r="D70" s="515"/>
      <c r="E70" s="516"/>
      <c r="F70" s="517" t="s">
        <v>11</v>
      </c>
      <c r="G70" s="514">
        <v>13</v>
      </c>
      <c r="H70" s="524" t="s">
        <v>685</v>
      </c>
      <c r="I70" s="524" t="s">
        <v>685</v>
      </c>
      <c r="J70" s="524" t="s">
        <v>685</v>
      </c>
      <c r="K70" s="524">
        <v>1</v>
      </c>
      <c r="L70" s="524" t="s">
        <v>685</v>
      </c>
      <c r="M70" s="524">
        <v>1</v>
      </c>
      <c r="N70" s="524" t="s">
        <v>685</v>
      </c>
      <c r="O70" s="524" t="s">
        <v>685</v>
      </c>
      <c r="P70" s="524">
        <v>1</v>
      </c>
      <c r="Q70" s="524" t="s">
        <v>685</v>
      </c>
      <c r="R70" s="524" t="s">
        <v>685</v>
      </c>
      <c r="S70" s="524">
        <v>1</v>
      </c>
      <c r="T70" s="524" t="s">
        <v>685</v>
      </c>
      <c r="U70" s="524">
        <v>2</v>
      </c>
      <c r="V70" s="524" t="s">
        <v>685</v>
      </c>
      <c r="W70" s="524">
        <v>1</v>
      </c>
      <c r="X70" s="524">
        <v>2</v>
      </c>
      <c r="Y70" s="524">
        <v>2</v>
      </c>
      <c r="Z70" s="524">
        <v>1</v>
      </c>
      <c r="AA70" s="524" t="s">
        <v>685</v>
      </c>
      <c r="AB70" s="524">
        <v>2</v>
      </c>
      <c r="AC70" s="524" t="s">
        <v>685</v>
      </c>
      <c r="AD70" s="524" t="s">
        <v>685</v>
      </c>
      <c r="AE70" s="524" t="s">
        <v>685</v>
      </c>
      <c r="AF70" s="524" t="s">
        <v>685</v>
      </c>
      <c r="AG70" s="524" t="s">
        <v>685</v>
      </c>
      <c r="AH70" s="524" t="s">
        <v>685</v>
      </c>
      <c r="AI70" s="515"/>
    </row>
    <row r="71" spans="1:35" ht="16.5" customHeight="1">
      <c r="A71" s="499">
        <v>390</v>
      </c>
      <c r="B71" s="499">
        <v>130</v>
      </c>
      <c r="C71" s="499" t="s">
        <v>684</v>
      </c>
      <c r="D71" s="515"/>
      <c r="E71" s="516"/>
      <c r="F71" s="517" t="s">
        <v>12</v>
      </c>
      <c r="G71" s="514">
        <v>6</v>
      </c>
      <c r="H71" s="524">
        <v>1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>
        <v>1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 t="s">
        <v>685</v>
      </c>
      <c r="S71" s="524" t="s">
        <v>685</v>
      </c>
      <c r="T71" s="524">
        <v>1</v>
      </c>
      <c r="U71" s="524" t="s">
        <v>685</v>
      </c>
      <c r="V71" s="524" t="s">
        <v>685</v>
      </c>
      <c r="W71" s="524" t="s">
        <v>685</v>
      </c>
      <c r="X71" s="524" t="s">
        <v>685</v>
      </c>
      <c r="Y71" s="524">
        <v>1</v>
      </c>
      <c r="Z71" s="524" t="s">
        <v>685</v>
      </c>
      <c r="AA71" s="524">
        <v>1</v>
      </c>
      <c r="AB71" s="524" t="s">
        <v>685</v>
      </c>
      <c r="AC71" s="524">
        <v>1</v>
      </c>
      <c r="AD71" s="524" t="s">
        <v>685</v>
      </c>
      <c r="AE71" s="524">
        <v>1</v>
      </c>
      <c r="AF71" s="524" t="s">
        <v>685</v>
      </c>
      <c r="AG71" s="524" t="s">
        <v>685</v>
      </c>
      <c r="AH71" s="524" t="s">
        <v>685</v>
      </c>
      <c r="AI71" s="515"/>
    </row>
    <row r="72" spans="1:35" ht="16.5" customHeight="1">
      <c r="A72" s="499">
        <v>529</v>
      </c>
      <c r="B72" s="499">
        <v>130</v>
      </c>
      <c r="D72" s="515"/>
      <c r="E72" s="516"/>
      <c r="F72" s="517"/>
      <c r="G72" s="51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391</v>
      </c>
      <c r="B73" s="499">
        <v>131</v>
      </c>
      <c r="C73" s="499" t="s">
        <v>684</v>
      </c>
      <c r="D73" s="518" t="s">
        <v>287</v>
      </c>
      <c r="E73" s="516" t="s">
        <v>636</v>
      </c>
      <c r="F73" s="517" t="s">
        <v>10</v>
      </c>
      <c r="G73" s="514">
        <v>110</v>
      </c>
      <c r="H73" s="524" t="s">
        <v>685</v>
      </c>
      <c r="I73" s="524" t="s">
        <v>685</v>
      </c>
      <c r="J73" s="524" t="s">
        <v>685</v>
      </c>
      <c r="K73" s="524" t="s">
        <v>685</v>
      </c>
      <c r="L73" s="524">
        <v>1</v>
      </c>
      <c r="M73" s="524">
        <v>1</v>
      </c>
      <c r="N73" s="524" t="s">
        <v>685</v>
      </c>
      <c r="O73" s="524" t="s">
        <v>685</v>
      </c>
      <c r="P73" s="524">
        <v>3</v>
      </c>
      <c r="Q73" s="524">
        <v>3</v>
      </c>
      <c r="R73" s="524">
        <v>1</v>
      </c>
      <c r="S73" s="524">
        <v>1</v>
      </c>
      <c r="T73" s="524">
        <v>1</v>
      </c>
      <c r="U73" s="524" t="s">
        <v>685</v>
      </c>
      <c r="V73" s="524">
        <v>4</v>
      </c>
      <c r="W73" s="524">
        <v>5</v>
      </c>
      <c r="X73" s="524">
        <v>6</v>
      </c>
      <c r="Y73" s="524">
        <v>7</v>
      </c>
      <c r="Z73" s="524">
        <v>8</v>
      </c>
      <c r="AA73" s="524">
        <v>9</v>
      </c>
      <c r="AB73" s="524">
        <v>16</v>
      </c>
      <c r="AC73" s="524">
        <v>17</v>
      </c>
      <c r="AD73" s="524">
        <v>8</v>
      </c>
      <c r="AE73" s="524">
        <v>9</v>
      </c>
      <c r="AF73" s="524">
        <v>8</v>
      </c>
      <c r="AG73" s="524">
        <v>3</v>
      </c>
      <c r="AH73" s="524" t="s">
        <v>685</v>
      </c>
      <c r="AI73" s="518" t="s">
        <v>287</v>
      </c>
    </row>
    <row r="74" spans="1:35" ht="16.5" customHeight="1">
      <c r="A74" s="499">
        <v>392</v>
      </c>
      <c r="B74" s="499">
        <v>131</v>
      </c>
      <c r="C74" s="499" t="s">
        <v>684</v>
      </c>
      <c r="D74" s="515"/>
      <c r="E74" s="516"/>
      <c r="F74" s="517" t="s">
        <v>11</v>
      </c>
      <c r="G74" s="514">
        <v>62</v>
      </c>
      <c r="H74" s="524" t="s">
        <v>685</v>
      </c>
      <c r="I74" s="524" t="s">
        <v>685</v>
      </c>
      <c r="J74" s="524" t="s">
        <v>685</v>
      </c>
      <c r="K74" s="524" t="s">
        <v>685</v>
      </c>
      <c r="L74" s="524">
        <v>1</v>
      </c>
      <c r="M74" s="524">
        <v>1</v>
      </c>
      <c r="N74" s="524" t="s">
        <v>685</v>
      </c>
      <c r="O74" s="524" t="s">
        <v>685</v>
      </c>
      <c r="P74" s="524">
        <v>2</v>
      </c>
      <c r="Q74" s="524">
        <v>1</v>
      </c>
      <c r="R74" s="524">
        <v>1</v>
      </c>
      <c r="S74" s="524" t="s">
        <v>685</v>
      </c>
      <c r="T74" s="524" t="s">
        <v>685</v>
      </c>
      <c r="U74" s="524" t="s">
        <v>685</v>
      </c>
      <c r="V74" s="524">
        <v>3</v>
      </c>
      <c r="W74" s="524">
        <v>2</v>
      </c>
      <c r="X74" s="524">
        <v>5</v>
      </c>
      <c r="Y74" s="524">
        <v>6</v>
      </c>
      <c r="Z74" s="524">
        <v>7</v>
      </c>
      <c r="AA74" s="524">
        <v>7</v>
      </c>
      <c r="AB74" s="524">
        <v>9</v>
      </c>
      <c r="AC74" s="524">
        <v>9</v>
      </c>
      <c r="AD74" s="524">
        <v>4</v>
      </c>
      <c r="AE74" s="524">
        <v>4</v>
      </c>
      <c r="AF74" s="524">
        <v>1</v>
      </c>
      <c r="AG74" s="524" t="s">
        <v>685</v>
      </c>
      <c r="AH74" s="524" t="s">
        <v>685</v>
      </c>
      <c r="AI74" s="515"/>
    </row>
    <row r="75" spans="1:35" ht="16.5" customHeight="1">
      <c r="A75" s="499">
        <v>393</v>
      </c>
      <c r="B75" s="499">
        <v>131</v>
      </c>
      <c r="C75" s="499" t="s">
        <v>684</v>
      </c>
      <c r="D75" s="515"/>
      <c r="E75" s="516"/>
      <c r="F75" s="517" t="s">
        <v>12</v>
      </c>
      <c r="G75" s="514">
        <v>48</v>
      </c>
      <c r="H75" s="524" t="s">
        <v>685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 t="s">
        <v>685</v>
      </c>
      <c r="N75" s="524" t="s">
        <v>685</v>
      </c>
      <c r="O75" s="524" t="s">
        <v>685</v>
      </c>
      <c r="P75" s="524">
        <v>1</v>
      </c>
      <c r="Q75" s="524">
        <v>2</v>
      </c>
      <c r="R75" s="524" t="s">
        <v>685</v>
      </c>
      <c r="S75" s="524">
        <v>1</v>
      </c>
      <c r="T75" s="524">
        <v>1</v>
      </c>
      <c r="U75" s="524" t="s">
        <v>685</v>
      </c>
      <c r="V75" s="524">
        <v>1</v>
      </c>
      <c r="W75" s="524">
        <v>3</v>
      </c>
      <c r="X75" s="524">
        <v>1</v>
      </c>
      <c r="Y75" s="524">
        <v>1</v>
      </c>
      <c r="Z75" s="524">
        <v>1</v>
      </c>
      <c r="AA75" s="524">
        <v>2</v>
      </c>
      <c r="AB75" s="524">
        <v>7</v>
      </c>
      <c r="AC75" s="524">
        <v>8</v>
      </c>
      <c r="AD75" s="524">
        <v>4</v>
      </c>
      <c r="AE75" s="524">
        <v>5</v>
      </c>
      <c r="AF75" s="524">
        <v>7</v>
      </c>
      <c r="AG75" s="524">
        <v>3</v>
      </c>
      <c r="AH75" s="524" t="s">
        <v>685</v>
      </c>
      <c r="AI75" s="515"/>
    </row>
    <row r="76" spans="1:35" ht="16.5" customHeight="1">
      <c r="A76" s="519">
        <v>530</v>
      </c>
      <c r="B76" s="519">
        <v>131</v>
      </c>
      <c r="C76" s="519"/>
      <c r="D76" s="507"/>
      <c r="E76" s="520"/>
      <c r="F76" s="521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07"/>
    </row>
    <row r="77" spans="1:2" ht="13.5">
      <c r="A77" s="499">
        <v>532</v>
      </c>
      <c r="B77" s="499">
        <v>133</v>
      </c>
    </row>
    <row r="93" spans="11:28" ht="13.5">
      <c r="K93" s="525"/>
      <c r="L93" s="539" t="s">
        <v>716</v>
      </c>
      <c r="M93" s="500"/>
      <c r="AA93" s="525"/>
      <c r="AB93" s="539" t="s">
        <v>717</v>
      </c>
    </row>
  </sheetData>
  <mergeCells count="1">
    <mergeCell ref="E3:F4"/>
  </mergeCells>
  <printOptions/>
  <pageMargins left="0.75" right="0.75" top="0.73" bottom="0.72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="85" zoomScaleSheetLayoutView="85" workbookViewId="0" topLeftCell="A1">
      <pane xSplit="2" ySplit="5" topLeftCell="C6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9.5" customHeight="1"/>
  <cols>
    <col min="1" max="1" width="3.125" style="444" customWidth="1"/>
    <col min="2" max="2" width="12.125" style="444" customWidth="1"/>
    <col min="3" max="14" width="8.125" style="444" customWidth="1"/>
    <col min="15" max="16384" width="11.00390625" style="444" customWidth="1"/>
  </cols>
  <sheetData>
    <row r="1" spans="1:14" s="418" customFormat="1" ht="19.5" customHeight="1">
      <c r="A1" s="414" t="s">
        <v>498</v>
      </c>
      <c r="B1" s="415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7"/>
    </row>
    <row r="2" spans="1:14" s="418" customFormat="1" ht="19.5" customHeight="1">
      <c r="A2" s="414"/>
      <c r="B2" s="415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57" t="s">
        <v>697</v>
      </c>
    </row>
    <row r="3" spans="1:14" s="420" customFormat="1" ht="19.5" customHeight="1">
      <c r="A3" s="646" t="s">
        <v>0</v>
      </c>
      <c r="B3" s="647"/>
      <c r="C3" s="637" t="s">
        <v>479</v>
      </c>
      <c r="D3" s="638"/>
      <c r="E3" s="639"/>
      <c r="F3" s="637" t="s">
        <v>480</v>
      </c>
      <c r="G3" s="638"/>
      <c r="H3" s="639"/>
      <c r="I3" s="637" t="s">
        <v>481</v>
      </c>
      <c r="J3" s="638"/>
      <c r="K3" s="639"/>
      <c r="L3" s="637" t="s">
        <v>482</v>
      </c>
      <c r="M3" s="638"/>
      <c r="N3" s="639"/>
    </row>
    <row r="4" spans="1:14" s="420" customFormat="1" ht="19.5" customHeight="1">
      <c r="A4" s="648"/>
      <c r="B4" s="649"/>
      <c r="C4" s="421" t="s">
        <v>483</v>
      </c>
      <c r="D4" s="422" t="s">
        <v>11</v>
      </c>
      <c r="E4" s="423" t="s">
        <v>12</v>
      </c>
      <c r="F4" s="421" t="s">
        <v>483</v>
      </c>
      <c r="G4" s="422" t="s">
        <v>11</v>
      </c>
      <c r="H4" s="423" t="s">
        <v>12</v>
      </c>
      <c r="I4" s="421" t="s">
        <v>483</v>
      </c>
      <c r="J4" s="422" t="s">
        <v>11</v>
      </c>
      <c r="K4" s="419" t="s">
        <v>12</v>
      </c>
      <c r="L4" s="421" t="s">
        <v>483</v>
      </c>
      <c r="M4" s="422" t="s">
        <v>11</v>
      </c>
      <c r="N4" s="423" t="s">
        <v>12</v>
      </c>
    </row>
    <row r="5" spans="1:14" s="427" customFormat="1" ht="19.5" customHeight="1">
      <c r="A5" s="640" t="s">
        <v>15</v>
      </c>
      <c r="B5" s="641"/>
      <c r="C5" s="424">
        <f aca="true" t="shared" si="0" ref="C5:C13">SUM(D5:E5)</f>
        <v>32001</v>
      </c>
      <c r="D5" s="425">
        <f aca="true" t="shared" si="1" ref="D5:N5">SUM(D6:D13)</f>
        <v>17133</v>
      </c>
      <c r="E5" s="426">
        <f t="shared" si="1"/>
        <v>14868</v>
      </c>
      <c r="F5" s="424">
        <f t="shared" si="1"/>
        <v>9364</v>
      </c>
      <c r="G5" s="425">
        <f t="shared" si="1"/>
        <v>5683</v>
      </c>
      <c r="H5" s="426">
        <f t="shared" si="1"/>
        <v>3681</v>
      </c>
      <c r="I5" s="424">
        <f t="shared" si="1"/>
        <v>4929</v>
      </c>
      <c r="J5" s="425">
        <f t="shared" si="1"/>
        <v>2309</v>
      </c>
      <c r="K5" s="426">
        <f t="shared" si="1"/>
        <v>2620</v>
      </c>
      <c r="L5" s="424">
        <f t="shared" si="1"/>
        <v>4038</v>
      </c>
      <c r="M5" s="425">
        <f t="shared" si="1"/>
        <v>1946</v>
      </c>
      <c r="N5" s="426">
        <f t="shared" si="1"/>
        <v>2092</v>
      </c>
    </row>
    <row r="6" spans="1:14" s="418" customFormat="1" ht="19.5" customHeight="1">
      <c r="A6" s="642" t="s">
        <v>442</v>
      </c>
      <c r="B6" s="643"/>
      <c r="C6" s="428">
        <f t="shared" si="0"/>
        <v>1112</v>
      </c>
      <c r="D6" s="429">
        <f>D14</f>
        <v>591</v>
      </c>
      <c r="E6" s="430">
        <f>E14</f>
        <v>521</v>
      </c>
      <c r="F6" s="428">
        <f aca="true" t="shared" si="2" ref="F6:F12">SUM(G6:H6)</f>
        <v>303</v>
      </c>
      <c r="G6" s="429">
        <f>G14</f>
        <v>199</v>
      </c>
      <c r="H6" s="430">
        <f>H14</f>
        <v>104</v>
      </c>
      <c r="I6" s="428">
        <f aca="true" t="shared" si="3" ref="I6:I12">SUM(J6:K6)</f>
        <v>197</v>
      </c>
      <c r="J6" s="429">
        <f>J14</f>
        <v>88</v>
      </c>
      <c r="K6" s="430">
        <f>K14</f>
        <v>109</v>
      </c>
      <c r="L6" s="428">
        <f aca="true" t="shared" si="4" ref="L6:L12">SUM(M6:N6)</f>
        <v>121</v>
      </c>
      <c r="M6" s="429">
        <f>M14</f>
        <v>61</v>
      </c>
      <c r="N6" s="430">
        <f>N14</f>
        <v>60</v>
      </c>
    </row>
    <row r="7" spans="1:14" s="418" customFormat="1" ht="19.5" customHeight="1">
      <c r="A7" s="644" t="s">
        <v>16</v>
      </c>
      <c r="B7" s="645"/>
      <c r="C7" s="432">
        <f t="shared" si="0"/>
        <v>1475</v>
      </c>
      <c r="D7" s="433">
        <f>D21</f>
        <v>767</v>
      </c>
      <c r="E7" s="434">
        <f>E21</f>
        <v>708</v>
      </c>
      <c r="F7" s="432">
        <f t="shared" si="2"/>
        <v>422</v>
      </c>
      <c r="G7" s="433">
        <f>G21</f>
        <v>249</v>
      </c>
      <c r="H7" s="434">
        <f>H21</f>
        <v>173</v>
      </c>
      <c r="I7" s="432">
        <f t="shared" si="3"/>
        <v>257</v>
      </c>
      <c r="J7" s="433">
        <f>J21</f>
        <v>112</v>
      </c>
      <c r="K7" s="434">
        <f>K21</f>
        <v>145</v>
      </c>
      <c r="L7" s="432">
        <f t="shared" si="4"/>
        <v>193</v>
      </c>
      <c r="M7" s="433">
        <f>M21</f>
        <v>91</v>
      </c>
      <c r="N7" s="434">
        <f>N21</f>
        <v>102</v>
      </c>
    </row>
    <row r="8" spans="1:14" s="418" customFormat="1" ht="19.5" customHeight="1">
      <c r="A8" s="644" t="s">
        <v>17</v>
      </c>
      <c r="B8" s="645"/>
      <c r="C8" s="432">
        <f t="shared" si="0"/>
        <v>5584</v>
      </c>
      <c r="D8" s="433">
        <f>D24+D33</f>
        <v>3116</v>
      </c>
      <c r="E8" s="434">
        <f>E24+E33</f>
        <v>2468</v>
      </c>
      <c r="F8" s="432">
        <f t="shared" si="2"/>
        <v>1785</v>
      </c>
      <c r="G8" s="433">
        <f>G24+G33</f>
        <v>1090</v>
      </c>
      <c r="H8" s="434">
        <f>H24+H33</f>
        <v>695</v>
      </c>
      <c r="I8" s="432">
        <f t="shared" si="3"/>
        <v>892</v>
      </c>
      <c r="J8" s="433">
        <f>J24+J33</f>
        <v>460</v>
      </c>
      <c r="K8" s="434">
        <f>K24+K33</f>
        <v>432</v>
      </c>
      <c r="L8" s="432">
        <f t="shared" si="4"/>
        <v>666</v>
      </c>
      <c r="M8" s="433">
        <f>M24+M33</f>
        <v>330</v>
      </c>
      <c r="N8" s="434">
        <f>N24+N33</f>
        <v>336</v>
      </c>
    </row>
    <row r="9" spans="1:14" s="418" customFormat="1" ht="19.5" customHeight="1">
      <c r="A9" s="644" t="s">
        <v>18</v>
      </c>
      <c r="B9" s="645"/>
      <c r="C9" s="432">
        <f t="shared" si="0"/>
        <v>3042</v>
      </c>
      <c r="D9" s="433">
        <f>D36</f>
        <v>1650</v>
      </c>
      <c r="E9" s="434">
        <f>E36</f>
        <v>1392</v>
      </c>
      <c r="F9" s="432">
        <f t="shared" si="2"/>
        <v>933</v>
      </c>
      <c r="G9" s="433">
        <f>G36</f>
        <v>559</v>
      </c>
      <c r="H9" s="434">
        <f>H36</f>
        <v>374</v>
      </c>
      <c r="I9" s="432">
        <f t="shared" si="3"/>
        <v>439</v>
      </c>
      <c r="J9" s="433">
        <f>J36</f>
        <v>206</v>
      </c>
      <c r="K9" s="434">
        <f>K36</f>
        <v>233</v>
      </c>
      <c r="L9" s="432">
        <f t="shared" si="4"/>
        <v>409</v>
      </c>
      <c r="M9" s="433">
        <f>M36</f>
        <v>205</v>
      </c>
      <c r="N9" s="434">
        <f>N36</f>
        <v>204</v>
      </c>
    </row>
    <row r="10" spans="1:14" s="418" customFormat="1" ht="19.5" customHeight="1">
      <c r="A10" s="644" t="s">
        <v>470</v>
      </c>
      <c r="B10" s="645"/>
      <c r="C10" s="432">
        <f t="shared" si="0"/>
        <v>6233</v>
      </c>
      <c r="D10" s="433">
        <f>SUM(D42,D61)</f>
        <v>3358</v>
      </c>
      <c r="E10" s="433">
        <f>SUM(E42,E61)</f>
        <v>2875</v>
      </c>
      <c r="F10" s="432">
        <f t="shared" si="2"/>
        <v>1894</v>
      </c>
      <c r="G10" s="433">
        <f>SUM(G42,G61)</f>
        <v>1145</v>
      </c>
      <c r="H10" s="433">
        <f>SUM(H42,H61)</f>
        <v>749</v>
      </c>
      <c r="I10" s="432">
        <f t="shared" si="3"/>
        <v>988</v>
      </c>
      <c r="J10" s="433">
        <f>SUM(J42,J61)</f>
        <v>459</v>
      </c>
      <c r="K10" s="433">
        <f>SUM(K42,K61)</f>
        <v>529</v>
      </c>
      <c r="L10" s="432">
        <f t="shared" si="4"/>
        <v>741</v>
      </c>
      <c r="M10" s="433">
        <f>SUM(M42,M61)</f>
        <v>368</v>
      </c>
      <c r="N10" s="434">
        <f>SUM(N42,N61)</f>
        <v>373</v>
      </c>
    </row>
    <row r="11" spans="1:14" s="418" customFormat="1" ht="19.5" customHeight="1">
      <c r="A11" s="644" t="s">
        <v>19</v>
      </c>
      <c r="B11" s="645"/>
      <c r="C11" s="432">
        <f t="shared" si="0"/>
        <v>3997</v>
      </c>
      <c r="D11" s="433">
        <f>D56-D61</f>
        <v>2116</v>
      </c>
      <c r="E11" s="433">
        <f>E56-E61</f>
        <v>1881</v>
      </c>
      <c r="F11" s="432">
        <f t="shared" si="2"/>
        <v>1151</v>
      </c>
      <c r="G11" s="433">
        <f>G56-G61</f>
        <v>705</v>
      </c>
      <c r="H11" s="433">
        <f>H56-H61</f>
        <v>446</v>
      </c>
      <c r="I11" s="432">
        <f t="shared" si="3"/>
        <v>598</v>
      </c>
      <c r="J11" s="433">
        <f>J56-J61</f>
        <v>286</v>
      </c>
      <c r="K11" s="433">
        <f>K56-K61</f>
        <v>312</v>
      </c>
      <c r="L11" s="432">
        <f t="shared" si="4"/>
        <v>513</v>
      </c>
      <c r="M11" s="433">
        <f>M56-M61</f>
        <v>229</v>
      </c>
      <c r="N11" s="434">
        <f>N56-N61</f>
        <v>284</v>
      </c>
    </row>
    <row r="12" spans="1:14" s="418" customFormat="1" ht="19.5" customHeight="1">
      <c r="A12" s="644" t="s">
        <v>20</v>
      </c>
      <c r="B12" s="645"/>
      <c r="C12" s="432">
        <f t="shared" si="0"/>
        <v>3822</v>
      </c>
      <c r="D12" s="433">
        <f>D67-D71-D75</f>
        <v>2004</v>
      </c>
      <c r="E12" s="434">
        <f>E67-E71-E75</f>
        <v>1818</v>
      </c>
      <c r="F12" s="432">
        <f t="shared" si="2"/>
        <v>1042</v>
      </c>
      <c r="G12" s="433">
        <f>G67-G71-G75</f>
        <v>630</v>
      </c>
      <c r="H12" s="434">
        <f>H67-H71-H75</f>
        <v>412</v>
      </c>
      <c r="I12" s="432">
        <f t="shared" si="3"/>
        <v>582</v>
      </c>
      <c r="J12" s="433">
        <f>J67-J71-J75</f>
        <v>261</v>
      </c>
      <c r="K12" s="434">
        <f>K67-K71-K75</f>
        <v>321</v>
      </c>
      <c r="L12" s="432">
        <f t="shared" si="4"/>
        <v>469</v>
      </c>
      <c r="M12" s="433">
        <f>M67-M71-M75</f>
        <v>215</v>
      </c>
      <c r="N12" s="434">
        <f>N67-N71-N75</f>
        <v>254</v>
      </c>
    </row>
    <row r="13" spans="1:14" s="418" customFormat="1" ht="19.5" customHeight="1">
      <c r="A13" s="650" t="s">
        <v>497</v>
      </c>
      <c r="B13" s="651"/>
      <c r="C13" s="436">
        <f t="shared" si="0"/>
        <v>6736</v>
      </c>
      <c r="D13" s="437">
        <f aca="true" t="shared" si="5" ref="D13:N13">D76+D71+D75</f>
        <v>3531</v>
      </c>
      <c r="E13" s="438">
        <f t="shared" si="5"/>
        <v>3205</v>
      </c>
      <c r="F13" s="436">
        <f t="shared" si="5"/>
        <v>1834</v>
      </c>
      <c r="G13" s="437">
        <f t="shared" si="5"/>
        <v>1106</v>
      </c>
      <c r="H13" s="438">
        <f t="shared" si="5"/>
        <v>728</v>
      </c>
      <c r="I13" s="436">
        <f t="shared" si="5"/>
        <v>976</v>
      </c>
      <c r="J13" s="437">
        <f t="shared" si="5"/>
        <v>437</v>
      </c>
      <c r="K13" s="438">
        <f t="shared" si="5"/>
        <v>539</v>
      </c>
      <c r="L13" s="436">
        <f t="shared" si="5"/>
        <v>926</v>
      </c>
      <c r="M13" s="437">
        <f t="shared" si="5"/>
        <v>447</v>
      </c>
      <c r="N13" s="438">
        <f t="shared" si="5"/>
        <v>479</v>
      </c>
    </row>
    <row r="14" spans="1:14" s="418" customFormat="1" ht="19.5" customHeight="1">
      <c r="A14" s="642" t="s">
        <v>444</v>
      </c>
      <c r="B14" s="643"/>
      <c r="C14" s="432">
        <f aca="true" t="shared" si="6" ref="C14:N14">SUM(C15:C20)</f>
        <v>1112</v>
      </c>
      <c r="D14" s="433">
        <f t="shared" si="6"/>
        <v>591</v>
      </c>
      <c r="E14" s="430">
        <f t="shared" si="6"/>
        <v>521</v>
      </c>
      <c r="F14" s="432">
        <f t="shared" si="6"/>
        <v>303</v>
      </c>
      <c r="G14" s="433">
        <f t="shared" si="6"/>
        <v>199</v>
      </c>
      <c r="H14" s="434">
        <f t="shared" si="6"/>
        <v>104</v>
      </c>
      <c r="I14" s="432">
        <f t="shared" si="6"/>
        <v>197</v>
      </c>
      <c r="J14" s="433">
        <f t="shared" si="6"/>
        <v>88</v>
      </c>
      <c r="K14" s="430">
        <f t="shared" si="6"/>
        <v>109</v>
      </c>
      <c r="L14" s="428">
        <f t="shared" si="6"/>
        <v>121</v>
      </c>
      <c r="M14" s="433">
        <f t="shared" si="6"/>
        <v>61</v>
      </c>
      <c r="N14" s="434">
        <f t="shared" si="6"/>
        <v>60</v>
      </c>
    </row>
    <row r="15" spans="1:14" s="418" customFormat="1" ht="19.5" customHeight="1">
      <c r="A15" s="439"/>
      <c r="B15" s="431" t="s">
        <v>21</v>
      </c>
      <c r="C15" s="432">
        <f aca="true" t="shared" si="7" ref="C15:C20">SUM(D15:E15)</f>
        <v>339</v>
      </c>
      <c r="D15" s="526">
        <v>165</v>
      </c>
      <c r="E15" s="527">
        <v>174</v>
      </c>
      <c r="F15" s="432">
        <f aca="true" t="shared" si="8" ref="F15:F20">SUM(G15:H15)</f>
        <v>112</v>
      </c>
      <c r="G15" s="526">
        <v>72</v>
      </c>
      <c r="H15" s="527">
        <v>40</v>
      </c>
      <c r="I15" s="432">
        <f aca="true" t="shared" si="9" ref="I15:I20">SUM(J15:K15)</f>
        <v>66</v>
      </c>
      <c r="J15" s="526">
        <v>24</v>
      </c>
      <c r="K15" s="527">
        <v>42</v>
      </c>
      <c r="L15" s="432">
        <f aca="true" t="shared" si="10" ref="L15:L20">SUM(M15:N15)</f>
        <v>29</v>
      </c>
      <c r="M15" s="526">
        <v>10</v>
      </c>
      <c r="N15" s="527">
        <v>19</v>
      </c>
    </row>
    <row r="16" spans="1:14" s="418" customFormat="1" ht="19.5" customHeight="1">
      <c r="A16" s="439"/>
      <c r="B16" s="431" t="s">
        <v>22</v>
      </c>
      <c r="C16" s="432">
        <f t="shared" si="7"/>
        <v>209</v>
      </c>
      <c r="D16" s="526">
        <v>127</v>
      </c>
      <c r="E16" s="527">
        <v>82</v>
      </c>
      <c r="F16" s="432">
        <f t="shared" si="8"/>
        <v>52</v>
      </c>
      <c r="G16" s="526">
        <v>36</v>
      </c>
      <c r="H16" s="527">
        <v>16</v>
      </c>
      <c r="I16" s="432">
        <f t="shared" si="9"/>
        <v>37</v>
      </c>
      <c r="J16" s="526">
        <v>22</v>
      </c>
      <c r="K16" s="527">
        <v>15</v>
      </c>
      <c r="L16" s="432">
        <f t="shared" si="10"/>
        <v>20</v>
      </c>
      <c r="M16" s="526">
        <v>11</v>
      </c>
      <c r="N16" s="527">
        <v>9</v>
      </c>
    </row>
    <row r="17" spans="1:14" s="418" customFormat="1" ht="19.5" customHeight="1">
      <c r="A17" s="439"/>
      <c r="B17" s="431" t="s">
        <v>23</v>
      </c>
      <c r="C17" s="432">
        <f t="shared" si="7"/>
        <v>118</v>
      </c>
      <c r="D17" s="526">
        <v>61</v>
      </c>
      <c r="E17" s="527">
        <v>57</v>
      </c>
      <c r="F17" s="432">
        <f t="shared" si="8"/>
        <v>32</v>
      </c>
      <c r="G17" s="526">
        <v>20</v>
      </c>
      <c r="H17" s="527">
        <v>12</v>
      </c>
      <c r="I17" s="432">
        <f t="shared" si="9"/>
        <v>19</v>
      </c>
      <c r="J17" s="526">
        <v>8</v>
      </c>
      <c r="K17" s="527">
        <v>11</v>
      </c>
      <c r="L17" s="432">
        <f t="shared" si="10"/>
        <v>19</v>
      </c>
      <c r="M17" s="526">
        <v>11</v>
      </c>
      <c r="N17" s="527">
        <v>8</v>
      </c>
    </row>
    <row r="18" spans="1:14" s="418" customFormat="1" ht="19.5" customHeight="1">
      <c r="A18" s="439"/>
      <c r="B18" s="431" t="s">
        <v>24</v>
      </c>
      <c r="C18" s="432">
        <f t="shared" si="7"/>
        <v>160</v>
      </c>
      <c r="D18" s="526">
        <v>86</v>
      </c>
      <c r="E18" s="527">
        <v>74</v>
      </c>
      <c r="F18" s="432">
        <f t="shared" si="8"/>
        <v>31</v>
      </c>
      <c r="G18" s="526">
        <v>22</v>
      </c>
      <c r="H18" s="527">
        <v>9</v>
      </c>
      <c r="I18" s="432">
        <f t="shared" si="9"/>
        <v>33</v>
      </c>
      <c r="J18" s="526">
        <v>15</v>
      </c>
      <c r="K18" s="527">
        <v>18</v>
      </c>
      <c r="L18" s="432">
        <f t="shared" si="10"/>
        <v>20</v>
      </c>
      <c r="M18" s="526">
        <v>13</v>
      </c>
      <c r="N18" s="527">
        <v>7</v>
      </c>
    </row>
    <row r="19" spans="1:14" s="418" customFormat="1" ht="19.5" customHeight="1">
      <c r="A19" s="439"/>
      <c r="B19" s="431" t="s">
        <v>25</v>
      </c>
      <c r="C19" s="432">
        <f t="shared" si="7"/>
        <v>126</v>
      </c>
      <c r="D19" s="526">
        <v>66</v>
      </c>
      <c r="E19" s="527">
        <v>60</v>
      </c>
      <c r="F19" s="432">
        <f t="shared" si="8"/>
        <v>36</v>
      </c>
      <c r="G19" s="526">
        <v>24</v>
      </c>
      <c r="H19" s="527">
        <v>12</v>
      </c>
      <c r="I19" s="432">
        <f t="shared" si="9"/>
        <v>16</v>
      </c>
      <c r="J19" s="526">
        <v>6</v>
      </c>
      <c r="K19" s="527">
        <v>10</v>
      </c>
      <c r="L19" s="432">
        <f t="shared" si="10"/>
        <v>9</v>
      </c>
      <c r="M19" s="526">
        <v>2</v>
      </c>
      <c r="N19" s="527">
        <v>7</v>
      </c>
    </row>
    <row r="20" spans="1:14" s="418" customFormat="1" ht="19.5" customHeight="1">
      <c r="A20" s="439"/>
      <c r="B20" s="431" t="s">
        <v>26</v>
      </c>
      <c r="C20" s="432">
        <f t="shared" si="7"/>
        <v>160</v>
      </c>
      <c r="D20" s="526">
        <v>86</v>
      </c>
      <c r="E20" s="527">
        <v>74</v>
      </c>
      <c r="F20" s="432">
        <f t="shared" si="8"/>
        <v>40</v>
      </c>
      <c r="G20" s="526">
        <v>25</v>
      </c>
      <c r="H20" s="527">
        <v>15</v>
      </c>
      <c r="I20" s="432">
        <f t="shared" si="9"/>
        <v>26</v>
      </c>
      <c r="J20" s="526">
        <v>13</v>
      </c>
      <c r="K20" s="527">
        <v>13</v>
      </c>
      <c r="L20" s="432">
        <f t="shared" si="10"/>
        <v>24</v>
      </c>
      <c r="M20" s="526">
        <v>14</v>
      </c>
      <c r="N20" s="527">
        <v>10</v>
      </c>
    </row>
    <row r="21" spans="1:14" s="418" customFormat="1" ht="19.5" customHeight="1">
      <c r="A21" s="642" t="s">
        <v>27</v>
      </c>
      <c r="B21" s="643"/>
      <c r="C21" s="428">
        <f aca="true" t="shared" si="11" ref="C21:N21">SUM(C22:C23)</f>
        <v>1475</v>
      </c>
      <c r="D21" s="429">
        <f t="shared" si="11"/>
        <v>767</v>
      </c>
      <c r="E21" s="430">
        <f t="shared" si="11"/>
        <v>708</v>
      </c>
      <c r="F21" s="428">
        <f t="shared" si="11"/>
        <v>422</v>
      </c>
      <c r="G21" s="429">
        <f t="shared" si="11"/>
        <v>249</v>
      </c>
      <c r="H21" s="430">
        <f t="shared" si="11"/>
        <v>173</v>
      </c>
      <c r="I21" s="428">
        <f t="shared" si="11"/>
        <v>257</v>
      </c>
      <c r="J21" s="429">
        <f t="shared" si="11"/>
        <v>112</v>
      </c>
      <c r="K21" s="430">
        <f t="shared" si="11"/>
        <v>145</v>
      </c>
      <c r="L21" s="428">
        <f t="shared" si="11"/>
        <v>193</v>
      </c>
      <c r="M21" s="429">
        <f t="shared" si="11"/>
        <v>91</v>
      </c>
      <c r="N21" s="430">
        <f t="shared" si="11"/>
        <v>102</v>
      </c>
    </row>
    <row r="22" spans="1:14" s="418" customFormat="1" ht="19.5" customHeight="1">
      <c r="A22" s="439"/>
      <c r="B22" s="431" t="s">
        <v>28</v>
      </c>
      <c r="C22" s="432">
        <f>SUM(D22:E22)</f>
        <v>605</v>
      </c>
      <c r="D22" s="526">
        <v>310</v>
      </c>
      <c r="E22" s="527">
        <v>295</v>
      </c>
      <c r="F22" s="432">
        <f>SUM(G22:H22)</f>
        <v>178</v>
      </c>
      <c r="G22" s="526">
        <v>91</v>
      </c>
      <c r="H22" s="527">
        <v>87</v>
      </c>
      <c r="I22" s="432">
        <f>SUM(J22:K22)</f>
        <v>110</v>
      </c>
      <c r="J22" s="526">
        <v>53</v>
      </c>
      <c r="K22" s="527">
        <v>57</v>
      </c>
      <c r="L22" s="432">
        <f>SUM(M22:N22)</f>
        <v>85</v>
      </c>
      <c r="M22" s="526">
        <v>42</v>
      </c>
      <c r="N22" s="527">
        <v>43</v>
      </c>
    </row>
    <row r="23" spans="1:14" s="418" customFormat="1" ht="19.5" customHeight="1">
      <c r="A23" s="440"/>
      <c r="B23" s="435" t="s">
        <v>29</v>
      </c>
      <c r="C23" s="436">
        <f>SUM(D23:E23)</f>
        <v>870</v>
      </c>
      <c r="D23" s="528">
        <v>457</v>
      </c>
      <c r="E23" s="529">
        <v>413</v>
      </c>
      <c r="F23" s="436">
        <f>SUM(G23:H23)</f>
        <v>244</v>
      </c>
      <c r="G23" s="528">
        <v>158</v>
      </c>
      <c r="H23" s="529">
        <v>86</v>
      </c>
      <c r="I23" s="436">
        <f>SUM(J23:K23)</f>
        <v>147</v>
      </c>
      <c r="J23" s="528">
        <v>59</v>
      </c>
      <c r="K23" s="529">
        <v>88</v>
      </c>
      <c r="L23" s="436">
        <f>SUM(M23:N23)</f>
        <v>108</v>
      </c>
      <c r="M23" s="528">
        <v>49</v>
      </c>
      <c r="N23" s="529">
        <v>59</v>
      </c>
    </row>
    <row r="24" spans="1:14" s="418" customFormat="1" ht="19.5" customHeight="1">
      <c r="A24" s="642" t="s">
        <v>30</v>
      </c>
      <c r="B24" s="643"/>
      <c r="C24" s="432">
        <f aca="true" t="shared" si="12" ref="C24:N24">SUM(C25:C32)</f>
        <v>4759</v>
      </c>
      <c r="D24" s="433">
        <f t="shared" si="12"/>
        <v>2643</v>
      </c>
      <c r="E24" s="434">
        <f t="shared" si="12"/>
        <v>2116</v>
      </c>
      <c r="F24" s="432">
        <f t="shared" si="12"/>
        <v>1505</v>
      </c>
      <c r="G24" s="433">
        <f t="shared" si="12"/>
        <v>911</v>
      </c>
      <c r="H24" s="434">
        <f t="shared" si="12"/>
        <v>594</v>
      </c>
      <c r="I24" s="432">
        <f t="shared" si="12"/>
        <v>732</v>
      </c>
      <c r="J24" s="433">
        <f t="shared" si="12"/>
        <v>378</v>
      </c>
      <c r="K24" s="434">
        <f t="shared" si="12"/>
        <v>354</v>
      </c>
      <c r="L24" s="432">
        <f t="shared" si="12"/>
        <v>576</v>
      </c>
      <c r="M24" s="433">
        <f t="shared" si="12"/>
        <v>280</v>
      </c>
      <c r="N24" s="434">
        <f t="shared" si="12"/>
        <v>296</v>
      </c>
    </row>
    <row r="25" spans="1:14" s="418" customFormat="1" ht="19.5" customHeight="1">
      <c r="A25" s="439"/>
      <c r="B25" s="7" t="s">
        <v>31</v>
      </c>
      <c r="C25" s="432">
        <f aca="true" t="shared" si="13" ref="C25:C32">SUM(D25:E25)</f>
        <v>1907</v>
      </c>
      <c r="D25" s="526">
        <v>1048</v>
      </c>
      <c r="E25" s="527">
        <v>859</v>
      </c>
      <c r="F25" s="432">
        <f aca="true" t="shared" si="14" ref="F25:F32">SUM(G25:H25)</f>
        <v>576</v>
      </c>
      <c r="G25" s="526">
        <v>349</v>
      </c>
      <c r="H25" s="527">
        <v>227</v>
      </c>
      <c r="I25" s="432">
        <f aca="true" t="shared" si="15" ref="I25:I32">SUM(J25:K25)</f>
        <v>287</v>
      </c>
      <c r="J25" s="526">
        <v>145</v>
      </c>
      <c r="K25" s="527">
        <v>142</v>
      </c>
      <c r="L25" s="432">
        <f aca="true" t="shared" si="16" ref="L25:L32">SUM(M25:N25)</f>
        <v>230</v>
      </c>
      <c r="M25" s="526">
        <v>113</v>
      </c>
      <c r="N25" s="527">
        <v>117</v>
      </c>
    </row>
    <row r="26" spans="1:14" s="418" customFormat="1" ht="19.5" customHeight="1">
      <c r="A26" s="439"/>
      <c r="B26" s="7" t="s">
        <v>32</v>
      </c>
      <c r="C26" s="432">
        <f t="shared" si="13"/>
        <v>882</v>
      </c>
      <c r="D26" s="526">
        <v>494</v>
      </c>
      <c r="E26" s="527">
        <v>388</v>
      </c>
      <c r="F26" s="432">
        <f t="shared" si="14"/>
        <v>283</v>
      </c>
      <c r="G26" s="526">
        <v>166</v>
      </c>
      <c r="H26" s="527">
        <v>117</v>
      </c>
      <c r="I26" s="432">
        <f t="shared" si="15"/>
        <v>136</v>
      </c>
      <c r="J26" s="526">
        <v>74</v>
      </c>
      <c r="K26" s="527">
        <v>62</v>
      </c>
      <c r="L26" s="432">
        <f t="shared" si="16"/>
        <v>103</v>
      </c>
      <c r="M26" s="526">
        <v>44</v>
      </c>
      <c r="N26" s="527">
        <v>59</v>
      </c>
    </row>
    <row r="27" spans="1:14" s="418" customFormat="1" ht="19.5" customHeight="1">
      <c r="A27" s="439"/>
      <c r="B27" s="7" t="s">
        <v>33</v>
      </c>
      <c r="C27" s="432">
        <f t="shared" si="13"/>
        <v>353</v>
      </c>
      <c r="D27" s="526">
        <v>202</v>
      </c>
      <c r="E27" s="527">
        <v>151</v>
      </c>
      <c r="F27" s="432">
        <f t="shared" si="14"/>
        <v>105</v>
      </c>
      <c r="G27" s="526">
        <v>62</v>
      </c>
      <c r="H27" s="527">
        <v>43</v>
      </c>
      <c r="I27" s="432">
        <f t="shared" si="15"/>
        <v>67</v>
      </c>
      <c r="J27" s="526">
        <v>36</v>
      </c>
      <c r="K27" s="527">
        <v>31</v>
      </c>
      <c r="L27" s="432">
        <f t="shared" si="16"/>
        <v>48</v>
      </c>
      <c r="M27" s="526">
        <v>24</v>
      </c>
      <c r="N27" s="527">
        <v>24</v>
      </c>
    </row>
    <row r="28" spans="1:14" s="418" customFormat="1" ht="19.5" customHeight="1">
      <c r="A28" s="439"/>
      <c r="B28" s="7" t="s">
        <v>417</v>
      </c>
      <c r="C28" s="432">
        <f t="shared" si="13"/>
        <v>433</v>
      </c>
      <c r="D28" s="526">
        <v>219</v>
      </c>
      <c r="E28" s="527">
        <v>214</v>
      </c>
      <c r="F28" s="432">
        <f t="shared" si="14"/>
        <v>151</v>
      </c>
      <c r="G28" s="526">
        <v>84</v>
      </c>
      <c r="H28" s="527">
        <v>67</v>
      </c>
      <c r="I28" s="432">
        <f t="shared" si="15"/>
        <v>64</v>
      </c>
      <c r="J28" s="526">
        <v>30</v>
      </c>
      <c r="K28" s="527">
        <v>34</v>
      </c>
      <c r="L28" s="432">
        <f t="shared" si="16"/>
        <v>52</v>
      </c>
      <c r="M28" s="526">
        <v>25</v>
      </c>
      <c r="N28" s="527">
        <v>27</v>
      </c>
    </row>
    <row r="29" spans="1:14" s="418" customFormat="1" ht="19.5" customHeight="1">
      <c r="A29" s="439"/>
      <c r="B29" s="7" t="s">
        <v>421</v>
      </c>
      <c r="C29" s="432">
        <f t="shared" si="13"/>
        <v>443</v>
      </c>
      <c r="D29" s="526">
        <v>262</v>
      </c>
      <c r="E29" s="527">
        <v>181</v>
      </c>
      <c r="F29" s="432">
        <f t="shared" si="14"/>
        <v>154</v>
      </c>
      <c r="G29" s="526">
        <v>104</v>
      </c>
      <c r="H29" s="527">
        <v>50</v>
      </c>
      <c r="I29" s="432">
        <f t="shared" si="15"/>
        <v>59</v>
      </c>
      <c r="J29" s="526">
        <v>32</v>
      </c>
      <c r="K29" s="527">
        <v>27</v>
      </c>
      <c r="L29" s="432">
        <f t="shared" si="16"/>
        <v>54</v>
      </c>
      <c r="M29" s="526">
        <v>28</v>
      </c>
      <c r="N29" s="527">
        <v>26</v>
      </c>
    </row>
    <row r="30" spans="1:14" s="418" customFormat="1" ht="19.5" customHeight="1">
      <c r="A30" s="439"/>
      <c r="B30" s="7" t="s">
        <v>34</v>
      </c>
      <c r="C30" s="432">
        <f t="shared" si="13"/>
        <v>304</v>
      </c>
      <c r="D30" s="526">
        <v>163</v>
      </c>
      <c r="E30" s="527">
        <v>141</v>
      </c>
      <c r="F30" s="432">
        <f t="shared" si="14"/>
        <v>97</v>
      </c>
      <c r="G30" s="526">
        <v>63</v>
      </c>
      <c r="H30" s="527">
        <v>34</v>
      </c>
      <c r="I30" s="432">
        <f t="shared" si="15"/>
        <v>43</v>
      </c>
      <c r="J30" s="526">
        <v>18</v>
      </c>
      <c r="K30" s="527">
        <v>25</v>
      </c>
      <c r="L30" s="432">
        <f t="shared" si="16"/>
        <v>44</v>
      </c>
      <c r="M30" s="526">
        <v>19</v>
      </c>
      <c r="N30" s="527">
        <v>25</v>
      </c>
    </row>
    <row r="31" spans="1:14" s="418" customFormat="1" ht="19.5" customHeight="1">
      <c r="A31" s="439"/>
      <c r="B31" s="7" t="s">
        <v>35</v>
      </c>
      <c r="C31" s="432">
        <f t="shared" si="13"/>
        <v>200</v>
      </c>
      <c r="D31" s="526">
        <v>116</v>
      </c>
      <c r="E31" s="527">
        <v>84</v>
      </c>
      <c r="F31" s="432">
        <f t="shared" si="14"/>
        <v>54</v>
      </c>
      <c r="G31" s="526">
        <v>31</v>
      </c>
      <c r="H31" s="527">
        <v>23</v>
      </c>
      <c r="I31" s="432">
        <f t="shared" si="15"/>
        <v>30</v>
      </c>
      <c r="J31" s="526">
        <v>18</v>
      </c>
      <c r="K31" s="527">
        <v>12</v>
      </c>
      <c r="L31" s="432">
        <f t="shared" si="16"/>
        <v>20</v>
      </c>
      <c r="M31" s="526">
        <v>9</v>
      </c>
      <c r="N31" s="527">
        <v>11</v>
      </c>
    </row>
    <row r="32" spans="1:14" s="418" customFormat="1" ht="19.5" customHeight="1">
      <c r="A32" s="439"/>
      <c r="B32" s="30" t="s">
        <v>36</v>
      </c>
      <c r="C32" s="432">
        <f t="shared" si="13"/>
        <v>237</v>
      </c>
      <c r="D32" s="526">
        <v>139</v>
      </c>
      <c r="E32" s="527">
        <v>98</v>
      </c>
      <c r="F32" s="432">
        <f t="shared" si="14"/>
        <v>85</v>
      </c>
      <c r="G32" s="526">
        <v>52</v>
      </c>
      <c r="H32" s="527">
        <v>33</v>
      </c>
      <c r="I32" s="432">
        <f t="shared" si="15"/>
        <v>46</v>
      </c>
      <c r="J32" s="526">
        <v>25</v>
      </c>
      <c r="K32" s="527">
        <v>21</v>
      </c>
      <c r="L32" s="432">
        <f t="shared" si="16"/>
        <v>25</v>
      </c>
      <c r="M32" s="526">
        <v>18</v>
      </c>
      <c r="N32" s="527">
        <v>7</v>
      </c>
    </row>
    <row r="33" spans="1:14" s="418" customFormat="1" ht="19.5" customHeight="1">
      <c r="A33" s="642" t="s">
        <v>37</v>
      </c>
      <c r="B33" s="643"/>
      <c r="C33" s="428">
        <f aca="true" t="shared" si="17" ref="C33:N33">SUM(C34:C35)</f>
        <v>825</v>
      </c>
      <c r="D33" s="429">
        <f t="shared" si="17"/>
        <v>473</v>
      </c>
      <c r="E33" s="430">
        <f t="shared" si="17"/>
        <v>352</v>
      </c>
      <c r="F33" s="428">
        <f t="shared" si="17"/>
        <v>280</v>
      </c>
      <c r="G33" s="429">
        <f t="shared" si="17"/>
        <v>179</v>
      </c>
      <c r="H33" s="430">
        <f t="shared" si="17"/>
        <v>101</v>
      </c>
      <c r="I33" s="428">
        <f t="shared" si="17"/>
        <v>160</v>
      </c>
      <c r="J33" s="429">
        <f t="shared" si="17"/>
        <v>82</v>
      </c>
      <c r="K33" s="430">
        <f t="shared" si="17"/>
        <v>78</v>
      </c>
      <c r="L33" s="428">
        <f t="shared" si="17"/>
        <v>90</v>
      </c>
      <c r="M33" s="429">
        <f t="shared" si="17"/>
        <v>50</v>
      </c>
      <c r="N33" s="430">
        <f t="shared" si="17"/>
        <v>40</v>
      </c>
    </row>
    <row r="34" spans="1:14" s="418" customFormat="1" ht="19.5" customHeight="1">
      <c r="A34" s="439"/>
      <c r="B34" s="431" t="s">
        <v>38</v>
      </c>
      <c r="C34" s="432">
        <f>SUM(D34:E34)</f>
        <v>625</v>
      </c>
      <c r="D34" s="526">
        <v>360</v>
      </c>
      <c r="E34" s="527">
        <v>265</v>
      </c>
      <c r="F34" s="432">
        <f>SUM(G34:H34)</f>
        <v>213</v>
      </c>
      <c r="G34" s="526">
        <v>134</v>
      </c>
      <c r="H34" s="527">
        <v>79</v>
      </c>
      <c r="I34" s="432">
        <f>SUM(J34:K34)</f>
        <v>114</v>
      </c>
      <c r="J34" s="526">
        <v>60</v>
      </c>
      <c r="K34" s="527">
        <v>54</v>
      </c>
      <c r="L34" s="432">
        <f>SUM(M34:N34)</f>
        <v>74</v>
      </c>
      <c r="M34" s="526">
        <v>42</v>
      </c>
      <c r="N34" s="527">
        <v>32</v>
      </c>
    </row>
    <row r="35" spans="1:14" s="418" customFormat="1" ht="19.5" customHeight="1">
      <c r="A35" s="440"/>
      <c r="B35" s="435" t="s">
        <v>39</v>
      </c>
      <c r="C35" s="436">
        <f>SUM(D35:E35)</f>
        <v>200</v>
      </c>
      <c r="D35" s="528">
        <v>113</v>
      </c>
      <c r="E35" s="529">
        <v>87</v>
      </c>
      <c r="F35" s="436">
        <f>SUM(G35:H35)</f>
        <v>67</v>
      </c>
      <c r="G35" s="528">
        <v>45</v>
      </c>
      <c r="H35" s="529">
        <v>22</v>
      </c>
      <c r="I35" s="436">
        <f>SUM(J35:K35)</f>
        <v>46</v>
      </c>
      <c r="J35" s="528">
        <v>22</v>
      </c>
      <c r="K35" s="529">
        <v>24</v>
      </c>
      <c r="L35" s="436">
        <f>SUM(M35:N35)</f>
        <v>16</v>
      </c>
      <c r="M35" s="528">
        <v>8</v>
      </c>
      <c r="N35" s="529">
        <v>8</v>
      </c>
    </row>
    <row r="36" spans="1:14" s="418" customFormat="1" ht="19.5" customHeight="1">
      <c r="A36" s="642" t="s">
        <v>40</v>
      </c>
      <c r="B36" s="643"/>
      <c r="C36" s="432">
        <f>SUM(C37:C39)</f>
        <v>2877</v>
      </c>
      <c r="D36" s="433">
        <f aca="true" t="shared" si="18" ref="D36:N36">SUM(D37:D40)</f>
        <v>1650</v>
      </c>
      <c r="E36" s="434">
        <f t="shared" si="18"/>
        <v>1392</v>
      </c>
      <c r="F36" s="428">
        <f t="shared" si="18"/>
        <v>933</v>
      </c>
      <c r="G36" s="429">
        <f t="shared" si="18"/>
        <v>559</v>
      </c>
      <c r="H36" s="430">
        <f t="shared" si="18"/>
        <v>374</v>
      </c>
      <c r="I36" s="432">
        <f t="shared" si="18"/>
        <v>439</v>
      </c>
      <c r="J36" s="433">
        <f t="shared" si="18"/>
        <v>206</v>
      </c>
      <c r="K36" s="434">
        <f t="shared" si="18"/>
        <v>233</v>
      </c>
      <c r="L36" s="428">
        <f t="shared" si="18"/>
        <v>409</v>
      </c>
      <c r="M36" s="429">
        <f t="shared" si="18"/>
        <v>205</v>
      </c>
      <c r="N36" s="430">
        <f t="shared" si="18"/>
        <v>204</v>
      </c>
    </row>
    <row r="37" spans="1:14" s="418" customFormat="1" ht="19.5" customHeight="1">
      <c r="A37" s="439"/>
      <c r="B37" s="431" t="s">
        <v>41</v>
      </c>
      <c r="C37" s="432">
        <f>SUM(D37:E37)</f>
        <v>983</v>
      </c>
      <c r="D37" s="526">
        <v>533</v>
      </c>
      <c r="E37" s="527">
        <v>450</v>
      </c>
      <c r="F37" s="432">
        <f>SUM(G37:H37)</f>
        <v>290</v>
      </c>
      <c r="G37" s="526">
        <v>174</v>
      </c>
      <c r="H37" s="527">
        <v>116</v>
      </c>
      <c r="I37" s="432">
        <f>SUM(J37:K37)</f>
        <v>151</v>
      </c>
      <c r="J37" s="526">
        <v>76</v>
      </c>
      <c r="K37" s="527">
        <v>75</v>
      </c>
      <c r="L37" s="432">
        <f>SUM(M37:N37)</f>
        <v>112</v>
      </c>
      <c r="M37" s="526">
        <v>59</v>
      </c>
      <c r="N37" s="527">
        <v>53</v>
      </c>
    </row>
    <row r="38" spans="1:14" s="418" customFormat="1" ht="19.5" customHeight="1">
      <c r="A38" s="439"/>
      <c r="B38" s="431" t="s">
        <v>42</v>
      </c>
      <c r="C38" s="432">
        <f>SUM(D38:E38)</f>
        <v>1794</v>
      </c>
      <c r="D38" s="526">
        <v>980</v>
      </c>
      <c r="E38" s="527">
        <v>814</v>
      </c>
      <c r="F38" s="432">
        <f>SUM(G38:H38)</f>
        <v>562</v>
      </c>
      <c r="G38" s="526">
        <v>338</v>
      </c>
      <c r="H38" s="527">
        <v>224</v>
      </c>
      <c r="I38" s="432">
        <f>SUM(J38:K38)</f>
        <v>248</v>
      </c>
      <c r="J38" s="526">
        <v>109</v>
      </c>
      <c r="K38" s="527">
        <v>139</v>
      </c>
      <c r="L38" s="432">
        <f>SUM(M38:N38)</f>
        <v>258</v>
      </c>
      <c r="M38" s="526">
        <v>129</v>
      </c>
      <c r="N38" s="527">
        <v>129</v>
      </c>
    </row>
    <row r="39" spans="1:14" s="418" customFormat="1" ht="19.5" customHeight="1">
      <c r="A39" s="439"/>
      <c r="B39" s="431" t="s">
        <v>43</v>
      </c>
      <c r="C39" s="432">
        <f>SUM(D39:E39)</f>
        <v>100</v>
      </c>
      <c r="D39" s="526">
        <v>46</v>
      </c>
      <c r="E39" s="527">
        <v>54</v>
      </c>
      <c r="F39" s="432">
        <f>SUM(G39:H39)</f>
        <v>36</v>
      </c>
      <c r="G39" s="526">
        <v>20</v>
      </c>
      <c r="H39" s="527">
        <v>16</v>
      </c>
      <c r="I39" s="432">
        <f>SUM(J39:K39)</f>
        <v>17</v>
      </c>
      <c r="J39" s="526">
        <v>6</v>
      </c>
      <c r="K39" s="527">
        <v>11</v>
      </c>
      <c r="L39" s="432">
        <f>SUM(M39:N39)</f>
        <v>13</v>
      </c>
      <c r="M39" s="526">
        <v>7</v>
      </c>
      <c r="N39" s="527">
        <v>6</v>
      </c>
    </row>
    <row r="40" spans="1:14" ht="19.5" customHeight="1">
      <c r="A40" s="439"/>
      <c r="B40" s="431" t="s">
        <v>44</v>
      </c>
      <c r="C40" s="432">
        <f>SUM(D40:E40)</f>
        <v>165</v>
      </c>
      <c r="D40" s="526">
        <v>91</v>
      </c>
      <c r="E40" s="527">
        <v>74</v>
      </c>
      <c r="F40" s="432">
        <f>SUM(G40:H40)</f>
        <v>45</v>
      </c>
      <c r="G40" s="526">
        <v>27</v>
      </c>
      <c r="H40" s="527">
        <v>18</v>
      </c>
      <c r="I40" s="432">
        <f>SUM(J40:K40)</f>
        <v>23</v>
      </c>
      <c r="J40" s="526">
        <v>15</v>
      </c>
      <c r="K40" s="527">
        <v>8</v>
      </c>
      <c r="L40" s="432">
        <f>SUM(M40:N40)</f>
        <v>26</v>
      </c>
      <c r="M40" s="526">
        <v>10</v>
      </c>
      <c r="N40" s="527">
        <v>16</v>
      </c>
    </row>
    <row r="41" spans="1:14" s="418" customFormat="1" ht="19.5" customHeight="1">
      <c r="A41" s="558" t="s">
        <v>484</v>
      </c>
      <c r="B41" s="559"/>
      <c r="C41" s="441">
        <f aca="true" t="shared" si="19" ref="C41:N41">SUM(C42)</f>
        <v>6113</v>
      </c>
      <c r="D41" s="442">
        <f t="shared" si="19"/>
        <v>3299</v>
      </c>
      <c r="E41" s="443">
        <f t="shared" si="19"/>
        <v>2814</v>
      </c>
      <c r="F41" s="441">
        <f t="shared" si="19"/>
        <v>1864</v>
      </c>
      <c r="G41" s="442">
        <f t="shared" si="19"/>
        <v>1126</v>
      </c>
      <c r="H41" s="443">
        <f t="shared" si="19"/>
        <v>738</v>
      </c>
      <c r="I41" s="441">
        <f t="shared" si="19"/>
        <v>973</v>
      </c>
      <c r="J41" s="442">
        <f t="shared" si="19"/>
        <v>451</v>
      </c>
      <c r="K41" s="443">
        <f t="shared" si="19"/>
        <v>522</v>
      </c>
      <c r="L41" s="441">
        <f t="shared" si="19"/>
        <v>720</v>
      </c>
      <c r="M41" s="442">
        <f t="shared" si="19"/>
        <v>362</v>
      </c>
      <c r="N41" s="443">
        <f t="shared" si="19"/>
        <v>358</v>
      </c>
    </row>
    <row r="42" spans="1:14" s="418" customFormat="1" ht="19.5" customHeight="1">
      <c r="A42" s="26"/>
      <c r="B42" s="7" t="s">
        <v>485</v>
      </c>
      <c r="C42" s="432">
        <f>SUM(D42:E42)</f>
        <v>6113</v>
      </c>
      <c r="D42" s="433">
        <f aca="true" t="shared" si="20" ref="D42:N42">SUM(D43:D45)</f>
        <v>3299</v>
      </c>
      <c r="E42" s="434">
        <f t="shared" si="20"/>
        <v>2814</v>
      </c>
      <c r="F42" s="432">
        <f t="shared" si="20"/>
        <v>1864</v>
      </c>
      <c r="G42" s="433">
        <f t="shared" si="20"/>
        <v>1126</v>
      </c>
      <c r="H42" s="434">
        <f t="shared" si="20"/>
        <v>738</v>
      </c>
      <c r="I42" s="432">
        <f t="shared" si="20"/>
        <v>973</v>
      </c>
      <c r="J42" s="433">
        <f t="shared" si="20"/>
        <v>451</v>
      </c>
      <c r="K42" s="434">
        <f t="shared" si="20"/>
        <v>522</v>
      </c>
      <c r="L42" s="432">
        <f t="shared" si="20"/>
        <v>720</v>
      </c>
      <c r="M42" s="433">
        <f t="shared" si="20"/>
        <v>362</v>
      </c>
      <c r="N42" s="434">
        <f t="shared" si="20"/>
        <v>358</v>
      </c>
    </row>
    <row r="43" spans="1:14" ht="19.5" customHeight="1">
      <c r="A43" s="445"/>
      <c r="B43" s="431" t="s">
        <v>649</v>
      </c>
      <c r="C43" s="432">
        <f>SUM(D43:E43)</f>
        <v>2323</v>
      </c>
      <c r="D43" s="526">
        <v>1241</v>
      </c>
      <c r="E43" s="530">
        <v>1082</v>
      </c>
      <c r="F43" s="495">
        <f>SUM(G43:H43)</f>
        <v>708</v>
      </c>
      <c r="G43" s="526">
        <v>431</v>
      </c>
      <c r="H43" s="530">
        <v>277</v>
      </c>
      <c r="I43" s="495">
        <f>SUM(J43:K43)</f>
        <v>370</v>
      </c>
      <c r="J43" s="526">
        <v>161</v>
      </c>
      <c r="K43" s="530">
        <v>209</v>
      </c>
      <c r="L43" s="495">
        <f>SUM(M43:N43)</f>
        <v>277</v>
      </c>
      <c r="M43" s="526">
        <v>142</v>
      </c>
      <c r="N43" s="530">
        <v>135</v>
      </c>
    </row>
    <row r="44" spans="1:14" ht="19.5" customHeight="1">
      <c r="A44" s="445"/>
      <c r="B44" s="431" t="s">
        <v>647</v>
      </c>
      <c r="C44" s="432">
        <f>SUM(D44:E44)</f>
        <v>1594</v>
      </c>
      <c r="D44" s="526">
        <v>899</v>
      </c>
      <c r="E44" s="530">
        <v>695</v>
      </c>
      <c r="F44" s="495">
        <f>SUM(G44:H44)</f>
        <v>478</v>
      </c>
      <c r="G44" s="526">
        <v>300</v>
      </c>
      <c r="H44" s="530">
        <v>178</v>
      </c>
      <c r="I44" s="495">
        <f>SUM(J44:K44)</f>
        <v>256</v>
      </c>
      <c r="J44" s="526">
        <v>121</v>
      </c>
      <c r="K44" s="530">
        <v>135</v>
      </c>
      <c r="L44" s="495">
        <f>SUM(M44:N44)</f>
        <v>163</v>
      </c>
      <c r="M44" s="526">
        <v>92</v>
      </c>
      <c r="N44" s="530">
        <v>71</v>
      </c>
    </row>
    <row r="45" spans="1:14" ht="19.5" customHeight="1">
      <c r="A45" s="494"/>
      <c r="B45" s="435" t="s">
        <v>648</v>
      </c>
      <c r="C45" s="496">
        <f>SUM(D45:E45)</f>
        <v>2196</v>
      </c>
      <c r="D45" s="528">
        <v>1159</v>
      </c>
      <c r="E45" s="531">
        <v>1037</v>
      </c>
      <c r="F45" s="496">
        <f>SUM(G45:H45)</f>
        <v>678</v>
      </c>
      <c r="G45" s="528">
        <v>395</v>
      </c>
      <c r="H45" s="531">
        <v>283</v>
      </c>
      <c r="I45" s="496">
        <f>SUM(J45:K45)</f>
        <v>347</v>
      </c>
      <c r="J45" s="528">
        <v>169</v>
      </c>
      <c r="K45" s="531">
        <v>178</v>
      </c>
      <c r="L45" s="496">
        <f>SUM(M45:N45)</f>
        <v>280</v>
      </c>
      <c r="M45" s="528">
        <v>128</v>
      </c>
      <c r="N45" s="531">
        <v>152</v>
      </c>
    </row>
    <row r="46" spans="1:14" ht="19.5" customHeight="1">
      <c r="A46" s="446"/>
      <c r="B46" s="447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</row>
    <row r="47" spans="1:14" ht="19.5" customHeight="1">
      <c r="A47" s="446"/>
      <c r="B47" s="447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</row>
    <row r="48" spans="1:14" ht="19.5" customHeight="1">
      <c r="A48" s="446"/>
      <c r="B48" s="447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</row>
    <row r="49" spans="1:14" ht="19.5" customHeight="1">
      <c r="A49" s="446"/>
      <c r="B49" s="447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</row>
    <row r="50" spans="1:14" ht="19.5" customHeight="1">
      <c r="A50" s="446"/>
      <c r="B50" s="447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</row>
    <row r="51" spans="1:14" s="418" customFormat="1" ht="19.5" customHeight="1">
      <c r="A51" s="444"/>
      <c r="B51" s="444"/>
      <c r="C51" s="444"/>
      <c r="D51" s="444"/>
      <c r="E51" s="444"/>
      <c r="F51" s="444"/>
      <c r="G51" s="449" t="s">
        <v>698</v>
      </c>
      <c r="H51" s="444"/>
      <c r="I51" s="444"/>
      <c r="J51" s="444"/>
      <c r="K51" s="444"/>
      <c r="L51" s="444"/>
      <c r="M51" s="444"/>
      <c r="N51" s="444"/>
    </row>
    <row r="53" spans="1:14" ht="19.5" customHeight="1">
      <c r="A53" s="444" t="s">
        <v>699</v>
      </c>
      <c r="N53" s="417" t="str">
        <f>+N2</f>
        <v>（平成18年）</v>
      </c>
    </row>
    <row r="54" spans="1:14" ht="19.5" customHeight="1">
      <c r="A54" s="646" t="s">
        <v>0</v>
      </c>
      <c r="B54" s="647"/>
      <c r="C54" s="637" t="s">
        <v>479</v>
      </c>
      <c r="D54" s="638"/>
      <c r="E54" s="639"/>
      <c r="F54" s="637" t="s">
        <v>480</v>
      </c>
      <c r="G54" s="638"/>
      <c r="H54" s="639"/>
      <c r="I54" s="637" t="s">
        <v>481</v>
      </c>
      <c r="J54" s="638"/>
      <c r="K54" s="639"/>
      <c r="L54" s="637" t="s">
        <v>482</v>
      </c>
      <c r="M54" s="638"/>
      <c r="N54" s="639"/>
    </row>
    <row r="55" spans="1:14" ht="19.5" customHeight="1">
      <c r="A55" s="648"/>
      <c r="B55" s="649"/>
      <c r="C55" s="421" t="s">
        <v>483</v>
      </c>
      <c r="D55" s="422" t="s">
        <v>11</v>
      </c>
      <c r="E55" s="423" t="s">
        <v>12</v>
      </c>
      <c r="F55" s="421" t="s">
        <v>483</v>
      </c>
      <c r="G55" s="422" t="s">
        <v>11</v>
      </c>
      <c r="H55" s="423" t="s">
        <v>12</v>
      </c>
      <c r="I55" s="421" t="s">
        <v>483</v>
      </c>
      <c r="J55" s="422" t="s">
        <v>11</v>
      </c>
      <c r="K55" s="419" t="s">
        <v>12</v>
      </c>
      <c r="L55" s="421" t="s">
        <v>483</v>
      </c>
      <c r="M55" s="422" t="s">
        <v>11</v>
      </c>
      <c r="N55" s="423" t="s">
        <v>12</v>
      </c>
    </row>
    <row r="56" spans="1:14" s="418" customFormat="1" ht="19.5" customHeight="1">
      <c r="A56" s="558" t="s">
        <v>422</v>
      </c>
      <c r="B56" s="559"/>
      <c r="C56" s="428">
        <f aca="true" t="shared" si="21" ref="C56:C66">SUM(D56:E56)</f>
        <v>4117</v>
      </c>
      <c r="D56" s="429">
        <f>SUM(D57:D66)</f>
        <v>2175</v>
      </c>
      <c r="E56" s="429">
        <f>SUM(E57:E66)</f>
        <v>1942</v>
      </c>
      <c r="F56" s="428">
        <f aca="true" t="shared" si="22" ref="F56:F66">SUM(G56:H56)</f>
        <v>1181</v>
      </c>
      <c r="G56" s="429">
        <f>SUM(G57:G66)</f>
        <v>724</v>
      </c>
      <c r="H56" s="429">
        <f>SUM(H57:H66)</f>
        <v>457</v>
      </c>
      <c r="I56" s="428">
        <f aca="true" t="shared" si="23" ref="I56:I66">SUM(J56:K56)</f>
        <v>613</v>
      </c>
      <c r="J56" s="429">
        <f>SUM(J57:J66)</f>
        <v>294</v>
      </c>
      <c r="K56" s="429">
        <f>SUM(K57:K66)</f>
        <v>319</v>
      </c>
      <c r="L56" s="428">
        <f aca="true" t="shared" si="24" ref="L56:L66">SUM(M56:N56)</f>
        <v>534</v>
      </c>
      <c r="M56" s="429">
        <f>SUM(M57:M66)</f>
        <v>235</v>
      </c>
      <c r="N56" s="430">
        <f>SUM(N57:N66)</f>
        <v>299</v>
      </c>
    </row>
    <row r="57" spans="1:14" ht="19.5" customHeight="1">
      <c r="A57" s="439"/>
      <c r="B57" s="27" t="s">
        <v>47</v>
      </c>
      <c r="C57" s="432">
        <f t="shared" si="21"/>
        <v>851</v>
      </c>
      <c r="D57" s="526">
        <v>442</v>
      </c>
      <c r="E57" s="527">
        <v>409</v>
      </c>
      <c r="F57" s="432">
        <f t="shared" si="22"/>
        <v>245</v>
      </c>
      <c r="G57" s="526">
        <v>162</v>
      </c>
      <c r="H57" s="527">
        <v>83</v>
      </c>
      <c r="I57" s="432">
        <f t="shared" si="23"/>
        <v>93</v>
      </c>
      <c r="J57" s="526">
        <v>47</v>
      </c>
      <c r="K57" s="527">
        <v>46</v>
      </c>
      <c r="L57" s="432">
        <f t="shared" si="24"/>
        <v>139</v>
      </c>
      <c r="M57" s="526">
        <v>53</v>
      </c>
      <c r="N57" s="527">
        <v>86</v>
      </c>
    </row>
    <row r="58" spans="1:14" ht="19.5" customHeight="1">
      <c r="A58" s="439"/>
      <c r="B58" s="27" t="s">
        <v>48</v>
      </c>
      <c r="C58" s="432">
        <f t="shared" si="21"/>
        <v>929</v>
      </c>
      <c r="D58" s="526">
        <v>522</v>
      </c>
      <c r="E58" s="527">
        <v>407</v>
      </c>
      <c r="F58" s="432">
        <f t="shared" si="22"/>
        <v>280</v>
      </c>
      <c r="G58" s="526">
        <v>165</v>
      </c>
      <c r="H58" s="527">
        <v>115</v>
      </c>
      <c r="I58" s="432">
        <f t="shared" si="23"/>
        <v>165</v>
      </c>
      <c r="J58" s="526">
        <v>84</v>
      </c>
      <c r="K58" s="527">
        <v>81</v>
      </c>
      <c r="L58" s="432">
        <f t="shared" si="24"/>
        <v>86</v>
      </c>
      <c r="M58" s="526">
        <v>49</v>
      </c>
      <c r="N58" s="527">
        <v>37</v>
      </c>
    </row>
    <row r="59" spans="1:14" ht="19.5" customHeight="1">
      <c r="A59" s="26"/>
      <c r="B59" s="27" t="s">
        <v>49</v>
      </c>
      <c r="C59" s="432">
        <f t="shared" si="21"/>
        <v>956</v>
      </c>
      <c r="D59" s="526">
        <v>495</v>
      </c>
      <c r="E59" s="527">
        <v>461</v>
      </c>
      <c r="F59" s="432">
        <f t="shared" si="22"/>
        <v>289</v>
      </c>
      <c r="G59" s="526">
        <v>163</v>
      </c>
      <c r="H59" s="527">
        <v>126</v>
      </c>
      <c r="I59" s="432">
        <f t="shared" si="23"/>
        <v>143</v>
      </c>
      <c r="J59" s="526">
        <v>63</v>
      </c>
      <c r="K59" s="527">
        <v>80</v>
      </c>
      <c r="L59" s="432">
        <f t="shared" si="24"/>
        <v>117</v>
      </c>
      <c r="M59" s="526">
        <v>50</v>
      </c>
      <c r="N59" s="527">
        <v>67</v>
      </c>
    </row>
    <row r="60" spans="1:14" s="418" customFormat="1" ht="19.5" customHeight="1">
      <c r="A60" s="26"/>
      <c r="B60" s="27" t="s">
        <v>423</v>
      </c>
      <c r="C60" s="432">
        <f t="shared" si="21"/>
        <v>544</v>
      </c>
      <c r="D60" s="526">
        <v>279</v>
      </c>
      <c r="E60" s="527">
        <v>265</v>
      </c>
      <c r="F60" s="432">
        <f t="shared" si="22"/>
        <v>150</v>
      </c>
      <c r="G60" s="526">
        <v>92</v>
      </c>
      <c r="H60" s="527">
        <v>58</v>
      </c>
      <c r="I60" s="432">
        <f t="shared" si="23"/>
        <v>94</v>
      </c>
      <c r="J60" s="526">
        <v>45</v>
      </c>
      <c r="K60" s="527">
        <v>49</v>
      </c>
      <c r="L60" s="432">
        <f t="shared" si="24"/>
        <v>78</v>
      </c>
      <c r="M60" s="526">
        <v>32</v>
      </c>
      <c r="N60" s="527">
        <v>46</v>
      </c>
    </row>
    <row r="61" spans="1:14" ht="19.5" customHeight="1">
      <c r="A61" s="445"/>
      <c r="B61" s="431" t="s">
        <v>45</v>
      </c>
      <c r="C61" s="432">
        <f t="shared" si="21"/>
        <v>120</v>
      </c>
      <c r="D61" s="526">
        <v>59</v>
      </c>
      <c r="E61" s="527">
        <v>61</v>
      </c>
      <c r="F61" s="432">
        <f t="shared" si="22"/>
        <v>30</v>
      </c>
      <c r="G61" s="526">
        <v>19</v>
      </c>
      <c r="H61" s="527">
        <v>11</v>
      </c>
      <c r="I61" s="432">
        <f t="shared" si="23"/>
        <v>15</v>
      </c>
      <c r="J61" s="526">
        <v>8</v>
      </c>
      <c r="K61" s="527">
        <v>7</v>
      </c>
      <c r="L61" s="432">
        <f t="shared" si="24"/>
        <v>21</v>
      </c>
      <c r="M61" s="526">
        <v>6</v>
      </c>
      <c r="N61" s="527">
        <v>15</v>
      </c>
    </row>
    <row r="62" spans="1:14" s="418" customFormat="1" ht="19.5" customHeight="1">
      <c r="A62" s="26"/>
      <c r="B62" s="27" t="s">
        <v>50</v>
      </c>
      <c r="C62" s="432">
        <f t="shared" si="21"/>
        <v>127</v>
      </c>
      <c r="D62" s="526">
        <v>67</v>
      </c>
      <c r="E62" s="527">
        <v>60</v>
      </c>
      <c r="F62" s="432">
        <f t="shared" si="22"/>
        <v>26</v>
      </c>
      <c r="G62" s="526">
        <v>17</v>
      </c>
      <c r="H62" s="527">
        <v>9</v>
      </c>
      <c r="I62" s="432">
        <f t="shared" si="23"/>
        <v>21</v>
      </c>
      <c r="J62" s="526">
        <v>11</v>
      </c>
      <c r="K62" s="527">
        <v>10</v>
      </c>
      <c r="L62" s="432">
        <f t="shared" si="24"/>
        <v>12</v>
      </c>
      <c r="M62" s="526">
        <v>5</v>
      </c>
      <c r="N62" s="527">
        <v>7</v>
      </c>
    </row>
    <row r="63" spans="1:14" ht="19.5" customHeight="1">
      <c r="A63" s="26"/>
      <c r="B63" s="27" t="s">
        <v>51</v>
      </c>
      <c r="C63" s="432">
        <f t="shared" si="21"/>
        <v>190</v>
      </c>
      <c r="D63" s="526">
        <v>100</v>
      </c>
      <c r="E63" s="527">
        <v>90</v>
      </c>
      <c r="F63" s="432">
        <f t="shared" si="22"/>
        <v>49</v>
      </c>
      <c r="G63" s="526">
        <v>29</v>
      </c>
      <c r="H63" s="527">
        <v>20</v>
      </c>
      <c r="I63" s="432">
        <f t="shared" si="23"/>
        <v>33</v>
      </c>
      <c r="J63" s="526">
        <v>16</v>
      </c>
      <c r="K63" s="527">
        <v>17</v>
      </c>
      <c r="L63" s="432">
        <f t="shared" si="24"/>
        <v>29</v>
      </c>
      <c r="M63" s="526">
        <v>15</v>
      </c>
      <c r="N63" s="527">
        <v>14</v>
      </c>
    </row>
    <row r="64" spans="1:14" ht="19.5" customHeight="1">
      <c r="A64" s="26"/>
      <c r="B64" s="27" t="s">
        <v>52</v>
      </c>
      <c r="C64" s="432">
        <f t="shared" si="21"/>
        <v>205</v>
      </c>
      <c r="D64" s="526">
        <v>112</v>
      </c>
      <c r="E64" s="527">
        <v>93</v>
      </c>
      <c r="F64" s="432">
        <f t="shared" si="22"/>
        <v>56</v>
      </c>
      <c r="G64" s="526">
        <v>40</v>
      </c>
      <c r="H64" s="527">
        <v>16</v>
      </c>
      <c r="I64" s="432">
        <f t="shared" si="23"/>
        <v>36</v>
      </c>
      <c r="J64" s="526">
        <v>16</v>
      </c>
      <c r="K64" s="527">
        <v>20</v>
      </c>
      <c r="L64" s="432">
        <f t="shared" si="24"/>
        <v>25</v>
      </c>
      <c r="M64" s="526">
        <v>12</v>
      </c>
      <c r="N64" s="527">
        <v>13</v>
      </c>
    </row>
    <row r="65" spans="1:14" ht="19.5" customHeight="1">
      <c r="A65" s="26"/>
      <c r="B65" s="27" t="s">
        <v>53</v>
      </c>
      <c r="C65" s="432">
        <f t="shared" si="21"/>
        <v>70</v>
      </c>
      <c r="D65" s="526">
        <v>33</v>
      </c>
      <c r="E65" s="527">
        <v>37</v>
      </c>
      <c r="F65" s="432">
        <f t="shared" si="22"/>
        <v>24</v>
      </c>
      <c r="G65" s="526">
        <v>12</v>
      </c>
      <c r="H65" s="527">
        <v>12</v>
      </c>
      <c r="I65" s="432">
        <f t="shared" si="23"/>
        <v>3</v>
      </c>
      <c r="J65" s="526" t="s">
        <v>685</v>
      </c>
      <c r="K65" s="527">
        <v>3</v>
      </c>
      <c r="L65" s="432">
        <f t="shared" si="24"/>
        <v>7</v>
      </c>
      <c r="M65" s="526">
        <v>3</v>
      </c>
      <c r="N65" s="527">
        <v>4</v>
      </c>
    </row>
    <row r="66" spans="1:14" ht="19.5" customHeight="1">
      <c r="A66" s="26"/>
      <c r="B66" s="27" t="s">
        <v>424</v>
      </c>
      <c r="C66" s="432">
        <f t="shared" si="21"/>
        <v>125</v>
      </c>
      <c r="D66" s="526">
        <v>66</v>
      </c>
      <c r="E66" s="527">
        <v>59</v>
      </c>
      <c r="F66" s="432">
        <f t="shared" si="22"/>
        <v>32</v>
      </c>
      <c r="G66" s="526">
        <v>25</v>
      </c>
      <c r="H66" s="527">
        <v>7</v>
      </c>
      <c r="I66" s="432">
        <f t="shared" si="23"/>
        <v>10</v>
      </c>
      <c r="J66" s="526">
        <v>4</v>
      </c>
      <c r="K66" s="527">
        <v>6</v>
      </c>
      <c r="L66" s="432">
        <f t="shared" si="24"/>
        <v>20</v>
      </c>
      <c r="M66" s="526">
        <v>10</v>
      </c>
      <c r="N66" s="527">
        <v>10</v>
      </c>
    </row>
    <row r="67" spans="1:14" ht="19.5" customHeight="1">
      <c r="A67" s="558" t="s">
        <v>445</v>
      </c>
      <c r="B67" s="559"/>
      <c r="C67" s="428">
        <f aca="true" t="shared" si="25" ref="C67:N67">SUM(C68:C75)</f>
        <v>4288</v>
      </c>
      <c r="D67" s="429">
        <f t="shared" si="25"/>
        <v>2249</v>
      </c>
      <c r="E67" s="430">
        <f t="shared" si="25"/>
        <v>2039</v>
      </c>
      <c r="F67" s="428">
        <f t="shared" si="25"/>
        <v>1161</v>
      </c>
      <c r="G67" s="429">
        <f t="shared" si="25"/>
        <v>705</v>
      </c>
      <c r="H67" s="430">
        <f t="shared" si="25"/>
        <v>456</v>
      </c>
      <c r="I67" s="428">
        <f t="shared" si="25"/>
        <v>661</v>
      </c>
      <c r="J67" s="429">
        <f t="shared" si="25"/>
        <v>296</v>
      </c>
      <c r="K67" s="430">
        <f t="shared" si="25"/>
        <v>365</v>
      </c>
      <c r="L67" s="428">
        <f t="shared" si="25"/>
        <v>527</v>
      </c>
      <c r="M67" s="429">
        <f t="shared" si="25"/>
        <v>244</v>
      </c>
      <c r="N67" s="430">
        <f t="shared" si="25"/>
        <v>283</v>
      </c>
    </row>
    <row r="68" spans="1:14" ht="19.5" customHeight="1">
      <c r="A68" s="26"/>
      <c r="B68" s="27" t="s">
        <v>54</v>
      </c>
      <c r="C68" s="432">
        <f aca="true" t="shared" si="26" ref="C68:C75">SUM(D68:E68)</f>
        <v>1328</v>
      </c>
      <c r="D68" s="526">
        <v>714</v>
      </c>
      <c r="E68" s="527">
        <v>614</v>
      </c>
      <c r="F68" s="432">
        <f aca="true" t="shared" si="27" ref="F68:F75">SUM(G68:H68)</f>
        <v>380</v>
      </c>
      <c r="G68" s="526">
        <v>227</v>
      </c>
      <c r="H68" s="527">
        <v>153</v>
      </c>
      <c r="I68" s="432">
        <f aca="true" t="shared" si="28" ref="I68:I75">SUM(J68:K68)</f>
        <v>219</v>
      </c>
      <c r="J68" s="526">
        <v>107</v>
      </c>
      <c r="K68" s="527">
        <v>112</v>
      </c>
      <c r="L68" s="432">
        <f aca="true" t="shared" si="29" ref="L68:L75">SUM(M68:N68)</f>
        <v>154</v>
      </c>
      <c r="M68" s="526">
        <v>71</v>
      </c>
      <c r="N68" s="527">
        <v>83</v>
      </c>
    </row>
    <row r="69" spans="1:14" ht="19.5" customHeight="1">
      <c r="A69" s="26"/>
      <c r="B69" s="27" t="s">
        <v>55</v>
      </c>
      <c r="C69" s="432">
        <f t="shared" si="26"/>
        <v>929</v>
      </c>
      <c r="D69" s="526">
        <v>487</v>
      </c>
      <c r="E69" s="527">
        <v>442</v>
      </c>
      <c r="F69" s="432">
        <f t="shared" si="27"/>
        <v>234</v>
      </c>
      <c r="G69" s="526">
        <v>135</v>
      </c>
      <c r="H69" s="527">
        <v>99</v>
      </c>
      <c r="I69" s="432">
        <f t="shared" si="28"/>
        <v>156</v>
      </c>
      <c r="J69" s="526">
        <v>68</v>
      </c>
      <c r="K69" s="527">
        <v>88</v>
      </c>
      <c r="L69" s="432">
        <f t="shared" si="29"/>
        <v>112</v>
      </c>
      <c r="M69" s="526">
        <v>47</v>
      </c>
      <c r="N69" s="527">
        <v>65</v>
      </c>
    </row>
    <row r="70" spans="1:14" ht="19.5" customHeight="1">
      <c r="A70" s="26"/>
      <c r="B70" s="27" t="s">
        <v>56</v>
      </c>
      <c r="C70" s="432">
        <f t="shared" si="26"/>
        <v>588</v>
      </c>
      <c r="D70" s="526">
        <v>320</v>
      </c>
      <c r="E70" s="527">
        <v>268</v>
      </c>
      <c r="F70" s="432">
        <f t="shared" si="27"/>
        <v>201</v>
      </c>
      <c r="G70" s="526">
        <v>121</v>
      </c>
      <c r="H70" s="527">
        <v>80</v>
      </c>
      <c r="I70" s="432">
        <f t="shared" si="28"/>
        <v>74</v>
      </c>
      <c r="J70" s="526">
        <v>35</v>
      </c>
      <c r="K70" s="527">
        <v>39</v>
      </c>
      <c r="L70" s="432">
        <f t="shared" si="29"/>
        <v>74</v>
      </c>
      <c r="M70" s="526">
        <v>38</v>
      </c>
      <c r="N70" s="527">
        <v>36</v>
      </c>
    </row>
    <row r="71" spans="1:14" ht="19.5" customHeight="1">
      <c r="A71" s="26"/>
      <c r="B71" s="27" t="s">
        <v>425</v>
      </c>
      <c r="C71" s="432">
        <f t="shared" si="26"/>
        <v>319</v>
      </c>
      <c r="D71" s="526">
        <v>164</v>
      </c>
      <c r="E71" s="527">
        <v>155</v>
      </c>
      <c r="F71" s="432">
        <f t="shared" si="27"/>
        <v>80</v>
      </c>
      <c r="G71" s="526">
        <v>49</v>
      </c>
      <c r="H71" s="527">
        <v>31</v>
      </c>
      <c r="I71" s="432">
        <f t="shared" si="28"/>
        <v>51</v>
      </c>
      <c r="J71" s="526">
        <v>23</v>
      </c>
      <c r="K71" s="527">
        <v>28</v>
      </c>
      <c r="L71" s="432">
        <f t="shared" si="29"/>
        <v>43</v>
      </c>
      <c r="M71" s="526">
        <v>22</v>
      </c>
      <c r="N71" s="527">
        <v>21</v>
      </c>
    </row>
    <row r="72" spans="1:14" ht="19.5" customHeight="1">
      <c r="A72" s="26"/>
      <c r="B72" s="27" t="s">
        <v>418</v>
      </c>
      <c r="C72" s="432">
        <f t="shared" si="26"/>
        <v>323</v>
      </c>
      <c r="D72" s="526">
        <v>168</v>
      </c>
      <c r="E72" s="527">
        <v>155</v>
      </c>
      <c r="F72" s="432">
        <f t="shared" si="27"/>
        <v>73</v>
      </c>
      <c r="G72" s="526">
        <v>52</v>
      </c>
      <c r="H72" s="527">
        <v>21</v>
      </c>
      <c r="I72" s="432">
        <f t="shared" si="28"/>
        <v>49</v>
      </c>
      <c r="J72" s="526">
        <v>16</v>
      </c>
      <c r="K72" s="527">
        <v>33</v>
      </c>
      <c r="L72" s="432">
        <f t="shared" si="29"/>
        <v>51</v>
      </c>
      <c r="M72" s="526">
        <v>22</v>
      </c>
      <c r="N72" s="527">
        <v>29</v>
      </c>
    </row>
    <row r="73" spans="1:14" ht="19.5" customHeight="1">
      <c r="A73" s="26"/>
      <c r="B73" s="27" t="s">
        <v>427</v>
      </c>
      <c r="C73" s="432">
        <f t="shared" si="26"/>
        <v>423</v>
      </c>
      <c r="D73" s="526">
        <v>201</v>
      </c>
      <c r="E73" s="527">
        <v>222</v>
      </c>
      <c r="F73" s="432">
        <f t="shared" si="27"/>
        <v>91</v>
      </c>
      <c r="G73" s="526">
        <v>56</v>
      </c>
      <c r="H73" s="527">
        <v>35</v>
      </c>
      <c r="I73" s="432">
        <f t="shared" si="28"/>
        <v>52</v>
      </c>
      <c r="J73" s="526">
        <v>25</v>
      </c>
      <c r="K73" s="527">
        <v>27</v>
      </c>
      <c r="L73" s="432">
        <f t="shared" si="29"/>
        <v>55</v>
      </c>
      <c r="M73" s="526">
        <v>26</v>
      </c>
      <c r="N73" s="527">
        <v>29</v>
      </c>
    </row>
    <row r="74" spans="1:14" ht="19.5" customHeight="1">
      <c r="A74" s="26"/>
      <c r="B74" s="27" t="s">
        <v>57</v>
      </c>
      <c r="C74" s="432">
        <f t="shared" si="26"/>
        <v>231</v>
      </c>
      <c r="D74" s="526">
        <v>114</v>
      </c>
      <c r="E74" s="527">
        <v>117</v>
      </c>
      <c r="F74" s="432">
        <f t="shared" si="27"/>
        <v>63</v>
      </c>
      <c r="G74" s="526">
        <v>39</v>
      </c>
      <c r="H74" s="527">
        <v>24</v>
      </c>
      <c r="I74" s="432">
        <f t="shared" si="28"/>
        <v>32</v>
      </c>
      <c r="J74" s="526">
        <v>10</v>
      </c>
      <c r="K74" s="527">
        <v>22</v>
      </c>
      <c r="L74" s="432">
        <f t="shared" si="29"/>
        <v>23</v>
      </c>
      <c r="M74" s="526">
        <v>11</v>
      </c>
      <c r="N74" s="527">
        <v>12</v>
      </c>
    </row>
    <row r="75" spans="1:14" ht="19.5" customHeight="1">
      <c r="A75" s="26"/>
      <c r="B75" s="27" t="s">
        <v>428</v>
      </c>
      <c r="C75" s="432">
        <f t="shared" si="26"/>
        <v>147</v>
      </c>
      <c r="D75" s="526">
        <v>81</v>
      </c>
      <c r="E75" s="527">
        <v>66</v>
      </c>
      <c r="F75" s="432">
        <f t="shared" si="27"/>
        <v>39</v>
      </c>
      <c r="G75" s="526">
        <v>26</v>
      </c>
      <c r="H75" s="527">
        <v>13</v>
      </c>
      <c r="I75" s="432">
        <f t="shared" si="28"/>
        <v>28</v>
      </c>
      <c r="J75" s="526">
        <v>12</v>
      </c>
      <c r="K75" s="527">
        <v>16</v>
      </c>
      <c r="L75" s="432">
        <f t="shared" si="29"/>
        <v>15</v>
      </c>
      <c r="M75" s="526">
        <v>7</v>
      </c>
      <c r="N75" s="527">
        <v>8</v>
      </c>
    </row>
    <row r="76" spans="1:14" ht="19.5" customHeight="1">
      <c r="A76" s="558" t="s">
        <v>58</v>
      </c>
      <c r="B76" s="559"/>
      <c r="C76" s="428">
        <f aca="true" t="shared" si="30" ref="C76:N76">SUM(C77)</f>
        <v>6270</v>
      </c>
      <c r="D76" s="429">
        <f t="shared" si="30"/>
        <v>3286</v>
      </c>
      <c r="E76" s="430">
        <f t="shared" si="30"/>
        <v>2984</v>
      </c>
      <c r="F76" s="428">
        <f t="shared" si="30"/>
        <v>1715</v>
      </c>
      <c r="G76" s="429">
        <f t="shared" si="30"/>
        <v>1031</v>
      </c>
      <c r="H76" s="430">
        <f t="shared" si="30"/>
        <v>684</v>
      </c>
      <c r="I76" s="428">
        <f t="shared" si="30"/>
        <v>897</v>
      </c>
      <c r="J76" s="429">
        <f t="shared" si="30"/>
        <v>402</v>
      </c>
      <c r="K76" s="430">
        <f t="shared" si="30"/>
        <v>495</v>
      </c>
      <c r="L76" s="428">
        <f t="shared" si="30"/>
        <v>868</v>
      </c>
      <c r="M76" s="429">
        <f t="shared" si="30"/>
        <v>418</v>
      </c>
      <c r="N76" s="430">
        <f t="shared" si="30"/>
        <v>450</v>
      </c>
    </row>
    <row r="77" spans="1:14" ht="19.5" customHeight="1">
      <c r="A77" s="28"/>
      <c r="B77" s="30" t="s">
        <v>59</v>
      </c>
      <c r="C77" s="436">
        <f>SUM(D77:E77)</f>
        <v>6270</v>
      </c>
      <c r="D77" s="528">
        <v>3286</v>
      </c>
      <c r="E77" s="529">
        <v>2984</v>
      </c>
      <c r="F77" s="436">
        <f>SUM(G77:H77)</f>
        <v>1715</v>
      </c>
      <c r="G77" s="528">
        <v>1031</v>
      </c>
      <c r="H77" s="529">
        <v>684</v>
      </c>
      <c r="I77" s="436">
        <f>SUM(J77:K77)</f>
        <v>897</v>
      </c>
      <c r="J77" s="528">
        <v>402</v>
      </c>
      <c r="K77" s="529">
        <v>495</v>
      </c>
      <c r="L77" s="436">
        <f>SUM(M77:N77)</f>
        <v>868</v>
      </c>
      <c r="M77" s="528">
        <v>418</v>
      </c>
      <c r="N77" s="529">
        <v>450</v>
      </c>
    </row>
    <row r="99" ht="19.5" customHeight="1">
      <c r="G99" s="449" t="s">
        <v>700</v>
      </c>
    </row>
  </sheetData>
  <mergeCells count="28">
    <mergeCell ref="A76:B76"/>
    <mergeCell ref="F54:H54"/>
    <mergeCell ref="I54:K54"/>
    <mergeCell ref="L54:N54"/>
    <mergeCell ref="A67:B67"/>
    <mergeCell ref="A41:B41"/>
    <mergeCell ref="A56:B56"/>
    <mergeCell ref="A54:B55"/>
    <mergeCell ref="C54:E54"/>
    <mergeCell ref="A21:B21"/>
    <mergeCell ref="A24:B24"/>
    <mergeCell ref="A33:B33"/>
    <mergeCell ref="A36:B36"/>
    <mergeCell ref="A12:B12"/>
    <mergeCell ref="A13:B13"/>
    <mergeCell ref="A14:B14"/>
    <mergeCell ref="A8:B8"/>
    <mergeCell ref="A9:B9"/>
    <mergeCell ref="A10:B10"/>
    <mergeCell ref="A11:B11"/>
    <mergeCell ref="L3:N3"/>
    <mergeCell ref="A5:B5"/>
    <mergeCell ref="A6:B6"/>
    <mergeCell ref="A7:B7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5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I63"/>
  <sheetViews>
    <sheetView showGridLines="0" view="pageBreakPreview" zoomScaleSheetLayoutView="100" workbookViewId="0" topLeftCell="A1">
      <pane xSplit="3" ySplit="4" topLeftCell="D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D9" sqref="D9"/>
    </sheetView>
  </sheetViews>
  <sheetFormatPr defaultColWidth="9.00390625" defaultRowHeight="15.75" customHeight="1"/>
  <cols>
    <col min="1" max="1" width="8.875" style="37" customWidth="1"/>
    <col min="2" max="2" width="3.75390625" style="58" customWidth="1"/>
    <col min="3" max="3" width="35.75390625" style="58" customWidth="1"/>
    <col min="4" max="9" width="8.375" style="37" customWidth="1"/>
    <col min="10" max="10" width="5.125" style="37" customWidth="1"/>
    <col min="11" max="16384" width="11.00390625" style="37" customWidth="1"/>
  </cols>
  <sheetData>
    <row r="1" spans="1:9" ht="14.25">
      <c r="A1" s="454" t="s">
        <v>499</v>
      </c>
      <c r="B1" s="35"/>
      <c r="C1" s="35"/>
      <c r="D1" s="36"/>
      <c r="E1" s="36"/>
      <c r="F1" s="36"/>
      <c r="G1" s="36"/>
      <c r="H1" s="491"/>
      <c r="I1" s="491"/>
    </row>
    <row r="2" spans="1:9" ht="17.25">
      <c r="A2" s="38"/>
      <c r="B2" s="35"/>
      <c r="C2" s="35"/>
      <c r="D2" s="36"/>
      <c r="E2" s="36"/>
      <c r="F2" s="36"/>
      <c r="G2" s="36"/>
      <c r="H2" s="492"/>
      <c r="I2" s="493" t="s">
        <v>659</v>
      </c>
    </row>
    <row r="3" spans="1:9" ht="15.75" customHeight="1">
      <c r="A3" s="652" t="s">
        <v>393</v>
      </c>
      <c r="B3" s="654" t="s">
        <v>289</v>
      </c>
      <c r="C3" s="655"/>
      <c r="D3" s="658" t="s">
        <v>8</v>
      </c>
      <c r="E3" s="659"/>
      <c r="F3" s="660"/>
      <c r="G3" s="658" t="s">
        <v>9</v>
      </c>
      <c r="H3" s="659"/>
      <c r="I3" s="660"/>
    </row>
    <row r="4" spans="1:9" ht="15.75" customHeight="1">
      <c r="A4" s="653"/>
      <c r="B4" s="656"/>
      <c r="C4" s="657"/>
      <c r="D4" s="39" t="s">
        <v>290</v>
      </c>
      <c r="E4" s="40" t="s">
        <v>11</v>
      </c>
      <c r="F4" s="41" t="s">
        <v>12</v>
      </c>
      <c r="G4" s="39" t="s">
        <v>290</v>
      </c>
      <c r="H4" s="40" t="s">
        <v>11</v>
      </c>
      <c r="I4" s="41" t="s">
        <v>12</v>
      </c>
    </row>
    <row r="5" spans="1:9" ht="15.75" customHeight="1">
      <c r="A5" s="42" t="s">
        <v>291</v>
      </c>
      <c r="B5" s="661" t="s">
        <v>292</v>
      </c>
      <c r="C5" s="662"/>
      <c r="D5" s="43">
        <f aca="true" t="shared" si="0" ref="D5:I5">SUM(D6:D11,D14:D28,D40,D49:D51,D60:D61)</f>
        <v>87</v>
      </c>
      <c r="E5" s="44">
        <f t="shared" si="0"/>
        <v>50</v>
      </c>
      <c r="F5" s="45">
        <f t="shared" si="0"/>
        <v>37</v>
      </c>
      <c r="G5" s="43">
        <f t="shared" si="0"/>
        <v>43</v>
      </c>
      <c r="H5" s="44">
        <f t="shared" si="0"/>
        <v>24</v>
      </c>
      <c r="I5" s="45">
        <f t="shared" si="0"/>
        <v>19</v>
      </c>
    </row>
    <row r="6" spans="1:9" ht="15.75" customHeight="1">
      <c r="A6" s="46" t="s">
        <v>339</v>
      </c>
      <c r="B6" s="663" t="s">
        <v>143</v>
      </c>
      <c r="C6" s="664"/>
      <c r="D6" s="47">
        <f aca="true" t="shared" si="1" ref="D6:D39">SUM(E6:F6)</f>
        <v>1</v>
      </c>
      <c r="E6" s="219">
        <v>0</v>
      </c>
      <c r="F6" s="220">
        <v>1</v>
      </c>
      <c r="G6" s="47">
        <f aca="true" t="shared" si="2" ref="G6:G39">SUM(H6:I6)</f>
        <v>0</v>
      </c>
      <c r="H6" s="219">
        <v>0</v>
      </c>
      <c r="I6" s="220">
        <v>0</v>
      </c>
    </row>
    <row r="7" spans="1:9" ht="15.75" customHeight="1">
      <c r="A7" s="46" t="s">
        <v>341</v>
      </c>
      <c r="B7" s="663" t="s">
        <v>148</v>
      </c>
      <c r="C7" s="664"/>
      <c r="D7" s="47">
        <f t="shared" si="1"/>
        <v>2</v>
      </c>
      <c r="E7" s="219">
        <v>1</v>
      </c>
      <c r="F7" s="220">
        <v>1</v>
      </c>
      <c r="G7" s="47">
        <f t="shared" si="2"/>
        <v>0</v>
      </c>
      <c r="H7" s="219">
        <v>0</v>
      </c>
      <c r="I7" s="220">
        <v>0</v>
      </c>
    </row>
    <row r="8" spans="1:9" ht="15.75" customHeight="1">
      <c r="A8" s="46" t="s">
        <v>342</v>
      </c>
      <c r="B8" s="663" t="s">
        <v>293</v>
      </c>
      <c r="C8" s="664"/>
      <c r="D8" s="47">
        <f t="shared" si="1"/>
        <v>0</v>
      </c>
      <c r="E8" s="219">
        <v>0</v>
      </c>
      <c r="F8" s="220">
        <v>0</v>
      </c>
      <c r="G8" s="47">
        <f t="shared" si="2"/>
        <v>0</v>
      </c>
      <c r="H8" s="219">
        <v>0</v>
      </c>
      <c r="I8" s="220">
        <v>0</v>
      </c>
    </row>
    <row r="9" spans="1:9" ht="15.75" customHeight="1">
      <c r="A9" s="46" t="s">
        <v>343</v>
      </c>
      <c r="B9" s="663" t="s">
        <v>150</v>
      </c>
      <c r="C9" s="664"/>
      <c r="D9" s="47">
        <f t="shared" si="1"/>
        <v>0</v>
      </c>
      <c r="E9" s="219">
        <v>0</v>
      </c>
      <c r="F9" s="220">
        <v>0</v>
      </c>
      <c r="G9" s="47">
        <f t="shared" si="2"/>
        <v>0</v>
      </c>
      <c r="H9" s="219">
        <v>0</v>
      </c>
      <c r="I9" s="220">
        <v>0</v>
      </c>
    </row>
    <row r="10" spans="1:9" ht="15.75" customHeight="1">
      <c r="A10" s="46" t="s">
        <v>344</v>
      </c>
      <c r="B10" s="663" t="s">
        <v>294</v>
      </c>
      <c r="C10" s="664"/>
      <c r="D10" s="47">
        <f t="shared" si="1"/>
        <v>1</v>
      </c>
      <c r="E10" s="219">
        <v>0</v>
      </c>
      <c r="F10" s="220">
        <v>1</v>
      </c>
      <c r="G10" s="47">
        <f t="shared" si="2"/>
        <v>0</v>
      </c>
      <c r="H10" s="219">
        <v>0</v>
      </c>
      <c r="I10" s="220">
        <v>0</v>
      </c>
    </row>
    <row r="11" spans="1:9" ht="15.75" customHeight="1">
      <c r="A11" s="50" t="s">
        <v>340</v>
      </c>
      <c r="B11" s="665" t="s">
        <v>158</v>
      </c>
      <c r="C11" s="666"/>
      <c r="D11" s="47">
        <f t="shared" si="1"/>
        <v>0</v>
      </c>
      <c r="E11" s="48">
        <f>SUM(E12:E13)</f>
        <v>0</v>
      </c>
      <c r="F11" s="49">
        <f>SUM(F12:F13)</f>
        <v>0</v>
      </c>
      <c r="G11" s="47">
        <f t="shared" si="2"/>
        <v>0</v>
      </c>
      <c r="H11" s="48">
        <f>SUM(H12:H13)</f>
        <v>0</v>
      </c>
      <c r="I11" s="49">
        <f>SUM(I12:I13)</f>
        <v>0</v>
      </c>
    </row>
    <row r="12" spans="1:9" ht="15.75" customHeight="1">
      <c r="A12" s="50" t="s">
        <v>337</v>
      </c>
      <c r="B12" s="51"/>
      <c r="C12" s="52" t="s">
        <v>295</v>
      </c>
      <c r="D12" s="47">
        <f t="shared" si="1"/>
        <v>0</v>
      </c>
      <c r="E12" s="219">
        <v>0</v>
      </c>
      <c r="F12" s="220">
        <v>0</v>
      </c>
      <c r="G12" s="47">
        <f t="shared" si="2"/>
        <v>0</v>
      </c>
      <c r="H12" s="219">
        <v>0</v>
      </c>
      <c r="I12" s="220">
        <v>0</v>
      </c>
    </row>
    <row r="13" spans="1:9" ht="15.75" customHeight="1">
      <c r="A13" s="50" t="s">
        <v>338</v>
      </c>
      <c r="B13" s="51"/>
      <c r="C13" s="53" t="s">
        <v>296</v>
      </c>
      <c r="D13" s="47">
        <f t="shared" si="1"/>
        <v>0</v>
      </c>
      <c r="E13" s="219">
        <v>0</v>
      </c>
      <c r="F13" s="220">
        <v>0</v>
      </c>
      <c r="G13" s="47">
        <f t="shared" si="2"/>
        <v>0</v>
      </c>
      <c r="H13" s="219">
        <v>0</v>
      </c>
      <c r="I13" s="220">
        <v>0</v>
      </c>
    </row>
    <row r="14" spans="1:9" ht="15.75" customHeight="1">
      <c r="A14" s="46" t="s">
        <v>345</v>
      </c>
      <c r="B14" s="663" t="s">
        <v>181</v>
      </c>
      <c r="C14" s="664"/>
      <c r="D14" s="47">
        <f t="shared" si="1"/>
        <v>0</v>
      </c>
      <c r="E14" s="219">
        <v>0</v>
      </c>
      <c r="F14" s="220">
        <v>0</v>
      </c>
      <c r="G14" s="47">
        <f t="shared" si="2"/>
        <v>0</v>
      </c>
      <c r="H14" s="219">
        <v>0</v>
      </c>
      <c r="I14" s="220">
        <v>0</v>
      </c>
    </row>
    <row r="15" spans="1:9" ht="15.75" customHeight="1">
      <c r="A15" s="46" t="s">
        <v>346</v>
      </c>
      <c r="B15" s="663" t="s">
        <v>297</v>
      </c>
      <c r="C15" s="664"/>
      <c r="D15" s="47">
        <f t="shared" si="1"/>
        <v>0</v>
      </c>
      <c r="E15" s="219">
        <v>0</v>
      </c>
      <c r="F15" s="220">
        <v>0</v>
      </c>
      <c r="G15" s="47">
        <f t="shared" si="2"/>
        <v>0</v>
      </c>
      <c r="H15" s="219">
        <v>0</v>
      </c>
      <c r="I15" s="220">
        <v>0</v>
      </c>
    </row>
    <row r="16" spans="1:9" ht="15.75" customHeight="1">
      <c r="A16" s="46" t="s">
        <v>347</v>
      </c>
      <c r="B16" s="663" t="s">
        <v>298</v>
      </c>
      <c r="C16" s="664"/>
      <c r="D16" s="47">
        <f t="shared" si="1"/>
        <v>0</v>
      </c>
      <c r="E16" s="219">
        <v>0</v>
      </c>
      <c r="F16" s="220">
        <v>0</v>
      </c>
      <c r="G16" s="47">
        <f t="shared" si="2"/>
        <v>0</v>
      </c>
      <c r="H16" s="219">
        <v>0</v>
      </c>
      <c r="I16" s="220">
        <v>0</v>
      </c>
    </row>
    <row r="17" spans="1:9" ht="15.75" customHeight="1">
      <c r="A17" s="46" t="s">
        <v>348</v>
      </c>
      <c r="B17" s="663" t="s">
        <v>195</v>
      </c>
      <c r="C17" s="664"/>
      <c r="D17" s="47">
        <f t="shared" si="1"/>
        <v>0</v>
      </c>
      <c r="E17" s="219">
        <v>0</v>
      </c>
      <c r="F17" s="220">
        <v>0</v>
      </c>
      <c r="G17" s="47">
        <f t="shared" si="2"/>
        <v>0</v>
      </c>
      <c r="H17" s="219">
        <v>0</v>
      </c>
      <c r="I17" s="220">
        <v>0</v>
      </c>
    </row>
    <row r="18" spans="1:9" ht="15.75" customHeight="1">
      <c r="A18" s="46" t="s">
        <v>349</v>
      </c>
      <c r="B18" s="663" t="s">
        <v>299</v>
      </c>
      <c r="C18" s="664"/>
      <c r="D18" s="47">
        <f t="shared" si="1"/>
        <v>0</v>
      </c>
      <c r="E18" s="219">
        <v>0</v>
      </c>
      <c r="F18" s="220">
        <v>0</v>
      </c>
      <c r="G18" s="47">
        <f t="shared" si="2"/>
        <v>0</v>
      </c>
      <c r="H18" s="219">
        <v>0</v>
      </c>
      <c r="I18" s="220">
        <v>0</v>
      </c>
    </row>
    <row r="19" spans="1:9" ht="15.75" customHeight="1">
      <c r="A19" s="46" t="s">
        <v>350</v>
      </c>
      <c r="B19" s="663" t="s">
        <v>300</v>
      </c>
      <c r="C19" s="664"/>
      <c r="D19" s="47">
        <f t="shared" si="1"/>
        <v>0</v>
      </c>
      <c r="E19" s="219">
        <v>0</v>
      </c>
      <c r="F19" s="220">
        <v>0</v>
      </c>
      <c r="G19" s="47">
        <f t="shared" si="2"/>
        <v>0</v>
      </c>
      <c r="H19" s="219">
        <v>0</v>
      </c>
      <c r="I19" s="220">
        <v>0</v>
      </c>
    </row>
    <row r="20" spans="1:9" ht="15.75" customHeight="1">
      <c r="A20" s="46" t="s">
        <v>351</v>
      </c>
      <c r="B20" s="663" t="s">
        <v>207</v>
      </c>
      <c r="C20" s="664"/>
      <c r="D20" s="47">
        <f t="shared" si="1"/>
        <v>1</v>
      </c>
      <c r="E20" s="219">
        <v>0</v>
      </c>
      <c r="F20" s="220">
        <v>1</v>
      </c>
      <c r="G20" s="47">
        <f t="shared" si="2"/>
        <v>0</v>
      </c>
      <c r="H20" s="219">
        <v>0</v>
      </c>
      <c r="I20" s="220">
        <v>0</v>
      </c>
    </row>
    <row r="21" spans="1:9" ht="15.75" customHeight="1">
      <c r="A21" s="46" t="s">
        <v>352</v>
      </c>
      <c r="B21" s="663" t="s">
        <v>217</v>
      </c>
      <c r="C21" s="664"/>
      <c r="D21" s="47">
        <f t="shared" si="1"/>
        <v>0</v>
      </c>
      <c r="E21" s="219">
        <v>0</v>
      </c>
      <c r="F21" s="220">
        <v>0</v>
      </c>
      <c r="G21" s="47">
        <f t="shared" si="2"/>
        <v>0</v>
      </c>
      <c r="H21" s="219">
        <v>0</v>
      </c>
      <c r="I21" s="220">
        <v>0</v>
      </c>
    </row>
    <row r="22" spans="1:9" ht="15.75" customHeight="1">
      <c r="A22" s="46" t="s">
        <v>353</v>
      </c>
      <c r="B22" s="663" t="s">
        <v>226</v>
      </c>
      <c r="C22" s="664"/>
      <c r="D22" s="47">
        <f t="shared" si="1"/>
        <v>0</v>
      </c>
      <c r="E22" s="219">
        <v>0</v>
      </c>
      <c r="F22" s="220">
        <v>0</v>
      </c>
      <c r="G22" s="47">
        <f t="shared" si="2"/>
        <v>0</v>
      </c>
      <c r="H22" s="219">
        <v>0</v>
      </c>
      <c r="I22" s="220">
        <v>0</v>
      </c>
    </row>
    <row r="23" spans="1:9" ht="15.75" customHeight="1">
      <c r="A23" s="46" t="s">
        <v>354</v>
      </c>
      <c r="B23" s="663" t="s">
        <v>228</v>
      </c>
      <c r="C23" s="664"/>
      <c r="D23" s="47">
        <f t="shared" si="1"/>
        <v>1</v>
      </c>
      <c r="E23" s="219">
        <v>1</v>
      </c>
      <c r="F23" s="220">
        <v>0</v>
      </c>
      <c r="G23" s="47">
        <f t="shared" si="2"/>
        <v>0</v>
      </c>
      <c r="H23" s="219">
        <v>0</v>
      </c>
      <c r="I23" s="220">
        <v>0</v>
      </c>
    </row>
    <row r="24" spans="1:9" ht="15.75" customHeight="1">
      <c r="A24" s="46" t="s">
        <v>355</v>
      </c>
      <c r="B24" s="663" t="s">
        <v>232</v>
      </c>
      <c r="C24" s="664"/>
      <c r="D24" s="47">
        <f t="shared" si="1"/>
        <v>0</v>
      </c>
      <c r="E24" s="219">
        <v>0</v>
      </c>
      <c r="F24" s="220">
        <v>0</v>
      </c>
      <c r="G24" s="47">
        <f t="shared" si="2"/>
        <v>0</v>
      </c>
      <c r="H24" s="219">
        <v>0</v>
      </c>
      <c r="I24" s="220">
        <v>0</v>
      </c>
    </row>
    <row r="25" spans="1:9" ht="15.75" customHeight="1">
      <c r="A25" s="46" t="s">
        <v>356</v>
      </c>
      <c r="B25" s="663" t="s">
        <v>237</v>
      </c>
      <c r="C25" s="664"/>
      <c r="D25" s="47">
        <f t="shared" si="1"/>
        <v>1</v>
      </c>
      <c r="E25" s="219">
        <v>1</v>
      </c>
      <c r="F25" s="220">
        <v>0</v>
      </c>
      <c r="G25" s="47">
        <f t="shared" si="2"/>
        <v>0</v>
      </c>
      <c r="H25" s="219">
        <v>0</v>
      </c>
      <c r="I25" s="220">
        <v>0</v>
      </c>
    </row>
    <row r="26" spans="1:9" ht="15.75" customHeight="1">
      <c r="A26" s="46" t="s">
        <v>357</v>
      </c>
      <c r="B26" s="663" t="s">
        <v>239</v>
      </c>
      <c r="C26" s="664"/>
      <c r="D26" s="47">
        <f t="shared" si="1"/>
        <v>2</v>
      </c>
      <c r="E26" s="219">
        <v>0</v>
      </c>
      <c r="F26" s="220">
        <v>2</v>
      </c>
      <c r="G26" s="47">
        <f t="shared" si="2"/>
        <v>0</v>
      </c>
      <c r="H26" s="219">
        <v>0</v>
      </c>
      <c r="I26" s="220">
        <v>0</v>
      </c>
    </row>
    <row r="27" spans="1:9" ht="15.75" customHeight="1">
      <c r="A27" s="54" t="s">
        <v>358</v>
      </c>
      <c r="B27" s="667" t="s">
        <v>248</v>
      </c>
      <c r="C27" s="668"/>
      <c r="D27" s="47">
        <f t="shared" si="1"/>
        <v>1</v>
      </c>
      <c r="E27" s="219">
        <v>1</v>
      </c>
      <c r="F27" s="220">
        <v>0</v>
      </c>
      <c r="G27" s="47">
        <f t="shared" si="2"/>
        <v>0</v>
      </c>
      <c r="H27" s="219">
        <v>0</v>
      </c>
      <c r="I27" s="220">
        <v>0</v>
      </c>
    </row>
    <row r="28" spans="1:9" ht="15.75" customHeight="1">
      <c r="A28" s="50" t="s">
        <v>359</v>
      </c>
      <c r="B28" s="665" t="s">
        <v>255</v>
      </c>
      <c r="C28" s="666"/>
      <c r="D28" s="47">
        <f t="shared" si="1"/>
        <v>25</v>
      </c>
      <c r="E28" s="48">
        <f>SUM(E29:E39)</f>
        <v>12</v>
      </c>
      <c r="F28" s="49">
        <f>SUM(F29:F39)</f>
        <v>13</v>
      </c>
      <c r="G28" s="47">
        <f t="shared" si="2"/>
        <v>21</v>
      </c>
      <c r="H28" s="48">
        <f>SUM(H29:H39)</f>
        <v>9</v>
      </c>
      <c r="I28" s="49">
        <f>SUM(I29:I39)</f>
        <v>12</v>
      </c>
    </row>
    <row r="29" spans="1:9" ht="15.75" customHeight="1">
      <c r="A29" s="50" t="s">
        <v>361</v>
      </c>
      <c r="B29" s="51"/>
      <c r="C29" s="52" t="s">
        <v>301</v>
      </c>
      <c r="D29" s="47">
        <f t="shared" si="1"/>
        <v>5</v>
      </c>
      <c r="E29" s="219">
        <v>2</v>
      </c>
      <c r="F29" s="220">
        <v>3</v>
      </c>
      <c r="G29" s="47">
        <f t="shared" si="2"/>
        <v>5</v>
      </c>
      <c r="H29" s="219">
        <v>2</v>
      </c>
      <c r="I29" s="220">
        <v>3</v>
      </c>
    </row>
    <row r="30" spans="1:9" ht="15.75" customHeight="1">
      <c r="A30" s="50" t="s">
        <v>360</v>
      </c>
      <c r="B30" s="51"/>
      <c r="C30" s="52" t="s">
        <v>302</v>
      </c>
      <c r="D30" s="47">
        <f t="shared" si="1"/>
        <v>0</v>
      </c>
      <c r="E30" s="219">
        <v>0</v>
      </c>
      <c r="F30" s="220">
        <v>0</v>
      </c>
      <c r="G30" s="47">
        <f t="shared" si="2"/>
        <v>0</v>
      </c>
      <c r="H30" s="219">
        <v>0</v>
      </c>
      <c r="I30" s="220">
        <v>0</v>
      </c>
    </row>
    <row r="31" spans="1:9" ht="15.75" customHeight="1">
      <c r="A31" s="50" t="s">
        <v>362</v>
      </c>
      <c r="B31" s="51"/>
      <c r="C31" s="52" t="s">
        <v>303</v>
      </c>
      <c r="D31" s="47">
        <f t="shared" si="1"/>
        <v>4</v>
      </c>
      <c r="E31" s="219">
        <v>3</v>
      </c>
      <c r="F31" s="220">
        <v>1</v>
      </c>
      <c r="G31" s="47">
        <f t="shared" si="2"/>
        <v>3</v>
      </c>
      <c r="H31" s="219">
        <v>2</v>
      </c>
      <c r="I31" s="220">
        <v>1</v>
      </c>
    </row>
    <row r="32" spans="1:9" ht="15.75" customHeight="1">
      <c r="A32" s="50" t="s">
        <v>363</v>
      </c>
      <c r="B32" s="51"/>
      <c r="C32" s="52" t="s">
        <v>304</v>
      </c>
      <c r="D32" s="47">
        <f t="shared" si="1"/>
        <v>1</v>
      </c>
      <c r="E32" s="219">
        <v>0</v>
      </c>
      <c r="F32" s="220">
        <v>1</v>
      </c>
      <c r="G32" s="47">
        <f t="shared" si="2"/>
        <v>1</v>
      </c>
      <c r="H32" s="219">
        <v>0</v>
      </c>
      <c r="I32" s="220">
        <v>1</v>
      </c>
    </row>
    <row r="33" spans="1:9" ht="15.75" customHeight="1">
      <c r="A33" s="50" t="s">
        <v>364</v>
      </c>
      <c r="B33" s="51"/>
      <c r="C33" s="52" t="s">
        <v>305</v>
      </c>
      <c r="D33" s="47">
        <f t="shared" si="1"/>
        <v>0</v>
      </c>
      <c r="E33" s="219">
        <v>0</v>
      </c>
      <c r="F33" s="220">
        <v>0</v>
      </c>
      <c r="G33" s="47">
        <f t="shared" si="2"/>
        <v>0</v>
      </c>
      <c r="H33" s="219">
        <v>0</v>
      </c>
      <c r="I33" s="220">
        <v>0</v>
      </c>
    </row>
    <row r="34" spans="1:9" ht="15.75" customHeight="1">
      <c r="A34" s="50" t="s">
        <v>365</v>
      </c>
      <c r="B34" s="51"/>
      <c r="C34" s="52" t="s">
        <v>306</v>
      </c>
      <c r="D34" s="47">
        <f t="shared" si="1"/>
        <v>3</v>
      </c>
      <c r="E34" s="219">
        <v>1</v>
      </c>
      <c r="F34" s="220">
        <v>2</v>
      </c>
      <c r="G34" s="47">
        <f t="shared" si="2"/>
        <v>2</v>
      </c>
      <c r="H34" s="219">
        <v>1</v>
      </c>
      <c r="I34" s="220">
        <v>1</v>
      </c>
    </row>
    <row r="35" spans="1:9" ht="15.75" customHeight="1">
      <c r="A35" s="50" t="s">
        <v>366</v>
      </c>
      <c r="B35" s="51"/>
      <c r="C35" s="52" t="s">
        <v>307</v>
      </c>
      <c r="D35" s="47">
        <f t="shared" si="1"/>
        <v>3</v>
      </c>
      <c r="E35" s="219">
        <v>1</v>
      </c>
      <c r="F35" s="220">
        <v>2</v>
      </c>
      <c r="G35" s="47">
        <f t="shared" si="2"/>
        <v>2</v>
      </c>
      <c r="H35" s="219">
        <v>0</v>
      </c>
      <c r="I35" s="220">
        <v>2</v>
      </c>
    </row>
    <row r="36" spans="1:9" ht="15.75" customHeight="1">
      <c r="A36" s="50" t="s">
        <v>367</v>
      </c>
      <c r="B36" s="51"/>
      <c r="C36" s="52" t="s">
        <v>308</v>
      </c>
      <c r="D36" s="47">
        <f t="shared" si="1"/>
        <v>1</v>
      </c>
      <c r="E36" s="219">
        <v>1</v>
      </c>
      <c r="F36" s="220">
        <v>0</v>
      </c>
      <c r="G36" s="47">
        <f t="shared" si="2"/>
        <v>1</v>
      </c>
      <c r="H36" s="219">
        <v>1</v>
      </c>
      <c r="I36" s="220">
        <v>0</v>
      </c>
    </row>
    <row r="37" spans="1:9" ht="15.75" customHeight="1">
      <c r="A37" s="50" t="s">
        <v>368</v>
      </c>
      <c r="B37" s="51"/>
      <c r="C37" s="52" t="s">
        <v>309</v>
      </c>
      <c r="D37" s="47">
        <f t="shared" si="1"/>
        <v>3</v>
      </c>
      <c r="E37" s="219">
        <v>0</v>
      </c>
      <c r="F37" s="220">
        <v>3</v>
      </c>
      <c r="G37" s="47">
        <f t="shared" si="2"/>
        <v>3</v>
      </c>
      <c r="H37" s="219">
        <v>0</v>
      </c>
      <c r="I37" s="220">
        <v>3</v>
      </c>
    </row>
    <row r="38" spans="1:9" ht="15.75" customHeight="1">
      <c r="A38" s="50" t="s">
        <v>369</v>
      </c>
      <c r="B38" s="51"/>
      <c r="C38" s="52" t="s">
        <v>310</v>
      </c>
      <c r="D38" s="47">
        <f t="shared" si="1"/>
        <v>3</v>
      </c>
      <c r="E38" s="219">
        <v>3</v>
      </c>
      <c r="F38" s="220">
        <v>0</v>
      </c>
      <c r="G38" s="47">
        <f t="shared" si="2"/>
        <v>2</v>
      </c>
      <c r="H38" s="219">
        <v>2</v>
      </c>
      <c r="I38" s="220">
        <v>0</v>
      </c>
    </row>
    <row r="39" spans="1:9" ht="15.75" customHeight="1">
      <c r="A39" s="54" t="s">
        <v>370</v>
      </c>
      <c r="B39" s="55"/>
      <c r="C39" s="52" t="s">
        <v>311</v>
      </c>
      <c r="D39" s="47">
        <f t="shared" si="1"/>
        <v>2</v>
      </c>
      <c r="E39" s="219">
        <v>1</v>
      </c>
      <c r="F39" s="220">
        <v>1</v>
      </c>
      <c r="G39" s="47">
        <f t="shared" si="2"/>
        <v>2</v>
      </c>
      <c r="H39" s="219">
        <v>1</v>
      </c>
      <c r="I39" s="220">
        <v>1</v>
      </c>
    </row>
    <row r="40" spans="1:9" ht="15.75" customHeight="1">
      <c r="A40" s="50" t="s">
        <v>371</v>
      </c>
      <c r="B40" s="665" t="s">
        <v>312</v>
      </c>
      <c r="C40" s="666"/>
      <c r="D40" s="47">
        <f aca="true" t="shared" si="3" ref="D40:I40">SUM(D41:D48)</f>
        <v>31</v>
      </c>
      <c r="E40" s="48">
        <f t="shared" si="3"/>
        <v>21</v>
      </c>
      <c r="F40" s="49">
        <f t="shared" si="3"/>
        <v>10</v>
      </c>
      <c r="G40" s="47">
        <f t="shared" si="3"/>
        <v>19</v>
      </c>
      <c r="H40" s="48">
        <f t="shared" si="3"/>
        <v>13</v>
      </c>
      <c r="I40" s="49">
        <f t="shared" si="3"/>
        <v>6</v>
      </c>
    </row>
    <row r="41" spans="1:9" ht="15.75" customHeight="1">
      <c r="A41" s="50" t="s">
        <v>372</v>
      </c>
      <c r="B41" s="51"/>
      <c r="C41" s="52" t="s">
        <v>313</v>
      </c>
      <c r="D41" s="47">
        <f aca="true" t="shared" si="4" ref="D41:D61">SUM(E41:F41)</f>
        <v>1</v>
      </c>
      <c r="E41" s="219">
        <v>1</v>
      </c>
      <c r="F41" s="220">
        <v>0</v>
      </c>
      <c r="G41" s="47">
        <f aca="true" t="shared" si="5" ref="G41:G61">SUM(H41:I41)</f>
        <v>1</v>
      </c>
      <c r="H41" s="219">
        <v>1</v>
      </c>
      <c r="I41" s="220">
        <v>0</v>
      </c>
    </row>
    <row r="42" spans="1:9" ht="15.75" customHeight="1">
      <c r="A42" s="50" t="s">
        <v>373</v>
      </c>
      <c r="B42" s="51"/>
      <c r="C42" s="52" t="s">
        <v>314</v>
      </c>
      <c r="D42" s="47">
        <f t="shared" si="4"/>
        <v>7</v>
      </c>
      <c r="E42" s="219">
        <v>3</v>
      </c>
      <c r="F42" s="220">
        <v>4</v>
      </c>
      <c r="G42" s="47">
        <f t="shared" si="5"/>
        <v>4</v>
      </c>
      <c r="H42" s="219">
        <v>2</v>
      </c>
      <c r="I42" s="220">
        <v>2</v>
      </c>
    </row>
    <row r="43" spans="1:9" ht="15.75" customHeight="1">
      <c r="A43" s="50" t="s">
        <v>374</v>
      </c>
      <c r="B43" s="51"/>
      <c r="C43" s="52" t="s">
        <v>315</v>
      </c>
      <c r="D43" s="47">
        <f t="shared" si="4"/>
        <v>4</v>
      </c>
      <c r="E43" s="219">
        <v>3</v>
      </c>
      <c r="F43" s="220">
        <v>1</v>
      </c>
      <c r="G43" s="47">
        <f t="shared" si="5"/>
        <v>1</v>
      </c>
      <c r="H43" s="219">
        <v>1</v>
      </c>
      <c r="I43" s="220">
        <v>0</v>
      </c>
    </row>
    <row r="44" spans="1:9" ht="15.75" customHeight="1">
      <c r="A44" s="50" t="s">
        <v>375</v>
      </c>
      <c r="B44" s="51"/>
      <c r="C44" s="52" t="s">
        <v>316</v>
      </c>
      <c r="D44" s="47">
        <f t="shared" si="4"/>
        <v>2</v>
      </c>
      <c r="E44" s="219">
        <v>2</v>
      </c>
      <c r="F44" s="220">
        <v>0</v>
      </c>
      <c r="G44" s="47">
        <f t="shared" si="5"/>
        <v>2</v>
      </c>
      <c r="H44" s="219">
        <v>2</v>
      </c>
      <c r="I44" s="220">
        <v>0</v>
      </c>
    </row>
    <row r="45" spans="1:9" ht="15.75" customHeight="1">
      <c r="A45" s="50" t="s">
        <v>376</v>
      </c>
      <c r="B45" s="51"/>
      <c r="C45" s="52" t="s">
        <v>317</v>
      </c>
      <c r="D45" s="47">
        <f t="shared" si="4"/>
        <v>1</v>
      </c>
      <c r="E45" s="219">
        <v>1</v>
      </c>
      <c r="F45" s="220">
        <v>0</v>
      </c>
      <c r="G45" s="47">
        <f t="shared" si="5"/>
        <v>0</v>
      </c>
      <c r="H45" s="219">
        <v>0</v>
      </c>
      <c r="I45" s="220">
        <v>0</v>
      </c>
    </row>
    <row r="46" spans="1:9" ht="15.75" customHeight="1">
      <c r="A46" s="50" t="s">
        <v>377</v>
      </c>
      <c r="B46" s="51"/>
      <c r="C46" s="52" t="s">
        <v>318</v>
      </c>
      <c r="D46" s="47">
        <f t="shared" si="4"/>
        <v>0</v>
      </c>
      <c r="E46" s="219">
        <v>0</v>
      </c>
      <c r="F46" s="220">
        <v>0</v>
      </c>
      <c r="G46" s="47">
        <f t="shared" si="5"/>
        <v>0</v>
      </c>
      <c r="H46" s="219">
        <v>0</v>
      </c>
      <c r="I46" s="220">
        <v>0</v>
      </c>
    </row>
    <row r="47" spans="1:9" ht="15.75" customHeight="1">
      <c r="A47" s="50" t="s">
        <v>378</v>
      </c>
      <c r="B47" s="51"/>
      <c r="C47" s="52" t="s">
        <v>319</v>
      </c>
      <c r="D47" s="47">
        <f t="shared" si="4"/>
        <v>6</v>
      </c>
      <c r="E47" s="219">
        <v>3</v>
      </c>
      <c r="F47" s="220">
        <v>3</v>
      </c>
      <c r="G47" s="47">
        <f t="shared" si="5"/>
        <v>4</v>
      </c>
      <c r="H47" s="219">
        <v>1</v>
      </c>
      <c r="I47" s="220">
        <v>3</v>
      </c>
    </row>
    <row r="48" spans="1:9" ht="15.75" customHeight="1">
      <c r="A48" s="50" t="s">
        <v>379</v>
      </c>
      <c r="B48" s="51"/>
      <c r="C48" s="53" t="s">
        <v>320</v>
      </c>
      <c r="D48" s="47">
        <f t="shared" si="4"/>
        <v>10</v>
      </c>
      <c r="E48" s="219">
        <v>8</v>
      </c>
      <c r="F48" s="220">
        <v>2</v>
      </c>
      <c r="G48" s="47">
        <f t="shared" si="5"/>
        <v>7</v>
      </c>
      <c r="H48" s="219">
        <v>6</v>
      </c>
      <c r="I48" s="220">
        <v>1</v>
      </c>
    </row>
    <row r="49" spans="1:9" ht="15.75" customHeight="1">
      <c r="A49" s="46" t="s">
        <v>380</v>
      </c>
      <c r="B49" s="663" t="s">
        <v>272</v>
      </c>
      <c r="C49" s="664"/>
      <c r="D49" s="47">
        <f t="shared" si="4"/>
        <v>6</v>
      </c>
      <c r="E49" s="219">
        <v>4</v>
      </c>
      <c r="F49" s="220">
        <v>2</v>
      </c>
      <c r="G49" s="47">
        <f t="shared" si="5"/>
        <v>2</v>
      </c>
      <c r="H49" s="219">
        <v>1</v>
      </c>
      <c r="I49" s="220">
        <v>1</v>
      </c>
    </row>
    <row r="50" spans="1:9" ht="15.75" customHeight="1">
      <c r="A50" s="46" t="s">
        <v>381</v>
      </c>
      <c r="B50" s="663" t="s">
        <v>321</v>
      </c>
      <c r="C50" s="664"/>
      <c r="D50" s="47">
        <f t="shared" si="4"/>
        <v>7</v>
      </c>
      <c r="E50" s="219">
        <v>4</v>
      </c>
      <c r="F50" s="220">
        <v>3</v>
      </c>
      <c r="G50" s="47">
        <f t="shared" si="5"/>
        <v>0</v>
      </c>
      <c r="H50" s="219">
        <v>0</v>
      </c>
      <c r="I50" s="220">
        <v>0</v>
      </c>
    </row>
    <row r="51" spans="1:9" ht="15.75" customHeight="1">
      <c r="A51" s="50" t="s">
        <v>382</v>
      </c>
      <c r="B51" s="665" t="s">
        <v>276</v>
      </c>
      <c r="C51" s="666"/>
      <c r="D51" s="47">
        <f t="shared" si="4"/>
        <v>7</v>
      </c>
      <c r="E51" s="48">
        <f>SUM(E52:E59)</f>
        <v>5</v>
      </c>
      <c r="F51" s="49">
        <f>SUM(F52:F59)</f>
        <v>2</v>
      </c>
      <c r="G51" s="47">
        <f t="shared" si="5"/>
        <v>1</v>
      </c>
      <c r="H51" s="48">
        <f>SUM(H52:H59)</f>
        <v>1</v>
      </c>
      <c r="I51" s="49">
        <f>SUM(I52:I59)</f>
        <v>0</v>
      </c>
    </row>
    <row r="52" spans="1:9" ht="15.75" customHeight="1">
      <c r="A52" s="50" t="s">
        <v>383</v>
      </c>
      <c r="B52" s="51"/>
      <c r="C52" s="52" t="s">
        <v>322</v>
      </c>
      <c r="D52" s="47">
        <f t="shared" si="4"/>
        <v>0</v>
      </c>
      <c r="E52" s="219">
        <v>0</v>
      </c>
      <c r="F52" s="220">
        <v>0</v>
      </c>
      <c r="G52" s="47">
        <f t="shared" si="5"/>
        <v>0</v>
      </c>
      <c r="H52" s="219">
        <v>0</v>
      </c>
      <c r="I52" s="220">
        <v>0</v>
      </c>
    </row>
    <row r="53" spans="1:9" ht="15.75" customHeight="1">
      <c r="A53" s="50" t="s">
        <v>384</v>
      </c>
      <c r="B53" s="51"/>
      <c r="C53" s="52" t="s">
        <v>323</v>
      </c>
      <c r="D53" s="47">
        <f t="shared" si="4"/>
        <v>0</v>
      </c>
      <c r="E53" s="219">
        <v>0</v>
      </c>
      <c r="F53" s="220">
        <v>0</v>
      </c>
      <c r="G53" s="47">
        <f t="shared" si="5"/>
        <v>0</v>
      </c>
      <c r="H53" s="219">
        <v>0</v>
      </c>
      <c r="I53" s="220">
        <v>0</v>
      </c>
    </row>
    <row r="54" spans="1:9" ht="15.75" customHeight="1">
      <c r="A54" s="50" t="s">
        <v>385</v>
      </c>
      <c r="B54" s="51"/>
      <c r="C54" s="52" t="s">
        <v>324</v>
      </c>
      <c r="D54" s="47">
        <f t="shared" si="4"/>
        <v>0</v>
      </c>
      <c r="E54" s="219">
        <v>0</v>
      </c>
      <c r="F54" s="220">
        <v>0</v>
      </c>
      <c r="G54" s="47">
        <f t="shared" si="5"/>
        <v>0</v>
      </c>
      <c r="H54" s="219">
        <v>0</v>
      </c>
      <c r="I54" s="220">
        <v>0</v>
      </c>
    </row>
    <row r="55" spans="1:9" ht="15.75" customHeight="1">
      <c r="A55" s="50" t="s">
        <v>386</v>
      </c>
      <c r="B55" s="51"/>
      <c r="C55" s="52" t="s">
        <v>325</v>
      </c>
      <c r="D55" s="47">
        <f t="shared" si="4"/>
        <v>1</v>
      </c>
      <c r="E55" s="219">
        <v>1</v>
      </c>
      <c r="F55" s="220">
        <v>0</v>
      </c>
      <c r="G55" s="47">
        <f t="shared" si="5"/>
        <v>0</v>
      </c>
      <c r="H55" s="219">
        <v>0</v>
      </c>
      <c r="I55" s="220">
        <v>0</v>
      </c>
    </row>
    <row r="56" spans="1:9" ht="15.75" customHeight="1">
      <c r="A56" s="50" t="s">
        <v>387</v>
      </c>
      <c r="B56" s="51"/>
      <c r="C56" s="52" t="s">
        <v>326</v>
      </c>
      <c r="D56" s="47">
        <f t="shared" si="4"/>
        <v>4</v>
      </c>
      <c r="E56" s="219">
        <v>2</v>
      </c>
      <c r="F56" s="220">
        <v>2</v>
      </c>
      <c r="G56" s="47">
        <f t="shared" si="5"/>
        <v>0</v>
      </c>
      <c r="H56" s="219">
        <v>0</v>
      </c>
      <c r="I56" s="220">
        <v>0</v>
      </c>
    </row>
    <row r="57" spans="1:9" ht="15.75" customHeight="1">
      <c r="A57" s="50" t="s">
        <v>388</v>
      </c>
      <c r="B57" s="51"/>
      <c r="C57" s="52" t="s">
        <v>327</v>
      </c>
      <c r="D57" s="47">
        <f t="shared" si="4"/>
        <v>0</v>
      </c>
      <c r="E57" s="219">
        <v>0</v>
      </c>
      <c r="F57" s="220">
        <v>0</v>
      </c>
      <c r="G57" s="47">
        <f t="shared" si="5"/>
        <v>0</v>
      </c>
      <c r="H57" s="219">
        <v>0</v>
      </c>
      <c r="I57" s="220">
        <v>0</v>
      </c>
    </row>
    <row r="58" spans="1:9" ht="15.75" customHeight="1">
      <c r="A58" s="50" t="s">
        <v>389</v>
      </c>
      <c r="B58" s="51"/>
      <c r="C58" s="52" t="s">
        <v>328</v>
      </c>
      <c r="D58" s="47">
        <f t="shared" si="4"/>
        <v>0</v>
      </c>
      <c r="E58" s="219">
        <v>0</v>
      </c>
      <c r="F58" s="220">
        <v>0</v>
      </c>
      <c r="G58" s="47">
        <f t="shared" si="5"/>
        <v>0</v>
      </c>
      <c r="H58" s="219">
        <v>0</v>
      </c>
      <c r="I58" s="220">
        <v>0</v>
      </c>
    </row>
    <row r="59" spans="1:9" ht="15.75" customHeight="1">
      <c r="A59" s="50" t="s">
        <v>390</v>
      </c>
      <c r="B59" s="51"/>
      <c r="C59" s="53" t="s">
        <v>329</v>
      </c>
      <c r="D59" s="47">
        <f t="shared" si="4"/>
        <v>2</v>
      </c>
      <c r="E59" s="219">
        <v>2</v>
      </c>
      <c r="F59" s="220">
        <v>0</v>
      </c>
      <c r="G59" s="47">
        <f t="shared" si="5"/>
        <v>1</v>
      </c>
      <c r="H59" s="219">
        <v>1</v>
      </c>
      <c r="I59" s="220">
        <v>0</v>
      </c>
    </row>
    <row r="60" spans="1:9" ht="15.75" customHeight="1">
      <c r="A60" s="46" t="s">
        <v>391</v>
      </c>
      <c r="B60" s="663" t="s">
        <v>286</v>
      </c>
      <c r="C60" s="664"/>
      <c r="D60" s="47">
        <f t="shared" si="4"/>
        <v>1</v>
      </c>
      <c r="E60" s="219">
        <v>0</v>
      </c>
      <c r="F60" s="220">
        <v>1</v>
      </c>
      <c r="G60" s="47">
        <f t="shared" si="5"/>
        <v>0</v>
      </c>
      <c r="H60" s="219">
        <v>0</v>
      </c>
      <c r="I60" s="220">
        <v>0</v>
      </c>
    </row>
    <row r="61" spans="1:9" ht="15.75" customHeight="1">
      <c r="A61" s="56" t="s">
        <v>392</v>
      </c>
      <c r="B61" s="669" t="s">
        <v>288</v>
      </c>
      <c r="C61" s="670"/>
      <c r="D61" s="57">
        <f t="shared" si="4"/>
        <v>0</v>
      </c>
      <c r="E61" s="221">
        <v>0</v>
      </c>
      <c r="F61" s="222">
        <v>0</v>
      </c>
      <c r="G61" s="57">
        <f t="shared" si="5"/>
        <v>0</v>
      </c>
      <c r="H61" s="221">
        <v>0</v>
      </c>
      <c r="I61" s="222">
        <v>0</v>
      </c>
    </row>
    <row r="62" ht="6" customHeight="1"/>
    <row r="63" ht="12" customHeight="1">
      <c r="D63" s="59" t="s">
        <v>500</v>
      </c>
    </row>
  </sheetData>
  <mergeCells count="32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A3:A4"/>
    <mergeCell ref="B3:C4"/>
    <mergeCell ref="D3:F3"/>
    <mergeCell ref="G3:I3"/>
  </mergeCells>
  <printOptions horizontalCentered="1"/>
  <pageMargins left="0.3937007874015748" right="0.2755905511811024" top="0.35433070866141736" bottom="0.2362204724409449" header="0.5118110236220472" footer="0.35433070866141736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1"/>
  <sheetViews>
    <sheetView view="pageBreakPreview" zoomScaleSheetLayoutView="100" workbookViewId="0" topLeftCell="A1">
      <selection activeCell="C3" sqref="C3"/>
    </sheetView>
  </sheetViews>
  <sheetFormatPr defaultColWidth="9.00390625" defaultRowHeight="15.75" customHeight="1"/>
  <cols>
    <col min="1" max="1" width="3.125" style="313" customWidth="1"/>
    <col min="2" max="2" width="12.125" style="313" customWidth="1"/>
    <col min="3" max="3" width="11.625" style="313" customWidth="1"/>
    <col min="4" max="4" width="2.125" style="313" customWidth="1"/>
    <col min="5" max="5" width="3.125" style="313" customWidth="1"/>
    <col min="6" max="6" width="12.125" style="313" customWidth="1"/>
    <col min="7" max="7" width="11.625" style="313" customWidth="1"/>
    <col min="8" max="8" width="2.125" style="313" customWidth="1"/>
    <col min="9" max="9" width="3.125" style="313" customWidth="1"/>
    <col min="10" max="10" width="12.125" style="313" customWidth="1"/>
    <col min="11" max="11" width="11.625" style="313" customWidth="1"/>
    <col min="12" max="12" width="5.125" style="313" customWidth="1"/>
    <col min="13" max="13" width="11.00390625" style="313" customWidth="1"/>
    <col min="14" max="14" width="8.25390625" style="313" customWidth="1"/>
    <col min="15" max="16384" width="11.00390625" style="313" customWidth="1"/>
  </cols>
  <sheetData>
    <row r="1" spans="1:11" ht="15.75" customHeight="1">
      <c r="A1" s="312" t="s">
        <v>458</v>
      </c>
      <c r="C1" s="314"/>
      <c r="D1" s="314"/>
      <c r="E1" s="314"/>
      <c r="F1" s="314"/>
      <c r="G1" s="314"/>
      <c r="H1" s="314"/>
      <c r="I1" s="314"/>
      <c r="J1" s="314"/>
      <c r="K1" s="315"/>
    </row>
    <row r="2" spans="2:11" ht="15.75" customHeight="1">
      <c r="B2" s="316"/>
      <c r="C2" s="316"/>
      <c r="D2" s="316"/>
      <c r="E2" s="316"/>
      <c r="F2" s="317"/>
      <c r="G2" s="316"/>
      <c r="H2" s="316"/>
      <c r="I2" s="316"/>
      <c r="J2" s="316"/>
      <c r="K2" s="316"/>
    </row>
    <row r="3" spans="1:11" ht="15.75" customHeight="1">
      <c r="A3" s="678" t="s">
        <v>459</v>
      </c>
      <c r="B3" s="679"/>
      <c r="C3" s="455">
        <v>3719000</v>
      </c>
      <c r="D3" s="319"/>
      <c r="E3" s="558" t="s">
        <v>40</v>
      </c>
      <c r="F3" s="559"/>
      <c r="G3" s="318">
        <f>SUM(G4:G7)</f>
        <v>379692</v>
      </c>
      <c r="H3" s="319"/>
      <c r="I3" s="675"/>
      <c r="J3" s="675"/>
      <c r="K3" s="326"/>
    </row>
    <row r="4" spans="1:13" ht="15.75" customHeight="1">
      <c r="A4" s="320"/>
      <c r="B4" s="321" t="s">
        <v>460</v>
      </c>
      <c r="C4" s="456">
        <v>1831000</v>
      </c>
      <c r="D4" s="319"/>
      <c r="E4" s="26"/>
      <c r="F4" s="27" t="s">
        <v>41</v>
      </c>
      <c r="G4" s="456">
        <v>120508</v>
      </c>
      <c r="H4" s="319"/>
      <c r="I4" s="94"/>
      <c r="J4" s="27"/>
      <c r="K4" s="326"/>
      <c r="M4" s="498"/>
    </row>
    <row r="5" spans="1:13" ht="15.75" customHeight="1">
      <c r="A5" s="323"/>
      <c r="B5" s="324" t="s">
        <v>461</v>
      </c>
      <c r="C5" s="456">
        <v>1887000</v>
      </c>
      <c r="D5" s="319"/>
      <c r="E5" s="26"/>
      <c r="F5" s="27" t="s">
        <v>42</v>
      </c>
      <c r="G5" s="456">
        <v>233084</v>
      </c>
      <c r="H5" s="319"/>
      <c r="I5" s="94"/>
      <c r="J5" s="27"/>
      <c r="K5" s="326"/>
      <c r="M5" s="498"/>
    </row>
    <row r="6" spans="1:15" ht="15.75" customHeight="1">
      <c r="A6" s="558" t="s">
        <v>466</v>
      </c>
      <c r="B6" s="559"/>
      <c r="C6" s="318">
        <f>SUM(C14)</f>
        <v>77010</v>
      </c>
      <c r="D6" s="319"/>
      <c r="E6" s="26"/>
      <c r="F6" s="27" t="s">
        <v>43</v>
      </c>
      <c r="G6" s="456">
        <v>9581</v>
      </c>
      <c r="H6" s="319"/>
      <c r="I6" s="94"/>
      <c r="J6" s="27"/>
      <c r="K6" s="326"/>
      <c r="M6" s="498"/>
      <c r="N6" s="465" t="s">
        <v>502</v>
      </c>
      <c r="O6" s="465"/>
    </row>
    <row r="7" spans="1:15" ht="15.75" customHeight="1">
      <c r="A7" s="585" t="s">
        <v>16</v>
      </c>
      <c r="B7" s="586"/>
      <c r="C7" s="322">
        <f>SUM(C21)</f>
        <v>111925</v>
      </c>
      <c r="D7" s="319"/>
      <c r="E7" s="32"/>
      <c r="F7" s="30" t="s">
        <v>44</v>
      </c>
      <c r="G7" s="456">
        <v>16519</v>
      </c>
      <c r="H7" s="319"/>
      <c r="I7" s="94"/>
      <c r="J7" s="27"/>
      <c r="K7" s="326"/>
      <c r="N7" s="466">
        <f>SUM(C6:C13)</f>
        <v>3716369</v>
      </c>
      <c r="O7" s="465"/>
    </row>
    <row r="8" spans="1:15" ht="15.75" customHeight="1">
      <c r="A8" s="585" t="s">
        <v>17</v>
      </c>
      <c r="B8" s="586"/>
      <c r="C8" s="322">
        <f>SUM(C24,C33)</f>
        <v>668473</v>
      </c>
      <c r="D8" s="319"/>
      <c r="E8" s="558" t="s">
        <v>462</v>
      </c>
      <c r="F8" s="559"/>
      <c r="G8" s="318">
        <f>SUM(G9:G9)</f>
        <v>706029</v>
      </c>
      <c r="H8" s="319"/>
      <c r="I8" s="94"/>
      <c r="J8" s="27"/>
      <c r="K8" s="326"/>
      <c r="N8" s="465"/>
      <c r="O8" s="465"/>
    </row>
    <row r="9" spans="1:15" ht="15.75" customHeight="1">
      <c r="A9" s="585" t="s">
        <v>18</v>
      </c>
      <c r="B9" s="586"/>
      <c r="C9" s="322">
        <f>SUM(G3)</f>
        <v>379692</v>
      </c>
      <c r="D9" s="319"/>
      <c r="E9" s="26"/>
      <c r="F9" s="27" t="s">
        <v>463</v>
      </c>
      <c r="G9" s="322">
        <f>SUM(G10:G12)</f>
        <v>706029</v>
      </c>
      <c r="H9" s="319"/>
      <c r="I9" s="94"/>
      <c r="J9" s="27"/>
      <c r="K9" s="326"/>
      <c r="N9" s="467"/>
      <c r="O9" s="468"/>
    </row>
    <row r="10" spans="1:15" ht="15.75" customHeight="1">
      <c r="A10" s="585" t="s">
        <v>470</v>
      </c>
      <c r="B10" s="586"/>
      <c r="C10" s="322">
        <f>G8+G18</f>
        <v>715409</v>
      </c>
      <c r="D10" s="319"/>
      <c r="E10" s="26"/>
      <c r="F10" s="27" t="s">
        <v>657</v>
      </c>
      <c r="G10" s="456">
        <v>259856</v>
      </c>
      <c r="H10" s="319"/>
      <c r="I10" s="675"/>
      <c r="J10" s="675"/>
      <c r="K10" s="326"/>
      <c r="N10" s="467"/>
      <c r="O10" s="468"/>
    </row>
    <row r="11" spans="1:15" ht="15.75" customHeight="1">
      <c r="A11" s="585" t="s">
        <v>19</v>
      </c>
      <c r="B11" s="586"/>
      <c r="C11" s="322">
        <f>G14+G15+G16+G17+G19+G20+G21+G22+G23</f>
        <v>468070</v>
      </c>
      <c r="D11" s="319"/>
      <c r="E11" s="26"/>
      <c r="F11" s="27" t="s">
        <v>655</v>
      </c>
      <c r="G11" s="456">
        <v>206639</v>
      </c>
      <c r="H11" s="319"/>
      <c r="I11" s="94"/>
      <c r="J11" s="27"/>
      <c r="K11" s="326"/>
      <c r="N11" s="467"/>
      <c r="O11" s="468"/>
    </row>
    <row r="12" spans="1:11" ht="15.75" customHeight="1">
      <c r="A12" s="585" t="s">
        <v>20</v>
      </c>
      <c r="B12" s="586"/>
      <c r="C12" s="322">
        <f>SUM(G24-G28-G32)</f>
        <v>457645</v>
      </c>
      <c r="D12" s="319"/>
      <c r="E12" s="28"/>
      <c r="F12" s="29" t="s">
        <v>656</v>
      </c>
      <c r="G12" s="458">
        <v>239534</v>
      </c>
      <c r="H12" s="319"/>
      <c r="I12" s="675"/>
      <c r="J12" s="675"/>
      <c r="K12" s="326"/>
    </row>
    <row r="13" spans="1:11" ht="15.75" customHeight="1">
      <c r="A13" s="587" t="s">
        <v>503</v>
      </c>
      <c r="B13" s="588"/>
      <c r="C13" s="322">
        <f>SUM(G33+G28+G32)</f>
        <v>838145</v>
      </c>
      <c r="D13" s="319"/>
      <c r="E13" s="585" t="s">
        <v>468</v>
      </c>
      <c r="F13" s="586"/>
      <c r="G13" s="322">
        <f>SUM(G14:G23)</f>
        <v>477450</v>
      </c>
      <c r="H13" s="319"/>
      <c r="I13" s="94"/>
      <c r="J13" s="27"/>
      <c r="K13" s="326"/>
    </row>
    <row r="14" spans="1:11" ht="15.75" customHeight="1">
      <c r="A14" s="558" t="s">
        <v>469</v>
      </c>
      <c r="B14" s="677"/>
      <c r="C14" s="318">
        <f>SUM(C15:C20)</f>
        <v>77010</v>
      </c>
      <c r="D14" s="319"/>
      <c r="E14" s="6"/>
      <c r="F14" s="27" t="s">
        <v>47</v>
      </c>
      <c r="G14" s="456">
        <v>94894</v>
      </c>
      <c r="H14" s="319"/>
      <c r="I14" s="94"/>
      <c r="J14" s="27"/>
      <c r="K14" s="326"/>
    </row>
    <row r="15" spans="1:11" ht="15.75" customHeight="1">
      <c r="A15" s="33"/>
      <c r="B15" s="31" t="s">
        <v>21</v>
      </c>
      <c r="C15" s="456">
        <v>26000</v>
      </c>
      <c r="D15" s="319"/>
      <c r="E15" s="26"/>
      <c r="F15" s="27" t="s">
        <v>48</v>
      </c>
      <c r="G15" s="456">
        <v>118214</v>
      </c>
      <c r="H15" s="319"/>
      <c r="I15" s="94"/>
      <c r="J15" s="27"/>
      <c r="K15" s="326"/>
    </row>
    <row r="16" spans="1:11" ht="15.75" customHeight="1">
      <c r="A16" s="33"/>
      <c r="B16" s="31" t="s">
        <v>22</v>
      </c>
      <c r="C16" s="456">
        <v>14843</v>
      </c>
      <c r="D16" s="319"/>
      <c r="E16" s="26"/>
      <c r="F16" s="27" t="s">
        <v>49</v>
      </c>
      <c r="G16" s="456">
        <v>128160</v>
      </c>
      <c r="H16" s="319"/>
      <c r="I16" s="94"/>
      <c r="J16" s="27"/>
      <c r="K16" s="326"/>
    </row>
    <row r="17" spans="1:11" ht="15.75" customHeight="1">
      <c r="A17" s="33"/>
      <c r="B17" s="31" t="s">
        <v>23</v>
      </c>
      <c r="C17" s="456">
        <v>8189</v>
      </c>
      <c r="D17" s="319"/>
      <c r="E17" s="26"/>
      <c r="F17" s="27" t="s">
        <v>423</v>
      </c>
      <c r="G17" s="456">
        <v>48929</v>
      </c>
      <c r="H17" s="319"/>
      <c r="I17" s="94"/>
      <c r="J17" s="27"/>
      <c r="K17" s="326"/>
    </row>
    <row r="18" spans="1:11" ht="15.75" customHeight="1">
      <c r="A18" s="33"/>
      <c r="B18" s="31" t="s">
        <v>24</v>
      </c>
      <c r="C18" s="456">
        <v>9905</v>
      </c>
      <c r="D18" s="319"/>
      <c r="E18" s="26"/>
      <c r="F18" s="27" t="s">
        <v>45</v>
      </c>
      <c r="G18" s="456">
        <v>9380</v>
      </c>
      <c r="H18" s="319"/>
      <c r="I18" s="94"/>
      <c r="J18" s="27"/>
      <c r="K18" s="326"/>
    </row>
    <row r="19" spans="1:11" ht="15.75" customHeight="1">
      <c r="A19" s="33"/>
      <c r="B19" s="31" t="s">
        <v>25</v>
      </c>
      <c r="C19" s="456">
        <v>7981</v>
      </c>
      <c r="D19" s="319"/>
      <c r="E19" s="26"/>
      <c r="F19" s="27" t="s">
        <v>50</v>
      </c>
      <c r="G19" s="456">
        <v>12451</v>
      </c>
      <c r="H19" s="319"/>
      <c r="I19" s="94"/>
      <c r="J19" s="27"/>
      <c r="K19" s="326"/>
    </row>
    <row r="20" spans="1:11" ht="15.75" customHeight="1">
      <c r="A20" s="33"/>
      <c r="B20" s="31" t="s">
        <v>26</v>
      </c>
      <c r="C20" s="458">
        <v>10092</v>
      </c>
      <c r="D20" s="319"/>
      <c r="E20" s="26"/>
      <c r="F20" s="27" t="s">
        <v>51</v>
      </c>
      <c r="G20" s="456">
        <v>22508</v>
      </c>
      <c r="H20" s="319"/>
      <c r="I20" s="94"/>
      <c r="J20" s="27"/>
      <c r="K20" s="326"/>
    </row>
    <row r="21" spans="1:9" ht="15.75" customHeight="1">
      <c r="A21" s="558" t="s">
        <v>27</v>
      </c>
      <c r="B21" s="559"/>
      <c r="C21" s="322">
        <f>SUM(C22:C23)</f>
        <v>111925</v>
      </c>
      <c r="D21" s="319"/>
      <c r="E21" s="26"/>
      <c r="F21" s="27" t="s">
        <v>52</v>
      </c>
      <c r="G21" s="456">
        <v>28205</v>
      </c>
      <c r="H21" s="319"/>
      <c r="I21" s="319"/>
    </row>
    <row r="22" spans="1:11" ht="15.75" customHeight="1">
      <c r="A22" s="26"/>
      <c r="B22" s="31" t="s">
        <v>28</v>
      </c>
      <c r="C22" s="456">
        <v>40342</v>
      </c>
      <c r="D22" s="319"/>
      <c r="E22" s="26"/>
      <c r="F22" s="27" t="s">
        <v>53</v>
      </c>
      <c r="G22" s="456">
        <v>5917</v>
      </c>
      <c r="H22" s="319"/>
      <c r="I22" s="676"/>
      <c r="J22" s="676"/>
      <c r="K22" s="326"/>
    </row>
    <row r="23" spans="1:11" ht="15.75" customHeight="1">
      <c r="A23" s="28"/>
      <c r="B23" s="29" t="s">
        <v>29</v>
      </c>
      <c r="C23" s="456">
        <v>71583</v>
      </c>
      <c r="D23" s="319"/>
      <c r="E23" s="26"/>
      <c r="F23" s="27" t="s">
        <v>424</v>
      </c>
      <c r="G23" s="458">
        <v>8792</v>
      </c>
      <c r="H23" s="319"/>
      <c r="I23" s="329"/>
      <c r="J23" s="326"/>
      <c r="K23" s="326"/>
    </row>
    <row r="24" spans="1:11" ht="15.75" customHeight="1">
      <c r="A24" s="558" t="s">
        <v>30</v>
      </c>
      <c r="B24" s="559"/>
      <c r="C24" s="318">
        <f>SUM(C25:C32)</f>
        <v>562550</v>
      </c>
      <c r="D24" s="319"/>
      <c r="E24" s="558" t="s">
        <v>467</v>
      </c>
      <c r="F24" s="559"/>
      <c r="G24" s="322">
        <f>SUM(G25:G32)</f>
        <v>515660</v>
      </c>
      <c r="H24" s="319"/>
      <c r="I24" s="329"/>
      <c r="J24" s="326"/>
      <c r="K24" s="326"/>
    </row>
    <row r="25" spans="1:11" ht="15.75" customHeight="1">
      <c r="A25" s="26"/>
      <c r="B25" s="7" t="s">
        <v>31</v>
      </c>
      <c r="C25" s="456">
        <v>204683</v>
      </c>
      <c r="D25" s="319"/>
      <c r="E25" s="26"/>
      <c r="F25" s="27" t="s">
        <v>54</v>
      </c>
      <c r="G25" s="456">
        <v>164151</v>
      </c>
      <c r="H25" s="319"/>
      <c r="I25" s="319"/>
      <c r="J25" s="319"/>
      <c r="K25" s="319"/>
    </row>
    <row r="26" spans="1:11" ht="15.75" customHeight="1">
      <c r="A26" s="26"/>
      <c r="B26" s="7" t="s">
        <v>32</v>
      </c>
      <c r="C26" s="456">
        <v>110909</v>
      </c>
      <c r="D26" s="319"/>
      <c r="E26" s="26"/>
      <c r="F26" s="27" t="s">
        <v>55</v>
      </c>
      <c r="G26" s="456">
        <v>114164</v>
      </c>
      <c r="H26" s="319"/>
      <c r="I26" s="319"/>
      <c r="J26" s="319"/>
      <c r="K26" s="319"/>
    </row>
    <row r="27" spans="1:11" ht="15.75" customHeight="1">
      <c r="A27" s="26"/>
      <c r="B27" s="7" t="s">
        <v>33</v>
      </c>
      <c r="C27" s="456">
        <v>52746</v>
      </c>
      <c r="D27" s="319"/>
      <c r="E27" s="26"/>
      <c r="F27" s="27" t="s">
        <v>56</v>
      </c>
      <c r="G27" s="456">
        <v>80746</v>
      </c>
      <c r="H27" s="319"/>
      <c r="I27" s="319"/>
      <c r="J27" s="319"/>
      <c r="K27" s="319"/>
    </row>
    <row r="28" spans="1:11" ht="15.75" customHeight="1">
      <c r="A28" s="26"/>
      <c r="B28" s="7" t="s">
        <v>417</v>
      </c>
      <c r="C28" s="456">
        <v>36171</v>
      </c>
      <c r="D28" s="319"/>
      <c r="E28" s="26"/>
      <c r="F28" s="27" t="s">
        <v>425</v>
      </c>
      <c r="G28" s="456">
        <v>41757</v>
      </c>
      <c r="H28" s="319"/>
      <c r="I28" s="319"/>
      <c r="J28" s="319"/>
      <c r="K28" s="319"/>
    </row>
    <row r="29" spans="1:11" ht="15.75" customHeight="1">
      <c r="A29" s="26"/>
      <c r="B29" s="7" t="s">
        <v>421</v>
      </c>
      <c r="C29" s="456">
        <v>49319</v>
      </c>
      <c r="D29" s="319"/>
      <c r="E29" s="26"/>
      <c r="F29" s="27" t="s">
        <v>418</v>
      </c>
      <c r="G29" s="456">
        <v>34016</v>
      </c>
      <c r="H29" s="319"/>
      <c r="I29" s="319"/>
      <c r="J29" s="319"/>
      <c r="K29" s="319"/>
    </row>
    <row r="30" spans="1:11" ht="15.75" customHeight="1">
      <c r="A30" s="26"/>
      <c r="B30" s="7" t="s">
        <v>34</v>
      </c>
      <c r="C30" s="456">
        <v>38642</v>
      </c>
      <c r="D30" s="319"/>
      <c r="E30" s="26"/>
      <c r="F30" s="27" t="s">
        <v>427</v>
      </c>
      <c r="G30" s="456">
        <v>44508</v>
      </c>
      <c r="H30" s="319"/>
      <c r="I30" s="319"/>
      <c r="J30" s="319"/>
      <c r="K30" s="319"/>
    </row>
    <row r="31" spans="1:11" ht="15.75" customHeight="1">
      <c r="A31" s="26"/>
      <c r="B31" s="7" t="s">
        <v>35</v>
      </c>
      <c r="C31" s="456">
        <v>31215</v>
      </c>
      <c r="D31" s="319"/>
      <c r="E31" s="26"/>
      <c r="F31" s="27" t="s">
        <v>57</v>
      </c>
      <c r="G31" s="456">
        <v>20060</v>
      </c>
      <c r="H31" s="319"/>
      <c r="I31" s="319"/>
      <c r="J31" s="319"/>
      <c r="K31" s="319"/>
    </row>
    <row r="32" spans="1:11" ht="15.75" customHeight="1">
      <c r="A32" s="26"/>
      <c r="B32" s="30" t="s">
        <v>36</v>
      </c>
      <c r="C32" s="456">
        <v>38865</v>
      </c>
      <c r="D32" s="319"/>
      <c r="E32" s="26"/>
      <c r="F32" s="27" t="s">
        <v>428</v>
      </c>
      <c r="G32" s="456">
        <v>16258</v>
      </c>
      <c r="H32" s="319"/>
      <c r="I32" s="319"/>
      <c r="J32" s="319"/>
      <c r="K32" s="319"/>
    </row>
    <row r="33" spans="1:11" ht="15.75" customHeight="1">
      <c r="A33" s="558" t="s">
        <v>37</v>
      </c>
      <c r="B33" s="559"/>
      <c r="C33" s="318">
        <f>SUM(C34:C35)</f>
        <v>105923</v>
      </c>
      <c r="D33" s="319"/>
      <c r="E33" s="671" t="s">
        <v>58</v>
      </c>
      <c r="F33" s="672"/>
      <c r="G33" s="318">
        <f>SUM(G34:G34)</f>
        <v>780130</v>
      </c>
      <c r="H33" s="319"/>
      <c r="I33" s="319"/>
      <c r="J33" s="319"/>
      <c r="K33" s="319"/>
    </row>
    <row r="34" spans="1:11" ht="15.75" customHeight="1">
      <c r="A34" s="26"/>
      <c r="B34" s="7" t="s">
        <v>38</v>
      </c>
      <c r="C34" s="456">
        <v>84835</v>
      </c>
      <c r="D34" s="319"/>
      <c r="E34" s="28"/>
      <c r="F34" s="29" t="s">
        <v>59</v>
      </c>
      <c r="G34" s="458">
        <v>780130</v>
      </c>
      <c r="H34" s="319"/>
      <c r="I34" s="319"/>
      <c r="J34" s="319"/>
      <c r="K34" s="319"/>
    </row>
    <row r="35" spans="1:11" ht="15.75" customHeight="1">
      <c r="A35" s="28"/>
      <c r="B35" s="30" t="s">
        <v>39</v>
      </c>
      <c r="C35" s="458">
        <v>21088</v>
      </c>
      <c r="D35" s="319"/>
      <c r="E35" s="94"/>
      <c r="F35" s="27"/>
      <c r="G35" s="326"/>
      <c r="H35" s="319"/>
      <c r="I35" s="319"/>
      <c r="J35" s="319"/>
      <c r="K35" s="319"/>
    </row>
    <row r="36" spans="4:13" ht="15.75" customHeight="1">
      <c r="D36" s="319"/>
      <c r="E36" s="673" t="s">
        <v>464</v>
      </c>
      <c r="F36" s="674"/>
      <c r="G36" s="455">
        <v>126154000</v>
      </c>
      <c r="H36" s="319"/>
      <c r="I36" s="319"/>
      <c r="J36" s="319"/>
      <c r="K36" s="319"/>
      <c r="M36" s="498"/>
    </row>
    <row r="37" spans="4:13" ht="15.75" customHeight="1">
      <c r="D37" s="319"/>
      <c r="E37" s="320"/>
      <c r="F37" s="321" t="s">
        <v>460</v>
      </c>
      <c r="G37" s="456">
        <v>61568000</v>
      </c>
      <c r="H37" s="319"/>
      <c r="I37" s="319"/>
      <c r="J37" s="319"/>
      <c r="K37" s="319"/>
      <c r="M37" s="498"/>
    </row>
    <row r="38" spans="4:13" ht="15.75" customHeight="1">
      <c r="D38" s="319"/>
      <c r="E38" s="323"/>
      <c r="F38" s="324" t="s">
        <v>461</v>
      </c>
      <c r="G38" s="458">
        <v>64586000</v>
      </c>
      <c r="H38" s="319"/>
      <c r="I38" s="319"/>
      <c r="J38" s="319"/>
      <c r="K38" s="319"/>
      <c r="M38" s="498"/>
    </row>
    <row r="39" spans="4:11" ht="15.75" customHeight="1">
      <c r="D39" s="319"/>
      <c r="E39" s="329"/>
      <c r="F39" s="326"/>
      <c r="G39" s="326"/>
      <c r="H39" s="319"/>
      <c r="I39" s="319"/>
      <c r="J39" s="319"/>
      <c r="K39" s="319"/>
    </row>
    <row r="40" spans="1:11" ht="15.75" customHeight="1">
      <c r="A40" s="325" t="s">
        <v>465</v>
      </c>
      <c r="B40" s="325" t="s">
        <v>661</v>
      </c>
      <c r="D40" s="319"/>
      <c r="E40" s="319"/>
      <c r="H40" s="319"/>
      <c r="I40" s="319"/>
      <c r="J40" s="319"/>
      <c r="K40" s="319"/>
    </row>
    <row r="41" spans="2:11" ht="15.75" customHeight="1">
      <c r="B41" s="325" t="s">
        <v>662</v>
      </c>
      <c r="D41" s="319"/>
      <c r="E41" s="319"/>
      <c r="H41" s="319"/>
      <c r="I41" s="319"/>
      <c r="J41" s="319"/>
      <c r="K41" s="319"/>
    </row>
    <row r="42" spans="4:11" ht="15.75" customHeight="1">
      <c r="D42" s="319"/>
      <c r="E42" s="319"/>
      <c r="H42" s="319"/>
      <c r="I42" s="319"/>
      <c r="J42" s="319"/>
      <c r="K42" s="319"/>
    </row>
    <row r="43" spans="4:11" ht="15.75" customHeight="1">
      <c r="D43" s="319"/>
      <c r="H43" s="319"/>
      <c r="I43" s="319"/>
      <c r="J43" s="319"/>
      <c r="K43" s="319"/>
    </row>
    <row r="44" spans="4:11" ht="15.75" customHeight="1">
      <c r="D44" s="319"/>
      <c r="G44" s="326"/>
      <c r="H44" s="319"/>
      <c r="I44" s="319"/>
      <c r="J44" s="319"/>
      <c r="K44" s="319"/>
    </row>
    <row r="45" spans="4:11" ht="15.75" customHeight="1">
      <c r="D45" s="319"/>
      <c r="H45" s="319"/>
      <c r="I45" s="319"/>
      <c r="J45" s="319"/>
      <c r="K45" s="319"/>
    </row>
    <row r="46" spans="4:11" ht="15.75" customHeight="1">
      <c r="D46" s="319"/>
      <c r="F46" s="327"/>
      <c r="H46" s="319"/>
      <c r="I46" s="319"/>
      <c r="J46" s="319"/>
      <c r="K46" s="319"/>
    </row>
    <row r="47" spans="6:7" ht="15.75" customHeight="1">
      <c r="F47" s="328" t="s">
        <v>501</v>
      </c>
      <c r="G47" s="329"/>
    </row>
    <row r="48" spans="6:7" ht="15.75" customHeight="1">
      <c r="F48" s="329"/>
      <c r="G48" s="329"/>
    </row>
    <row r="49" spans="6:7" ht="15.75" customHeight="1">
      <c r="F49" s="329"/>
      <c r="G49" s="329"/>
    </row>
    <row r="50" spans="6:7" ht="15.75" customHeight="1">
      <c r="F50" s="329"/>
      <c r="G50" s="329"/>
    </row>
    <row r="51" spans="6:7" ht="15.75" customHeight="1">
      <c r="F51" s="329"/>
      <c r="G51" s="329"/>
    </row>
  </sheetData>
  <mergeCells count="23">
    <mergeCell ref="A12:B12"/>
    <mergeCell ref="A6:B6"/>
    <mergeCell ref="A7:B7"/>
    <mergeCell ref="A8:B8"/>
    <mergeCell ref="A3:B3"/>
    <mergeCell ref="A10:B10"/>
    <mergeCell ref="A11:B11"/>
    <mergeCell ref="A9:B9"/>
    <mergeCell ref="A21:B21"/>
    <mergeCell ref="A24:B24"/>
    <mergeCell ref="A33:B33"/>
    <mergeCell ref="A13:B13"/>
    <mergeCell ref="A14:B14"/>
    <mergeCell ref="E33:F33"/>
    <mergeCell ref="E36:F36"/>
    <mergeCell ref="E24:F24"/>
    <mergeCell ref="I3:J3"/>
    <mergeCell ref="I10:J10"/>
    <mergeCell ref="I12:J12"/>
    <mergeCell ref="E3:F3"/>
    <mergeCell ref="E8:F8"/>
    <mergeCell ref="I22:J22"/>
    <mergeCell ref="E13:F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71"/>
  <sheetViews>
    <sheetView showGridLines="0" view="pageBreakPreview" zoomScaleSheetLayoutView="100" workbookViewId="0" topLeftCell="A1">
      <pane xSplit="1" ySplit="4" topLeftCell="O54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13.375" defaultRowHeight="16.5" customHeight="1"/>
  <cols>
    <col min="1" max="1" width="10.125" style="61" customWidth="1"/>
    <col min="2" max="2" width="9.375" style="61" bestFit="1" customWidth="1"/>
    <col min="3" max="18" width="8.375" style="61" customWidth="1"/>
    <col min="19" max="26" width="7.75390625" style="61" customWidth="1"/>
    <col min="27" max="27" width="10.875" style="61" customWidth="1"/>
    <col min="28" max="16384" width="13.375" style="61" customWidth="1"/>
  </cols>
  <sheetData>
    <row r="1" ht="14.25">
      <c r="A1" s="99" t="s">
        <v>412</v>
      </c>
    </row>
    <row r="2" spans="1:4" ht="18" customHeight="1">
      <c r="A2" s="100"/>
      <c r="B2" s="101"/>
      <c r="C2" s="101"/>
      <c r="D2" s="101"/>
    </row>
    <row r="3" spans="1:27" ht="27">
      <c r="A3" s="564"/>
      <c r="B3" s="566" t="s">
        <v>1</v>
      </c>
      <c r="C3" s="567"/>
      <c r="D3" s="568"/>
      <c r="E3" s="561" t="s">
        <v>2</v>
      </c>
      <c r="F3" s="562"/>
      <c r="G3" s="569"/>
      <c r="H3" s="570" t="s">
        <v>4</v>
      </c>
      <c r="I3" s="562"/>
      <c r="J3" s="563"/>
      <c r="K3" s="561" t="s">
        <v>67</v>
      </c>
      <c r="L3" s="562"/>
      <c r="M3" s="563"/>
      <c r="N3" s="570" t="s">
        <v>68</v>
      </c>
      <c r="O3" s="562"/>
      <c r="P3" s="569"/>
      <c r="Q3" s="571" t="s">
        <v>6</v>
      </c>
      <c r="R3" s="573" t="s">
        <v>7</v>
      </c>
      <c r="S3" s="102" t="s">
        <v>60</v>
      </c>
      <c r="T3" s="103" t="s">
        <v>61</v>
      </c>
      <c r="U3" s="104" t="s">
        <v>334</v>
      </c>
      <c r="V3" s="105" t="s">
        <v>335</v>
      </c>
      <c r="W3" s="103" t="s">
        <v>69</v>
      </c>
      <c r="X3" s="103" t="s">
        <v>62</v>
      </c>
      <c r="Y3" s="106" t="s">
        <v>63</v>
      </c>
      <c r="Z3" s="553" t="s">
        <v>336</v>
      </c>
      <c r="AA3" s="107"/>
    </row>
    <row r="4" spans="1:27" ht="18" customHeight="1">
      <c r="A4" s="565"/>
      <c r="B4" s="62" t="s">
        <v>70</v>
      </c>
      <c r="C4" s="108" t="s">
        <v>11</v>
      </c>
      <c r="D4" s="109" t="s">
        <v>12</v>
      </c>
      <c r="E4" s="62" t="s">
        <v>70</v>
      </c>
      <c r="F4" s="108" t="s">
        <v>11</v>
      </c>
      <c r="G4" s="109" t="s">
        <v>12</v>
      </c>
      <c r="H4" s="62" t="s">
        <v>70</v>
      </c>
      <c r="I4" s="108" t="s">
        <v>11</v>
      </c>
      <c r="J4" s="109" t="s">
        <v>12</v>
      </c>
      <c r="K4" s="62" t="s">
        <v>70</v>
      </c>
      <c r="L4" s="108" t="s">
        <v>11</v>
      </c>
      <c r="M4" s="109" t="s">
        <v>12</v>
      </c>
      <c r="N4" s="110" t="s">
        <v>70</v>
      </c>
      <c r="O4" s="111" t="s">
        <v>71</v>
      </c>
      <c r="P4" s="112" t="s">
        <v>72</v>
      </c>
      <c r="Q4" s="572"/>
      <c r="R4" s="552"/>
      <c r="S4" s="555" t="s">
        <v>64</v>
      </c>
      <c r="T4" s="556"/>
      <c r="U4" s="556"/>
      <c r="V4" s="113" t="s">
        <v>65</v>
      </c>
      <c r="W4" s="113" t="s">
        <v>73</v>
      </c>
      <c r="X4" s="555" t="s">
        <v>64</v>
      </c>
      <c r="Y4" s="557"/>
      <c r="Z4" s="554"/>
      <c r="AA4" s="114"/>
    </row>
    <row r="5" spans="1:27" ht="16.5" customHeight="1">
      <c r="A5" s="115" t="s">
        <v>74</v>
      </c>
      <c r="B5" s="116">
        <v>64655</v>
      </c>
      <c r="C5" s="117" t="s">
        <v>75</v>
      </c>
      <c r="D5" s="118" t="s">
        <v>75</v>
      </c>
      <c r="E5" s="116">
        <v>31069</v>
      </c>
      <c r="F5" s="117" t="s">
        <v>75</v>
      </c>
      <c r="G5" s="118" t="s">
        <v>75</v>
      </c>
      <c r="H5" s="119">
        <f aca="true" t="shared" si="0" ref="H5:H37">B5-E5</f>
        <v>33586</v>
      </c>
      <c r="I5" s="117" t="s">
        <v>75</v>
      </c>
      <c r="J5" s="118" t="s">
        <v>75</v>
      </c>
      <c r="K5" s="116">
        <v>7834</v>
      </c>
      <c r="L5" s="117" t="s">
        <v>75</v>
      </c>
      <c r="M5" s="118" t="s">
        <v>75</v>
      </c>
      <c r="N5" s="116">
        <v>3874</v>
      </c>
      <c r="O5" s="117" t="s">
        <v>75</v>
      </c>
      <c r="P5" s="118" t="s">
        <v>75</v>
      </c>
      <c r="Q5" s="120">
        <v>14948</v>
      </c>
      <c r="R5" s="121">
        <v>1565</v>
      </c>
      <c r="S5" s="122">
        <v>38.11530979190002</v>
      </c>
      <c r="T5" s="111">
        <v>18.3</v>
      </c>
      <c r="U5" s="123">
        <v>19.8</v>
      </c>
      <c r="V5" s="111">
        <v>121.2</v>
      </c>
      <c r="W5" s="124">
        <v>56.5</v>
      </c>
      <c r="X5" s="111">
        <v>8.8</v>
      </c>
      <c r="Y5" s="124">
        <v>0.92</v>
      </c>
      <c r="Z5" s="125">
        <v>5.81</v>
      </c>
      <c r="AA5" s="126" t="str">
        <f>A5</f>
        <v>昭和元年</v>
      </c>
    </row>
    <row r="6" spans="1:27" ht="16.5" customHeight="1">
      <c r="A6" s="127" t="s">
        <v>76</v>
      </c>
      <c r="B6" s="128">
        <v>62301</v>
      </c>
      <c r="C6" s="129" t="s">
        <v>75</v>
      </c>
      <c r="D6" s="130" t="s">
        <v>75</v>
      </c>
      <c r="E6" s="128">
        <v>32056</v>
      </c>
      <c r="F6" s="129" t="s">
        <v>75</v>
      </c>
      <c r="G6" s="130" t="s">
        <v>75</v>
      </c>
      <c r="H6" s="131">
        <f t="shared" si="0"/>
        <v>30245</v>
      </c>
      <c r="I6" s="129" t="s">
        <v>75</v>
      </c>
      <c r="J6" s="130" t="s">
        <v>75</v>
      </c>
      <c r="K6" s="128">
        <v>7660</v>
      </c>
      <c r="L6" s="129" t="s">
        <v>75</v>
      </c>
      <c r="M6" s="130" t="s">
        <v>75</v>
      </c>
      <c r="N6" s="128">
        <v>3627</v>
      </c>
      <c r="O6" s="129" t="s">
        <v>75</v>
      </c>
      <c r="P6" s="130" t="s">
        <v>75</v>
      </c>
      <c r="Q6" s="132">
        <v>14959</v>
      </c>
      <c r="R6" s="133">
        <v>1529</v>
      </c>
      <c r="S6" s="134">
        <v>34.5</v>
      </c>
      <c r="T6" s="135">
        <v>17.8</v>
      </c>
      <c r="U6" s="136">
        <v>16.8</v>
      </c>
      <c r="V6" s="137">
        <v>123</v>
      </c>
      <c r="W6" s="136">
        <v>55</v>
      </c>
      <c r="X6" s="135">
        <v>8.3</v>
      </c>
      <c r="Y6" s="138">
        <v>0.85</v>
      </c>
      <c r="Z6" s="139">
        <v>5.26</v>
      </c>
      <c r="AA6" s="186" t="str">
        <f aca="true" t="shared" si="1" ref="AA6:AA66">A6</f>
        <v>  　　 5年</v>
      </c>
    </row>
    <row r="7" spans="1:27" ht="16.5" customHeight="1">
      <c r="A7" s="127" t="s">
        <v>77</v>
      </c>
      <c r="B7" s="128">
        <v>65427</v>
      </c>
      <c r="C7" s="129" t="s">
        <v>75</v>
      </c>
      <c r="D7" s="130" t="s">
        <v>75</v>
      </c>
      <c r="E7" s="128">
        <v>31984</v>
      </c>
      <c r="F7" s="129" t="s">
        <v>75</v>
      </c>
      <c r="G7" s="130" t="s">
        <v>75</v>
      </c>
      <c r="H7" s="131">
        <f t="shared" si="0"/>
        <v>33443</v>
      </c>
      <c r="I7" s="129" t="s">
        <v>75</v>
      </c>
      <c r="J7" s="130" t="s">
        <v>75</v>
      </c>
      <c r="K7" s="128">
        <v>7299</v>
      </c>
      <c r="L7" s="129" t="s">
        <v>75</v>
      </c>
      <c r="M7" s="130" t="s">
        <v>75</v>
      </c>
      <c r="N7" s="128">
        <v>3615</v>
      </c>
      <c r="O7" s="129" t="s">
        <v>75</v>
      </c>
      <c r="P7" s="130" t="s">
        <v>75</v>
      </c>
      <c r="Q7" s="132">
        <v>16337</v>
      </c>
      <c r="R7" s="133">
        <v>1417</v>
      </c>
      <c r="S7" s="134">
        <v>33.72821329704149</v>
      </c>
      <c r="T7" s="135">
        <v>16.5</v>
      </c>
      <c r="U7" s="136">
        <v>17.238659793814435</v>
      </c>
      <c r="V7" s="135">
        <v>111.6</v>
      </c>
      <c r="W7" s="138">
        <v>52.4</v>
      </c>
      <c r="X7" s="135">
        <v>8.4</v>
      </c>
      <c r="Y7" s="138">
        <v>0.73</v>
      </c>
      <c r="Z7" s="139" t="s">
        <v>75</v>
      </c>
      <c r="AA7" s="186" t="str">
        <f t="shared" si="1"/>
        <v>　    10年</v>
      </c>
    </row>
    <row r="8" spans="1:27" ht="16.5" customHeight="1">
      <c r="A8" s="127" t="s">
        <v>78</v>
      </c>
      <c r="B8" s="128">
        <v>63516</v>
      </c>
      <c r="C8" s="129" t="s">
        <v>75</v>
      </c>
      <c r="D8" s="130" t="s">
        <v>75</v>
      </c>
      <c r="E8" s="128">
        <v>30839</v>
      </c>
      <c r="F8" s="129" t="s">
        <v>75</v>
      </c>
      <c r="G8" s="130" t="s">
        <v>75</v>
      </c>
      <c r="H8" s="131">
        <f t="shared" si="0"/>
        <v>32677</v>
      </c>
      <c r="I8" s="129" t="s">
        <v>75</v>
      </c>
      <c r="J8" s="130" t="s">
        <v>75</v>
      </c>
      <c r="K8" s="128">
        <v>5265</v>
      </c>
      <c r="L8" s="129" t="s">
        <v>75</v>
      </c>
      <c r="M8" s="130" t="s">
        <v>75</v>
      </c>
      <c r="N8" s="128">
        <v>3188</v>
      </c>
      <c r="O8" s="129" t="s">
        <v>75</v>
      </c>
      <c r="P8" s="130" t="s">
        <v>75</v>
      </c>
      <c r="Q8" s="132">
        <v>19309</v>
      </c>
      <c r="R8" s="133">
        <v>1363</v>
      </c>
      <c r="S8" s="134">
        <v>31.476911183134607</v>
      </c>
      <c r="T8" s="135">
        <v>15.3</v>
      </c>
      <c r="U8" s="136">
        <v>16.2</v>
      </c>
      <c r="V8" s="135">
        <v>82.9</v>
      </c>
      <c r="W8" s="138">
        <v>47.8</v>
      </c>
      <c r="X8" s="135">
        <v>9.6</v>
      </c>
      <c r="Y8" s="138">
        <v>0.68</v>
      </c>
      <c r="Z8" s="139" t="s">
        <v>75</v>
      </c>
      <c r="AA8" s="186" t="str">
        <f t="shared" si="1"/>
        <v>  　  15年</v>
      </c>
    </row>
    <row r="9" spans="1:27" ht="16.5" customHeight="1">
      <c r="A9" s="127" t="s">
        <v>332</v>
      </c>
      <c r="B9" s="128">
        <f>SUM(C9:D9)</f>
        <v>81560</v>
      </c>
      <c r="C9" s="141">
        <v>41917</v>
      </c>
      <c r="D9" s="142">
        <v>39643</v>
      </c>
      <c r="E9" s="128">
        <f aca="true" t="shared" si="2" ref="E9:E63">SUM(F9:G9)</f>
        <v>30574</v>
      </c>
      <c r="F9" s="141">
        <v>16181</v>
      </c>
      <c r="G9" s="142">
        <v>14393</v>
      </c>
      <c r="H9" s="131">
        <f>B9-E9</f>
        <v>50986</v>
      </c>
      <c r="I9" s="143">
        <f>C9-F9</f>
        <v>25736</v>
      </c>
      <c r="J9" s="144">
        <f>D9-G9</f>
        <v>25250</v>
      </c>
      <c r="K9" s="128">
        <f aca="true" t="shared" si="3" ref="K9:K63">SUM(L9:M9)</f>
        <v>5365</v>
      </c>
      <c r="L9" s="141">
        <v>2865</v>
      </c>
      <c r="M9" s="142">
        <v>2500</v>
      </c>
      <c r="N9" s="128">
        <v>3841</v>
      </c>
      <c r="O9" s="129" t="s">
        <v>75</v>
      </c>
      <c r="P9" s="130" t="s">
        <v>75</v>
      </c>
      <c r="Q9" s="145">
        <v>29168</v>
      </c>
      <c r="R9" s="146">
        <v>2354</v>
      </c>
      <c r="S9" s="134">
        <v>34.7</v>
      </c>
      <c r="T9" s="137">
        <v>13</v>
      </c>
      <c r="U9" s="136">
        <v>21.7</v>
      </c>
      <c r="V9" s="137">
        <v>65.8</v>
      </c>
      <c r="W9" s="136">
        <v>45</v>
      </c>
      <c r="X9" s="147">
        <v>12.4</v>
      </c>
      <c r="Y9" s="148">
        <v>1</v>
      </c>
      <c r="Z9" s="139" t="s">
        <v>75</v>
      </c>
      <c r="AA9" s="186" t="str">
        <f t="shared" si="1"/>
        <v>  　　22年</v>
      </c>
    </row>
    <row r="10" spans="1:27" ht="16.5" customHeight="1">
      <c r="A10" s="127" t="s">
        <v>79</v>
      </c>
      <c r="B10" s="128">
        <f aca="true" t="shared" si="4" ref="B10:B41">SUM(C10:D10)</f>
        <v>83060</v>
      </c>
      <c r="C10" s="141">
        <v>42615</v>
      </c>
      <c r="D10" s="142">
        <v>40445</v>
      </c>
      <c r="E10" s="128">
        <f t="shared" si="2"/>
        <v>24762</v>
      </c>
      <c r="F10" s="141">
        <v>13205</v>
      </c>
      <c r="G10" s="142">
        <v>11557</v>
      </c>
      <c r="H10" s="131">
        <f t="shared" si="0"/>
        <v>58298</v>
      </c>
      <c r="I10" s="143">
        <f aca="true" t="shared" si="5" ref="I10:I41">C10-F10</f>
        <v>29410</v>
      </c>
      <c r="J10" s="144">
        <f aca="true" t="shared" si="6" ref="J10:J41">D10-G10</f>
        <v>28888</v>
      </c>
      <c r="K10" s="128">
        <f t="shared" si="3"/>
        <v>4437</v>
      </c>
      <c r="L10" s="141">
        <v>2511</v>
      </c>
      <c r="M10" s="142">
        <v>1926</v>
      </c>
      <c r="N10" s="128">
        <v>4512</v>
      </c>
      <c r="O10" s="129" t="s">
        <v>75</v>
      </c>
      <c r="P10" s="130" t="s">
        <v>75</v>
      </c>
      <c r="Q10" s="145">
        <v>27527</v>
      </c>
      <c r="R10" s="146">
        <v>2264</v>
      </c>
      <c r="S10" s="134">
        <v>34.5076859160781</v>
      </c>
      <c r="T10" s="137">
        <v>10.3</v>
      </c>
      <c r="U10" s="136">
        <v>24.2</v>
      </c>
      <c r="V10" s="137">
        <v>53.41921502528293</v>
      </c>
      <c r="W10" s="136">
        <v>51.52331795551089</v>
      </c>
      <c r="X10" s="147">
        <v>11.4</v>
      </c>
      <c r="Y10" s="148">
        <v>0.94</v>
      </c>
      <c r="Z10" s="139" t="s">
        <v>75</v>
      </c>
      <c r="AA10" s="186" t="str">
        <f t="shared" si="1"/>
        <v>  　　23年</v>
      </c>
    </row>
    <row r="11" spans="1:27" ht="16.5" customHeight="1">
      <c r="A11" s="127" t="s">
        <v>80</v>
      </c>
      <c r="B11" s="128">
        <f t="shared" si="4"/>
        <v>81037</v>
      </c>
      <c r="C11" s="141">
        <v>41505</v>
      </c>
      <c r="D11" s="142">
        <v>39532</v>
      </c>
      <c r="E11" s="128">
        <f t="shared" si="2"/>
        <v>25310</v>
      </c>
      <c r="F11" s="141">
        <v>13346</v>
      </c>
      <c r="G11" s="142">
        <v>11964</v>
      </c>
      <c r="H11" s="131">
        <f t="shared" si="0"/>
        <v>55727</v>
      </c>
      <c r="I11" s="143">
        <f t="shared" si="5"/>
        <v>28159</v>
      </c>
      <c r="J11" s="144">
        <f t="shared" si="6"/>
        <v>27568</v>
      </c>
      <c r="K11" s="128">
        <f t="shared" si="3"/>
        <v>4536</v>
      </c>
      <c r="L11" s="141">
        <v>2539</v>
      </c>
      <c r="M11" s="142">
        <v>1997</v>
      </c>
      <c r="N11" s="128">
        <v>5550</v>
      </c>
      <c r="O11" s="129" t="s">
        <v>75</v>
      </c>
      <c r="P11" s="130" t="s">
        <v>75</v>
      </c>
      <c r="Q11" s="145">
        <v>23628</v>
      </c>
      <c r="R11" s="146">
        <v>2320</v>
      </c>
      <c r="S11" s="134">
        <v>32.853725776372336</v>
      </c>
      <c r="T11" s="137">
        <v>10.3</v>
      </c>
      <c r="U11" s="136">
        <v>22.6</v>
      </c>
      <c r="V11" s="137">
        <v>55.9744314325555</v>
      </c>
      <c r="W11" s="136">
        <v>64.09738182406134</v>
      </c>
      <c r="X11" s="147">
        <v>9.6</v>
      </c>
      <c r="Y11" s="148">
        <v>0.94</v>
      </c>
      <c r="Z11" s="139" t="s">
        <v>75</v>
      </c>
      <c r="AA11" s="186" t="str">
        <f t="shared" si="1"/>
        <v>  　  24年</v>
      </c>
    </row>
    <row r="12" spans="1:27" ht="16.5" customHeight="1">
      <c r="A12" s="149" t="s">
        <v>81</v>
      </c>
      <c r="B12" s="150">
        <f t="shared" si="4"/>
        <v>70307</v>
      </c>
      <c r="C12" s="151">
        <v>36220</v>
      </c>
      <c r="D12" s="152">
        <v>34087</v>
      </c>
      <c r="E12" s="150">
        <f t="shared" si="2"/>
        <v>24530</v>
      </c>
      <c r="F12" s="151">
        <v>12933</v>
      </c>
      <c r="G12" s="152">
        <v>11597</v>
      </c>
      <c r="H12" s="153">
        <f t="shared" si="0"/>
        <v>45777</v>
      </c>
      <c r="I12" s="154">
        <f t="shared" si="5"/>
        <v>23287</v>
      </c>
      <c r="J12" s="155">
        <f t="shared" si="6"/>
        <v>22490</v>
      </c>
      <c r="K12" s="150">
        <f t="shared" si="3"/>
        <v>4043</v>
      </c>
      <c r="L12" s="151">
        <v>2194</v>
      </c>
      <c r="M12" s="152">
        <v>1849</v>
      </c>
      <c r="N12" s="150">
        <v>6280</v>
      </c>
      <c r="O12" s="156" t="s">
        <v>75</v>
      </c>
      <c r="P12" s="157" t="s">
        <v>75</v>
      </c>
      <c r="Q12" s="158">
        <v>19919</v>
      </c>
      <c r="R12" s="159">
        <v>2269</v>
      </c>
      <c r="S12" s="160">
        <v>28.44741918985932</v>
      </c>
      <c r="T12" s="161">
        <v>9.925259116834017</v>
      </c>
      <c r="U12" s="162">
        <v>18.522160073025308</v>
      </c>
      <c r="V12" s="161">
        <v>57.50494260884407</v>
      </c>
      <c r="W12" s="162">
        <v>81.99825035580452</v>
      </c>
      <c r="X12" s="163">
        <v>8.05956935785637</v>
      </c>
      <c r="Y12" s="164">
        <v>0.918076352877961</v>
      </c>
      <c r="Z12" s="165">
        <v>3.74</v>
      </c>
      <c r="AA12" s="200" t="str">
        <f t="shared" si="1"/>
        <v>  　  25年</v>
      </c>
    </row>
    <row r="13" spans="1:27" ht="16.5" customHeight="1">
      <c r="A13" s="127" t="s">
        <v>82</v>
      </c>
      <c r="B13" s="128">
        <f t="shared" si="4"/>
        <v>66287</v>
      </c>
      <c r="C13" s="141">
        <v>34021</v>
      </c>
      <c r="D13" s="142">
        <v>32266</v>
      </c>
      <c r="E13" s="128">
        <f t="shared" si="2"/>
        <v>22569</v>
      </c>
      <c r="F13" s="141">
        <v>11852</v>
      </c>
      <c r="G13" s="142">
        <v>10717</v>
      </c>
      <c r="H13" s="131">
        <f t="shared" si="0"/>
        <v>43718</v>
      </c>
      <c r="I13" s="143">
        <f t="shared" si="5"/>
        <v>22169</v>
      </c>
      <c r="J13" s="144">
        <f t="shared" si="6"/>
        <v>21549</v>
      </c>
      <c r="K13" s="128">
        <f t="shared" si="3"/>
        <v>3306</v>
      </c>
      <c r="L13" s="141">
        <v>1863</v>
      </c>
      <c r="M13" s="142">
        <v>1443</v>
      </c>
      <c r="N13" s="128">
        <f aca="true" t="shared" si="7" ref="N13:N44">SUM(O13:P13)</f>
        <v>6370</v>
      </c>
      <c r="O13" s="141">
        <v>2989</v>
      </c>
      <c r="P13" s="142">
        <v>3381</v>
      </c>
      <c r="Q13" s="166">
        <v>19173</v>
      </c>
      <c r="R13" s="146">
        <v>2234</v>
      </c>
      <c r="S13" s="134">
        <v>26.451316839584997</v>
      </c>
      <c r="T13" s="137">
        <v>9.005985634477256</v>
      </c>
      <c r="U13" s="136">
        <v>17.5</v>
      </c>
      <c r="V13" s="137">
        <v>49.87403261574668</v>
      </c>
      <c r="W13" s="136">
        <v>87.67221327607801</v>
      </c>
      <c r="X13" s="147">
        <v>7.650837988826815</v>
      </c>
      <c r="Y13" s="148">
        <v>0.89146049481245</v>
      </c>
      <c r="Z13" s="139" t="s">
        <v>75</v>
      </c>
      <c r="AA13" s="186" t="str">
        <f t="shared" si="1"/>
        <v>  　  26年</v>
      </c>
    </row>
    <row r="14" spans="1:27" ht="16.5" customHeight="1">
      <c r="A14" s="127" t="s">
        <v>83</v>
      </c>
      <c r="B14" s="128">
        <f t="shared" si="4"/>
        <v>61144</v>
      </c>
      <c r="C14" s="141">
        <v>31261</v>
      </c>
      <c r="D14" s="142">
        <v>29883</v>
      </c>
      <c r="E14" s="128">
        <f t="shared" si="2"/>
        <v>20639</v>
      </c>
      <c r="F14" s="141">
        <v>10895</v>
      </c>
      <c r="G14" s="142">
        <v>9744</v>
      </c>
      <c r="H14" s="131">
        <f t="shared" si="0"/>
        <v>40505</v>
      </c>
      <c r="I14" s="143">
        <f t="shared" si="5"/>
        <v>20366</v>
      </c>
      <c r="J14" s="144">
        <f t="shared" si="6"/>
        <v>20139</v>
      </c>
      <c r="K14" s="128">
        <f t="shared" si="3"/>
        <v>2748</v>
      </c>
      <c r="L14" s="141">
        <v>1513</v>
      </c>
      <c r="M14" s="142">
        <v>1235</v>
      </c>
      <c r="N14" s="128">
        <f t="shared" si="7"/>
        <v>6004</v>
      </c>
      <c r="O14" s="141">
        <v>2747</v>
      </c>
      <c r="P14" s="142">
        <v>3257</v>
      </c>
      <c r="Q14" s="166">
        <v>19999</v>
      </c>
      <c r="R14" s="146">
        <v>2117</v>
      </c>
      <c r="S14" s="134">
        <v>24.06296733569461</v>
      </c>
      <c r="T14" s="137">
        <v>8.122392758756396</v>
      </c>
      <c r="U14" s="136">
        <v>16.5</v>
      </c>
      <c r="V14" s="137">
        <v>44.94308517597802</v>
      </c>
      <c r="W14" s="136">
        <v>89.41442783105975</v>
      </c>
      <c r="X14" s="147">
        <v>7.870523415977962</v>
      </c>
      <c r="Y14" s="148">
        <v>0.8331365604092877</v>
      </c>
      <c r="Z14" s="139" t="s">
        <v>75</v>
      </c>
      <c r="AA14" s="186" t="str">
        <f t="shared" si="1"/>
        <v>  　  27年</v>
      </c>
    </row>
    <row r="15" spans="1:27" ht="16.5" customHeight="1">
      <c r="A15" s="127" t="s">
        <v>84</v>
      </c>
      <c r="B15" s="128">
        <f t="shared" si="4"/>
        <v>57495</v>
      </c>
      <c r="C15" s="141">
        <v>29231</v>
      </c>
      <c r="D15" s="142">
        <v>28264</v>
      </c>
      <c r="E15" s="128">
        <f t="shared" si="2"/>
        <v>21856</v>
      </c>
      <c r="F15" s="141">
        <v>11612</v>
      </c>
      <c r="G15" s="142">
        <v>10244</v>
      </c>
      <c r="H15" s="131">
        <f t="shared" si="0"/>
        <v>35639</v>
      </c>
      <c r="I15" s="143">
        <f t="shared" si="5"/>
        <v>17619</v>
      </c>
      <c r="J15" s="144">
        <f t="shared" si="6"/>
        <v>18020</v>
      </c>
      <c r="K15" s="128">
        <f t="shared" si="3"/>
        <v>2522</v>
      </c>
      <c r="L15" s="141">
        <v>1419</v>
      </c>
      <c r="M15" s="142">
        <v>1103</v>
      </c>
      <c r="N15" s="128">
        <f t="shared" si="7"/>
        <v>5653</v>
      </c>
      <c r="O15" s="141">
        <v>2422</v>
      </c>
      <c r="P15" s="142">
        <v>3231</v>
      </c>
      <c r="Q15" s="166">
        <v>20172</v>
      </c>
      <c r="R15" s="146">
        <v>2047</v>
      </c>
      <c r="S15" s="134">
        <v>22.328155339805825</v>
      </c>
      <c r="T15" s="137">
        <v>8.487766990291263</v>
      </c>
      <c r="U15" s="136">
        <v>13.840388349514564</v>
      </c>
      <c r="V15" s="137">
        <v>43.864683885555266</v>
      </c>
      <c r="W15" s="136">
        <v>89.51985811110407</v>
      </c>
      <c r="X15" s="147">
        <v>7.83378640776699</v>
      </c>
      <c r="Y15" s="148">
        <v>0.7949514563106795</v>
      </c>
      <c r="Z15" s="139" t="s">
        <v>75</v>
      </c>
      <c r="AA15" s="186" t="str">
        <f t="shared" si="1"/>
        <v>  　  28年</v>
      </c>
    </row>
    <row r="16" spans="1:27" ht="16.5" customHeight="1">
      <c r="A16" s="167" t="s">
        <v>85</v>
      </c>
      <c r="B16" s="168">
        <f t="shared" si="4"/>
        <v>53361</v>
      </c>
      <c r="C16" s="169">
        <v>27407</v>
      </c>
      <c r="D16" s="170">
        <v>25954</v>
      </c>
      <c r="E16" s="168">
        <f t="shared" si="2"/>
        <v>20044</v>
      </c>
      <c r="F16" s="169">
        <v>10801</v>
      </c>
      <c r="G16" s="170">
        <v>9243</v>
      </c>
      <c r="H16" s="171">
        <f t="shared" si="0"/>
        <v>33317</v>
      </c>
      <c r="I16" s="172">
        <f t="shared" si="5"/>
        <v>16606</v>
      </c>
      <c r="J16" s="173">
        <f t="shared" si="6"/>
        <v>16711</v>
      </c>
      <c r="K16" s="168">
        <f t="shared" si="3"/>
        <v>2166</v>
      </c>
      <c r="L16" s="169">
        <v>1219</v>
      </c>
      <c r="M16" s="170">
        <v>947</v>
      </c>
      <c r="N16" s="168">
        <f t="shared" si="7"/>
        <v>5465</v>
      </c>
      <c r="O16" s="169">
        <v>2333</v>
      </c>
      <c r="P16" s="170">
        <v>3132</v>
      </c>
      <c r="Q16" s="174">
        <v>20462</v>
      </c>
      <c r="R16" s="175">
        <v>2105</v>
      </c>
      <c r="S16" s="176">
        <v>20.397935779816514</v>
      </c>
      <c r="T16" s="177">
        <v>7.6620795107033635</v>
      </c>
      <c r="U16" s="178">
        <v>12.73585626911315</v>
      </c>
      <c r="V16" s="177">
        <v>40.59144318884579</v>
      </c>
      <c r="W16" s="178">
        <v>92.90109815387754</v>
      </c>
      <c r="X16" s="179">
        <v>7.821865443425076</v>
      </c>
      <c r="Y16" s="180">
        <v>0.8046636085626911</v>
      </c>
      <c r="Z16" s="181" t="s">
        <v>75</v>
      </c>
      <c r="AA16" s="201" t="str">
        <f t="shared" si="1"/>
        <v>  　  29年</v>
      </c>
    </row>
    <row r="17" spans="1:27" ht="16.5" customHeight="1">
      <c r="A17" s="127" t="s">
        <v>86</v>
      </c>
      <c r="B17" s="128">
        <f t="shared" si="4"/>
        <v>54455</v>
      </c>
      <c r="C17" s="141">
        <v>27903</v>
      </c>
      <c r="D17" s="142">
        <v>26552</v>
      </c>
      <c r="E17" s="128">
        <f t="shared" si="2"/>
        <v>19741</v>
      </c>
      <c r="F17" s="141">
        <v>10536</v>
      </c>
      <c r="G17" s="142">
        <v>9205</v>
      </c>
      <c r="H17" s="131">
        <f t="shared" si="0"/>
        <v>34714</v>
      </c>
      <c r="I17" s="143">
        <f t="shared" si="5"/>
        <v>17367</v>
      </c>
      <c r="J17" s="144">
        <f t="shared" si="6"/>
        <v>17347</v>
      </c>
      <c r="K17" s="128">
        <f t="shared" si="3"/>
        <v>2015</v>
      </c>
      <c r="L17" s="141">
        <v>1106</v>
      </c>
      <c r="M17" s="142">
        <v>909</v>
      </c>
      <c r="N17" s="128">
        <f t="shared" si="7"/>
        <v>5584</v>
      </c>
      <c r="O17" s="141">
        <v>2393</v>
      </c>
      <c r="P17" s="142">
        <v>3191</v>
      </c>
      <c r="Q17" s="166">
        <v>21710</v>
      </c>
      <c r="R17" s="146">
        <v>1955</v>
      </c>
      <c r="S17" s="134">
        <v>20.545684010360564</v>
      </c>
      <c r="T17" s="137">
        <v>7.448211331347496</v>
      </c>
      <c r="U17" s="136">
        <v>13.097472679013066</v>
      </c>
      <c r="V17" s="137">
        <v>37.00303002479111</v>
      </c>
      <c r="W17" s="136">
        <v>93.00621262845817</v>
      </c>
      <c r="X17" s="147">
        <v>8.191108252041646</v>
      </c>
      <c r="Y17" s="148">
        <v>0.7376147688964264</v>
      </c>
      <c r="Z17" s="139">
        <v>2.51</v>
      </c>
      <c r="AA17" s="186" t="str">
        <f t="shared" si="1"/>
        <v>  　  30年</v>
      </c>
    </row>
    <row r="18" spans="1:27" ht="16.5" customHeight="1">
      <c r="A18" s="127" t="s">
        <v>87</v>
      </c>
      <c r="B18" s="128">
        <f t="shared" si="4"/>
        <v>51371</v>
      </c>
      <c r="C18" s="141">
        <v>26448</v>
      </c>
      <c r="D18" s="142">
        <v>24923</v>
      </c>
      <c r="E18" s="128">
        <f t="shared" si="2"/>
        <v>20261</v>
      </c>
      <c r="F18" s="141">
        <v>10812</v>
      </c>
      <c r="G18" s="142">
        <v>9449</v>
      </c>
      <c r="H18" s="131">
        <f t="shared" si="0"/>
        <v>31110</v>
      </c>
      <c r="I18" s="143">
        <f t="shared" si="5"/>
        <v>15636</v>
      </c>
      <c r="J18" s="144">
        <f t="shared" si="6"/>
        <v>15474</v>
      </c>
      <c r="K18" s="128">
        <f t="shared" si="3"/>
        <v>1860</v>
      </c>
      <c r="L18" s="141">
        <v>1043</v>
      </c>
      <c r="M18" s="142">
        <v>817</v>
      </c>
      <c r="N18" s="128">
        <f t="shared" si="7"/>
        <v>5303</v>
      </c>
      <c r="O18" s="141">
        <v>2358</v>
      </c>
      <c r="P18" s="142">
        <v>2945</v>
      </c>
      <c r="Q18" s="166">
        <v>21187</v>
      </c>
      <c r="R18" s="146">
        <v>1970</v>
      </c>
      <c r="S18" s="134">
        <v>19.22567365269461</v>
      </c>
      <c r="T18" s="137">
        <v>7.582709580838324</v>
      </c>
      <c r="U18" s="136">
        <v>11.642964071856287</v>
      </c>
      <c r="V18" s="137">
        <v>36.20719861400401</v>
      </c>
      <c r="W18" s="136">
        <v>93.57024385079578</v>
      </c>
      <c r="X18" s="147">
        <v>7.929266467065868</v>
      </c>
      <c r="Y18" s="148">
        <v>0.7372754491017964</v>
      </c>
      <c r="Z18" s="139" t="s">
        <v>75</v>
      </c>
      <c r="AA18" s="186" t="str">
        <f t="shared" si="1"/>
        <v>  　  31年</v>
      </c>
    </row>
    <row r="19" spans="1:27" ht="16.5" customHeight="1">
      <c r="A19" s="127" t="s">
        <v>88</v>
      </c>
      <c r="B19" s="128">
        <f t="shared" si="4"/>
        <v>50179</v>
      </c>
      <c r="C19" s="141">
        <v>25876</v>
      </c>
      <c r="D19" s="142">
        <v>24303</v>
      </c>
      <c r="E19" s="128">
        <f t="shared" si="2"/>
        <v>21102</v>
      </c>
      <c r="F19" s="141">
        <v>11161</v>
      </c>
      <c r="G19" s="142">
        <v>9941</v>
      </c>
      <c r="H19" s="131">
        <f t="shared" si="0"/>
        <v>29077</v>
      </c>
      <c r="I19" s="143">
        <f t="shared" si="5"/>
        <v>14715</v>
      </c>
      <c r="J19" s="144">
        <f t="shared" si="6"/>
        <v>14362</v>
      </c>
      <c r="K19" s="128">
        <f t="shared" si="3"/>
        <v>1805</v>
      </c>
      <c r="L19" s="141">
        <v>1007</v>
      </c>
      <c r="M19" s="142">
        <v>798</v>
      </c>
      <c r="N19" s="128">
        <f t="shared" si="7"/>
        <v>5175</v>
      </c>
      <c r="O19" s="141">
        <v>2454</v>
      </c>
      <c r="P19" s="142">
        <v>2721</v>
      </c>
      <c r="Q19" s="166">
        <v>22842</v>
      </c>
      <c r="R19" s="146">
        <v>1826</v>
      </c>
      <c r="S19" s="134">
        <v>18.64004457652303</v>
      </c>
      <c r="T19" s="137">
        <v>7.838781575037148</v>
      </c>
      <c r="U19" s="136">
        <v>10.801263001485884</v>
      </c>
      <c r="V19" s="137">
        <v>35.97122302158273</v>
      </c>
      <c r="W19" s="136">
        <v>93.48917874047042</v>
      </c>
      <c r="X19" s="147">
        <v>8.485141158989599</v>
      </c>
      <c r="Y19" s="148">
        <v>0.6783060921248142</v>
      </c>
      <c r="Z19" s="139" t="s">
        <v>75</v>
      </c>
      <c r="AA19" s="186" t="str">
        <f t="shared" si="1"/>
        <v>  　  32年</v>
      </c>
    </row>
    <row r="20" spans="1:27" ht="16.5" customHeight="1">
      <c r="A20" s="127" t="s">
        <v>89</v>
      </c>
      <c r="B20" s="128">
        <f t="shared" si="4"/>
        <v>51532</v>
      </c>
      <c r="C20" s="141">
        <v>26445</v>
      </c>
      <c r="D20" s="142">
        <v>25087</v>
      </c>
      <c r="E20" s="128">
        <f t="shared" si="2"/>
        <v>20050</v>
      </c>
      <c r="F20" s="141">
        <v>10805</v>
      </c>
      <c r="G20" s="142">
        <v>9245</v>
      </c>
      <c r="H20" s="131">
        <f t="shared" si="0"/>
        <v>31482</v>
      </c>
      <c r="I20" s="143">
        <f t="shared" si="5"/>
        <v>15640</v>
      </c>
      <c r="J20" s="144">
        <f t="shared" si="6"/>
        <v>15842</v>
      </c>
      <c r="K20" s="128">
        <f t="shared" si="3"/>
        <v>1555</v>
      </c>
      <c r="L20" s="141">
        <v>897</v>
      </c>
      <c r="M20" s="142">
        <v>658</v>
      </c>
      <c r="N20" s="128">
        <f t="shared" si="7"/>
        <v>5254</v>
      </c>
      <c r="O20" s="141">
        <v>2646</v>
      </c>
      <c r="P20" s="142">
        <v>2608</v>
      </c>
      <c r="Q20" s="166">
        <v>23572</v>
      </c>
      <c r="R20" s="146">
        <v>2024</v>
      </c>
      <c r="S20" s="134">
        <v>19.00147492625369</v>
      </c>
      <c r="T20" s="137">
        <v>7.39306784660767</v>
      </c>
      <c r="U20" s="136">
        <v>11.608407079646017</v>
      </c>
      <c r="V20" s="137">
        <v>30.17542497865404</v>
      </c>
      <c r="W20" s="136">
        <v>92.52280491670483</v>
      </c>
      <c r="X20" s="147">
        <v>8.691740412979351</v>
      </c>
      <c r="Y20" s="148">
        <v>0.7463126843657817</v>
      </c>
      <c r="Z20" s="139" t="s">
        <v>75</v>
      </c>
      <c r="AA20" s="186" t="str">
        <f t="shared" si="1"/>
        <v>　    33年</v>
      </c>
    </row>
    <row r="21" spans="1:27" ht="16.5" customHeight="1">
      <c r="A21" s="127" t="s">
        <v>90</v>
      </c>
      <c r="B21" s="128">
        <f t="shared" si="4"/>
        <v>50101</v>
      </c>
      <c r="C21" s="141">
        <v>25653</v>
      </c>
      <c r="D21" s="142">
        <v>24448</v>
      </c>
      <c r="E21" s="128">
        <f t="shared" si="2"/>
        <v>19765</v>
      </c>
      <c r="F21" s="141">
        <v>10657</v>
      </c>
      <c r="G21" s="142">
        <v>9108</v>
      </c>
      <c r="H21" s="131">
        <f t="shared" si="0"/>
        <v>30336</v>
      </c>
      <c r="I21" s="143">
        <f t="shared" si="5"/>
        <v>14996</v>
      </c>
      <c r="J21" s="144">
        <f t="shared" si="6"/>
        <v>15340</v>
      </c>
      <c r="K21" s="128">
        <f t="shared" si="3"/>
        <v>1480</v>
      </c>
      <c r="L21" s="141">
        <v>835</v>
      </c>
      <c r="M21" s="142">
        <v>645</v>
      </c>
      <c r="N21" s="128">
        <f t="shared" si="7"/>
        <v>4998</v>
      </c>
      <c r="O21" s="141">
        <v>2570</v>
      </c>
      <c r="P21" s="142">
        <v>2428</v>
      </c>
      <c r="Q21" s="166">
        <v>24217</v>
      </c>
      <c r="R21" s="146">
        <v>1910</v>
      </c>
      <c r="S21" s="134">
        <v>18.311769005847953</v>
      </c>
      <c r="T21" s="137">
        <v>7.224049707602339</v>
      </c>
      <c r="U21" s="136">
        <v>11.087719298245613</v>
      </c>
      <c r="V21" s="137">
        <v>29.540328536356558</v>
      </c>
      <c r="W21" s="136">
        <v>90.70945026225522</v>
      </c>
      <c r="X21" s="147">
        <v>8.851242690058479</v>
      </c>
      <c r="Y21" s="148">
        <v>0.6980994152046783</v>
      </c>
      <c r="Z21" s="139" t="s">
        <v>75</v>
      </c>
      <c r="AA21" s="186" t="str">
        <f t="shared" si="1"/>
        <v>  　  34年</v>
      </c>
    </row>
    <row r="22" spans="1:27" ht="16.5" customHeight="1">
      <c r="A22" s="149" t="s">
        <v>91</v>
      </c>
      <c r="B22" s="150">
        <f t="shared" si="4"/>
        <v>49533</v>
      </c>
      <c r="C22" s="151">
        <v>25584</v>
      </c>
      <c r="D22" s="152">
        <v>23949</v>
      </c>
      <c r="E22" s="150">
        <f t="shared" si="2"/>
        <v>19935</v>
      </c>
      <c r="F22" s="151">
        <v>10790</v>
      </c>
      <c r="G22" s="152">
        <v>9145</v>
      </c>
      <c r="H22" s="153">
        <f t="shared" si="0"/>
        <v>29598</v>
      </c>
      <c r="I22" s="154">
        <f t="shared" si="5"/>
        <v>14794</v>
      </c>
      <c r="J22" s="155">
        <f t="shared" si="6"/>
        <v>14804</v>
      </c>
      <c r="K22" s="150">
        <f t="shared" si="3"/>
        <v>1319</v>
      </c>
      <c r="L22" s="151">
        <v>732</v>
      </c>
      <c r="M22" s="152">
        <v>587</v>
      </c>
      <c r="N22" s="150">
        <f t="shared" si="7"/>
        <v>4835</v>
      </c>
      <c r="O22" s="151">
        <v>2521</v>
      </c>
      <c r="P22" s="152">
        <v>2314</v>
      </c>
      <c r="Q22" s="182">
        <v>24732</v>
      </c>
      <c r="R22" s="159">
        <v>1818</v>
      </c>
      <c r="S22" s="160">
        <v>17.97101954053139</v>
      </c>
      <c r="T22" s="161">
        <v>7.232597955716256</v>
      </c>
      <c r="U22" s="162">
        <v>10.738421584815136</v>
      </c>
      <c r="V22" s="161">
        <v>26.628712171683524</v>
      </c>
      <c r="W22" s="162">
        <v>88.93098881695114</v>
      </c>
      <c r="X22" s="163">
        <v>8.972992858829919</v>
      </c>
      <c r="Y22" s="164">
        <v>0.6595868113113696</v>
      </c>
      <c r="Z22" s="183">
        <v>2.11</v>
      </c>
      <c r="AA22" s="200" t="str">
        <f t="shared" si="1"/>
        <v>  　  35年</v>
      </c>
    </row>
    <row r="23" spans="1:27" ht="16.5" customHeight="1">
      <c r="A23" s="127" t="s">
        <v>92</v>
      </c>
      <c r="B23" s="128">
        <f t="shared" si="4"/>
        <v>48935</v>
      </c>
      <c r="C23" s="141">
        <v>25164</v>
      </c>
      <c r="D23" s="142">
        <v>23771</v>
      </c>
      <c r="E23" s="128">
        <f t="shared" si="2"/>
        <v>20042</v>
      </c>
      <c r="F23" s="141">
        <v>10968</v>
      </c>
      <c r="G23" s="142">
        <v>9074</v>
      </c>
      <c r="H23" s="131">
        <f t="shared" si="0"/>
        <v>28893</v>
      </c>
      <c r="I23" s="143">
        <f t="shared" si="5"/>
        <v>14196</v>
      </c>
      <c r="J23" s="144">
        <f t="shared" si="6"/>
        <v>14697</v>
      </c>
      <c r="K23" s="128">
        <f t="shared" si="3"/>
        <v>1295</v>
      </c>
      <c r="L23" s="141">
        <v>740</v>
      </c>
      <c r="M23" s="142">
        <v>555</v>
      </c>
      <c r="N23" s="128">
        <f t="shared" si="7"/>
        <v>4941</v>
      </c>
      <c r="O23" s="141">
        <v>2669</v>
      </c>
      <c r="P23" s="142">
        <v>2272</v>
      </c>
      <c r="Q23" s="166">
        <v>25041</v>
      </c>
      <c r="R23" s="146">
        <v>1741</v>
      </c>
      <c r="S23" s="134">
        <v>17.583542939274164</v>
      </c>
      <c r="T23" s="137">
        <v>7.201581027667984</v>
      </c>
      <c r="U23" s="136">
        <v>10.38196191160618</v>
      </c>
      <c r="V23" s="137">
        <v>26.463676305302954</v>
      </c>
      <c r="W23" s="136">
        <v>91.71059469893831</v>
      </c>
      <c r="X23" s="147">
        <v>8.997844053180021</v>
      </c>
      <c r="Y23" s="148">
        <v>0.6255839022637442</v>
      </c>
      <c r="Z23" s="139" t="s">
        <v>75</v>
      </c>
      <c r="AA23" s="186" t="str">
        <f t="shared" si="1"/>
        <v>  　  36年</v>
      </c>
    </row>
    <row r="24" spans="1:27" ht="16.5" customHeight="1">
      <c r="A24" s="127" t="s">
        <v>93</v>
      </c>
      <c r="B24" s="128">
        <f t="shared" si="4"/>
        <v>48405</v>
      </c>
      <c r="C24" s="141">
        <v>25073</v>
      </c>
      <c r="D24" s="142">
        <v>23332</v>
      </c>
      <c r="E24" s="128">
        <f t="shared" si="2"/>
        <v>20536</v>
      </c>
      <c r="F24" s="141">
        <v>11181</v>
      </c>
      <c r="G24" s="142">
        <v>9355</v>
      </c>
      <c r="H24" s="131">
        <f t="shared" si="0"/>
        <v>27869</v>
      </c>
      <c r="I24" s="143">
        <f t="shared" si="5"/>
        <v>13892</v>
      </c>
      <c r="J24" s="144">
        <f t="shared" si="6"/>
        <v>13977</v>
      </c>
      <c r="K24" s="128">
        <f t="shared" si="3"/>
        <v>1211</v>
      </c>
      <c r="L24" s="141">
        <v>675</v>
      </c>
      <c r="M24" s="142">
        <v>536</v>
      </c>
      <c r="N24" s="128">
        <f t="shared" si="7"/>
        <v>4945</v>
      </c>
      <c r="O24" s="141">
        <v>2822</v>
      </c>
      <c r="P24" s="142">
        <v>2123</v>
      </c>
      <c r="Q24" s="166">
        <v>26491</v>
      </c>
      <c r="R24" s="146">
        <v>1779</v>
      </c>
      <c r="S24" s="134">
        <v>17.19538188277087</v>
      </c>
      <c r="T24" s="137">
        <v>7.2952042628774425</v>
      </c>
      <c r="U24" s="136">
        <v>9.900177619893428</v>
      </c>
      <c r="V24" s="137">
        <v>25.01807664497469</v>
      </c>
      <c r="W24" s="136">
        <v>92.68978444236176</v>
      </c>
      <c r="X24" s="147">
        <v>9.410657193605683</v>
      </c>
      <c r="Y24" s="148">
        <v>0.6319715808170515</v>
      </c>
      <c r="Z24" s="139" t="s">
        <v>75</v>
      </c>
      <c r="AA24" s="186" t="str">
        <f t="shared" si="1"/>
        <v>  　  37年</v>
      </c>
    </row>
    <row r="25" spans="1:27" ht="16.5" customHeight="1">
      <c r="A25" s="127" t="s">
        <v>94</v>
      </c>
      <c r="B25" s="128">
        <f t="shared" si="4"/>
        <v>50158</v>
      </c>
      <c r="C25" s="141">
        <v>25857</v>
      </c>
      <c r="D25" s="142">
        <v>24301</v>
      </c>
      <c r="E25" s="128">
        <f t="shared" si="2"/>
        <v>19315</v>
      </c>
      <c r="F25" s="141">
        <v>10553</v>
      </c>
      <c r="G25" s="142">
        <v>8762</v>
      </c>
      <c r="H25" s="131">
        <f t="shared" si="0"/>
        <v>30843</v>
      </c>
      <c r="I25" s="143">
        <f t="shared" si="5"/>
        <v>15304</v>
      </c>
      <c r="J25" s="144">
        <f t="shared" si="6"/>
        <v>15539</v>
      </c>
      <c r="K25" s="128">
        <f t="shared" si="3"/>
        <v>1108</v>
      </c>
      <c r="L25" s="141">
        <v>608</v>
      </c>
      <c r="M25" s="142">
        <v>500</v>
      </c>
      <c r="N25" s="128">
        <f t="shared" si="7"/>
        <v>4817</v>
      </c>
      <c r="O25" s="141">
        <v>2795</v>
      </c>
      <c r="P25" s="142">
        <v>2022</v>
      </c>
      <c r="Q25" s="166">
        <v>27420</v>
      </c>
      <c r="R25" s="146">
        <v>1799</v>
      </c>
      <c r="S25" s="134">
        <v>17.593125219221324</v>
      </c>
      <c r="T25" s="137">
        <v>6.7748158540862855</v>
      </c>
      <c r="U25" s="136">
        <v>10.81830936513504</v>
      </c>
      <c r="V25" s="137">
        <v>22.09019498385103</v>
      </c>
      <c r="W25" s="136">
        <v>87.62164620281946</v>
      </c>
      <c r="X25" s="147">
        <v>9.617678007716592</v>
      </c>
      <c r="Y25" s="148">
        <v>0.6310066643283059</v>
      </c>
      <c r="Z25" s="139" t="s">
        <v>75</v>
      </c>
      <c r="AA25" s="186" t="str">
        <f t="shared" si="1"/>
        <v>  　  38年</v>
      </c>
    </row>
    <row r="26" spans="1:27" ht="16.5" customHeight="1">
      <c r="A26" s="167" t="s">
        <v>95</v>
      </c>
      <c r="B26" s="168">
        <f t="shared" si="4"/>
        <v>51435</v>
      </c>
      <c r="C26" s="169">
        <v>26658</v>
      </c>
      <c r="D26" s="170">
        <v>24777</v>
      </c>
      <c r="E26" s="168">
        <f t="shared" si="2"/>
        <v>19364</v>
      </c>
      <c r="F26" s="169">
        <v>10767</v>
      </c>
      <c r="G26" s="170">
        <v>8597</v>
      </c>
      <c r="H26" s="171">
        <f t="shared" si="0"/>
        <v>32071</v>
      </c>
      <c r="I26" s="172">
        <f t="shared" si="5"/>
        <v>15891</v>
      </c>
      <c r="J26" s="173">
        <f t="shared" si="6"/>
        <v>16180</v>
      </c>
      <c r="K26" s="168">
        <f t="shared" si="3"/>
        <v>894</v>
      </c>
      <c r="L26" s="169">
        <v>514</v>
      </c>
      <c r="M26" s="170">
        <v>380</v>
      </c>
      <c r="N26" s="168">
        <f t="shared" si="7"/>
        <v>4485</v>
      </c>
      <c r="O26" s="169">
        <v>2706</v>
      </c>
      <c r="P26" s="170">
        <v>1779</v>
      </c>
      <c r="Q26" s="174">
        <v>28472</v>
      </c>
      <c r="R26" s="175">
        <v>1913</v>
      </c>
      <c r="S26" s="176">
        <v>17.80373831775701</v>
      </c>
      <c r="T26" s="177">
        <v>6.702665282104534</v>
      </c>
      <c r="U26" s="178">
        <v>11.101073035652476</v>
      </c>
      <c r="V26" s="177">
        <v>17.381160688247302</v>
      </c>
      <c r="W26" s="178">
        <v>80.20386266094421</v>
      </c>
      <c r="X26" s="179">
        <v>9.855313257182416</v>
      </c>
      <c r="Y26" s="180">
        <v>0.6621668397369331</v>
      </c>
      <c r="Z26" s="181" t="s">
        <v>75</v>
      </c>
      <c r="AA26" s="201" t="str">
        <f t="shared" si="1"/>
        <v>  　  39年</v>
      </c>
    </row>
    <row r="27" spans="1:27" ht="16.5" customHeight="1">
      <c r="A27" s="127" t="s">
        <v>96</v>
      </c>
      <c r="B27" s="128">
        <f t="shared" si="4"/>
        <v>55328</v>
      </c>
      <c r="C27" s="141">
        <v>28509</v>
      </c>
      <c r="D27" s="142">
        <v>26819</v>
      </c>
      <c r="E27" s="128">
        <f t="shared" si="2"/>
        <v>19966</v>
      </c>
      <c r="F27" s="141">
        <v>11068</v>
      </c>
      <c r="G27" s="142">
        <v>8898</v>
      </c>
      <c r="H27" s="131">
        <f t="shared" si="0"/>
        <v>35362</v>
      </c>
      <c r="I27" s="143">
        <f t="shared" si="5"/>
        <v>17441</v>
      </c>
      <c r="J27" s="144">
        <f t="shared" si="6"/>
        <v>17921</v>
      </c>
      <c r="K27" s="128">
        <f t="shared" si="3"/>
        <v>866</v>
      </c>
      <c r="L27" s="141">
        <v>497</v>
      </c>
      <c r="M27" s="142">
        <v>369</v>
      </c>
      <c r="N27" s="128">
        <f t="shared" si="7"/>
        <v>4431</v>
      </c>
      <c r="O27" s="141">
        <v>2690</v>
      </c>
      <c r="P27" s="142">
        <v>1741</v>
      </c>
      <c r="Q27" s="166">
        <v>27788</v>
      </c>
      <c r="R27" s="146">
        <v>2064</v>
      </c>
      <c r="S27" s="134">
        <v>18.996601226222918</v>
      </c>
      <c r="T27" s="137">
        <v>6.855229541692576</v>
      </c>
      <c r="U27" s="136">
        <v>12.141371684530343</v>
      </c>
      <c r="V27" s="137">
        <v>15.652111046847889</v>
      </c>
      <c r="W27" s="136">
        <v>74.14782710554059</v>
      </c>
      <c r="X27" s="147">
        <v>9.540875413430495</v>
      </c>
      <c r="Y27" s="148">
        <v>0.7086644182136369</v>
      </c>
      <c r="Z27" s="184">
        <v>2.21</v>
      </c>
      <c r="AA27" s="186" t="str">
        <f t="shared" si="1"/>
        <v>  　  40年</v>
      </c>
    </row>
    <row r="28" spans="1:27" ht="16.5" customHeight="1">
      <c r="A28" s="127" t="s">
        <v>97</v>
      </c>
      <c r="B28" s="128">
        <f t="shared" si="4"/>
        <v>38846</v>
      </c>
      <c r="C28" s="141">
        <v>20184</v>
      </c>
      <c r="D28" s="142">
        <v>18662</v>
      </c>
      <c r="E28" s="128">
        <f t="shared" si="2"/>
        <v>19216</v>
      </c>
      <c r="F28" s="141">
        <v>10641</v>
      </c>
      <c r="G28" s="142">
        <v>8575</v>
      </c>
      <c r="H28" s="131">
        <f t="shared" si="0"/>
        <v>19630</v>
      </c>
      <c r="I28" s="143">
        <f t="shared" si="5"/>
        <v>9543</v>
      </c>
      <c r="J28" s="144">
        <f t="shared" si="6"/>
        <v>10087</v>
      </c>
      <c r="K28" s="128">
        <f t="shared" si="3"/>
        <v>670</v>
      </c>
      <c r="L28" s="141">
        <v>390</v>
      </c>
      <c r="M28" s="142">
        <v>280</v>
      </c>
      <c r="N28" s="128">
        <f t="shared" si="7"/>
        <v>3958</v>
      </c>
      <c r="O28" s="141">
        <v>2295</v>
      </c>
      <c r="P28" s="142">
        <v>1663</v>
      </c>
      <c r="Q28" s="166">
        <v>27496</v>
      </c>
      <c r="R28" s="146">
        <v>2144</v>
      </c>
      <c r="S28" s="134">
        <v>13.239945466939332</v>
      </c>
      <c r="T28" s="137">
        <v>6.5494205862304025</v>
      </c>
      <c r="U28" s="136">
        <v>6.69052488070893</v>
      </c>
      <c r="V28" s="137">
        <v>17.247593059774495</v>
      </c>
      <c r="W28" s="136">
        <v>92.4679936454537</v>
      </c>
      <c r="X28" s="147">
        <v>9.371506475800954</v>
      </c>
      <c r="Y28" s="148">
        <v>0.7307430129516018</v>
      </c>
      <c r="Z28" s="139" t="s">
        <v>75</v>
      </c>
      <c r="AA28" s="186" t="str">
        <f t="shared" si="1"/>
        <v>  　  41年</v>
      </c>
    </row>
    <row r="29" spans="1:27" ht="16.5" customHeight="1">
      <c r="A29" s="127" t="s">
        <v>98</v>
      </c>
      <c r="B29" s="128">
        <f t="shared" si="4"/>
        <v>58838</v>
      </c>
      <c r="C29" s="141">
        <v>30083</v>
      </c>
      <c r="D29" s="142">
        <v>28755</v>
      </c>
      <c r="E29" s="128">
        <f t="shared" si="2"/>
        <v>19187</v>
      </c>
      <c r="F29" s="141">
        <v>10577</v>
      </c>
      <c r="G29" s="142">
        <v>8610</v>
      </c>
      <c r="H29" s="131">
        <f t="shared" si="0"/>
        <v>39651</v>
      </c>
      <c r="I29" s="143">
        <f t="shared" si="5"/>
        <v>19506</v>
      </c>
      <c r="J29" s="144">
        <f t="shared" si="6"/>
        <v>20145</v>
      </c>
      <c r="K29" s="128">
        <f t="shared" si="3"/>
        <v>801</v>
      </c>
      <c r="L29" s="141">
        <v>454</v>
      </c>
      <c r="M29" s="142">
        <v>347</v>
      </c>
      <c r="N29" s="128">
        <f t="shared" si="7"/>
        <v>4081</v>
      </c>
      <c r="O29" s="141">
        <v>2569</v>
      </c>
      <c r="P29" s="142">
        <v>1512</v>
      </c>
      <c r="Q29" s="166">
        <v>27908</v>
      </c>
      <c r="R29" s="146">
        <v>2323</v>
      </c>
      <c r="S29" s="134">
        <v>19.797442799461642</v>
      </c>
      <c r="T29" s="137">
        <v>6.455921938088829</v>
      </c>
      <c r="U29" s="136">
        <v>13.341520861372812</v>
      </c>
      <c r="V29" s="137">
        <v>13.613651041843706</v>
      </c>
      <c r="W29" s="136">
        <v>64.86117071154978</v>
      </c>
      <c r="X29" s="147">
        <v>9.390309555854643</v>
      </c>
      <c r="Y29" s="148">
        <v>0.7816285329744279</v>
      </c>
      <c r="Z29" s="139" t="s">
        <v>75</v>
      </c>
      <c r="AA29" s="186" t="str">
        <f t="shared" si="1"/>
        <v>  　  42年</v>
      </c>
    </row>
    <row r="30" spans="1:27" ht="16.5" customHeight="1">
      <c r="A30" s="127" t="s">
        <v>99</v>
      </c>
      <c r="B30" s="128">
        <f t="shared" si="4"/>
        <v>55843</v>
      </c>
      <c r="C30" s="141">
        <v>28945</v>
      </c>
      <c r="D30" s="142">
        <v>26898</v>
      </c>
      <c r="E30" s="128">
        <f t="shared" si="2"/>
        <v>19442</v>
      </c>
      <c r="F30" s="141">
        <v>10555</v>
      </c>
      <c r="G30" s="142">
        <v>8887</v>
      </c>
      <c r="H30" s="131">
        <f t="shared" si="0"/>
        <v>36401</v>
      </c>
      <c r="I30" s="143">
        <f t="shared" si="5"/>
        <v>18390</v>
      </c>
      <c r="J30" s="144">
        <f t="shared" si="6"/>
        <v>18011</v>
      </c>
      <c r="K30" s="128">
        <f t="shared" si="3"/>
        <v>776</v>
      </c>
      <c r="L30" s="141">
        <v>453</v>
      </c>
      <c r="M30" s="142">
        <v>323</v>
      </c>
      <c r="N30" s="128">
        <f t="shared" si="7"/>
        <v>3739</v>
      </c>
      <c r="O30" s="141">
        <v>2399</v>
      </c>
      <c r="P30" s="142">
        <v>1340</v>
      </c>
      <c r="Q30" s="166">
        <v>27860</v>
      </c>
      <c r="R30" s="146">
        <v>2316</v>
      </c>
      <c r="S30" s="134">
        <v>18.52172470978441</v>
      </c>
      <c r="T30" s="137">
        <v>6.448424543946932</v>
      </c>
      <c r="U30" s="136">
        <v>12.07330016583748</v>
      </c>
      <c r="V30" s="137">
        <v>13.896101570474366</v>
      </c>
      <c r="W30" s="136">
        <v>62.75385183444664</v>
      </c>
      <c r="X30" s="147">
        <v>9.2</v>
      </c>
      <c r="Y30" s="148">
        <v>0.7681592039800995</v>
      </c>
      <c r="Z30" s="139" t="s">
        <v>75</v>
      </c>
      <c r="AA30" s="186" t="str">
        <f t="shared" si="1"/>
        <v>  　  43年</v>
      </c>
    </row>
    <row r="31" spans="1:27" ht="16.5" customHeight="1">
      <c r="A31" s="127" t="s">
        <v>100</v>
      </c>
      <c r="B31" s="128">
        <f t="shared" si="4"/>
        <v>56767</v>
      </c>
      <c r="C31" s="141">
        <v>29497</v>
      </c>
      <c r="D31" s="142">
        <v>27270</v>
      </c>
      <c r="E31" s="128">
        <f t="shared" si="2"/>
        <v>19754</v>
      </c>
      <c r="F31" s="141">
        <v>10979</v>
      </c>
      <c r="G31" s="142">
        <v>8775</v>
      </c>
      <c r="H31" s="131">
        <f t="shared" si="0"/>
        <v>37013</v>
      </c>
      <c r="I31" s="143">
        <f t="shared" si="5"/>
        <v>18518</v>
      </c>
      <c r="J31" s="144">
        <f t="shared" si="6"/>
        <v>18495</v>
      </c>
      <c r="K31" s="128">
        <f t="shared" si="3"/>
        <v>728</v>
      </c>
      <c r="L31" s="141">
        <v>420</v>
      </c>
      <c r="M31" s="142">
        <v>308</v>
      </c>
      <c r="N31" s="128">
        <f t="shared" si="7"/>
        <v>3543</v>
      </c>
      <c r="O31" s="141">
        <v>2335</v>
      </c>
      <c r="P31" s="142">
        <v>1208</v>
      </c>
      <c r="Q31" s="166">
        <v>28372</v>
      </c>
      <c r="R31" s="146">
        <v>2570</v>
      </c>
      <c r="S31" s="134">
        <v>18.587753765553373</v>
      </c>
      <c r="T31" s="137">
        <v>6.468238375900459</v>
      </c>
      <c r="U31" s="136">
        <v>12.119515389652914</v>
      </c>
      <c r="V31" s="137">
        <v>12.824352176440538</v>
      </c>
      <c r="W31" s="136">
        <v>58.74647653788758</v>
      </c>
      <c r="X31" s="147">
        <v>9.290111329404061</v>
      </c>
      <c r="Y31" s="148">
        <v>0.8415193189259986</v>
      </c>
      <c r="Z31" s="139" t="s">
        <v>75</v>
      </c>
      <c r="AA31" s="186" t="str">
        <f t="shared" si="1"/>
        <v>  　  44年</v>
      </c>
    </row>
    <row r="32" spans="1:27" ht="16.5" customHeight="1">
      <c r="A32" s="149" t="s">
        <v>101</v>
      </c>
      <c r="B32" s="150">
        <f t="shared" si="4"/>
        <v>58139</v>
      </c>
      <c r="C32" s="151">
        <v>29949</v>
      </c>
      <c r="D32" s="152">
        <v>28190</v>
      </c>
      <c r="E32" s="150">
        <f t="shared" si="2"/>
        <v>20302</v>
      </c>
      <c r="F32" s="151">
        <v>11172</v>
      </c>
      <c r="G32" s="152">
        <v>9130</v>
      </c>
      <c r="H32" s="153">
        <f t="shared" si="0"/>
        <v>37837</v>
      </c>
      <c r="I32" s="154">
        <f t="shared" si="5"/>
        <v>18777</v>
      </c>
      <c r="J32" s="155">
        <f t="shared" si="6"/>
        <v>19060</v>
      </c>
      <c r="K32" s="150">
        <f t="shared" si="3"/>
        <v>672</v>
      </c>
      <c r="L32" s="151">
        <v>396</v>
      </c>
      <c r="M32" s="152">
        <v>276</v>
      </c>
      <c r="N32" s="150">
        <f t="shared" si="7"/>
        <v>3495</v>
      </c>
      <c r="O32" s="151">
        <v>2285</v>
      </c>
      <c r="P32" s="152">
        <v>1210</v>
      </c>
      <c r="Q32" s="182">
        <v>30036</v>
      </c>
      <c r="R32" s="159">
        <v>2701</v>
      </c>
      <c r="S32" s="160">
        <v>18.85920295628119</v>
      </c>
      <c r="T32" s="161">
        <v>6.5855886482124</v>
      </c>
      <c r="U32" s="162">
        <v>12.2</v>
      </c>
      <c r="V32" s="161">
        <v>11.558506338258312</v>
      </c>
      <c r="W32" s="162">
        <v>56.705714378427494</v>
      </c>
      <c r="X32" s="163">
        <v>9.743115980578644</v>
      </c>
      <c r="Y32" s="164">
        <v>0.8761538241957291</v>
      </c>
      <c r="Z32" s="183">
        <v>2.12</v>
      </c>
      <c r="AA32" s="200" t="str">
        <f t="shared" si="1"/>
        <v>  　  45年</v>
      </c>
    </row>
    <row r="33" spans="1:27" ht="16.5" customHeight="1">
      <c r="A33" s="127" t="s">
        <v>102</v>
      </c>
      <c r="B33" s="128">
        <f t="shared" si="4"/>
        <v>60626</v>
      </c>
      <c r="C33" s="141">
        <v>30985</v>
      </c>
      <c r="D33" s="142">
        <v>29641</v>
      </c>
      <c r="E33" s="128">
        <f t="shared" si="2"/>
        <v>19684</v>
      </c>
      <c r="F33" s="141">
        <v>10625</v>
      </c>
      <c r="G33" s="142">
        <v>9059</v>
      </c>
      <c r="H33" s="131">
        <f t="shared" si="0"/>
        <v>40942</v>
      </c>
      <c r="I33" s="143">
        <f t="shared" si="5"/>
        <v>20360</v>
      </c>
      <c r="J33" s="144">
        <f t="shared" si="6"/>
        <v>20582</v>
      </c>
      <c r="K33" s="128">
        <f t="shared" si="3"/>
        <v>641</v>
      </c>
      <c r="L33" s="141">
        <v>355</v>
      </c>
      <c r="M33" s="142">
        <v>286</v>
      </c>
      <c r="N33" s="128">
        <f t="shared" si="7"/>
        <v>3562</v>
      </c>
      <c r="O33" s="141">
        <v>2381</v>
      </c>
      <c r="P33" s="142">
        <v>1181</v>
      </c>
      <c r="Q33" s="166">
        <v>32301</v>
      </c>
      <c r="R33" s="146">
        <v>3053</v>
      </c>
      <c r="S33" s="134">
        <v>19.39411388355726</v>
      </c>
      <c r="T33" s="137">
        <v>6.296865003198977</v>
      </c>
      <c r="U33" s="136">
        <v>13.097248880358284</v>
      </c>
      <c r="V33" s="137">
        <v>10.573021475934418</v>
      </c>
      <c r="W33" s="136">
        <v>55.49323861157849</v>
      </c>
      <c r="X33" s="147">
        <v>10.333013435700575</v>
      </c>
      <c r="Y33" s="148">
        <v>0.9766474728087012</v>
      </c>
      <c r="Z33" s="139" t="s">
        <v>75</v>
      </c>
      <c r="AA33" s="186" t="str">
        <f t="shared" si="1"/>
        <v>  　  46年</v>
      </c>
    </row>
    <row r="34" spans="1:27" ht="16.5" customHeight="1">
      <c r="A34" s="127" t="s">
        <v>103</v>
      </c>
      <c r="B34" s="128">
        <f t="shared" si="4"/>
        <v>61529</v>
      </c>
      <c r="C34" s="141">
        <v>31498</v>
      </c>
      <c r="D34" s="142">
        <v>30031</v>
      </c>
      <c r="E34" s="128">
        <f t="shared" si="2"/>
        <v>19658</v>
      </c>
      <c r="F34" s="141">
        <v>10808</v>
      </c>
      <c r="G34" s="142">
        <v>8850</v>
      </c>
      <c r="H34" s="131">
        <f t="shared" si="0"/>
        <v>41871</v>
      </c>
      <c r="I34" s="143">
        <f t="shared" si="5"/>
        <v>20690</v>
      </c>
      <c r="J34" s="144">
        <f t="shared" si="6"/>
        <v>21181</v>
      </c>
      <c r="K34" s="128">
        <f t="shared" si="3"/>
        <v>646</v>
      </c>
      <c r="L34" s="141">
        <v>349</v>
      </c>
      <c r="M34" s="142">
        <v>297</v>
      </c>
      <c r="N34" s="128">
        <f t="shared" si="7"/>
        <v>3499</v>
      </c>
      <c r="O34" s="141">
        <v>2364</v>
      </c>
      <c r="P34" s="142">
        <v>1135</v>
      </c>
      <c r="Q34" s="166">
        <v>32948</v>
      </c>
      <c r="R34" s="146">
        <v>3167</v>
      </c>
      <c r="S34" s="134">
        <v>19.38531821045999</v>
      </c>
      <c r="T34" s="137">
        <v>6.1934467548834276</v>
      </c>
      <c r="U34" s="136">
        <v>13.19187145557656</v>
      </c>
      <c r="V34" s="137">
        <v>10.499114238814217</v>
      </c>
      <c r="W34" s="136">
        <v>53.807590576367105</v>
      </c>
      <c r="X34" s="147">
        <v>10.380592312539383</v>
      </c>
      <c r="Y34" s="148">
        <v>0.9977945809703844</v>
      </c>
      <c r="Z34" s="139" t="s">
        <v>75</v>
      </c>
      <c r="AA34" s="186" t="str">
        <f t="shared" si="1"/>
        <v>  　  47年</v>
      </c>
    </row>
    <row r="35" spans="1:27" ht="16.5" customHeight="1">
      <c r="A35" s="127" t="s">
        <v>104</v>
      </c>
      <c r="B35" s="128">
        <f t="shared" si="4"/>
        <v>63588</v>
      </c>
      <c r="C35" s="141">
        <v>32646</v>
      </c>
      <c r="D35" s="142">
        <v>30942</v>
      </c>
      <c r="E35" s="128">
        <f t="shared" si="2"/>
        <v>20073</v>
      </c>
      <c r="F35" s="141">
        <v>10899</v>
      </c>
      <c r="G35" s="142">
        <v>9174</v>
      </c>
      <c r="H35" s="131">
        <f t="shared" si="0"/>
        <v>43515</v>
      </c>
      <c r="I35" s="143">
        <f t="shared" si="5"/>
        <v>21747</v>
      </c>
      <c r="J35" s="144">
        <f t="shared" si="6"/>
        <v>21768</v>
      </c>
      <c r="K35" s="128">
        <f t="shared" si="3"/>
        <v>652</v>
      </c>
      <c r="L35" s="141">
        <v>385</v>
      </c>
      <c r="M35" s="142">
        <v>267</v>
      </c>
      <c r="N35" s="128">
        <f t="shared" si="7"/>
        <v>3223</v>
      </c>
      <c r="O35" s="141">
        <v>2280</v>
      </c>
      <c r="P35" s="142">
        <v>943</v>
      </c>
      <c r="Q35" s="166">
        <v>31163</v>
      </c>
      <c r="R35" s="146">
        <v>3304</v>
      </c>
      <c r="S35" s="134">
        <v>19.72332506203474</v>
      </c>
      <c r="T35" s="137">
        <v>6.226116625310174</v>
      </c>
      <c r="U35" s="136">
        <v>13.497208436724566</v>
      </c>
      <c r="V35" s="137">
        <v>10.253506950997043</v>
      </c>
      <c r="W35" s="136">
        <v>48.24055918935505</v>
      </c>
      <c r="X35" s="147">
        <v>9.665942928039703</v>
      </c>
      <c r="Y35" s="148">
        <v>1.0248138957816377</v>
      </c>
      <c r="Z35" s="139" t="s">
        <v>75</v>
      </c>
      <c r="AA35" s="186" t="str">
        <f t="shared" si="1"/>
        <v>  　  48年</v>
      </c>
    </row>
    <row r="36" spans="1:27" ht="16.5" customHeight="1">
      <c r="A36" s="167" t="s">
        <v>105</v>
      </c>
      <c r="B36" s="168">
        <f t="shared" si="4"/>
        <v>61063</v>
      </c>
      <c r="C36" s="169">
        <v>31607</v>
      </c>
      <c r="D36" s="170">
        <v>29456</v>
      </c>
      <c r="E36" s="168">
        <f t="shared" si="2"/>
        <v>20196</v>
      </c>
      <c r="F36" s="169">
        <v>10864</v>
      </c>
      <c r="G36" s="170">
        <v>9332</v>
      </c>
      <c r="H36" s="171">
        <f t="shared" si="0"/>
        <v>40867</v>
      </c>
      <c r="I36" s="172">
        <f t="shared" si="5"/>
        <v>20743</v>
      </c>
      <c r="J36" s="173">
        <f t="shared" si="6"/>
        <v>20124</v>
      </c>
      <c r="K36" s="168">
        <f t="shared" si="3"/>
        <v>593</v>
      </c>
      <c r="L36" s="169">
        <v>325</v>
      </c>
      <c r="M36" s="170">
        <v>268</v>
      </c>
      <c r="N36" s="168">
        <f t="shared" si="7"/>
        <v>2993</v>
      </c>
      <c r="O36" s="169">
        <v>2054</v>
      </c>
      <c r="P36" s="170">
        <v>939</v>
      </c>
      <c r="Q36" s="174">
        <v>29754</v>
      </c>
      <c r="R36" s="175">
        <v>3413</v>
      </c>
      <c r="S36" s="176">
        <v>18.690847872666055</v>
      </c>
      <c r="T36" s="177">
        <v>6.181818181818182</v>
      </c>
      <c r="U36" s="178">
        <v>12.509029690847873</v>
      </c>
      <c r="V36" s="177">
        <v>9.711281790937228</v>
      </c>
      <c r="W36" s="178">
        <v>46.72474085175472</v>
      </c>
      <c r="X36" s="179">
        <v>9.107438016528926</v>
      </c>
      <c r="Y36" s="180">
        <v>1.04468931741659</v>
      </c>
      <c r="Z36" s="181" t="s">
        <v>75</v>
      </c>
      <c r="AA36" s="201" t="str">
        <f t="shared" si="1"/>
        <v>  　  49年</v>
      </c>
    </row>
    <row r="37" spans="1:27" ht="16.5" customHeight="1">
      <c r="A37" s="127" t="s">
        <v>106</v>
      </c>
      <c r="B37" s="128">
        <f t="shared" si="4"/>
        <v>58276</v>
      </c>
      <c r="C37" s="141">
        <v>30083</v>
      </c>
      <c r="D37" s="142">
        <v>28193</v>
      </c>
      <c r="E37" s="128">
        <f t="shared" si="2"/>
        <v>19788</v>
      </c>
      <c r="F37" s="141">
        <v>10737</v>
      </c>
      <c r="G37" s="142">
        <v>9051</v>
      </c>
      <c r="H37" s="131">
        <f t="shared" si="0"/>
        <v>38488</v>
      </c>
      <c r="I37" s="143">
        <f t="shared" si="5"/>
        <v>19346</v>
      </c>
      <c r="J37" s="144">
        <f t="shared" si="6"/>
        <v>19142</v>
      </c>
      <c r="K37" s="128">
        <f t="shared" si="3"/>
        <v>542</v>
      </c>
      <c r="L37" s="141">
        <v>302</v>
      </c>
      <c r="M37" s="142">
        <v>240</v>
      </c>
      <c r="N37" s="128">
        <f t="shared" si="7"/>
        <v>2709</v>
      </c>
      <c r="O37" s="141">
        <v>1843</v>
      </c>
      <c r="P37" s="142">
        <v>866</v>
      </c>
      <c r="Q37" s="166">
        <v>27541</v>
      </c>
      <c r="R37" s="146">
        <v>3536</v>
      </c>
      <c r="S37" s="134">
        <v>17.654814387540686</v>
      </c>
      <c r="T37" s="137">
        <v>5.9948086193399535</v>
      </c>
      <c r="U37" s="136">
        <v>11.6</v>
      </c>
      <c r="V37" s="137">
        <v>9.300569702793602</v>
      </c>
      <c r="W37" s="136">
        <v>44.420759203082724</v>
      </c>
      <c r="X37" s="147">
        <v>8.343593298223249</v>
      </c>
      <c r="Y37" s="148">
        <v>1.0712372790573113</v>
      </c>
      <c r="Z37" s="184">
        <v>2.02</v>
      </c>
      <c r="AA37" s="186" t="str">
        <f t="shared" si="1"/>
        <v>  　  50年</v>
      </c>
    </row>
    <row r="38" spans="1:27" ht="16.5" customHeight="1">
      <c r="A38" s="127" t="s">
        <v>107</v>
      </c>
      <c r="B38" s="128">
        <f t="shared" si="4"/>
        <v>56162</v>
      </c>
      <c r="C38" s="141">
        <v>29085</v>
      </c>
      <c r="D38" s="142">
        <v>27077</v>
      </c>
      <c r="E38" s="128">
        <f t="shared" si="2"/>
        <v>20034</v>
      </c>
      <c r="F38" s="141">
        <v>10798</v>
      </c>
      <c r="G38" s="142">
        <v>9236</v>
      </c>
      <c r="H38" s="131">
        <f aca="true" t="shared" si="8" ref="H38:H63">B38-E38</f>
        <v>36128</v>
      </c>
      <c r="I38" s="143">
        <f t="shared" si="5"/>
        <v>18287</v>
      </c>
      <c r="J38" s="144">
        <f t="shared" si="6"/>
        <v>17841</v>
      </c>
      <c r="K38" s="128">
        <f t="shared" si="3"/>
        <v>485</v>
      </c>
      <c r="L38" s="141">
        <v>296</v>
      </c>
      <c r="M38" s="142">
        <v>189</v>
      </c>
      <c r="N38" s="128">
        <f t="shared" si="7"/>
        <v>2917</v>
      </c>
      <c r="O38" s="141">
        <v>1871</v>
      </c>
      <c r="P38" s="142">
        <v>1046</v>
      </c>
      <c r="Q38" s="166">
        <v>25276</v>
      </c>
      <c r="R38" s="146">
        <v>3775</v>
      </c>
      <c r="S38" s="134">
        <v>16.85028502850285</v>
      </c>
      <c r="T38" s="137">
        <v>6.010801080108011</v>
      </c>
      <c r="U38" s="136">
        <v>10.83948394839484</v>
      </c>
      <c r="V38" s="137">
        <v>8.635732345714183</v>
      </c>
      <c r="W38" s="136">
        <v>49.3745662587383</v>
      </c>
      <c r="X38" s="147">
        <v>7.583558355835583</v>
      </c>
      <c r="Y38" s="148">
        <v>1.1326132613261326</v>
      </c>
      <c r="Z38" s="139" t="s">
        <v>75</v>
      </c>
      <c r="AA38" s="186" t="str">
        <f t="shared" si="1"/>
        <v>  　  51年</v>
      </c>
    </row>
    <row r="39" spans="1:27" ht="16.5" customHeight="1">
      <c r="A39" s="127" t="s">
        <v>108</v>
      </c>
      <c r="B39" s="128">
        <f t="shared" si="4"/>
        <v>53117</v>
      </c>
      <c r="C39" s="141">
        <v>27240</v>
      </c>
      <c r="D39" s="142">
        <v>25877</v>
      </c>
      <c r="E39" s="128">
        <f t="shared" si="2"/>
        <v>19833</v>
      </c>
      <c r="F39" s="141">
        <v>10649</v>
      </c>
      <c r="G39" s="142">
        <v>9184</v>
      </c>
      <c r="H39" s="131">
        <f t="shared" si="8"/>
        <v>33284</v>
      </c>
      <c r="I39" s="143">
        <f t="shared" si="5"/>
        <v>16591</v>
      </c>
      <c r="J39" s="144">
        <f t="shared" si="6"/>
        <v>16693</v>
      </c>
      <c r="K39" s="128">
        <f t="shared" si="3"/>
        <v>427</v>
      </c>
      <c r="L39" s="141">
        <v>243</v>
      </c>
      <c r="M39" s="142">
        <v>184</v>
      </c>
      <c r="N39" s="128">
        <f t="shared" si="7"/>
        <v>2756</v>
      </c>
      <c r="O39" s="141">
        <v>1729</v>
      </c>
      <c r="P39" s="142">
        <v>1027</v>
      </c>
      <c r="Q39" s="166">
        <v>23630</v>
      </c>
      <c r="R39" s="146">
        <v>3990</v>
      </c>
      <c r="S39" s="134">
        <v>15.813337302768682</v>
      </c>
      <c r="T39" s="137">
        <v>5.90443584400119</v>
      </c>
      <c r="U39" s="136">
        <v>9.90890145876749</v>
      </c>
      <c r="V39" s="137">
        <v>8.038857616205734</v>
      </c>
      <c r="W39" s="136">
        <v>49.326150376747265</v>
      </c>
      <c r="X39" s="147">
        <v>7.034831795177136</v>
      </c>
      <c r="Y39" s="148">
        <v>1.1878535278356654</v>
      </c>
      <c r="Z39" s="139" t="s">
        <v>75</v>
      </c>
      <c r="AA39" s="186" t="str">
        <f t="shared" si="1"/>
        <v>  　  52年</v>
      </c>
    </row>
    <row r="40" spans="1:27" ht="16.5" customHeight="1">
      <c r="A40" s="127" t="s">
        <v>109</v>
      </c>
      <c r="B40" s="128">
        <f t="shared" si="4"/>
        <v>51962</v>
      </c>
      <c r="C40" s="141">
        <v>26552</v>
      </c>
      <c r="D40" s="142">
        <v>25410</v>
      </c>
      <c r="E40" s="128">
        <f t="shared" si="2"/>
        <v>19913</v>
      </c>
      <c r="F40" s="141">
        <v>10860</v>
      </c>
      <c r="G40" s="142">
        <v>9053</v>
      </c>
      <c r="H40" s="131">
        <f t="shared" si="8"/>
        <v>32049</v>
      </c>
      <c r="I40" s="143">
        <f t="shared" si="5"/>
        <v>15692</v>
      </c>
      <c r="J40" s="144">
        <f t="shared" si="6"/>
        <v>16357</v>
      </c>
      <c r="K40" s="128">
        <f t="shared" si="3"/>
        <v>389</v>
      </c>
      <c r="L40" s="141">
        <v>236</v>
      </c>
      <c r="M40" s="142">
        <v>153</v>
      </c>
      <c r="N40" s="128">
        <f t="shared" si="7"/>
        <v>2512</v>
      </c>
      <c r="O40" s="141">
        <v>1566</v>
      </c>
      <c r="P40" s="142">
        <v>946</v>
      </c>
      <c r="Q40" s="166">
        <v>22696</v>
      </c>
      <c r="R40" s="146">
        <v>3939</v>
      </c>
      <c r="S40" s="134">
        <v>15.346131128174838</v>
      </c>
      <c r="T40" s="137">
        <v>5.880980507974011</v>
      </c>
      <c r="U40" s="136">
        <v>9.465150620200827</v>
      </c>
      <c r="V40" s="137">
        <v>7.486239944574882</v>
      </c>
      <c r="W40" s="136">
        <v>46.11374233579322</v>
      </c>
      <c r="X40" s="147">
        <v>6.702894270525694</v>
      </c>
      <c r="Y40" s="148">
        <v>1.1633195510927348</v>
      </c>
      <c r="Z40" s="139" t="s">
        <v>75</v>
      </c>
      <c r="AA40" s="186" t="str">
        <f t="shared" si="1"/>
        <v>  　  53年</v>
      </c>
    </row>
    <row r="41" spans="1:27" ht="16.5" customHeight="1">
      <c r="A41" s="127" t="s">
        <v>110</v>
      </c>
      <c r="B41" s="128">
        <f t="shared" si="4"/>
        <v>50269</v>
      </c>
      <c r="C41" s="141">
        <v>25869</v>
      </c>
      <c r="D41" s="142">
        <v>24400</v>
      </c>
      <c r="E41" s="128">
        <f t="shared" si="2"/>
        <v>19518</v>
      </c>
      <c r="F41" s="141">
        <v>10693</v>
      </c>
      <c r="G41" s="142">
        <v>8825</v>
      </c>
      <c r="H41" s="131">
        <f t="shared" si="8"/>
        <v>30751</v>
      </c>
      <c r="I41" s="143">
        <f t="shared" si="5"/>
        <v>15176</v>
      </c>
      <c r="J41" s="144">
        <f t="shared" si="6"/>
        <v>15575</v>
      </c>
      <c r="K41" s="128">
        <f t="shared" si="3"/>
        <v>339</v>
      </c>
      <c r="L41" s="141">
        <v>208</v>
      </c>
      <c r="M41" s="142">
        <v>131</v>
      </c>
      <c r="N41" s="128">
        <f t="shared" si="7"/>
        <v>2231</v>
      </c>
      <c r="O41" s="141">
        <v>1390</v>
      </c>
      <c r="P41" s="142">
        <v>841</v>
      </c>
      <c r="Q41" s="166">
        <v>22755</v>
      </c>
      <c r="R41" s="146">
        <v>3953</v>
      </c>
      <c r="S41" s="134">
        <v>14.733001172332942</v>
      </c>
      <c r="T41" s="137">
        <v>5.720398593200469</v>
      </c>
      <c r="U41" s="136">
        <v>9.012602579132475</v>
      </c>
      <c r="V41" s="137">
        <v>6.743718792894229</v>
      </c>
      <c r="W41" s="136">
        <v>42.49523809523809</v>
      </c>
      <c r="X41" s="147">
        <v>6.669109026963658</v>
      </c>
      <c r="Y41" s="148">
        <v>1.1585580304806564</v>
      </c>
      <c r="Z41" s="139" t="s">
        <v>75</v>
      </c>
      <c r="AA41" s="186" t="str">
        <f t="shared" si="1"/>
        <v>  　  54年</v>
      </c>
    </row>
    <row r="42" spans="1:27" ht="16.5" customHeight="1">
      <c r="A42" s="149" t="s">
        <v>111</v>
      </c>
      <c r="B42" s="150">
        <f aca="true" t="shared" si="9" ref="B42:B63">SUM(C42:D42)</f>
        <v>47160</v>
      </c>
      <c r="C42" s="151">
        <v>24349</v>
      </c>
      <c r="D42" s="152">
        <v>22811</v>
      </c>
      <c r="E42" s="150">
        <f t="shared" si="2"/>
        <v>20550</v>
      </c>
      <c r="F42" s="151">
        <v>11142</v>
      </c>
      <c r="G42" s="152">
        <v>9408</v>
      </c>
      <c r="H42" s="153">
        <f t="shared" si="8"/>
        <v>26610</v>
      </c>
      <c r="I42" s="154">
        <f aca="true" t="shared" si="10" ref="I42:I63">C42-F42</f>
        <v>13207</v>
      </c>
      <c r="J42" s="155">
        <f aca="true" t="shared" si="11" ref="J42:J63">D42-G42</f>
        <v>13403</v>
      </c>
      <c r="K42" s="150">
        <f t="shared" si="3"/>
        <v>305</v>
      </c>
      <c r="L42" s="151">
        <v>161</v>
      </c>
      <c r="M42" s="152">
        <v>144</v>
      </c>
      <c r="N42" s="150">
        <f t="shared" si="7"/>
        <v>2039</v>
      </c>
      <c r="O42" s="151">
        <v>1203</v>
      </c>
      <c r="P42" s="152">
        <v>836</v>
      </c>
      <c r="Q42" s="182">
        <v>22460</v>
      </c>
      <c r="R42" s="159">
        <v>4202</v>
      </c>
      <c r="S42" s="160">
        <v>13.715502211028532</v>
      </c>
      <c r="T42" s="161">
        <v>5.976538813329863</v>
      </c>
      <c r="U42" s="162">
        <v>7.738963397698669</v>
      </c>
      <c r="V42" s="161">
        <v>6.467345207803223</v>
      </c>
      <c r="W42" s="162">
        <v>41.44393178723145</v>
      </c>
      <c r="X42" s="163">
        <v>6.532022469459305</v>
      </c>
      <c r="Y42" s="164">
        <v>1.222064043484773</v>
      </c>
      <c r="Z42" s="183">
        <v>1.8</v>
      </c>
      <c r="AA42" s="200" t="str">
        <f t="shared" si="1"/>
        <v>  　  55年</v>
      </c>
    </row>
    <row r="43" spans="1:27" ht="16.5" customHeight="1">
      <c r="A43" s="127" t="s">
        <v>112</v>
      </c>
      <c r="B43" s="128">
        <f t="shared" si="9"/>
        <v>46720</v>
      </c>
      <c r="C43" s="141">
        <v>24026</v>
      </c>
      <c r="D43" s="142">
        <v>22694</v>
      </c>
      <c r="E43" s="128">
        <f t="shared" si="2"/>
        <v>20534</v>
      </c>
      <c r="F43" s="141">
        <v>11125</v>
      </c>
      <c r="G43" s="142">
        <v>9409</v>
      </c>
      <c r="H43" s="131">
        <f t="shared" si="8"/>
        <v>26186</v>
      </c>
      <c r="I43" s="143">
        <f t="shared" si="10"/>
        <v>12901</v>
      </c>
      <c r="J43" s="144">
        <f t="shared" si="11"/>
        <v>13285</v>
      </c>
      <c r="K43" s="128">
        <f t="shared" si="3"/>
        <v>300</v>
      </c>
      <c r="L43" s="141">
        <v>183</v>
      </c>
      <c r="M43" s="142">
        <v>117</v>
      </c>
      <c r="N43" s="128">
        <f t="shared" si="7"/>
        <v>2012</v>
      </c>
      <c r="O43" s="141">
        <v>1191</v>
      </c>
      <c r="P43" s="142">
        <v>821</v>
      </c>
      <c r="Q43" s="166">
        <v>22668</v>
      </c>
      <c r="R43" s="146">
        <v>4418</v>
      </c>
      <c r="S43" s="134">
        <v>13.498988731580468</v>
      </c>
      <c r="T43" s="137">
        <v>5.932967350476741</v>
      </c>
      <c r="U43" s="136">
        <v>7.566021381103727</v>
      </c>
      <c r="V43" s="137">
        <v>6.421232876712328</v>
      </c>
      <c r="W43" s="136">
        <v>41.28703931708118</v>
      </c>
      <c r="X43" s="147">
        <v>6.549552152557064</v>
      </c>
      <c r="Y43" s="148">
        <v>1.276509679283444</v>
      </c>
      <c r="Z43" s="139" t="s">
        <v>75</v>
      </c>
      <c r="AA43" s="186" t="str">
        <f t="shared" si="1"/>
        <v>  　  56年</v>
      </c>
    </row>
    <row r="44" spans="1:27" ht="16.5" customHeight="1">
      <c r="A44" s="127" t="s">
        <v>113</v>
      </c>
      <c r="B44" s="128">
        <f t="shared" si="9"/>
        <v>45935</v>
      </c>
      <c r="C44" s="141">
        <v>23431</v>
      </c>
      <c r="D44" s="142">
        <v>22504</v>
      </c>
      <c r="E44" s="128">
        <f t="shared" si="2"/>
        <v>20481</v>
      </c>
      <c r="F44" s="141">
        <v>11176</v>
      </c>
      <c r="G44" s="142">
        <v>9305</v>
      </c>
      <c r="H44" s="131">
        <f t="shared" si="8"/>
        <v>25454</v>
      </c>
      <c r="I44" s="143">
        <f t="shared" si="10"/>
        <v>12255</v>
      </c>
      <c r="J44" s="144">
        <f t="shared" si="11"/>
        <v>13199</v>
      </c>
      <c r="K44" s="128">
        <f t="shared" si="3"/>
        <v>282</v>
      </c>
      <c r="L44" s="141">
        <v>168</v>
      </c>
      <c r="M44" s="142">
        <v>114</v>
      </c>
      <c r="N44" s="128">
        <f t="shared" si="7"/>
        <v>1985</v>
      </c>
      <c r="O44" s="141">
        <v>1090</v>
      </c>
      <c r="P44" s="142">
        <v>895</v>
      </c>
      <c r="Q44" s="166">
        <v>23027</v>
      </c>
      <c r="R44" s="146">
        <v>4846</v>
      </c>
      <c r="S44" s="134">
        <v>13.176993689041883</v>
      </c>
      <c r="T44" s="137">
        <v>5.8752151462994835</v>
      </c>
      <c r="U44" s="136">
        <v>7.301778542742398</v>
      </c>
      <c r="V44" s="137">
        <v>6.139109611407424</v>
      </c>
      <c r="W44" s="136">
        <v>41.42320534223706</v>
      </c>
      <c r="X44" s="147">
        <v>6.6055651176133106</v>
      </c>
      <c r="Y44" s="148">
        <v>1.3901319563970167</v>
      </c>
      <c r="Z44" s="139" t="s">
        <v>75</v>
      </c>
      <c r="AA44" s="186" t="str">
        <f t="shared" si="1"/>
        <v>  　  57年</v>
      </c>
    </row>
    <row r="45" spans="1:27" ht="16.5" customHeight="1">
      <c r="A45" s="127" t="s">
        <v>114</v>
      </c>
      <c r="B45" s="128">
        <f t="shared" si="9"/>
        <v>45967</v>
      </c>
      <c r="C45" s="141">
        <v>23498</v>
      </c>
      <c r="D45" s="142">
        <v>22469</v>
      </c>
      <c r="E45" s="128">
        <f t="shared" si="2"/>
        <v>21251</v>
      </c>
      <c r="F45" s="141">
        <v>11587</v>
      </c>
      <c r="G45" s="142">
        <v>9664</v>
      </c>
      <c r="H45" s="131">
        <f t="shared" si="8"/>
        <v>24716</v>
      </c>
      <c r="I45" s="143">
        <f t="shared" si="10"/>
        <v>11911</v>
      </c>
      <c r="J45" s="144">
        <f t="shared" si="11"/>
        <v>12805</v>
      </c>
      <c r="K45" s="128">
        <f t="shared" si="3"/>
        <v>253</v>
      </c>
      <c r="L45" s="141">
        <v>147</v>
      </c>
      <c r="M45" s="142">
        <v>106</v>
      </c>
      <c r="N45" s="128">
        <f aca="true" t="shared" si="12" ref="N45:N63">SUM(O45:P45)</f>
        <v>1842</v>
      </c>
      <c r="O45" s="141">
        <v>1030</v>
      </c>
      <c r="P45" s="142">
        <v>812</v>
      </c>
      <c r="Q45" s="166">
        <v>22418</v>
      </c>
      <c r="R45" s="146">
        <v>5075</v>
      </c>
      <c r="S45" s="134">
        <v>13.107214143142286</v>
      </c>
      <c r="T45" s="137">
        <v>6.05959509552324</v>
      </c>
      <c r="U45" s="136">
        <v>7.0476190476190474</v>
      </c>
      <c r="V45" s="137">
        <v>5.503948484782561</v>
      </c>
      <c r="W45" s="136">
        <v>38.5283105691397</v>
      </c>
      <c r="X45" s="147">
        <v>6.392358140861135</v>
      </c>
      <c r="Y45" s="148">
        <v>1.4471057884231537</v>
      </c>
      <c r="Z45" s="184">
        <v>1.89</v>
      </c>
      <c r="AA45" s="186" t="str">
        <f t="shared" si="1"/>
        <v>  　  58年</v>
      </c>
    </row>
    <row r="46" spans="1:27" ht="16.5" customHeight="1">
      <c r="A46" s="167" t="s">
        <v>115</v>
      </c>
      <c r="B46" s="168">
        <f t="shared" si="9"/>
        <v>45611</v>
      </c>
      <c r="C46" s="169">
        <v>23399</v>
      </c>
      <c r="D46" s="170">
        <v>22212</v>
      </c>
      <c r="E46" s="168">
        <f t="shared" si="2"/>
        <v>21036</v>
      </c>
      <c r="F46" s="169">
        <v>11436</v>
      </c>
      <c r="G46" s="170">
        <v>9600</v>
      </c>
      <c r="H46" s="171">
        <f t="shared" si="8"/>
        <v>24575</v>
      </c>
      <c r="I46" s="172">
        <f t="shared" si="10"/>
        <v>11963</v>
      </c>
      <c r="J46" s="173">
        <f t="shared" si="11"/>
        <v>12612</v>
      </c>
      <c r="K46" s="168">
        <f t="shared" si="3"/>
        <v>239</v>
      </c>
      <c r="L46" s="169">
        <v>134</v>
      </c>
      <c r="M46" s="170">
        <v>105</v>
      </c>
      <c r="N46" s="168">
        <f t="shared" si="12"/>
        <v>1875</v>
      </c>
      <c r="O46" s="169">
        <v>949</v>
      </c>
      <c r="P46" s="170">
        <v>926</v>
      </c>
      <c r="Q46" s="174">
        <v>21637</v>
      </c>
      <c r="R46" s="175">
        <v>4845</v>
      </c>
      <c r="S46" s="176">
        <v>12.924624539529612</v>
      </c>
      <c r="T46" s="177">
        <v>5.960895437801076</v>
      </c>
      <c r="U46" s="178">
        <v>6.963729101728536</v>
      </c>
      <c r="V46" s="177">
        <v>5.239964043761374</v>
      </c>
      <c r="W46" s="178">
        <v>39.485321989639054</v>
      </c>
      <c r="X46" s="179">
        <v>6.1311986398413145</v>
      </c>
      <c r="Y46" s="180">
        <v>1.3729101728534996</v>
      </c>
      <c r="Z46" s="185">
        <v>1.93</v>
      </c>
      <c r="AA46" s="201" t="str">
        <f t="shared" si="1"/>
        <v>  　  59年</v>
      </c>
    </row>
    <row r="47" spans="1:27" ht="16.5" customHeight="1">
      <c r="A47" s="127" t="s">
        <v>116</v>
      </c>
      <c r="B47" s="128">
        <f t="shared" si="9"/>
        <v>43932</v>
      </c>
      <c r="C47" s="141">
        <v>22687</v>
      </c>
      <c r="D47" s="142">
        <v>21245</v>
      </c>
      <c r="E47" s="128">
        <f t="shared" si="2"/>
        <v>21415</v>
      </c>
      <c r="F47" s="141">
        <v>11755</v>
      </c>
      <c r="G47" s="142">
        <v>9660</v>
      </c>
      <c r="H47" s="131">
        <f t="shared" si="8"/>
        <v>22517</v>
      </c>
      <c r="I47" s="143">
        <f t="shared" si="10"/>
        <v>10932</v>
      </c>
      <c r="J47" s="144">
        <f t="shared" si="11"/>
        <v>11585</v>
      </c>
      <c r="K47" s="128">
        <f t="shared" si="3"/>
        <v>236</v>
      </c>
      <c r="L47" s="141">
        <v>146</v>
      </c>
      <c r="M47" s="142">
        <v>90</v>
      </c>
      <c r="N47" s="128">
        <f t="shared" si="12"/>
        <v>1819</v>
      </c>
      <c r="O47" s="141">
        <v>847</v>
      </c>
      <c r="P47" s="142">
        <v>972</v>
      </c>
      <c r="Q47" s="166">
        <v>21501</v>
      </c>
      <c r="R47" s="146">
        <v>4572</v>
      </c>
      <c r="S47" s="134">
        <v>12.26465661641541</v>
      </c>
      <c r="T47" s="137">
        <v>5.978503629257398</v>
      </c>
      <c r="U47" s="136">
        <v>6.286152987158012</v>
      </c>
      <c r="V47" s="137">
        <v>5.3719384503323315</v>
      </c>
      <c r="W47" s="136">
        <v>39.758693799042646</v>
      </c>
      <c r="X47" s="147">
        <v>6.00251256281407</v>
      </c>
      <c r="Y47" s="148">
        <v>1.2763819095477387</v>
      </c>
      <c r="Z47" s="184">
        <v>1.85</v>
      </c>
      <c r="AA47" s="186" t="str">
        <f t="shared" si="1"/>
        <v>  　  60年</v>
      </c>
    </row>
    <row r="48" spans="1:27" ht="16.5" customHeight="1">
      <c r="A48" s="127" t="s">
        <v>117</v>
      </c>
      <c r="B48" s="128">
        <f t="shared" si="9"/>
        <v>41776</v>
      </c>
      <c r="C48" s="141">
        <v>21420</v>
      </c>
      <c r="D48" s="142">
        <v>20356</v>
      </c>
      <c r="E48" s="128">
        <f t="shared" si="2"/>
        <v>21138</v>
      </c>
      <c r="F48" s="141">
        <v>11503</v>
      </c>
      <c r="G48" s="142">
        <v>9635</v>
      </c>
      <c r="H48" s="131">
        <f t="shared" si="8"/>
        <v>20638</v>
      </c>
      <c r="I48" s="143">
        <f t="shared" si="10"/>
        <v>9917</v>
      </c>
      <c r="J48" s="144">
        <f t="shared" si="11"/>
        <v>10721</v>
      </c>
      <c r="K48" s="128">
        <f t="shared" si="3"/>
        <v>217</v>
      </c>
      <c r="L48" s="141">
        <v>128</v>
      </c>
      <c r="M48" s="142">
        <v>89</v>
      </c>
      <c r="N48" s="128">
        <f t="shared" si="12"/>
        <v>1706</v>
      </c>
      <c r="O48" s="141">
        <v>729</v>
      </c>
      <c r="P48" s="142">
        <v>977</v>
      </c>
      <c r="Q48" s="166">
        <v>20823</v>
      </c>
      <c r="R48" s="146">
        <v>4573</v>
      </c>
      <c r="S48" s="134">
        <v>11.646501254530248</v>
      </c>
      <c r="T48" s="137">
        <v>5.89294675216058</v>
      </c>
      <c r="U48" s="136">
        <v>5.753554502369669</v>
      </c>
      <c r="V48" s="137">
        <v>5.194369973190349</v>
      </c>
      <c r="W48" s="136">
        <v>39.23462582217929</v>
      </c>
      <c r="X48" s="147">
        <v>5.805129634792306</v>
      </c>
      <c r="Y48" s="148">
        <v>1.2748815165876777</v>
      </c>
      <c r="Z48" s="184">
        <v>1.78</v>
      </c>
      <c r="AA48" s="186" t="str">
        <f t="shared" si="1"/>
        <v>  　  61年</v>
      </c>
    </row>
    <row r="49" spans="1:27" ht="16.5" customHeight="1">
      <c r="A49" s="127" t="s">
        <v>118</v>
      </c>
      <c r="B49" s="128">
        <f t="shared" si="9"/>
        <v>42126</v>
      </c>
      <c r="C49" s="141">
        <v>21629</v>
      </c>
      <c r="D49" s="142">
        <v>20497</v>
      </c>
      <c r="E49" s="128">
        <f t="shared" si="2"/>
        <v>21488</v>
      </c>
      <c r="F49" s="141">
        <v>11788</v>
      </c>
      <c r="G49" s="142">
        <v>9700</v>
      </c>
      <c r="H49" s="131">
        <f t="shared" si="8"/>
        <v>20638</v>
      </c>
      <c r="I49" s="143">
        <f t="shared" si="10"/>
        <v>9841</v>
      </c>
      <c r="J49" s="144">
        <f t="shared" si="11"/>
        <v>10797</v>
      </c>
      <c r="K49" s="128">
        <f t="shared" si="3"/>
        <v>172</v>
      </c>
      <c r="L49" s="141">
        <v>98</v>
      </c>
      <c r="M49" s="142">
        <v>74</v>
      </c>
      <c r="N49" s="128">
        <f t="shared" si="12"/>
        <v>1629</v>
      </c>
      <c r="O49" s="141">
        <v>752</v>
      </c>
      <c r="P49" s="142">
        <v>877</v>
      </c>
      <c r="Q49" s="166">
        <v>20130</v>
      </c>
      <c r="R49" s="146">
        <v>4447</v>
      </c>
      <c r="S49" s="134">
        <v>11.672485453034081</v>
      </c>
      <c r="T49" s="137">
        <v>5.954003879190911</v>
      </c>
      <c r="U49" s="136">
        <v>5.71848157384317</v>
      </c>
      <c r="V49" s="137">
        <v>4.082989127854532</v>
      </c>
      <c r="W49" s="136">
        <v>37.23003085361673</v>
      </c>
      <c r="X49" s="147">
        <v>5.577722360764755</v>
      </c>
      <c r="Y49" s="148">
        <v>1.2321972845663618</v>
      </c>
      <c r="Z49" s="184">
        <v>1.8</v>
      </c>
      <c r="AA49" s="186" t="str">
        <f t="shared" si="1"/>
        <v>  　  62年</v>
      </c>
    </row>
    <row r="50" spans="1:27" ht="16.5" customHeight="1">
      <c r="A50" s="127" t="s">
        <v>119</v>
      </c>
      <c r="B50" s="128">
        <f t="shared" si="9"/>
        <v>40720</v>
      </c>
      <c r="C50" s="141">
        <v>20964</v>
      </c>
      <c r="D50" s="142">
        <v>19756</v>
      </c>
      <c r="E50" s="128">
        <f t="shared" si="2"/>
        <v>22745</v>
      </c>
      <c r="F50" s="141">
        <v>12291</v>
      </c>
      <c r="G50" s="142">
        <v>10454</v>
      </c>
      <c r="H50" s="131">
        <f t="shared" si="8"/>
        <v>17975</v>
      </c>
      <c r="I50" s="143">
        <f t="shared" si="10"/>
        <v>8673</v>
      </c>
      <c r="J50" s="144">
        <f t="shared" si="11"/>
        <v>9302</v>
      </c>
      <c r="K50" s="128">
        <f t="shared" si="3"/>
        <v>177</v>
      </c>
      <c r="L50" s="141">
        <v>110</v>
      </c>
      <c r="M50" s="142">
        <v>67</v>
      </c>
      <c r="N50" s="128">
        <f t="shared" si="12"/>
        <v>1568</v>
      </c>
      <c r="O50" s="141">
        <v>651</v>
      </c>
      <c r="P50" s="142">
        <v>917</v>
      </c>
      <c r="Q50" s="166">
        <v>20485</v>
      </c>
      <c r="R50" s="146">
        <v>4199</v>
      </c>
      <c r="S50" s="134">
        <v>11.22690929142542</v>
      </c>
      <c r="T50" s="137">
        <v>6.2710228839261095</v>
      </c>
      <c r="U50" s="136">
        <v>4.955886407499311</v>
      </c>
      <c r="V50" s="137">
        <v>4.346758349705304</v>
      </c>
      <c r="W50" s="136">
        <v>37.0790768066591</v>
      </c>
      <c r="X50" s="147">
        <v>5.647918389853873</v>
      </c>
      <c r="Y50" s="148">
        <v>1.157706093189964</v>
      </c>
      <c r="Z50" s="184">
        <v>1.75</v>
      </c>
      <c r="AA50" s="186" t="str">
        <f t="shared" si="1"/>
        <v>  　  63年</v>
      </c>
    </row>
    <row r="51" spans="1:27" ht="16.5" customHeight="1">
      <c r="A51" s="127" t="s">
        <v>120</v>
      </c>
      <c r="B51" s="128">
        <f t="shared" si="9"/>
        <v>38075</v>
      </c>
      <c r="C51" s="141">
        <v>19610</v>
      </c>
      <c r="D51" s="142">
        <v>18465</v>
      </c>
      <c r="E51" s="128">
        <f t="shared" si="2"/>
        <v>22769</v>
      </c>
      <c r="F51" s="141">
        <v>12450</v>
      </c>
      <c r="G51" s="142">
        <v>10319</v>
      </c>
      <c r="H51" s="131">
        <f t="shared" si="8"/>
        <v>15306</v>
      </c>
      <c r="I51" s="143">
        <f t="shared" si="10"/>
        <v>7160</v>
      </c>
      <c r="J51" s="144">
        <f t="shared" si="11"/>
        <v>8146</v>
      </c>
      <c r="K51" s="128">
        <f t="shared" si="3"/>
        <v>144</v>
      </c>
      <c r="L51" s="141">
        <v>77</v>
      </c>
      <c r="M51" s="142">
        <v>67</v>
      </c>
      <c r="N51" s="128">
        <f t="shared" si="12"/>
        <v>1503</v>
      </c>
      <c r="O51" s="141">
        <v>686</v>
      </c>
      <c r="P51" s="142">
        <v>817</v>
      </c>
      <c r="Q51" s="166">
        <v>20435</v>
      </c>
      <c r="R51" s="146">
        <v>4302</v>
      </c>
      <c r="S51" s="134">
        <v>10.451550919571782</v>
      </c>
      <c r="T51" s="137">
        <v>6.250068624759813</v>
      </c>
      <c r="U51" s="136">
        <v>4.201482294811968</v>
      </c>
      <c r="V51" s="137">
        <v>3.7820091923834536</v>
      </c>
      <c r="W51" s="136">
        <v>37.97564303400879</v>
      </c>
      <c r="X51" s="147">
        <v>5.609387867142465</v>
      </c>
      <c r="Y51" s="148">
        <v>1.180894866867966</v>
      </c>
      <c r="Z51" s="184">
        <v>1.65</v>
      </c>
      <c r="AA51" s="186" t="str">
        <f t="shared" si="1"/>
        <v>平成元年</v>
      </c>
    </row>
    <row r="52" spans="1:27" ht="16.5" customHeight="1">
      <c r="A52" s="149" t="s">
        <v>121</v>
      </c>
      <c r="B52" s="150">
        <f t="shared" si="9"/>
        <v>37045</v>
      </c>
      <c r="C52" s="151">
        <v>18881</v>
      </c>
      <c r="D52" s="152">
        <v>18164</v>
      </c>
      <c r="E52" s="150">
        <f t="shared" si="2"/>
        <v>23543</v>
      </c>
      <c r="F52" s="151">
        <v>12693</v>
      </c>
      <c r="G52" s="152">
        <v>10850</v>
      </c>
      <c r="H52" s="153">
        <f t="shared" si="8"/>
        <v>13502</v>
      </c>
      <c r="I52" s="154">
        <f t="shared" si="10"/>
        <v>6188</v>
      </c>
      <c r="J52" s="155">
        <f t="shared" si="11"/>
        <v>7314</v>
      </c>
      <c r="K52" s="150">
        <f t="shared" si="3"/>
        <v>157</v>
      </c>
      <c r="L52" s="151">
        <v>78</v>
      </c>
      <c r="M52" s="152">
        <v>79</v>
      </c>
      <c r="N52" s="150">
        <f t="shared" si="12"/>
        <v>1464</v>
      </c>
      <c r="O52" s="151">
        <v>629</v>
      </c>
      <c r="P52" s="152">
        <v>835</v>
      </c>
      <c r="Q52" s="182">
        <v>20700</v>
      </c>
      <c r="R52" s="159">
        <v>4432</v>
      </c>
      <c r="S52" s="160">
        <v>10.147994439079845</v>
      </c>
      <c r="T52" s="161">
        <v>6.449297694135695</v>
      </c>
      <c r="U52" s="162">
        <v>3.6986967449441512</v>
      </c>
      <c r="V52" s="161">
        <v>4.238088810905655</v>
      </c>
      <c r="W52" s="162">
        <v>38.0170869147472</v>
      </c>
      <c r="X52" s="163">
        <v>5.670494935590574</v>
      </c>
      <c r="Y52" s="164">
        <v>1.2140885775138852</v>
      </c>
      <c r="Z52" s="183">
        <v>1.6</v>
      </c>
      <c r="AA52" s="200" t="str">
        <f t="shared" si="1"/>
        <v>  　   2年</v>
      </c>
    </row>
    <row r="53" spans="1:27" ht="16.5" customHeight="1">
      <c r="A53" s="127" t="s">
        <v>122</v>
      </c>
      <c r="B53" s="128">
        <f t="shared" si="9"/>
        <v>37385</v>
      </c>
      <c r="C53" s="141">
        <v>19218</v>
      </c>
      <c r="D53" s="142">
        <v>18167</v>
      </c>
      <c r="E53" s="128">
        <f t="shared" si="2"/>
        <v>23850</v>
      </c>
      <c r="F53" s="141">
        <v>12983</v>
      </c>
      <c r="G53" s="142">
        <v>10867</v>
      </c>
      <c r="H53" s="131">
        <f t="shared" si="8"/>
        <v>13535</v>
      </c>
      <c r="I53" s="143">
        <f t="shared" si="10"/>
        <v>6235</v>
      </c>
      <c r="J53" s="144">
        <f t="shared" si="11"/>
        <v>7300</v>
      </c>
      <c r="K53" s="128">
        <f t="shared" si="3"/>
        <v>175</v>
      </c>
      <c r="L53" s="141">
        <v>94</v>
      </c>
      <c r="M53" s="142">
        <v>81</v>
      </c>
      <c r="N53" s="128">
        <f t="shared" si="12"/>
        <v>1334</v>
      </c>
      <c r="O53" s="141">
        <v>590</v>
      </c>
      <c r="P53" s="142">
        <v>744</v>
      </c>
      <c r="Q53" s="166">
        <v>21356</v>
      </c>
      <c r="R53" s="146">
        <v>4571</v>
      </c>
      <c r="S53" s="134">
        <v>10.200545702592088</v>
      </c>
      <c r="T53" s="137">
        <v>6.5075034106412</v>
      </c>
      <c r="U53" s="136">
        <v>3.6930422919508867</v>
      </c>
      <c r="V53" s="137">
        <v>4.681021800187241</v>
      </c>
      <c r="W53" s="136">
        <v>34.45336914693045</v>
      </c>
      <c r="X53" s="147">
        <v>5.827012278308322</v>
      </c>
      <c r="Y53" s="148">
        <v>1.2472032742155525</v>
      </c>
      <c r="Z53" s="184">
        <v>1.61</v>
      </c>
      <c r="AA53" s="186" t="str">
        <f t="shared" si="1"/>
        <v>  　   3年</v>
      </c>
    </row>
    <row r="54" spans="1:27" ht="16.5" customHeight="1">
      <c r="A54" s="127" t="s">
        <v>123</v>
      </c>
      <c r="B54" s="128">
        <f t="shared" si="9"/>
        <v>35973</v>
      </c>
      <c r="C54" s="141">
        <v>18466</v>
      </c>
      <c r="D54" s="142">
        <v>17507</v>
      </c>
      <c r="E54" s="128">
        <f t="shared" si="2"/>
        <v>24619</v>
      </c>
      <c r="F54" s="141">
        <v>13436</v>
      </c>
      <c r="G54" s="142">
        <v>11183</v>
      </c>
      <c r="H54" s="131">
        <f t="shared" si="8"/>
        <v>11354</v>
      </c>
      <c r="I54" s="143">
        <f t="shared" si="10"/>
        <v>5030</v>
      </c>
      <c r="J54" s="144">
        <f t="shared" si="11"/>
        <v>6324</v>
      </c>
      <c r="K54" s="128">
        <f t="shared" si="3"/>
        <v>164</v>
      </c>
      <c r="L54" s="141">
        <v>88</v>
      </c>
      <c r="M54" s="142">
        <v>76</v>
      </c>
      <c r="N54" s="128">
        <f t="shared" si="12"/>
        <v>1321</v>
      </c>
      <c r="O54" s="141">
        <v>638</v>
      </c>
      <c r="P54" s="142">
        <v>683</v>
      </c>
      <c r="Q54" s="166">
        <v>22000</v>
      </c>
      <c r="R54" s="146">
        <v>5017</v>
      </c>
      <c r="S54" s="134">
        <v>9.783247212401415</v>
      </c>
      <c r="T54" s="137">
        <v>6.695403861843895</v>
      </c>
      <c r="U54" s="136">
        <v>3.08784335055752</v>
      </c>
      <c r="V54" s="137">
        <v>4.55897478664554</v>
      </c>
      <c r="W54" s="136">
        <v>35.42124738563844</v>
      </c>
      <c r="X54" s="147">
        <v>5.983138428066359</v>
      </c>
      <c r="Y54" s="148">
        <v>1.364427522436769</v>
      </c>
      <c r="Z54" s="184">
        <v>1.53</v>
      </c>
      <c r="AA54" s="186" t="str">
        <f t="shared" si="1"/>
        <v>  　   4年</v>
      </c>
    </row>
    <row r="55" spans="1:27" ht="16.5" customHeight="1">
      <c r="A55" s="127" t="s">
        <v>124</v>
      </c>
      <c r="B55" s="128">
        <f t="shared" si="9"/>
        <v>36098</v>
      </c>
      <c r="C55" s="141">
        <v>18609</v>
      </c>
      <c r="D55" s="142">
        <v>17489</v>
      </c>
      <c r="E55" s="128">
        <f t="shared" si="2"/>
        <v>25088</v>
      </c>
      <c r="F55" s="141">
        <v>13689</v>
      </c>
      <c r="G55" s="142">
        <v>11399</v>
      </c>
      <c r="H55" s="131">
        <f t="shared" si="8"/>
        <v>11010</v>
      </c>
      <c r="I55" s="143">
        <f t="shared" si="10"/>
        <v>4920</v>
      </c>
      <c r="J55" s="144">
        <f t="shared" si="11"/>
        <v>6090</v>
      </c>
      <c r="K55" s="128">
        <f t="shared" si="3"/>
        <v>153</v>
      </c>
      <c r="L55" s="141">
        <v>76</v>
      </c>
      <c r="M55" s="142">
        <v>77</v>
      </c>
      <c r="N55" s="128">
        <f t="shared" si="12"/>
        <v>1190</v>
      </c>
      <c r="O55" s="141">
        <v>559</v>
      </c>
      <c r="P55" s="142">
        <v>631</v>
      </c>
      <c r="Q55" s="166">
        <v>23144</v>
      </c>
      <c r="R55" s="146">
        <v>5292</v>
      </c>
      <c r="S55" s="134">
        <v>9.790615676701925</v>
      </c>
      <c r="T55" s="137">
        <v>6.804448060754</v>
      </c>
      <c r="U55" s="136">
        <v>2.986167615947925</v>
      </c>
      <c r="V55" s="137">
        <v>4.238461964651782</v>
      </c>
      <c r="W55" s="136">
        <v>31.913752413645142</v>
      </c>
      <c r="X55" s="147">
        <v>6.277190127474912</v>
      </c>
      <c r="Y55" s="148">
        <v>1.435313262815297</v>
      </c>
      <c r="Z55" s="184">
        <v>1.52</v>
      </c>
      <c r="AA55" s="186" t="str">
        <f t="shared" si="1"/>
        <v>　     5年</v>
      </c>
    </row>
    <row r="56" spans="1:27" ht="16.5" customHeight="1">
      <c r="A56" s="167" t="s">
        <v>125</v>
      </c>
      <c r="B56" s="168">
        <f t="shared" si="9"/>
        <v>37462</v>
      </c>
      <c r="C56" s="169">
        <v>19299</v>
      </c>
      <c r="D56" s="170">
        <v>18163</v>
      </c>
      <c r="E56" s="168">
        <f t="shared" si="2"/>
        <v>25503</v>
      </c>
      <c r="F56" s="169">
        <v>13932</v>
      </c>
      <c r="G56" s="170">
        <v>11571</v>
      </c>
      <c r="H56" s="171">
        <f t="shared" si="8"/>
        <v>11959</v>
      </c>
      <c r="I56" s="172">
        <f t="shared" si="10"/>
        <v>5367</v>
      </c>
      <c r="J56" s="173">
        <f t="shared" si="11"/>
        <v>6592</v>
      </c>
      <c r="K56" s="168">
        <f t="shared" si="3"/>
        <v>151</v>
      </c>
      <c r="L56" s="169">
        <v>83</v>
      </c>
      <c r="M56" s="170">
        <v>68</v>
      </c>
      <c r="N56" s="168">
        <f t="shared" si="12"/>
        <v>1196</v>
      </c>
      <c r="O56" s="169">
        <v>573</v>
      </c>
      <c r="P56" s="170">
        <v>623</v>
      </c>
      <c r="Q56" s="174">
        <v>22724</v>
      </c>
      <c r="R56" s="175">
        <v>5426</v>
      </c>
      <c r="S56" s="176">
        <v>10.127602054609353</v>
      </c>
      <c r="T56" s="177">
        <v>6.894566098945661</v>
      </c>
      <c r="U56" s="178">
        <v>3.2330359556636927</v>
      </c>
      <c r="V56" s="177">
        <v>4.030751161176659</v>
      </c>
      <c r="W56" s="178">
        <v>30.937968855088208</v>
      </c>
      <c r="X56" s="179">
        <v>6.143281968099487</v>
      </c>
      <c r="Y56" s="180">
        <v>1.4668829413354962</v>
      </c>
      <c r="Z56" s="185">
        <v>1.56</v>
      </c>
      <c r="AA56" s="201" t="str">
        <f t="shared" si="1"/>
        <v>　     6年</v>
      </c>
    </row>
    <row r="57" spans="1:27" ht="16.5" customHeight="1">
      <c r="A57" s="127" t="s">
        <v>126</v>
      </c>
      <c r="B57" s="128">
        <f t="shared" si="9"/>
        <v>35345</v>
      </c>
      <c r="C57" s="141">
        <v>18110</v>
      </c>
      <c r="D57" s="142">
        <v>17235</v>
      </c>
      <c r="E57" s="128">
        <f t="shared" si="2"/>
        <v>26666</v>
      </c>
      <c r="F57" s="141">
        <v>14586</v>
      </c>
      <c r="G57" s="142">
        <v>12080</v>
      </c>
      <c r="H57" s="131">
        <f t="shared" si="8"/>
        <v>8679</v>
      </c>
      <c r="I57" s="143">
        <f t="shared" si="10"/>
        <v>3524</v>
      </c>
      <c r="J57" s="144">
        <f t="shared" si="11"/>
        <v>5155</v>
      </c>
      <c r="K57" s="187">
        <f t="shared" si="3"/>
        <v>164</v>
      </c>
      <c r="L57" s="188">
        <v>98</v>
      </c>
      <c r="M57" s="189">
        <v>66</v>
      </c>
      <c r="N57" s="128">
        <f t="shared" si="12"/>
        <v>1086</v>
      </c>
      <c r="O57" s="188">
        <v>535</v>
      </c>
      <c r="P57" s="189">
        <v>551</v>
      </c>
      <c r="Q57" s="166">
        <v>22991</v>
      </c>
      <c r="R57" s="146">
        <v>5723</v>
      </c>
      <c r="S57" s="134">
        <v>9.55490807878359</v>
      </c>
      <c r="T57" s="137">
        <v>7.208690870811804</v>
      </c>
      <c r="U57" s="136">
        <v>2.346217207971786</v>
      </c>
      <c r="V57" s="137">
        <v>4.639977365964068</v>
      </c>
      <c r="W57" s="136">
        <v>29.80977738738986</v>
      </c>
      <c r="X57" s="147">
        <v>6.215214963013104</v>
      </c>
      <c r="Y57" s="148">
        <v>1.5471138473582822</v>
      </c>
      <c r="Z57" s="184">
        <v>1.48</v>
      </c>
      <c r="AA57" s="200" t="str">
        <f t="shared" si="1"/>
        <v>　     7年</v>
      </c>
    </row>
    <row r="58" spans="1:27" ht="16.5" customHeight="1">
      <c r="A58" s="127" t="s">
        <v>127</v>
      </c>
      <c r="B58" s="128">
        <f t="shared" si="9"/>
        <v>36081</v>
      </c>
      <c r="C58" s="141">
        <v>18538</v>
      </c>
      <c r="D58" s="142">
        <v>17543</v>
      </c>
      <c r="E58" s="128">
        <f t="shared" si="2"/>
        <v>26089</v>
      </c>
      <c r="F58" s="141">
        <v>14231</v>
      </c>
      <c r="G58" s="142">
        <v>11858</v>
      </c>
      <c r="H58" s="131">
        <f t="shared" si="8"/>
        <v>9992</v>
      </c>
      <c r="I58" s="143">
        <f t="shared" si="10"/>
        <v>4307</v>
      </c>
      <c r="J58" s="144">
        <f t="shared" si="11"/>
        <v>5685</v>
      </c>
      <c r="K58" s="187">
        <f t="shared" si="3"/>
        <v>118</v>
      </c>
      <c r="L58" s="188">
        <v>60</v>
      </c>
      <c r="M58" s="189">
        <v>58</v>
      </c>
      <c r="N58" s="128">
        <f t="shared" si="12"/>
        <v>1074</v>
      </c>
      <c r="O58" s="188">
        <v>551</v>
      </c>
      <c r="P58" s="189">
        <v>523</v>
      </c>
      <c r="Q58" s="166">
        <v>23117</v>
      </c>
      <c r="R58" s="146">
        <v>5795</v>
      </c>
      <c r="S58" s="134">
        <v>9.735563950350784</v>
      </c>
      <c r="T58" s="137">
        <v>7.039665407447383</v>
      </c>
      <c r="U58" s="136">
        <v>2.6958985429033997</v>
      </c>
      <c r="V58" s="137">
        <v>3.270509977827051</v>
      </c>
      <c r="W58" s="136">
        <v>28.906712601604134</v>
      </c>
      <c r="X58" s="188">
        <v>6.2</v>
      </c>
      <c r="Y58" s="148">
        <v>1.5636805180787912</v>
      </c>
      <c r="Z58" s="184">
        <v>1.46</v>
      </c>
      <c r="AA58" s="186" t="str">
        <f t="shared" si="1"/>
        <v>　     8年</v>
      </c>
    </row>
    <row r="59" spans="1:27" ht="16.5" customHeight="1">
      <c r="A59" s="190" t="s">
        <v>128</v>
      </c>
      <c r="B59" s="128">
        <f t="shared" si="9"/>
        <v>35606</v>
      </c>
      <c r="C59" s="141">
        <v>18182</v>
      </c>
      <c r="D59" s="142">
        <v>17424</v>
      </c>
      <c r="E59" s="128">
        <f t="shared" si="2"/>
        <v>26343</v>
      </c>
      <c r="F59" s="141">
        <v>14430</v>
      </c>
      <c r="G59" s="142">
        <v>11913</v>
      </c>
      <c r="H59" s="131">
        <f t="shared" si="8"/>
        <v>9263</v>
      </c>
      <c r="I59" s="143">
        <f t="shared" si="10"/>
        <v>3752</v>
      </c>
      <c r="J59" s="144">
        <f t="shared" si="11"/>
        <v>5511</v>
      </c>
      <c r="K59" s="187">
        <f t="shared" si="3"/>
        <v>116</v>
      </c>
      <c r="L59" s="188">
        <v>66</v>
      </c>
      <c r="M59" s="189">
        <v>50</v>
      </c>
      <c r="N59" s="128">
        <f t="shared" si="12"/>
        <v>1026</v>
      </c>
      <c r="O59" s="188">
        <v>486</v>
      </c>
      <c r="P59" s="189">
        <v>540</v>
      </c>
      <c r="Q59" s="166">
        <v>22513</v>
      </c>
      <c r="R59" s="146">
        <v>6298</v>
      </c>
      <c r="S59" s="134">
        <v>9.59498787388844</v>
      </c>
      <c r="T59" s="137">
        <v>7.098356238210725</v>
      </c>
      <c r="U59" s="136">
        <v>2.5</v>
      </c>
      <c r="V59" s="137">
        <v>3.257786390316511</v>
      </c>
      <c r="W59" s="136">
        <v>28</v>
      </c>
      <c r="X59" s="147">
        <v>6.066558879008354</v>
      </c>
      <c r="Y59" s="148">
        <v>1.6973861492859068</v>
      </c>
      <c r="Z59" s="184">
        <v>1.42</v>
      </c>
      <c r="AA59" s="186" t="str">
        <f t="shared" si="1"/>
        <v>　　 　9年</v>
      </c>
    </row>
    <row r="60" spans="1:27" ht="16.5" customHeight="1">
      <c r="A60" s="190" t="s">
        <v>129</v>
      </c>
      <c r="B60" s="128">
        <f t="shared" si="9"/>
        <v>35921</v>
      </c>
      <c r="C60" s="141">
        <v>18565</v>
      </c>
      <c r="D60" s="142">
        <v>17356</v>
      </c>
      <c r="E60" s="128">
        <f t="shared" si="2"/>
        <v>27178</v>
      </c>
      <c r="F60" s="141">
        <v>14822</v>
      </c>
      <c r="G60" s="142">
        <v>12356</v>
      </c>
      <c r="H60" s="131">
        <f t="shared" si="8"/>
        <v>8743</v>
      </c>
      <c r="I60" s="143">
        <f t="shared" si="10"/>
        <v>3743</v>
      </c>
      <c r="J60" s="144">
        <f t="shared" si="11"/>
        <v>5000</v>
      </c>
      <c r="K60" s="187">
        <f t="shared" si="3"/>
        <v>107</v>
      </c>
      <c r="L60" s="188">
        <v>62</v>
      </c>
      <c r="M60" s="189">
        <v>45</v>
      </c>
      <c r="N60" s="128">
        <f t="shared" si="12"/>
        <v>1017</v>
      </c>
      <c r="O60" s="188">
        <v>451</v>
      </c>
      <c r="P60" s="189">
        <v>566</v>
      </c>
      <c r="Q60" s="166">
        <v>23134</v>
      </c>
      <c r="R60" s="146">
        <v>6780</v>
      </c>
      <c r="S60" s="134">
        <v>9.7</v>
      </c>
      <c r="T60" s="137">
        <v>7.3</v>
      </c>
      <c r="U60" s="136">
        <v>2.4</v>
      </c>
      <c r="V60" s="137">
        <v>3</v>
      </c>
      <c r="W60" s="136">
        <v>27.5</v>
      </c>
      <c r="X60" s="147">
        <v>6.2</v>
      </c>
      <c r="Y60" s="148">
        <v>1.82</v>
      </c>
      <c r="Z60" s="184">
        <v>1.42</v>
      </c>
      <c r="AA60" s="186" t="str">
        <f t="shared" si="1"/>
        <v>　　 10年</v>
      </c>
    </row>
    <row r="61" spans="1:27" s="195" customFormat="1" ht="18" customHeight="1">
      <c r="A61" s="191" t="s">
        <v>130</v>
      </c>
      <c r="B61" s="168">
        <f t="shared" si="9"/>
        <v>35395</v>
      </c>
      <c r="C61" s="169">
        <v>18119</v>
      </c>
      <c r="D61" s="170">
        <v>17276</v>
      </c>
      <c r="E61" s="168">
        <f t="shared" si="2"/>
        <v>28753</v>
      </c>
      <c r="F61" s="169">
        <v>15692</v>
      </c>
      <c r="G61" s="170">
        <v>13061</v>
      </c>
      <c r="H61" s="171">
        <f t="shared" si="8"/>
        <v>6642</v>
      </c>
      <c r="I61" s="172">
        <f t="shared" si="10"/>
        <v>2427</v>
      </c>
      <c r="J61" s="173">
        <f t="shared" si="11"/>
        <v>4215</v>
      </c>
      <c r="K61" s="192">
        <f t="shared" si="3"/>
        <v>111</v>
      </c>
      <c r="L61" s="193">
        <v>65</v>
      </c>
      <c r="M61" s="194">
        <v>46</v>
      </c>
      <c r="N61" s="168">
        <f t="shared" si="12"/>
        <v>1079</v>
      </c>
      <c r="O61" s="193">
        <v>476</v>
      </c>
      <c r="P61" s="194">
        <v>603</v>
      </c>
      <c r="Q61" s="174">
        <v>22429</v>
      </c>
      <c r="R61" s="175">
        <v>6975</v>
      </c>
      <c r="S61" s="176">
        <v>9.5</v>
      </c>
      <c r="T61" s="177">
        <v>7.7</v>
      </c>
      <c r="U61" s="178">
        <v>1.8</v>
      </c>
      <c r="V61" s="177">
        <v>3.1</v>
      </c>
      <c r="W61" s="178">
        <v>29.6</v>
      </c>
      <c r="X61" s="179">
        <v>6</v>
      </c>
      <c r="Y61" s="180">
        <v>1.87</v>
      </c>
      <c r="Z61" s="185">
        <v>1.39</v>
      </c>
      <c r="AA61" s="201" t="str">
        <f t="shared" si="1"/>
        <v>　　 11年</v>
      </c>
    </row>
    <row r="62" spans="1:27" s="195" customFormat="1" ht="18" customHeight="1">
      <c r="A62" s="190" t="s">
        <v>131</v>
      </c>
      <c r="B62" s="128">
        <v>35794</v>
      </c>
      <c r="C62" s="141">
        <v>18482</v>
      </c>
      <c r="D62" s="142">
        <v>17312</v>
      </c>
      <c r="E62" s="128">
        <v>28323</v>
      </c>
      <c r="F62" s="141">
        <v>15419</v>
      </c>
      <c r="G62" s="142">
        <v>12904</v>
      </c>
      <c r="H62" s="131">
        <v>7471</v>
      </c>
      <c r="I62" s="143">
        <v>3063</v>
      </c>
      <c r="J62" s="144">
        <v>4408</v>
      </c>
      <c r="K62" s="187">
        <v>96</v>
      </c>
      <c r="L62" s="188">
        <v>58</v>
      </c>
      <c r="M62" s="189">
        <v>38</v>
      </c>
      <c r="N62" s="128">
        <v>1088</v>
      </c>
      <c r="O62" s="188">
        <v>466</v>
      </c>
      <c r="P62" s="189">
        <v>622</v>
      </c>
      <c r="Q62" s="166">
        <v>23550</v>
      </c>
      <c r="R62" s="146">
        <v>7380</v>
      </c>
      <c r="S62" s="134">
        <v>9.6</v>
      </c>
      <c r="T62" s="137">
        <v>7.6</v>
      </c>
      <c r="U62" s="136">
        <v>2</v>
      </c>
      <c r="V62" s="137">
        <v>2.7</v>
      </c>
      <c r="W62" s="136">
        <v>29.5</v>
      </c>
      <c r="X62" s="147">
        <v>6.3</v>
      </c>
      <c r="Y62" s="148">
        <v>1.99</v>
      </c>
      <c r="Z62" s="184">
        <v>1.47</v>
      </c>
      <c r="AA62" s="186" t="str">
        <f t="shared" si="1"/>
        <v>　　 12年</v>
      </c>
    </row>
    <row r="63" spans="1:27" s="196" customFormat="1" ht="18" customHeight="1">
      <c r="A63" s="190" t="s">
        <v>333</v>
      </c>
      <c r="B63" s="128">
        <f t="shared" si="9"/>
        <v>35193</v>
      </c>
      <c r="C63" s="141">
        <v>18104</v>
      </c>
      <c r="D63" s="142">
        <v>17089</v>
      </c>
      <c r="E63" s="128">
        <f t="shared" si="2"/>
        <v>28914</v>
      </c>
      <c r="F63" s="141">
        <v>15850</v>
      </c>
      <c r="G63" s="142">
        <v>13064</v>
      </c>
      <c r="H63" s="131">
        <f t="shared" si="8"/>
        <v>6279</v>
      </c>
      <c r="I63" s="143">
        <f t="shared" si="10"/>
        <v>2254</v>
      </c>
      <c r="J63" s="144">
        <f t="shared" si="11"/>
        <v>4025</v>
      </c>
      <c r="K63" s="187">
        <f t="shared" si="3"/>
        <v>86</v>
      </c>
      <c r="L63" s="188">
        <v>45</v>
      </c>
      <c r="M63" s="189">
        <v>41</v>
      </c>
      <c r="N63" s="128">
        <f t="shared" si="12"/>
        <v>1044</v>
      </c>
      <c r="O63" s="188">
        <v>456</v>
      </c>
      <c r="P63" s="189">
        <v>588</v>
      </c>
      <c r="Q63" s="166">
        <v>24019</v>
      </c>
      <c r="R63" s="146">
        <v>7967</v>
      </c>
      <c r="S63" s="134">
        <v>9.5</v>
      </c>
      <c r="T63" s="137">
        <v>7.8</v>
      </c>
      <c r="U63" s="136">
        <v>1.7</v>
      </c>
      <c r="V63" s="137">
        <v>2.4</v>
      </c>
      <c r="W63" s="136">
        <v>28.8</v>
      </c>
      <c r="X63" s="147">
        <v>6.5</v>
      </c>
      <c r="Y63" s="148">
        <v>2.14</v>
      </c>
      <c r="Z63" s="184">
        <v>1.4</v>
      </c>
      <c r="AA63" s="186" t="str">
        <f t="shared" si="1"/>
        <v>　　 13年</v>
      </c>
    </row>
    <row r="64" spans="1:27" s="195" customFormat="1" ht="18" customHeight="1">
      <c r="A64" s="190" t="s">
        <v>394</v>
      </c>
      <c r="B64" s="128">
        <f>SUM(C64:D64)</f>
        <v>35212</v>
      </c>
      <c r="C64" s="141">
        <v>18284</v>
      </c>
      <c r="D64" s="142">
        <v>16928</v>
      </c>
      <c r="E64" s="128">
        <f>SUM(F64:G64)</f>
        <v>28894</v>
      </c>
      <c r="F64" s="141">
        <v>15773</v>
      </c>
      <c r="G64" s="142">
        <v>13121</v>
      </c>
      <c r="H64" s="131">
        <f aca="true" t="shared" si="13" ref="H64:J66">B64-E64</f>
        <v>6318</v>
      </c>
      <c r="I64" s="143">
        <f t="shared" si="13"/>
        <v>2511</v>
      </c>
      <c r="J64" s="144">
        <f t="shared" si="13"/>
        <v>3807</v>
      </c>
      <c r="K64" s="187">
        <f>SUM(L64:M64)</f>
        <v>94</v>
      </c>
      <c r="L64" s="188">
        <v>54</v>
      </c>
      <c r="M64" s="189">
        <v>40</v>
      </c>
      <c r="N64" s="128">
        <f>SUM(O64:P64)</f>
        <v>1067</v>
      </c>
      <c r="O64" s="188">
        <v>440</v>
      </c>
      <c r="P64" s="189">
        <v>627</v>
      </c>
      <c r="Q64" s="166">
        <v>22635</v>
      </c>
      <c r="R64" s="146">
        <v>7985</v>
      </c>
      <c r="S64" s="134">
        <v>9.5</v>
      </c>
      <c r="T64" s="137">
        <v>7.8</v>
      </c>
      <c r="U64" s="136">
        <v>1.7</v>
      </c>
      <c r="V64" s="137">
        <v>2.7</v>
      </c>
      <c r="W64" s="136">
        <v>29.4</v>
      </c>
      <c r="X64" s="147">
        <v>6.1</v>
      </c>
      <c r="Y64" s="148">
        <v>2.14</v>
      </c>
      <c r="Z64" s="184">
        <v>1.41</v>
      </c>
      <c r="AA64" s="186" t="str">
        <f t="shared" si="1"/>
        <v>　　 14年</v>
      </c>
    </row>
    <row r="65" spans="1:27" s="195" customFormat="1" ht="18" customHeight="1">
      <c r="A65" s="140" t="s">
        <v>411</v>
      </c>
      <c r="B65" s="128">
        <f>SUM(C65:D65)</f>
        <v>34061</v>
      </c>
      <c r="C65" s="141">
        <v>17409</v>
      </c>
      <c r="D65" s="142">
        <v>16652</v>
      </c>
      <c r="E65" s="128">
        <f>SUM(F65:G65)</f>
        <v>29813</v>
      </c>
      <c r="F65" s="141">
        <v>16368</v>
      </c>
      <c r="G65" s="142">
        <v>13445</v>
      </c>
      <c r="H65" s="131">
        <f t="shared" si="13"/>
        <v>4248</v>
      </c>
      <c r="I65" s="143">
        <f aca="true" t="shared" si="14" ref="I65:J69">C65-F65</f>
        <v>1041</v>
      </c>
      <c r="J65" s="144">
        <f t="shared" si="14"/>
        <v>3207</v>
      </c>
      <c r="K65" s="187">
        <f>SUM(L65:M65)</f>
        <v>109</v>
      </c>
      <c r="L65" s="188">
        <v>55</v>
      </c>
      <c r="M65" s="189">
        <v>54</v>
      </c>
      <c r="N65" s="128">
        <f>SUM(O65:P65)</f>
        <v>1038</v>
      </c>
      <c r="O65" s="188">
        <v>485</v>
      </c>
      <c r="P65" s="189">
        <v>553</v>
      </c>
      <c r="Q65" s="166">
        <v>21817</v>
      </c>
      <c r="R65" s="146">
        <v>8087</v>
      </c>
      <c r="S65" s="134">
        <v>9.1</v>
      </c>
      <c r="T65" s="137">
        <v>8</v>
      </c>
      <c r="U65" s="136">
        <v>1.1</v>
      </c>
      <c r="V65" s="137">
        <v>3.2</v>
      </c>
      <c r="W65" s="136">
        <v>29.6</v>
      </c>
      <c r="X65" s="147">
        <v>5.9</v>
      </c>
      <c r="Y65" s="148">
        <v>2.17</v>
      </c>
      <c r="Z65" s="184">
        <v>1.37</v>
      </c>
      <c r="AA65" s="186" t="str">
        <f t="shared" si="1"/>
        <v>　　 15年</v>
      </c>
    </row>
    <row r="66" spans="1:27" s="196" customFormat="1" ht="18" customHeight="1">
      <c r="A66" s="190" t="s">
        <v>416</v>
      </c>
      <c r="B66" s="128">
        <f>SUM(C66:D66)</f>
        <v>33628</v>
      </c>
      <c r="C66" s="141">
        <v>17354</v>
      </c>
      <c r="D66" s="142">
        <v>16274</v>
      </c>
      <c r="E66" s="128">
        <f>SUM(F66:G66)</f>
        <v>29809</v>
      </c>
      <c r="F66" s="141">
        <v>15989</v>
      </c>
      <c r="G66" s="142">
        <v>13820</v>
      </c>
      <c r="H66" s="131">
        <f t="shared" si="13"/>
        <v>3819</v>
      </c>
      <c r="I66" s="143">
        <f t="shared" si="14"/>
        <v>1365</v>
      </c>
      <c r="J66" s="144">
        <f t="shared" si="14"/>
        <v>2454</v>
      </c>
      <c r="K66" s="187">
        <f>SUM(L66:M66)</f>
        <v>83</v>
      </c>
      <c r="L66" s="188">
        <v>45</v>
      </c>
      <c r="M66" s="189">
        <v>38</v>
      </c>
      <c r="N66" s="128">
        <f>SUM(O66:P66)</f>
        <v>960</v>
      </c>
      <c r="O66" s="188">
        <v>432</v>
      </c>
      <c r="P66" s="189">
        <v>528</v>
      </c>
      <c r="Q66" s="166">
        <v>21304</v>
      </c>
      <c r="R66" s="146">
        <v>7688</v>
      </c>
      <c r="S66" s="134">
        <v>9</v>
      </c>
      <c r="T66" s="137">
        <v>8</v>
      </c>
      <c r="U66" s="136">
        <v>1</v>
      </c>
      <c r="V66" s="137">
        <v>2.5</v>
      </c>
      <c r="W66" s="136">
        <v>27.8</v>
      </c>
      <c r="X66" s="147">
        <v>5.7</v>
      </c>
      <c r="Y66" s="148">
        <v>2.06</v>
      </c>
      <c r="Z66" s="184">
        <v>1.37</v>
      </c>
      <c r="AA66" s="186" t="str">
        <f t="shared" si="1"/>
        <v>16年</v>
      </c>
    </row>
    <row r="67" spans="1:27" s="196" customFormat="1" ht="18" customHeight="1">
      <c r="A67" s="469" t="s">
        <v>420</v>
      </c>
      <c r="B67" s="150">
        <v>31908</v>
      </c>
      <c r="C67" s="151">
        <v>16468</v>
      </c>
      <c r="D67" s="152">
        <v>15440</v>
      </c>
      <c r="E67" s="150">
        <v>31747</v>
      </c>
      <c r="F67" s="151">
        <v>17325</v>
      </c>
      <c r="G67" s="152">
        <v>14422</v>
      </c>
      <c r="H67" s="470">
        <f>B67-E67</f>
        <v>161</v>
      </c>
      <c r="I67" s="471">
        <f t="shared" si="14"/>
        <v>-857</v>
      </c>
      <c r="J67" s="472">
        <f t="shared" si="14"/>
        <v>1018</v>
      </c>
      <c r="K67" s="473">
        <v>99</v>
      </c>
      <c r="L67" s="474">
        <v>57</v>
      </c>
      <c r="M67" s="475">
        <v>42</v>
      </c>
      <c r="N67" s="150">
        <v>816</v>
      </c>
      <c r="O67" s="474">
        <v>364</v>
      </c>
      <c r="P67" s="475">
        <v>452</v>
      </c>
      <c r="Q67" s="182">
        <v>21056</v>
      </c>
      <c r="R67" s="159">
        <v>7474</v>
      </c>
      <c r="S67" s="160">
        <v>8.6</v>
      </c>
      <c r="T67" s="161">
        <v>8.5</v>
      </c>
      <c r="U67" s="162">
        <v>0</v>
      </c>
      <c r="V67" s="161">
        <v>3.1</v>
      </c>
      <c r="W67" s="162">
        <v>24.9</v>
      </c>
      <c r="X67" s="163">
        <v>5.7</v>
      </c>
      <c r="Y67" s="164">
        <v>2.01</v>
      </c>
      <c r="Z67" s="183">
        <v>1.39</v>
      </c>
      <c r="AA67" s="476" t="str">
        <f>A67</f>
        <v>17年</v>
      </c>
    </row>
    <row r="68" spans="1:27" s="196" customFormat="1" ht="18" customHeight="1">
      <c r="A68" s="197" t="s">
        <v>645</v>
      </c>
      <c r="B68" s="202">
        <v>32905</v>
      </c>
      <c r="C68" s="203">
        <v>16803</v>
      </c>
      <c r="D68" s="204">
        <v>16102</v>
      </c>
      <c r="E68" s="202">
        <v>32001</v>
      </c>
      <c r="F68" s="203">
        <v>17133</v>
      </c>
      <c r="G68" s="204">
        <v>14868</v>
      </c>
      <c r="H68" s="451">
        <f>B68-E68</f>
        <v>904</v>
      </c>
      <c r="I68" s="452">
        <f t="shared" si="14"/>
        <v>-330</v>
      </c>
      <c r="J68" s="453">
        <f t="shared" si="14"/>
        <v>1234</v>
      </c>
      <c r="K68" s="205">
        <v>87</v>
      </c>
      <c r="L68" s="206">
        <v>50</v>
      </c>
      <c r="M68" s="207">
        <v>37</v>
      </c>
      <c r="N68" s="202">
        <v>840</v>
      </c>
      <c r="O68" s="206">
        <v>401</v>
      </c>
      <c r="P68" s="207">
        <v>439</v>
      </c>
      <c r="Q68" s="208">
        <v>21663</v>
      </c>
      <c r="R68" s="209">
        <v>7281</v>
      </c>
      <c r="S68" s="464">
        <v>8.8</v>
      </c>
      <c r="T68" s="210">
        <v>8.6</v>
      </c>
      <c r="U68" s="211">
        <v>0.2</v>
      </c>
      <c r="V68" s="210">
        <v>2.6</v>
      </c>
      <c r="W68" s="211">
        <v>24.9</v>
      </c>
      <c r="X68" s="463">
        <v>5.8</v>
      </c>
      <c r="Y68" s="461">
        <v>1.96</v>
      </c>
      <c r="Z68" s="462">
        <v>1.39</v>
      </c>
      <c r="AA68" s="140" t="str">
        <f>A68</f>
        <v>18年</v>
      </c>
    </row>
    <row r="69" spans="1:27" ht="16.5" customHeight="1">
      <c r="A69" s="198" t="s">
        <v>644</v>
      </c>
      <c r="B69" s="202">
        <v>1092674</v>
      </c>
      <c r="C69" s="212">
        <v>560439</v>
      </c>
      <c r="D69" s="213">
        <v>532235</v>
      </c>
      <c r="E69" s="214">
        <v>1084450</v>
      </c>
      <c r="F69" s="212">
        <v>581370</v>
      </c>
      <c r="G69" s="213">
        <v>503080</v>
      </c>
      <c r="H69" s="451">
        <f>B69-E69</f>
        <v>8224</v>
      </c>
      <c r="I69" s="452">
        <f t="shared" si="14"/>
        <v>-20931</v>
      </c>
      <c r="J69" s="453">
        <f t="shared" si="14"/>
        <v>29155</v>
      </c>
      <c r="K69" s="214">
        <v>2864</v>
      </c>
      <c r="L69" s="212">
        <v>1556</v>
      </c>
      <c r="M69" s="213">
        <v>1308</v>
      </c>
      <c r="N69" s="202">
        <v>30911</v>
      </c>
      <c r="O69" s="215">
        <v>13424</v>
      </c>
      <c r="P69" s="216">
        <v>17487</v>
      </c>
      <c r="Q69" s="217">
        <v>730971</v>
      </c>
      <c r="R69" s="218">
        <v>257475</v>
      </c>
      <c r="S69" s="211">
        <v>8.7</v>
      </c>
      <c r="T69" s="210">
        <v>8.6</v>
      </c>
      <c r="U69" s="211">
        <v>0.1</v>
      </c>
      <c r="V69" s="210">
        <v>2.6</v>
      </c>
      <c r="W69" s="211">
        <v>27.5</v>
      </c>
      <c r="X69" s="210">
        <v>5.8</v>
      </c>
      <c r="Y69" s="461">
        <v>2.04</v>
      </c>
      <c r="Z69" s="462">
        <v>1.32</v>
      </c>
      <c r="AA69" s="199" t="str">
        <f>A69</f>
        <v>全国（18年）</v>
      </c>
    </row>
    <row r="70" ht="16.5" customHeight="1">
      <c r="G70" s="64"/>
    </row>
    <row r="71" spans="7:20" ht="16.5" customHeight="1">
      <c r="G71" s="64" t="s">
        <v>414</v>
      </c>
      <c r="L71" s="60"/>
      <c r="T71" s="64" t="s">
        <v>415</v>
      </c>
    </row>
  </sheetData>
  <mergeCells count="11">
    <mergeCell ref="N3:P3"/>
    <mergeCell ref="Q3:Q4"/>
    <mergeCell ref="R3:R4"/>
    <mergeCell ref="Z3:Z4"/>
    <mergeCell ref="S4:U4"/>
    <mergeCell ref="X4:Y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74" r:id="rId1"/>
  <colBreaks count="1" manualBreakCount="1">
    <brk id="13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="90" zoomScaleSheetLayoutView="90" workbookViewId="0" topLeftCell="A1">
      <pane xSplit="2" ySplit="6" topLeftCell="I52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O71" sqref="O71"/>
    </sheetView>
  </sheetViews>
  <sheetFormatPr defaultColWidth="9.00390625" defaultRowHeight="13.5"/>
  <cols>
    <col min="1" max="1" width="5.125" style="8" customWidth="1"/>
    <col min="2" max="2" width="12.125" style="8" customWidth="1"/>
    <col min="3" max="20" width="8.125" style="8" customWidth="1"/>
    <col min="21" max="21" width="12.125" style="8" customWidth="1"/>
    <col min="22" max="22" width="5.125" style="8" customWidth="1"/>
    <col min="23" max="16384" width="8.875" style="8" customWidth="1"/>
  </cols>
  <sheetData>
    <row r="1" spans="1:22" ht="15" customHeight="1">
      <c r="A1" s="67" t="s">
        <v>641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8"/>
      <c r="U1" s="68"/>
      <c r="V1" s="70"/>
    </row>
    <row r="2" spans="1:22" ht="15" customHeight="1">
      <c r="A2" s="223"/>
      <c r="B2" s="7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71"/>
      <c r="U2" s="71"/>
      <c r="V2" s="477" t="s">
        <v>646</v>
      </c>
    </row>
    <row r="3" spans="1:22" ht="15" customHeight="1">
      <c r="A3" s="550" t="s">
        <v>0</v>
      </c>
      <c r="B3" s="551"/>
      <c r="C3" s="579" t="s">
        <v>1</v>
      </c>
      <c r="D3" s="580"/>
      <c r="E3" s="580"/>
      <c r="F3" s="579" t="s">
        <v>2</v>
      </c>
      <c r="G3" s="580"/>
      <c r="H3" s="581"/>
      <c r="I3" s="582" t="s">
        <v>3</v>
      </c>
      <c r="J3" s="583"/>
      <c r="K3" s="583"/>
      <c r="L3" s="583"/>
      <c r="M3" s="583"/>
      <c r="N3" s="584"/>
      <c r="O3" s="576" t="s">
        <v>430</v>
      </c>
      <c r="P3" s="579" t="s">
        <v>5</v>
      </c>
      <c r="Q3" s="580"/>
      <c r="R3" s="581"/>
      <c r="S3" s="576" t="s">
        <v>431</v>
      </c>
      <c r="T3" s="576" t="s">
        <v>432</v>
      </c>
      <c r="U3" s="550" t="s">
        <v>0</v>
      </c>
      <c r="V3" s="551"/>
    </row>
    <row r="4" spans="1:22" ht="15" customHeight="1">
      <c r="A4" s="546"/>
      <c r="B4" s="547"/>
      <c r="C4" s="575"/>
      <c r="D4" s="545"/>
      <c r="E4" s="545"/>
      <c r="F4" s="575"/>
      <c r="G4" s="545"/>
      <c r="H4" s="574"/>
      <c r="I4" s="545" t="s">
        <v>8</v>
      </c>
      <c r="J4" s="545"/>
      <c r="K4" s="574"/>
      <c r="L4" s="575" t="s">
        <v>9</v>
      </c>
      <c r="M4" s="545"/>
      <c r="N4" s="574"/>
      <c r="O4" s="577"/>
      <c r="P4" s="575"/>
      <c r="Q4" s="545"/>
      <c r="R4" s="574"/>
      <c r="S4" s="577"/>
      <c r="T4" s="577"/>
      <c r="U4" s="546"/>
      <c r="V4" s="547"/>
    </row>
    <row r="5" spans="1:22" ht="15" customHeight="1">
      <c r="A5" s="548"/>
      <c r="B5" s="549"/>
      <c r="C5" s="72" t="s">
        <v>10</v>
      </c>
      <c r="D5" s="73" t="s">
        <v>11</v>
      </c>
      <c r="E5" s="74" t="s">
        <v>12</v>
      </c>
      <c r="F5" s="72" t="s">
        <v>10</v>
      </c>
      <c r="G5" s="73" t="s">
        <v>11</v>
      </c>
      <c r="H5" s="75" t="s">
        <v>12</v>
      </c>
      <c r="I5" s="76" t="s">
        <v>10</v>
      </c>
      <c r="J5" s="77" t="s">
        <v>11</v>
      </c>
      <c r="K5" s="78" t="s">
        <v>12</v>
      </c>
      <c r="L5" s="76" t="s">
        <v>10</v>
      </c>
      <c r="M5" s="77" t="s">
        <v>11</v>
      </c>
      <c r="N5" s="78" t="s">
        <v>12</v>
      </c>
      <c r="O5" s="578"/>
      <c r="P5" s="72" t="s">
        <v>10</v>
      </c>
      <c r="Q5" s="73" t="s">
        <v>13</v>
      </c>
      <c r="R5" s="74" t="s">
        <v>14</v>
      </c>
      <c r="S5" s="578"/>
      <c r="T5" s="578"/>
      <c r="U5" s="548"/>
      <c r="V5" s="549"/>
    </row>
    <row r="6" spans="1:22" ht="15" customHeight="1">
      <c r="A6" s="590" t="s">
        <v>15</v>
      </c>
      <c r="B6" s="591"/>
      <c r="C6" s="224">
        <f>SUM(C7:C14)</f>
        <v>32905</v>
      </c>
      <c r="D6" s="225">
        <f aca="true" t="shared" si="0" ref="D6:T6">SUM(D7:D14)</f>
        <v>16803</v>
      </c>
      <c r="E6" s="226">
        <f t="shared" si="0"/>
        <v>16102</v>
      </c>
      <c r="F6" s="224">
        <f t="shared" si="0"/>
        <v>32001</v>
      </c>
      <c r="G6" s="225">
        <f t="shared" si="0"/>
        <v>17133</v>
      </c>
      <c r="H6" s="227">
        <f t="shared" si="0"/>
        <v>14868</v>
      </c>
      <c r="I6" s="224">
        <f t="shared" si="0"/>
        <v>87</v>
      </c>
      <c r="J6" s="225">
        <f t="shared" si="0"/>
        <v>50</v>
      </c>
      <c r="K6" s="227">
        <f t="shared" si="0"/>
        <v>37</v>
      </c>
      <c r="L6" s="224">
        <f t="shared" si="0"/>
        <v>43</v>
      </c>
      <c r="M6" s="225">
        <f t="shared" si="0"/>
        <v>24</v>
      </c>
      <c r="N6" s="227">
        <f t="shared" si="0"/>
        <v>19</v>
      </c>
      <c r="O6" s="228">
        <f>SUM(O7:O14)</f>
        <v>904</v>
      </c>
      <c r="P6" s="224">
        <f t="shared" si="0"/>
        <v>840</v>
      </c>
      <c r="Q6" s="225">
        <f t="shared" si="0"/>
        <v>401</v>
      </c>
      <c r="R6" s="226">
        <f t="shared" si="0"/>
        <v>439</v>
      </c>
      <c r="S6" s="229">
        <f t="shared" si="0"/>
        <v>21663</v>
      </c>
      <c r="T6" s="228">
        <f t="shared" si="0"/>
        <v>7281</v>
      </c>
      <c r="U6" s="590" t="s">
        <v>15</v>
      </c>
      <c r="V6" s="591"/>
    </row>
    <row r="7" spans="1:22" ht="15" customHeight="1">
      <c r="A7" s="558" t="s">
        <v>442</v>
      </c>
      <c r="B7" s="559"/>
      <c r="C7" s="82">
        <f>SUM(D7:E7)</f>
        <v>453</v>
      </c>
      <c r="D7" s="83">
        <f aca="true" t="shared" si="1" ref="D7:N7">D15</f>
        <v>225</v>
      </c>
      <c r="E7" s="84">
        <f t="shared" si="1"/>
        <v>228</v>
      </c>
      <c r="F7" s="82">
        <f t="shared" si="1"/>
        <v>1112</v>
      </c>
      <c r="G7" s="83">
        <f t="shared" si="1"/>
        <v>591</v>
      </c>
      <c r="H7" s="84">
        <f t="shared" si="1"/>
        <v>521</v>
      </c>
      <c r="I7" s="82">
        <f t="shared" si="1"/>
        <v>1</v>
      </c>
      <c r="J7" s="83">
        <f t="shared" si="1"/>
        <v>1</v>
      </c>
      <c r="K7" s="84">
        <f t="shared" si="1"/>
        <v>0</v>
      </c>
      <c r="L7" s="82">
        <f t="shared" si="1"/>
        <v>0</v>
      </c>
      <c r="M7" s="83">
        <f t="shared" si="1"/>
        <v>0</v>
      </c>
      <c r="N7" s="84">
        <f t="shared" si="1"/>
        <v>0</v>
      </c>
      <c r="O7" s="85">
        <f aca="true" t="shared" si="2" ref="O7:O46">IF(C7-F7=0,"-",C7-F7)</f>
        <v>-659</v>
      </c>
      <c r="P7" s="82">
        <f>P15</f>
        <v>14</v>
      </c>
      <c r="Q7" s="83">
        <f>Q15</f>
        <v>10</v>
      </c>
      <c r="R7" s="84">
        <f>R15</f>
        <v>4</v>
      </c>
      <c r="S7" s="86">
        <f>S15</f>
        <v>301</v>
      </c>
      <c r="T7" s="86">
        <f>T15</f>
        <v>184</v>
      </c>
      <c r="U7" s="558" t="str">
        <f>+A7</f>
        <v>賀茂圏域</v>
      </c>
      <c r="V7" s="559"/>
    </row>
    <row r="8" spans="1:22" ht="15" customHeight="1">
      <c r="A8" s="585" t="s">
        <v>16</v>
      </c>
      <c r="B8" s="586"/>
      <c r="C8" s="87">
        <f aca="true" t="shared" si="3" ref="C8:N8">C22</f>
        <v>660</v>
      </c>
      <c r="D8" s="1">
        <f t="shared" si="3"/>
        <v>337</v>
      </c>
      <c r="E8" s="3">
        <f t="shared" si="3"/>
        <v>323</v>
      </c>
      <c r="F8" s="87">
        <f t="shared" si="3"/>
        <v>1475</v>
      </c>
      <c r="G8" s="1">
        <f t="shared" si="3"/>
        <v>767</v>
      </c>
      <c r="H8" s="3">
        <f t="shared" si="3"/>
        <v>708</v>
      </c>
      <c r="I8" s="87">
        <f t="shared" si="3"/>
        <v>1</v>
      </c>
      <c r="J8" s="1">
        <f t="shared" si="3"/>
        <v>1</v>
      </c>
      <c r="K8" s="3">
        <f t="shared" si="3"/>
        <v>0</v>
      </c>
      <c r="L8" s="87">
        <f t="shared" si="3"/>
        <v>0</v>
      </c>
      <c r="M8" s="1">
        <f t="shared" si="3"/>
        <v>0</v>
      </c>
      <c r="N8" s="3">
        <f t="shared" si="3"/>
        <v>0</v>
      </c>
      <c r="O8" s="88">
        <f t="shared" si="2"/>
        <v>-815</v>
      </c>
      <c r="P8" s="87">
        <f>P22</f>
        <v>18</v>
      </c>
      <c r="Q8" s="1">
        <f>Q22</f>
        <v>3</v>
      </c>
      <c r="R8" s="3">
        <f>R22</f>
        <v>15</v>
      </c>
      <c r="S8" s="5">
        <f>S22</f>
        <v>544</v>
      </c>
      <c r="T8" s="5">
        <f>T22</f>
        <v>232</v>
      </c>
      <c r="U8" s="585" t="str">
        <f aca="true" t="shared" si="4" ref="U8:U14">+A8</f>
        <v>熱海伊東圏域</v>
      </c>
      <c r="V8" s="586"/>
    </row>
    <row r="9" spans="1:22" ht="15" customHeight="1">
      <c r="A9" s="585" t="s">
        <v>17</v>
      </c>
      <c r="B9" s="586"/>
      <c r="C9" s="87">
        <f aca="true" t="shared" si="5" ref="C9:N9">C25+C34</f>
        <v>6093</v>
      </c>
      <c r="D9" s="1">
        <f t="shared" si="5"/>
        <v>3107</v>
      </c>
      <c r="E9" s="3">
        <f t="shared" si="5"/>
        <v>2986</v>
      </c>
      <c r="F9" s="87">
        <f t="shared" si="5"/>
        <v>5584</v>
      </c>
      <c r="G9" s="1">
        <f t="shared" si="5"/>
        <v>3116</v>
      </c>
      <c r="H9" s="3">
        <f t="shared" si="5"/>
        <v>2468</v>
      </c>
      <c r="I9" s="87">
        <f t="shared" si="5"/>
        <v>12</v>
      </c>
      <c r="J9" s="1">
        <f t="shared" si="5"/>
        <v>7</v>
      </c>
      <c r="K9" s="3">
        <f t="shared" si="5"/>
        <v>5</v>
      </c>
      <c r="L9" s="87">
        <f t="shared" si="5"/>
        <v>5</v>
      </c>
      <c r="M9" s="1">
        <f t="shared" si="5"/>
        <v>2</v>
      </c>
      <c r="N9" s="3">
        <f t="shared" si="5"/>
        <v>3</v>
      </c>
      <c r="O9" s="88">
        <f t="shared" si="2"/>
        <v>509</v>
      </c>
      <c r="P9" s="87">
        <f>P25+P34</f>
        <v>157</v>
      </c>
      <c r="Q9" s="1">
        <f>Q25+Q34</f>
        <v>81</v>
      </c>
      <c r="R9" s="3">
        <f>R25+R34</f>
        <v>76</v>
      </c>
      <c r="S9" s="5">
        <f>S25+S34</f>
        <v>4044</v>
      </c>
      <c r="T9" s="5">
        <f>T25+T34</f>
        <v>1434</v>
      </c>
      <c r="U9" s="585" t="str">
        <f t="shared" si="4"/>
        <v>駿東田方圏域</v>
      </c>
      <c r="V9" s="586"/>
    </row>
    <row r="10" spans="1:22" ht="15" customHeight="1">
      <c r="A10" s="585" t="s">
        <v>433</v>
      </c>
      <c r="B10" s="586"/>
      <c r="C10" s="87">
        <f>C37</f>
        <v>3461</v>
      </c>
      <c r="D10" s="1">
        <f aca="true" t="shared" si="6" ref="D10:T10">D37</f>
        <v>1734</v>
      </c>
      <c r="E10" s="3">
        <f t="shared" si="6"/>
        <v>1727</v>
      </c>
      <c r="F10" s="87">
        <f t="shared" si="6"/>
        <v>3042</v>
      </c>
      <c r="G10" s="1">
        <f t="shared" si="6"/>
        <v>1650</v>
      </c>
      <c r="H10" s="3">
        <f t="shared" si="6"/>
        <v>1392</v>
      </c>
      <c r="I10" s="87">
        <f>I37</f>
        <v>11</v>
      </c>
      <c r="J10" s="1">
        <f t="shared" si="6"/>
        <v>6</v>
      </c>
      <c r="K10" s="3">
        <f t="shared" si="6"/>
        <v>5</v>
      </c>
      <c r="L10" s="87">
        <f t="shared" si="6"/>
        <v>8</v>
      </c>
      <c r="M10" s="1">
        <f t="shared" si="6"/>
        <v>5</v>
      </c>
      <c r="N10" s="3">
        <f t="shared" si="6"/>
        <v>3</v>
      </c>
      <c r="O10" s="88">
        <f t="shared" si="2"/>
        <v>419</v>
      </c>
      <c r="P10" s="87">
        <f t="shared" si="6"/>
        <v>94</v>
      </c>
      <c r="Q10" s="1">
        <f t="shared" si="6"/>
        <v>44</v>
      </c>
      <c r="R10" s="3">
        <f t="shared" si="6"/>
        <v>50</v>
      </c>
      <c r="S10" s="5">
        <f t="shared" si="6"/>
        <v>2366</v>
      </c>
      <c r="T10" s="5">
        <f t="shared" si="6"/>
        <v>893</v>
      </c>
      <c r="U10" s="585" t="str">
        <f t="shared" si="4"/>
        <v>富士圏域</v>
      </c>
      <c r="V10" s="586"/>
    </row>
    <row r="11" spans="1:22" ht="15" customHeight="1">
      <c r="A11" s="585" t="s">
        <v>443</v>
      </c>
      <c r="B11" s="586"/>
      <c r="C11" s="4">
        <f aca="true" t="shared" si="7" ref="C11:N11">C42+C66</f>
        <v>5841</v>
      </c>
      <c r="D11" s="1">
        <f t="shared" si="7"/>
        <v>3007</v>
      </c>
      <c r="E11" s="89">
        <f t="shared" si="7"/>
        <v>2834</v>
      </c>
      <c r="F11" s="4">
        <f t="shared" si="7"/>
        <v>6233</v>
      </c>
      <c r="G11" s="1">
        <f t="shared" si="7"/>
        <v>3358</v>
      </c>
      <c r="H11" s="89">
        <f t="shared" si="7"/>
        <v>2875</v>
      </c>
      <c r="I11" s="4">
        <f t="shared" si="7"/>
        <v>18</v>
      </c>
      <c r="J11" s="1">
        <f t="shared" si="7"/>
        <v>11</v>
      </c>
      <c r="K11" s="3">
        <f t="shared" si="7"/>
        <v>7</v>
      </c>
      <c r="L11" s="4">
        <f t="shared" si="7"/>
        <v>8</v>
      </c>
      <c r="M11" s="1">
        <f t="shared" si="7"/>
        <v>5</v>
      </c>
      <c r="N11" s="89">
        <f t="shared" si="7"/>
        <v>3</v>
      </c>
      <c r="O11" s="88">
        <f t="shared" si="2"/>
        <v>-392</v>
      </c>
      <c r="P11" s="4">
        <f>P42+P66</f>
        <v>173</v>
      </c>
      <c r="Q11" s="1">
        <f>Q42+Q66</f>
        <v>79</v>
      </c>
      <c r="R11" s="89">
        <f>R42+R66</f>
        <v>94</v>
      </c>
      <c r="S11" s="87">
        <f>S42+S66</f>
        <v>4017</v>
      </c>
      <c r="T11" s="87">
        <f>T42+T66</f>
        <v>1402</v>
      </c>
      <c r="U11" s="585" t="str">
        <f t="shared" si="4"/>
        <v>静岡圏域</v>
      </c>
      <c r="V11" s="586"/>
    </row>
    <row r="12" spans="1:22" ht="15" customHeight="1">
      <c r="A12" s="585" t="s">
        <v>19</v>
      </c>
      <c r="B12" s="586"/>
      <c r="C12" s="4">
        <f>C62+C63+C64+C65+C67+C68+C69+C70+C71</f>
        <v>4020</v>
      </c>
      <c r="D12" s="1">
        <f aca="true" t="shared" si="8" ref="D12:N12">D62+D63+D64+D65+D67+D68+D69+D70+D71</f>
        <v>2045</v>
      </c>
      <c r="E12" s="89">
        <f t="shared" si="8"/>
        <v>1975</v>
      </c>
      <c r="F12" s="4">
        <f t="shared" si="8"/>
        <v>3997</v>
      </c>
      <c r="G12" s="1">
        <f t="shared" si="8"/>
        <v>2116</v>
      </c>
      <c r="H12" s="89">
        <f t="shared" si="8"/>
        <v>1881</v>
      </c>
      <c r="I12" s="4">
        <f>I62+I63+I64+I65+I67+I68+I69+I70+I71</f>
        <v>8</v>
      </c>
      <c r="J12" s="1">
        <f t="shared" si="8"/>
        <v>5</v>
      </c>
      <c r="K12" s="3">
        <f t="shared" si="8"/>
        <v>3</v>
      </c>
      <c r="L12" s="4">
        <f t="shared" si="8"/>
        <v>6</v>
      </c>
      <c r="M12" s="1">
        <f t="shared" si="8"/>
        <v>4</v>
      </c>
      <c r="N12" s="89">
        <f t="shared" si="8"/>
        <v>2</v>
      </c>
      <c r="O12" s="88">
        <f t="shared" si="2"/>
        <v>23</v>
      </c>
      <c r="P12" s="4">
        <f>P62+P63+P64+P65+P67+P68+P69+P70+P71</f>
        <v>103</v>
      </c>
      <c r="Q12" s="1">
        <f>Q62+Q63+Q64+Q65+Q67+Q68+Q69+Q70+Q71</f>
        <v>51</v>
      </c>
      <c r="R12" s="89">
        <f>R62+R63+R64+R65+R67+R68+R69+R70+R71</f>
        <v>52</v>
      </c>
      <c r="S12" s="87">
        <f>S62+S63+S64+S65+S67+S68+S69+S70+S71</f>
        <v>2474</v>
      </c>
      <c r="T12" s="87">
        <f>T62+T63+T64+T65+T67+T68+T69+T70+T71</f>
        <v>834</v>
      </c>
      <c r="U12" s="585" t="str">
        <f t="shared" si="4"/>
        <v>志太榛原圏域</v>
      </c>
      <c r="V12" s="586"/>
    </row>
    <row r="13" spans="1:22" ht="15" customHeight="1">
      <c r="A13" s="585" t="s">
        <v>434</v>
      </c>
      <c r="B13" s="586"/>
      <c r="C13" s="87">
        <f aca="true" t="shared" si="9" ref="C13:N13">+C73+C74+C75+C77+C78+C79</f>
        <v>4391</v>
      </c>
      <c r="D13" s="1">
        <f t="shared" si="9"/>
        <v>2259</v>
      </c>
      <c r="E13" s="3">
        <f t="shared" si="9"/>
        <v>2132</v>
      </c>
      <c r="F13" s="87">
        <f t="shared" si="9"/>
        <v>3822</v>
      </c>
      <c r="G13" s="1">
        <f t="shared" si="9"/>
        <v>2004</v>
      </c>
      <c r="H13" s="3">
        <f t="shared" si="9"/>
        <v>1818</v>
      </c>
      <c r="I13" s="87">
        <f>+I73+I74+I75+I77+I78+I79</f>
        <v>15</v>
      </c>
      <c r="J13" s="1">
        <f t="shared" si="9"/>
        <v>9</v>
      </c>
      <c r="K13" s="3">
        <f t="shared" si="9"/>
        <v>6</v>
      </c>
      <c r="L13" s="87">
        <f t="shared" si="9"/>
        <v>8</v>
      </c>
      <c r="M13" s="1">
        <f t="shared" si="9"/>
        <v>4</v>
      </c>
      <c r="N13" s="3">
        <f t="shared" si="9"/>
        <v>4</v>
      </c>
      <c r="O13" s="88">
        <f t="shared" si="2"/>
        <v>569</v>
      </c>
      <c r="P13" s="87">
        <f>+P73+P74+P75+P77+P78+P79</f>
        <v>94</v>
      </c>
      <c r="Q13" s="1">
        <f>+Q73+Q74+Q75+Q77+Q78+Q79</f>
        <v>51</v>
      </c>
      <c r="R13" s="3">
        <f>+R73+R74+R75+R77+R78+R79</f>
        <v>43</v>
      </c>
      <c r="S13" s="5">
        <f>+S73+S74+S75+S77+S78+S79</f>
        <v>2745</v>
      </c>
      <c r="T13" s="5">
        <f>+T73+T74+T75+T77+T78+T79</f>
        <v>744</v>
      </c>
      <c r="U13" s="585" t="str">
        <f t="shared" si="4"/>
        <v>中東遠圏域</v>
      </c>
      <c r="V13" s="586"/>
    </row>
    <row r="14" spans="1:22" ht="15" customHeight="1">
      <c r="A14" s="587" t="s">
        <v>497</v>
      </c>
      <c r="B14" s="588"/>
      <c r="C14" s="79">
        <f aca="true" t="shared" si="10" ref="C14:N14">C81+C76+C80</f>
        <v>7986</v>
      </c>
      <c r="D14" s="80">
        <f t="shared" si="10"/>
        <v>4089</v>
      </c>
      <c r="E14" s="81">
        <f t="shared" si="10"/>
        <v>3897</v>
      </c>
      <c r="F14" s="79">
        <f t="shared" si="10"/>
        <v>6736</v>
      </c>
      <c r="G14" s="80">
        <f t="shared" si="10"/>
        <v>3531</v>
      </c>
      <c r="H14" s="81">
        <f t="shared" si="10"/>
        <v>3205</v>
      </c>
      <c r="I14" s="79">
        <f>I81+I76+I80</f>
        <v>21</v>
      </c>
      <c r="J14" s="80">
        <f t="shared" si="10"/>
        <v>10</v>
      </c>
      <c r="K14" s="81">
        <f t="shared" si="10"/>
        <v>11</v>
      </c>
      <c r="L14" s="79">
        <f t="shared" si="10"/>
        <v>8</v>
      </c>
      <c r="M14" s="80">
        <f t="shared" si="10"/>
        <v>4</v>
      </c>
      <c r="N14" s="81">
        <f t="shared" si="10"/>
        <v>4</v>
      </c>
      <c r="O14" s="90">
        <f t="shared" si="2"/>
        <v>1250</v>
      </c>
      <c r="P14" s="79">
        <f>P81+P76+P80</f>
        <v>187</v>
      </c>
      <c r="Q14" s="80">
        <f>Q81+Q76+Q80</f>
        <v>82</v>
      </c>
      <c r="R14" s="81">
        <f>R81+R76+R80</f>
        <v>105</v>
      </c>
      <c r="S14" s="91">
        <f>S81+S76+S80</f>
        <v>5172</v>
      </c>
      <c r="T14" s="91">
        <f>T81+T76+T80</f>
        <v>1558</v>
      </c>
      <c r="U14" s="587" t="str">
        <f t="shared" si="4"/>
        <v>西部圏域</v>
      </c>
      <c r="V14" s="588"/>
    </row>
    <row r="15" spans="1:22" ht="15" customHeight="1">
      <c r="A15" s="585" t="s">
        <v>444</v>
      </c>
      <c r="B15" s="589"/>
      <c r="C15" s="87">
        <f>SUM(C16:C21)</f>
        <v>453</v>
      </c>
      <c r="D15" s="1">
        <f>SUM(D16:D21)</f>
        <v>225</v>
      </c>
      <c r="E15" s="2">
        <f>SUM(E16:E21)</f>
        <v>228</v>
      </c>
      <c r="F15" s="87">
        <f aca="true" t="shared" si="11" ref="F15:F41">SUM(G15:H15)</f>
        <v>1112</v>
      </c>
      <c r="G15" s="1">
        <f>SUM(G16:G21)</f>
        <v>591</v>
      </c>
      <c r="H15" s="2">
        <f>SUM(H16:H21)</f>
        <v>521</v>
      </c>
      <c r="I15" s="87">
        <f aca="true" t="shared" si="12" ref="I15:I41">SUM(J15:K15)</f>
        <v>1</v>
      </c>
      <c r="J15" s="1">
        <f>SUM(J16:J21)</f>
        <v>1</v>
      </c>
      <c r="K15" s="3">
        <f>SUM(K16:K21)</f>
        <v>0</v>
      </c>
      <c r="L15" s="87">
        <f aca="true" t="shared" si="13" ref="L15:L41">SUM(M15:N15)</f>
        <v>0</v>
      </c>
      <c r="M15" s="1">
        <f>SUM(M16:M21)</f>
        <v>0</v>
      </c>
      <c r="N15" s="3">
        <f>SUM(N16:N21)</f>
        <v>0</v>
      </c>
      <c r="O15" s="88">
        <f t="shared" si="2"/>
        <v>-659</v>
      </c>
      <c r="P15" s="87">
        <f aca="true" t="shared" si="14" ref="P15:P46">SUM(Q15:R15)</f>
        <v>14</v>
      </c>
      <c r="Q15" s="1">
        <f>SUM(Q16:Q21)</f>
        <v>10</v>
      </c>
      <c r="R15" s="2">
        <f>SUM(R16:R21)</f>
        <v>4</v>
      </c>
      <c r="S15" s="4">
        <f>SUM(S16:S21)</f>
        <v>301</v>
      </c>
      <c r="T15" s="5">
        <f>SUM(T16:T21)</f>
        <v>184</v>
      </c>
      <c r="U15" s="585" t="s">
        <v>444</v>
      </c>
      <c r="V15" s="589"/>
    </row>
    <row r="16" spans="1:22" ht="15" customHeight="1">
      <c r="A16" s="33"/>
      <c r="B16" s="31" t="s">
        <v>21</v>
      </c>
      <c r="C16" s="87">
        <f aca="true" t="shared" si="15" ref="C16:C41">SUM(D16:E16)</f>
        <v>146</v>
      </c>
      <c r="D16" s="230">
        <v>74</v>
      </c>
      <c r="E16" s="231">
        <v>72</v>
      </c>
      <c r="F16" s="87">
        <f t="shared" si="11"/>
        <v>339</v>
      </c>
      <c r="G16" s="230">
        <v>165</v>
      </c>
      <c r="H16" s="231">
        <v>174</v>
      </c>
      <c r="I16" s="87">
        <f t="shared" si="12"/>
        <v>1</v>
      </c>
      <c r="J16" s="230">
        <v>1</v>
      </c>
      <c r="K16" s="232">
        <v>0</v>
      </c>
      <c r="L16" s="87">
        <f t="shared" si="13"/>
        <v>0</v>
      </c>
      <c r="M16" s="230">
        <v>0</v>
      </c>
      <c r="N16" s="232">
        <v>0</v>
      </c>
      <c r="O16" s="88">
        <f t="shared" si="2"/>
        <v>-193</v>
      </c>
      <c r="P16" s="87">
        <f t="shared" si="14"/>
        <v>8</v>
      </c>
      <c r="Q16" s="230">
        <v>6</v>
      </c>
      <c r="R16" s="231">
        <v>2</v>
      </c>
      <c r="S16" s="233">
        <v>115</v>
      </c>
      <c r="T16" s="234">
        <v>72</v>
      </c>
      <c r="U16" s="6" t="s">
        <v>21</v>
      </c>
      <c r="V16" s="7"/>
    </row>
    <row r="17" spans="1:22" ht="15" customHeight="1">
      <c r="A17" s="33"/>
      <c r="B17" s="31" t="s">
        <v>22</v>
      </c>
      <c r="C17" s="87">
        <f t="shared" si="15"/>
        <v>89</v>
      </c>
      <c r="D17" s="230">
        <v>39</v>
      </c>
      <c r="E17" s="231">
        <v>50</v>
      </c>
      <c r="F17" s="87">
        <f t="shared" si="11"/>
        <v>209</v>
      </c>
      <c r="G17" s="230">
        <v>127</v>
      </c>
      <c r="H17" s="231">
        <v>82</v>
      </c>
      <c r="I17" s="87">
        <f t="shared" si="12"/>
        <v>0</v>
      </c>
      <c r="J17" s="230">
        <v>0</v>
      </c>
      <c r="K17" s="232">
        <v>0</v>
      </c>
      <c r="L17" s="87">
        <f t="shared" si="13"/>
        <v>0</v>
      </c>
      <c r="M17" s="230">
        <v>0</v>
      </c>
      <c r="N17" s="232">
        <v>0</v>
      </c>
      <c r="O17" s="88">
        <f t="shared" si="2"/>
        <v>-120</v>
      </c>
      <c r="P17" s="87">
        <f t="shared" si="14"/>
        <v>1</v>
      </c>
      <c r="Q17" s="230">
        <v>0</v>
      </c>
      <c r="R17" s="231">
        <v>1</v>
      </c>
      <c r="S17" s="233">
        <v>45</v>
      </c>
      <c r="T17" s="234">
        <v>38</v>
      </c>
      <c r="U17" s="6" t="s">
        <v>22</v>
      </c>
      <c r="V17" s="7"/>
    </row>
    <row r="18" spans="1:22" ht="15" customHeight="1">
      <c r="A18" s="33"/>
      <c r="B18" s="31" t="s">
        <v>23</v>
      </c>
      <c r="C18" s="87">
        <f t="shared" si="15"/>
        <v>59</v>
      </c>
      <c r="D18" s="230">
        <v>31</v>
      </c>
      <c r="E18" s="231">
        <v>28</v>
      </c>
      <c r="F18" s="87">
        <f t="shared" si="11"/>
        <v>118</v>
      </c>
      <c r="G18" s="230">
        <v>61</v>
      </c>
      <c r="H18" s="231">
        <v>57</v>
      </c>
      <c r="I18" s="87">
        <f t="shared" si="12"/>
        <v>0</v>
      </c>
      <c r="J18" s="230">
        <v>0</v>
      </c>
      <c r="K18" s="232">
        <v>0</v>
      </c>
      <c r="L18" s="87">
        <f t="shared" si="13"/>
        <v>0</v>
      </c>
      <c r="M18" s="230">
        <v>0</v>
      </c>
      <c r="N18" s="232">
        <v>0</v>
      </c>
      <c r="O18" s="88">
        <f t="shared" si="2"/>
        <v>-59</v>
      </c>
      <c r="P18" s="87">
        <f t="shared" si="14"/>
        <v>1</v>
      </c>
      <c r="Q18" s="230">
        <v>1</v>
      </c>
      <c r="R18" s="231">
        <v>0</v>
      </c>
      <c r="S18" s="233">
        <v>41</v>
      </c>
      <c r="T18" s="234">
        <v>16</v>
      </c>
      <c r="U18" s="6" t="s">
        <v>23</v>
      </c>
      <c r="V18" s="7"/>
    </row>
    <row r="19" spans="1:22" ht="15" customHeight="1">
      <c r="A19" s="33"/>
      <c r="B19" s="31" t="s">
        <v>24</v>
      </c>
      <c r="C19" s="87">
        <f t="shared" si="15"/>
        <v>66</v>
      </c>
      <c r="D19" s="230">
        <v>32</v>
      </c>
      <c r="E19" s="231">
        <v>34</v>
      </c>
      <c r="F19" s="87">
        <f t="shared" si="11"/>
        <v>160</v>
      </c>
      <c r="G19" s="230">
        <v>86</v>
      </c>
      <c r="H19" s="231">
        <v>74</v>
      </c>
      <c r="I19" s="87">
        <f t="shared" si="12"/>
        <v>0</v>
      </c>
      <c r="J19" s="230">
        <v>0</v>
      </c>
      <c r="K19" s="232">
        <v>0</v>
      </c>
      <c r="L19" s="87">
        <f t="shared" si="13"/>
        <v>0</v>
      </c>
      <c r="M19" s="230">
        <v>0</v>
      </c>
      <c r="N19" s="232">
        <v>0</v>
      </c>
      <c r="O19" s="88">
        <f t="shared" si="2"/>
        <v>-94</v>
      </c>
      <c r="P19" s="87">
        <f t="shared" si="14"/>
        <v>1</v>
      </c>
      <c r="Q19" s="230">
        <v>1</v>
      </c>
      <c r="R19" s="231">
        <v>0</v>
      </c>
      <c r="S19" s="233">
        <v>36</v>
      </c>
      <c r="T19" s="234">
        <v>20</v>
      </c>
      <c r="U19" s="6" t="s">
        <v>24</v>
      </c>
      <c r="V19" s="7"/>
    </row>
    <row r="20" spans="1:22" ht="15" customHeight="1">
      <c r="A20" s="33"/>
      <c r="B20" s="31" t="s">
        <v>25</v>
      </c>
      <c r="C20" s="87">
        <f t="shared" si="15"/>
        <v>50</v>
      </c>
      <c r="D20" s="230">
        <v>24</v>
      </c>
      <c r="E20" s="231">
        <v>26</v>
      </c>
      <c r="F20" s="87">
        <f t="shared" si="11"/>
        <v>126</v>
      </c>
      <c r="G20" s="230">
        <v>66</v>
      </c>
      <c r="H20" s="231">
        <v>60</v>
      </c>
      <c r="I20" s="87">
        <f t="shared" si="12"/>
        <v>0</v>
      </c>
      <c r="J20" s="230">
        <v>0</v>
      </c>
      <c r="K20" s="232">
        <v>0</v>
      </c>
      <c r="L20" s="87">
        <f t="shared" si="13"/>
        <v>0</v>
      </c>
      <c r="M20" s="230">
        <v>0</v>
      </c>
      <c r="N20" s="232">
        <v>0</v>
      </c>
      <c r="O20" s="88">
        <f t="shared" si="2"/>
        <v>-76</v>
      </c>
      <c r="P20" s="87">
        <f t="shared" si="14"/>
        <v>0</v>
      </c>
      <c r="Q20" s="230">
        <v>0</v>
      </c>
      <c r="R20" s="231">
        <v>0</v>
      </c>
      <c r="S20" s="233">
        <v>32</v>
      </c>
      <c r="T20" s="234">
        <v>14</v>
      </c>
      <c r="U20" s="6" t="s">
        <v>25</v>
      </c>
      <c r="V20" s="7"/>
    </row>
    <row r="21" spans="1:22" ht="15" customHeight="1">
      <c r="A21" s="34"/>
      <c r="B21" s="29" t="s">
        <v>26</v>
      </c>
      <c r="C21" s="79">
        <f t="shared" si="15"/>
        <v>43</v>
      </c>
      <c r="D21" s="235">
        <v>25</v>
      </c>
      <c r="E21" s="235">
        <v>18</v>
      </c>
      <c r="F21" s="79">
        <f t="shared" si="11"/>
        <v>160</v>
      </c>
      <c r="G21" s="235">
        <v>86</v>
      </c>
      <c r="H21" s="235">
        <v>74</v>
      </c>
      <c r="I21" s="79">
        <f t="shared" si="12"/>
        <v>0</v>
      </c>
      <c r="J21" s="235">
        <v>0</v>
      </c>
      <c r="K21" s="235">
        <v>0</v>
      </c>
      <c r="L21" s="79">
        <f t="shared" si="13"/>
        <v>0</v>
      </c>
      <c r="M21" s="235">
        <v>0</v>
      </c>
      <c r="N21" s="235">
        <v>0</v>
      </c>
      <c r="O21" s="90">
        <f t="shared" si="2"/>
        <v>-117</v>
      </c>
      <c r="P21" s="79">
        <f t="shared" si="14"/>
        <v>3</v>
      </c>
      <c r="Q21" s="235">
        <v>2</v>
      </c>
      <c r="R21" s="236">
        <v>1</v>
      </c>
      <c r="S21" s="239">
        <v>32</v>
      </c>
      <c r="T21" s="242">
        <v>24</v>
      </c>
      <c r="U21" s="32" t="s">
        <v>26</v>
      </c>
      <c r="V21" s="30"/>
    </row>
    <row r="22" spans="1:22" ht="15" customHeight="1">
      <c r="A22" s="585" t="s">
        <v>27</v>
      </c>
      <c r="B22" s="586"/>
      <c r="C22" s="87">
        <f t="shared" si="15"/>
        <v>660</v>
      </c>
      <c r="D22" s="1">
        <f>SUM(D23:D24)</f>
        <v>337</v>
      </c>
      <c r="E22" s="2">
        <f>SUM(E23:E24)</f>
        <v>323</v>
      </c>
      <c r="F22" s="87">
        <f t="shared" si="11"/>
        <v>1475</v>
      </c>
      <c r="G22" s="1">
        <f>SUM(G23:G24)</f>
        <v>767</v>
      </c>
      <c r="H22" s="2">
        <f>SUM(H23:H24)</f>
        <v>708</v>
      </c>
      <c r="I22" s="87">
        <f t="shared" si="12"/>
        <v>1</v>
      </c>
      <c r="J22" s="1">
        <f>SUM(J23:J24)</f>
        <v>1</v>
      </c>
      <c r="K22" s="3">
        <f>SUM(K23:K24)</f>
        <v>0</v>
      </c>
      <c r="L22" s="87">
        <f t="shared" si="13"/>
        <v>0</v>
      </c>
      <c r="M22" s="1">
        <f>SUM(M23:M24)</f>
        <v>0</v>
      </c>
      <c r="N22" s="3">
        <f>SUM(N23:N24)</f>
        <v>0</v>
      </c>
      <c r="O22" s="88">
        <f t="shared" si="2"/>
        <v>-815</v>
      </c>
      <c r="P22" s="87">
        <f t="shared" si="14"/>
        <v>18</v>
      </c>
      <c r="Q22" s="1">
        <f>SUM(Q23:Q24)</f>
        <v>3</v>
      </c>
      <c r="R22" s="2">
        <f>SUM(R23:R24)</f>
        <v>15</v>
      </c>
      <c r="S22" s="4">
        <f>SUM(S23:S24)</f>
        <v>544</v>
      </c>
      <c r="T22" s="5">
        <f>SUM(T23:T24)</f>
        <v>232</v>
      </c>
      <c r="U22" s="585" t="s">
        <v>27</v>
      </c>
      <c r="V22" s="586"/>
    </row>
    <row r="23" spans="1:22" ht="15" customHeight="1">
      <c r="A23" s="26"/>
      <c r="B23" s="31" t="s">
        <v>28</v>
      </c>
      <c r="C23" s="87">
        <f t="shared" si="15"/>
        <v>208</v>
      </c>
      <c r="D23" s="230">
        <v>110</v>
      </c>
      <c r="E23" s="231">
        <v>98</v>
      </c>
      <c r="F23" s="87">
        <f t="shared" si="11"/>
        <v>605</v>
      </c>
      <c r="G23" s="230">
        <v>310</v>
      </c>
      <c r="H23" s="231">
        <v>295</v>
      </c>
      <c r="I23" s="87">
        <f t="shared" si="12"/>
        <v>1</v>
      </c>
      <c r="J23" s="230">
        <v>1</v>
      </c>
      <c r="K23" s="232">
        <v>0</v>
      </c>
      <c r="L23" s="87">
        <f t="shared" si="13"/>
        <v>0</v>
      </c>
      <c r="M23" s="230">
        <v>0</v>
      </c>
      <c r="N23" s="232">
        <v>0</v>
      </c>
      <c r="O23" s="88">
        <f t="shared" si="2"/>
        <v>-397</v>
      </c>
      <c r="P23" s="87">
        <f t="shared" si="14"/>
        <v>4</v>
      </c>
      <c r="Q23" s="230">
        <v>0</v>
      </c>
      <c r="R23" s="231">
        <v>4</v>
      </c>
      <c r="S23" s="233">
        <v>179</v>
      </c>
      <c r="T23" s="234">
        <v>70</v>
      </c>
      <c r="U23" s="6" t="s">
        <v>28</v>
      </c>
      <c r="V23" s="7"/>
    </row>
    <row r="24" spans="1:22" ht="15" customHeight="1">
      <c r="A24" s="28"/>
      <c r="B24" s="29" t="s">
        <v>29</v>
      </c>
      <c r="C24" s="79">
        <f t="shared" si="15"/>
        <v>452</v>
      </c>
      <c r="D24" s="235">
        <v>227</v>
      </c>
      <c r="E24" s="236">
        <v>225</v>
      </c>
      <c r="F24" s="79">
        <f t="shared" si="11"/>
        <v>870</v>
      </c>
      <c r="G24" s="235">
        <v>457</v>
      </c>
      <c r="H24" s="236">
        <v>413</v>
      </c>
      <c r="I24" s="79">
        <f t="shared" si="12"/>
        <v>0</v>
      </c>
      <c r="J24" s="235">
        <v>0</v>
      </c>
      <c r="K24" s="237">
        <v>0</v>
      </c>
      <c r="L24" s="79">
        <f t="shared" si="13"/>
        <v>0</v>
      </c>
      <c r="M24" s="235">
        <v>0</v>
      </c>
      <c r="N24" s="237">
        <v>0</v>
      </c>
      <c r="O24" s="90">
        <f t="shared" si="2"/>
        <v>-418</v>
      </c>
      <c r="P24" s="79">
        <f t="shared" si="14"/>
        <v>14</v>
      </c>
      <c r="Q24" s="235">
        <v>3</v>
      </c>
      <c r="R24" s="236">
        <v>11</v>
      </c>
      <c r="S24" s="238">
        <v>365</v>
      </c>
      <c r="T24" s="239">
        <v>162</v>
      </c>
      <c r="U24" s="6" t="s">
        <v>29</v>
      </c>
      <c r="V24" s="7"/>
    </row>
    <row r="25" spans="1:22" ht="15" customHeight="1">
      <c r="A25" s="558" t="s">
        <v>30</v>
      </c>
      <c r="B25" s="559"/>
      <c r="C25" s="92">
        <f t="shared" si="15"/>
        <v>5061</v>
      </c>
      <c r="D25" s="83">
        <f>SUM(D26:D33)</f>
        <v>2604</v>
      </c>
      <c r="E25" s="93">
        <f>SUM(E26:E33)</f>
        <v>2457</v>
      </c>
      <c r="F25" s="82">
        <f t="shared" si="11"/>
        <v>4759</v>
      </c>
      <c r="G25" s="83">
        <f>SUM(G26:G33)</f>
        <v>2643</v>
      </c>
      <c r="H25" s="84">
        <f>SUM(H26:H33)</f>
        <v>2116</v>
      </c>
      <c r="I25" s="82">
        <f t="shared" si="12"/>
        <v>9</v>
      </c>
      <c r="J25" s="83">
        <f>SUM(J26:J33)</f>
        <v>6</v>
      </c>
      <c r="K25" s="84">
        <f>SUM(K26:K33)</f>
        <v>3</v>
      </c>
      <c r="L25" s="82">
        <f t="shared" si="13"/>
        <v>4</v>
      </c>
      <c r="M25" s="83">
        <f>SUM(M26:M33)</f>
        <v>2</v>
      </c>
      <c r="N25" s="84">
        <f>SUM(N26:N33)</f>
        <v>2</v>
      </c>
      <c r="O25" s="85">
        <f t="shared" si="2"/>
        <v>302</v>
      </c>
      <c r="P25" s="82">
        <f t="shared" si="14"/>
        <v>130</v>
      </c>
      <c r="Q25" s="83">
        <f>SUM(Q26:Q33)</f>
        <v>58</v>
      </c>
      <c r="R25" s="84">
        <f>SUM(R26:R33)</f>
        <v>72</v>
      </c>
      <c r="S25" s="63">
        <f>SUM(S26:S33)</f>
        <v>3343</v>
      </c>
      <c r="T25" s="86">
        <f>SUM(T26:T33)</f>
        <v>1216</v>
      </c>
      <c r="U25" s="558" t="s">
        <v>30</v>
      </c>
      <c r="V25" s="559"/>
    </row>
    <row r="26" spans="1:22" ht="15" customHeight="1">
      <c r="A26" s="26"/>
      <c r="B26" s="7" t="s">
        <v>31</v>
      </c>
      <c r="C26" s="87">
        <f t="shared" si="15"/>
        <v>1763</v>
      </c>
      <c r="D26" s="230">
        <v>886</v>
      </c>
      <c r="E26" s="231">
        <v>877</v>
      </c>
      <c r="F26" s="87">
        <f t="shared" si="11"/>
        <v>1907</v>
      </c>
      <c r="G26" s="230">
        <v>1048</v>
      </c>
      <c r="H26" s="232">
        <v>859</v>
      </c>
      <c r="I26" s="87">
        <f t="shared" si="12"/>
        <v>2</v>
      </c>
      <c r="J26" s="230">
        <v>1</v>
      </c>
      <c r="K26" s="232">
        <v>1</v>
      </c>
      <c r="L26" s="87">
        <f t="shared" si="13"/>
        <v>1</v>
      </c>
      <c r="M26" s="230">
        <v>0</v>
      </c>
      <c r="N26" s="232">
        <v>1</v>
      </c>
      <c r="O26" s="88">
        <f t="shared" si="2"/>
        <v>-144</v>
      </c>
      <c r="P26" s="87">
        <f t="shared" si="14"/>
        <v>40</v>
      </c>
      <c r="Q26" s="230">
        <v>14</v>
      </c>
      <c r="R26" s="232">
        <v>26</v>
      </c>
      <c r="S26" s="240">
        <v>1254</v>
      </c>
      <c r="T26" s="234">
        <v>455</v>
      </c>
      <c r="U26" s="6" t="s">
        <v>31</v>
      </c>
      <c r="V26" s="7"/>
    </row>
    <row r="27" spans="1:22" ht="15" customHeight="1">
      <c r="A27" s="26"/>
      <c r="B27" s="7" t="s">
        <v>32</v>
      </c>
      <c r="C27" s="87">
        <f t="shared" si="15"/>
        <v>981</v>
      </c>
      <c r="D27" s="230">
        <v>508</v>
      </c>
      <c r="E27" s="231">
        <v>473</v>
      </c>
      <c r="F27" s="87">
        <f t="shared" si="11"/>
        <v>882</v>
      </c>
      <c r="G27" s="230">
        <v>494</v>
      </c>
      <c r="H27" s="232">
        <v>388</v>
      </c>
      <c r="I27" s="87">
        <f t="shared" si="12"/>
        <v>2</v>
      </c>
      <c r="J27" s="230">
        <v>1</v>
      </c>
      <c r="K27" s="232">
        <v>1</v>
      </c>
      <c r="L27" s="87">
        <f t="shared" si="13"/>
        <v>0</v>
      </c>
      <c r="M27" s="230">
        <v>0</v>
      </c>
      <c r="N27" s="232">
        <v>0</v>
      </c>
      <c r="O27" s="88">
        <f t="shared" si="2"/>
        <v>99</v>
      </c>
      <c r="P27" s="87">
        <f t="shared" si="14"/>
        <v>29</v>
      </c>
      <c r="Q27" s="230">
        <v>19</v>
      </c>
      <c r="R27" s="232">
        <v>10</v>
      </c>
      <c r="S27" s="240">
        <v>621</v>
      </c>
      <c r="T27" s="234">
        <v>236</v>
      </c>
      <c r="U27" s="6" t="s">
        <v>32</v>
      </c>
      <c r="V27" s="7"/>
    </row>
    <row r="28" spans="1:22" ht="15" customHeight="1">
      <c r="A28" s="26"/>
      <c r="B28" s="7" t="s">
        <v>33</v>
      </c>
      <c r="C28" s="87">
        <f t="shared" si="15"/>
        <v>555</v>
      </c>
      <c r="D28" s="230">
        <v>281</v>
      </c>
      <c r="E28" s="231">
        <v>274</v>
      </c>
      <c r="F28" s="87">
        <f t="shared" si="11"/>
        <v>353</v>
      </c>
      <c r="G28" s="230">
        <v>202</v>
      </c>
      <c r="H28" s="232">
        <v>151</v>
      </c>
      <c r="I28" s="87">
        <f t="shared" si="12"/>
        <v>1</v>
      </c>
      <c r="J28" s="230">
        <v>1</v>
      </c>
      <c r="K28" s="232">
        <v>0</v>
      </c>
      <c r="L28" s="87">
        <f t="shared" si="13"/>
        <v>0</v>
      </c>
      <c r="M28" s="230">
        <v>0</v>
      </c>
      <c r="N28" s="232">
        <v>0</v>
      </c>
      <c r="O28" s="88">
        <f t="shared" si="2"/>
        <v>202</v>
      </c>
      <c r="P28" s="87">
        <f t="shared" si="14"/>
        <v>10</v>
      </c>
      <c r="Q28" s="230">
        <v>5</v>
      </c>
      <c r="R28" s="232">
        <v>5</v>
      </c>
      <c r="S28" s="240">
        <v>385</v>
      </c>
      <c r="T28" s="234">
        <v>96</v>
      </c>
      <c r="U28" s="6" t="s">
        <v>33</v>
      </c>
      <c r="V28" s="7"/>
    </row>
    <row r="29" spans="1:22" ht="15" customHeight="1">
      <c r="A29" s="26"/>
      <c r="B29" s="7" t="s">
        <v>417</v>
      </c>
      <c r="C29" s="87">
        <f t="shared" si="15"/>
        <v>188</v>
      </c>
      <c r="D29" s="230">
        <v>92</v>
      </c>
      <c r="E29" s="231">
        <v>96</v>
      </c>
      <c r="F29" s="87">
        <f t="shared" si="11"/>
        <v>433</v>
      </c>
      <c r="G29" s="230">
        <v>219</v>
      </c>
      <c r="H29" s="232">
        <v>214</v>
      </c>
      <c r="I29" s="87">
        <f t="shared" si="12"/>
        <v>0</v>
      </c>
      <c r="J29" s="230">
        <v>0</v>
      </c>
      <c r="K29" s="232">
        <v>0</v>
      </c>
      <c r="L29" s="87">
        <f t="shared" si="13"/>
        <v>0</v>
      </c>
      <c r="M29" s="230">
        <v>0</v>
      </c>
      <c r="N29" s="232">
        <v>0</v>
      </c>
      <c r="O29" s="88">
        <f t="shared" si="2"/>
        <v>-245</v>
      </c>
      <c r="P29" s="87">
        <f t="shared" si="14"/>
        <v>6</v>
      </c>
      <c r="Q29" s="230">
        <v>2</v>
      </c>
      <c r="R29" s="232">
        <v>4</v>
      </c>
      <c r="S29" s="240">
        <v>154</v>
      </c>
      <c r="T29" s="234">
        <v>67</v>
      </c>
      <c r="U29" s="6" t="s">
        <v>417</v>
      </c>
      <c r="V29" s="7"/>
    </row>
    <row r="30" spans="1:22" ht="15" customHeight="1">
      <c r="A30" s="26"/>
      <c r="B30" s="7" t="s">
        <v>421</v>
      </c>
      <c r="C30" s="87">
        <f t="shared" si="15"/>
        <v>437</v>
      </c>
      <c r="D30" s="230">
        <v>222</v>
      </c>
      <c r="E30" s="231">
        <v>215</v>
      </c>
      <c r="F30" s="87">
        <f t="shared" si="11"/>
        <v>443</v>
      </c>
      <c r="G30" s="230">
        <v>262</v>
      </c>
      <c r="H30" s="232">
        <v>181</v>
      </c>
      <c r="I30" s="87">
        <f t="shared" si="12"/>
        <v>2</v>
      </c>
      <c r="J30" s="230">
        <v>2</v>
      </c>
      <c r="K30" s="232">
        <v>0</v>
      </c>
      <c r="L30" s="87">
        <f t="shared" si="13"/>
        <v>1</v>
      </c>
      <c r="M30" s="230">
        <v>1</v>
      </c>
      <c r="N30" s="232">
        <v>0</v>
      </c>
      <c r="O30" s="88">
        <f t="shared" si="2"/>
        <v>-6</v>
      </c>
      <c r="P30" s="87">
        <f t="shared" si="14"/>
        <v>11</v>
      </c>
      <c r="Q30" s="230">
        <v>5</v>
      </c>
      <c r="R30" s="232">
        <v>6</v>
      </c>
      <c r="S30" s="240">
        <v>262</v>
      </c>
      <c r="T30" s="234">
        <v>115</v>
      </c>
      <c r="U30" s="6" t="s">
        <v>421</v>
      </c>
      <c r="V30" s="7"/>
    </row>
    <row r="31" spans="1:22" ht="15" customHeight="1">
      <c r="A31" s="26"/>
      <c r="B31" s="7" t="s">
        <v>34</v>
      </c>
      <c r="C31" s="87">
        <f t="shared" si="15"/>
        <v>309</v>
      </c>
      <c r="D31" s="230">
        <v>175</v>
      </c>
      <c r="E31" s="231">
        <v>134</v>
      </c>
      <c r="F31" s="87">
        <f t="shared" si="11"/>
        <v>304</v>
      </c>
      <c r="G31" s="230">
        <v>163</v>
      </c>
      <c r="H31" s="232">
        <v>141</v>
      </c>
      <c r="I31" s="87">
        <f t="shared" si="12"/>
        <v>1</v>
      </c>
      <c r="J31" s="230">
        <v>1</v>
      </c>
      <c r="K31" s="232">
        <v>0</v>
      </c>
      <c r="L31" s="87">
        <f t="shared" si="13"/>
        <v>1</v>
      </c>
      <c r="M31" s="230">
        <v>1</v>
      </c>
      <c r="N31" s="232">
        <v>0</v>
      </c>
      <c r="O31" s="88">
        <f t="shared" si="2"/>
        <v>5</v>
      </c>
      <c r="P31" s="87">
        <f t="shared" si="14"/>
        <v>17</v>
      </c>
      <c r="Q31" s="230">
        <v>5</v>
      </c>
      <c r="R31" s="232">
        <v>12</v>
      </c>
      <c r="S31" s="240">
        <v>179</v>
      </c>
      <c r="T31" s="234">
        <v>75</v>
      </c>
      <c r="U31" s="6" t="s">
        <v>34</v>
      </c>
      <c r="V31" s="7"/>
    </row>
    <row r="32" spans="1:22" ht="15" customHeight="1">
      <c r="A32" s="26"/>
      <c r="B32" s="7" t="s">
        <v>35</v>
      </c>
      <c r="C32" s="87">
        <f t="shared" si="15"/>
        <v>336</v>
      </c>
      <c r="D32" s="230">
        <v>184</v>
      </c>
      <c r="E32" s="231">
        <v>152</v>
      </c>
      <c r="F32" s="87">
        <f t="shared" si="11"/>
        <v>200</v>
      </c>
      <c r="G32" s="230">
        <v>116</v>
      </c>
      <c r="H32" s="232">
        <v>84</v>
      </c>
      <c r="I32" s="87">
        <f t="shared" si="12"/>
        <v>0</v>
      </c>
      <c r="J32" s="230">
        <v>0</v>
      </c>
      <c r="K32" s="232">
        <v>0</v>
      </c>
      <c r="L32" s="87">
        <f t="shared" si="13"/>
        <v>0</v>
      </c>
      <c r="M32" s="230">
        <v>0</v>
      </c>
      <c r="N32" s="232">
        <v>0</v>
      </c>
      <c r="O32" s="88">
        <f t="shared" si="2"/>
        <v>136</v>
      </c>
      <c r="P32" s="87">
        <f t="shared" si="14"/>
        <v>6</v>
      </c>
      <c r="Q32" s="230">
        <v>1</v>
      </c>
      <c r="R32" s="232">
        <v>5</v>
      </c>
      <c r="S32" s="240">
        <v>207</v>
      </c>
      <c r="T32" s="234">
        <v>88</v>
      </c>
      <c r="U32" s="6" t="s">
        <v>35</v>
      </c>
      <c r="V32" s="7"/>
    </row>
    <row r="33" spans="1:22" ht="15" customHeight="1">
      <c r="A33" s="28"/>
      <c r="B33" s="30" t="s">
        <v>36</v>
      </c>
      <c r="C33" s="79">
        <f t="shared" si="15"/>
        <v>492</v>
      </c>
      <c r="D33" s="230">
        <v>256</v>
      </c>
      <c r="E33" s="231">
        <v>236</v>
      </c>
      <c r="F33" s="79">
        <f t="shared" si="11"/>
        <v>237</v>
      </c>
      <c r="G33" s="230">
        <v>139</v>
      </c>
      <c r="H33" s="232">
        <v>98</v>
      </c>
      <c r="I33" s="79">
        <f t="shared" si="12"/>
        <v>1</v>
      </c>
      <c r="J33" s="230">
        <v>0</v>
      </c>
      <c r="K33" s="232">
        <v>1</v>
      </c>
      <c r="L33" s="79">
        <f t="shared" si="13"/>
        <v>1</v>
      </c>
      <c r="M33" s="230">
        <v>0</v>
      </c>
      <c r="N33" s="232">
        <v>1</v>
      </c>
      <c r="O33" s="90">
        <f t="shared" si="2"/>
        <v>255</v>
      </c>
      <c r="P33" s="79">
        <f t="shared" si="14"/>
        <v>11</v>
      </c>
      <c r="Q33" s="230">
        <v>7</v>
      </c>
      <c r="R33" s="232">
        <v>4</v>
      </c>
      <c r="S33" s="240">
        <v>281</v>
      </c>
      <c r="T33" s="234">
        <v>84</v>
      </c>
      <c r="U33" s="32" t="s">
        <v>36</v>
      </c>
      <c r="V33" s="30"/>
    </row>
    <row r="34" spans="1:22" ht="15" customHeight="1">
      <c r="A34" s="558" t="s">
        <v>37</v>
      </c>
      <c r="B34" s="559"/>
      <c r="C34" s="92">
        <f t="shared" si="15"/>
        <v>1032</v>
      </c>
      <c r="D34" s="83">
        <f>SUM(D35:D36)</f>
        <v>503</v>
      </c>
      <c r="E34" s="93">
        <f>SUM(E35:E36)</f>
        <v>529</v>
      </c>
      <c r="F34" s="82">
        <f t="shared" si="11"/>
        <v>825</v>
      </c>
      <c r="G34" s="83">
        <f>SUM(G35:G36)</f>
        <v>473</v>
      </c>
      <c r="H34" s="84">
        <f>SUM(H35:H36)</f>
        <v>352</v>
      </c>
      <c r="I34" s="82">
        <f t="shared" si="12"/>
        <v>3</v>
      </c>
      <c r="J34" s="83">
        <f>SUM(J35:J36)</f>
        <v>1</v>
      </c>
      <c r="K34" s="84">
        <f>SUM(K35:K36)</f>
        <v>2</v>
      </c>
      <c r="L34" s="82">
        <f t="shared" si="13"/>
        <v>1</v>
      </c>
      <c r="M34" s="83">
        <f>SUM(M35:M36)</f>
        <v>0</v>
      </c>
      <c r="N34" s="84">
        <f>SUM(N35:N36)</f>
        <v>1</v>
      </c>
      <c r="O34" s="85">
        <f t="shared" si="2"/>
        <v>207</v>
      </c>
      <c r="P34" s="82">
        <f t="shared" si="14"/>
        <v>27</v>
      </c>
      <c r="Q34" s="83">
        <f>SUM(Q35:Q36)</f>
        <v>23</v>
      </c>
      <c r="R34" s="84">
        <f>SUM(R35:R36)</f>
        <v>4</v>
      </c>
      <c r="S34" s="63">
        <f>SUM(S35:S36)</f>
        <v>701</v>
      </c>
      <c r="T34" s="86">
        <f>SUM(T35:T36)</f>
        <v>218</v>
      </c>
      <c r="U34" s="585" t="s">
        <v>37</v>
      </c>
      <c r="V34" s="586"/>
    </row>
    <row r="35" spans="1:22" ht="15" customHeight="1">
      <c r="A35" s="26"/>
      <c r="B35" s="7" t="s">
        <v>38</v>
      </c>
      <c r="C35" s="87">
        <f t="shared" si="15"/>
        <v>856</v>
      </c>
      <c r="D35" s="230">
        <v>414</v>
      </c>
      <c r="E35" s="231">
        <v>442</v>
      </c>
      <c r="F35" s="87">
        <f t="shared" si="11"/>
        <v>625</v>
      </c>
      <c r="G35" s="230">
        <v>360</v>
      </c>
      <c r="H35" s="232">
        <v>265</v>
      </c>
      <c r="I35" s="87">
        <f t="shared" si="12"/>
        <v>3</v>
      </c>
      <c r="J35" s="230">
        <v>1</v>
      </c>
      <c r="K35" s="232">
        <v>2</v>
      </c>
      <c r="L35" s="87">
        <f t="shared" si="13"/>
        <v>1</v>
      </c>
      <c r="M35" s="230">
        <v>0</v>
      </c>
      <c r="N35" s="232">
        <v>1</v>
      </c>
      <c r="O35" s="88">
        <f t="shared" si="2"/>
        <v>231</v>
      </c>
      <c r="P35" s="87">
        <f t="shared" si="14"/>
        <v>22</v>
      </c>
      <c r="Q35" s="230">
        <v>18</v>
      </c>
      <c r="R35" s="232">
        <v>4</v>
      </c>
      <c r="S35" s="240">
        <v>594</v>
      </c>
      <c r="T35" s="234">
        <v>185</v>
      </c>
      <c r="U35" s="6" t="s">
        <v>38</v>
      </c>
      <c r="V35" s="7"/>
    </row>
    <row r="36" spans="1:22" ht="15" customHeight="1">
      <c r="A36" s="28"/>
      <c r="B36" s="30" t="s">
        <v>39</v>
      </c>
      <c r="C36" s="79">
        <f t="shared" si="15"/>
        <v>176</v>
      </c>
      <c r="D36" s="235">
        <v>89</v>
      </c>
      <c r="E36" s="236">
        <v>87</v>
      </c>
      <c r="F36" s="79">
        <f t="shared" si="11"/>
        <v>200</v>
      </c>
      <c r="G36" s="235">
        <v>113</v>
      </c>
      <c r="H36" s="237">
        <v>87</v>
      </c>
      <c r="I36" s="79">
        <f t="shared" si="12"/>
        <v>0</v>
      </c>
      <c r="J36" s="235">
        <v>0</v>
      </c>
      <c r="K36" s="237">
        <v>0</v>
      </c>
      <c r="L36" s="79">
        <f t="shared" si="13"/>
        <v>0</v>
      </c>
      <c r="M36" s="235">
        <v>0</v>
      </c>
      <c r="N36" s="237">
        <v>0</v>
      </c>
      <c r="O36" s="90">
        <f t="shared" si="2"/>
        <v>-24</v>
      </c>
      <c r="P36" s="79">
        <f t="shared" si="14"/>
        <v>5</v>
      </c>
      <c r="Q36" s="235">
        <v>5</v>
      </c>
      <c r="R36" s="237">
        <v>0</v>
      </c>
      <c r="S36" s="241">
        <v>107</v>
      </c>
      <c r="T36" s="239">
        <v>33</v>
      </c>
      <c r="U36" s="32" t="s">
        <v>39</v>
      </c>
      <c r="V36" s="30"/>
    </row>
    <row r="37" spans="1:22" ht="15" customHeight="1">
      <c r="A37" s="558" t="s">
        <v>40</v>
      </c>
      <c r="B37" s="559"/>
      <c r="C37" s="82">
        <f>SUM(D37:E37)</f>
        <v>3461</v>
      </c>
      <c r="D37" s="83">
        <f>SUM(D38:D41)</f>
        <v>1734</v>
      </c>
      <c r="E37" s="83">
        <f>SUM(E38:E41)</f>
        <v>1727</v>
      </c>
      <c r="F37" s="82">
        <f t="shared" si="11"/>
        <v>3042</v>
      </c>
      <c r="G37" s="83">
        <f>SUM(G38:G41)</f>
        <v>1650</v>
      </c>
      <c r="H37" s="83">
        <f>SUM(H38:H41)</f>
        <v>1392</v>
      </c>
      <c r="I37" s="82">
        <f t="shared" si="12"/>
        <v>11</v>
      </c>
      <c r="J37" s="83">
        <f>SUM(J38:J41)</f>
        <v>6</v>
      </c>
      <c r="K37" s="83">
        <f>SUM(K38:K41)</f>
        <v>5</v>
      </c>
      <c r="L37" s="82">
        <f t="shared" si="13"/>
        <v>8</v>
      </c>
      <c r="M37" s="83">
        <f>SUM(M38:M41)</f>
        <v>5</v>
      </c>
      <c r="N37" s="83">
        <f>SUM(N38:N41)</f>
        <v>3</v>
      </c>
      <c r="O37" s="85">
        <f>IF(C37-F37=0,"-",C37-F37)</f>
        <v>419</v>
      </c>
      <c r="P37" s="92">
        <f>SUM(Q37:R37)</f>
        <v>94</v>
      </c>
      <c r="Q37" s="83">
        <f>SUM(Q38:Q41)</f>
        <v>44</v>
      </c>
      <c r="R37" s="93">
        <f>SUM(R38:R41)</f>
        <v>50</v>
      </c>
      <c r="S37" s="86">
        <f>SUM(S38:S41)</f>
        <v>2366</v>
      </c>
      <c r="T37" s="92">
        <f>SUM(T38:T41)</f>
        <v>893</v>
      </c>
      <c r="U37" s="585" t="s">
        <v>40</v>
      </c>
      <c r="V37" s="586"/>
    </row>
    <row r="38" spans="1:22" ht="15" customHeight="1">
      <c r="A38" s="26"/>
      <c r="B38" s="27" t="s">
        <v>41</v>
      </c>
      <c r="C38" s="87">
        <f t="shared" si="15"/>
        <v>1120</v>
      </c>
      <c r="D38" s="230">
        <v>562</v>
      </c>
      <c r="E38" s="231">
        <v>558</v>
      </c>
      <c r="F38" s="87">
        <f t="shared" si="11"/>
        <v>983</v>
      </c>
      <c r="G38" s="230">
        <v>533</v>
      </c>
      <c r="H38" s="232">
        <v>450</v>
      </c>
      <c r="I38" s="87">
        <f t="shared" si="12"/>
        <v>5</v>
      </c>
      <c r="J38" s="230">
        <v>3</v>
      </c>
      <c r="K38" s="232">
        <v>2</v>
      </c>
      <c r="L38" s="87">
        <f t="shared" si="13"/>
        <v>3</v>
      </c>
      <c r="M38" s="230">
        <v>3</v>
      </c>
      <c r="N38" s="232">
        <v>0</v>
      </c>
      <c r="O38" s="88">
        <f t="shared" si="2"/>
        <v>137</v>
      </c>
      <c r="P38" s="87">
        <f t="shared" si="14"/>
        <v>15</v>
      </c>
      <c r="Q38" s="230">
        <v>6</v>
      </c>
      <c r="R38" s="231">
        <v>9</v>
      </c>
      <c r="S38" s="234">
        <v>759</v>
      </c>
      <c r="T38" s="234">
        <v>279</v>
      </c>
      <c r="U38" s="6" t="s">
        <v>41</v>
      </c>
      <c r="V38" s="7"/>
    </row>
    <row r="39" spans="1:22" ht="15" customHeight="1">
      <c r="A39" s="26"/>
      <c r="B39" s="27" t="s">
        <v>42</v>
      </c>
      <c r="C39" s="87">
        <f t="shared" si="15"/>
        <v>2168</v>
      </c>
      <c r="D39" s="230">
        <v>1073</v>
      </c>
      <c r="E39" s="231">
        <v>1095</v>
      </c>
      <c r="F39" s="87">
        <f t="shared" si="11"/>
        <v>1794</v>
      </c>
      <c r="G39" s="230">
        <v>980</v>
      </c>
      <c r="H39" s="232">
        <v>814</v>
      </c>
      <c r="I39" s="87">
        <f t="shared" si="12"/>
        <v>6</v>
      </c>
      <c r="J39" s="230">
        <v>3</v>
      </c>
      <c r="K39" s="232">
        <v>3</v>
      </c>
      <c r="L39" s="87">
        <f t="shared" si="13"/>
        <v>5</v>
      </c>
      <c r="M39" s="230">
        <v>2</v>
      </c>
      <c r="N39" s="232">
        <v>3</v>
      </c>
      <c r="O39" s="88">
        <f t="shared" si="2"/>
        <v>374</v>
      </c>
      <c r="P39" s="87">
        <f t="shared" si="14"/>
        <v>74</v>
      </c>
      <c r="Q39" s="230">
        <v>36</v>
      </c>
      <c r="R39" s="231">
        <v>38</v>
      </c>
      <c r="S39" s="234">
        <v>1498</v>
      </c>
      <c r="T39" s="234">
        <v>576</v>
      </c>
      <c r="U39" s="6" t="s">
        <v>42</v>
      </c>
      <c r="V39" s="7"/>
    </row>
    <row r="40" spans="1:22" ht="15" customHeight="1">
      <c r="A40" s="26"/>
      <c r="B40" s="27" t="s">
        <v>43</v>
      </c>
      <c r="C40" s="87">
        <f t="shared" si="15"/>
        <v>70</v>
      </c>
      <c r="D40" s="230">
        <v>43</v>
      </c>
      <c r="E40" s="231">
        <v>27</v>
      </c>
      <c r="F40" s="87">
        <f t="shared" si="11"/>
        <v>100</v>
      </c>
      <c r="G40" s="230">
        <v>46</v>
      </c>
      <c r="H40" s="232">
        <v>54</v>
      </c>
      <c r="I40" s="87">
        <f t="shared" si="12"/>
        <v>0</v>
      </c>
      <c r="J40" s="230">
        <v>0</v>
      </c>
      <c r="K40" s="232">
        <v>0</v>
      </c>
      <c r="L40" s="87">
        <f t="shared" si="13"/>
        <v>0</v>
      </c>
      <c r="M40" s="230">
        <v>0</v>
      </c>
      <c r="N40" s="232">
        <v>0</v>
      </c>
      <c r="O40" s="88">
        <f t="shared" si="2"/>
        <v>-30</v>
      </c>
      <c r="P40" s="87">
        <f t="shared" si="14"/>
        <v>0</v>
      </c>
      <c r="Q40" s="230">
        <v>0</v>
      </c>
      <c r="R40" s="231">
        <v>0</v>
      </c>
      <c r="S40" s="234">
        <v>35</v>
      </c>
      <c r="T40" s="234">
        <v>12</v>
      </c>
      <c r="U40" s="6" t="s">
        <v>43</v>
      </c>
      <c r="V40" s="7"/>
    </row>
    <row r="41" spans="1:22" ht="15" customHeight="1">
      <c r="A41" s="28"/>
      <c r="B41" s="29" t="s">
        <v>476</v>
      </c>
      <c r="C41" s="79">
        <f t="shared" si="15"/>
        <v>103</v>
      </c>
      <c r="D41" s="235">
        <f>D117+D118</f>
        <v>56</v>
      </c>
      <c r="E41" s="236">
        <f>E117+E118</f>
        <v>47</v>
      </c>
      <c r="F41" s="79">
        <f t="shared" si="11"/>
        <v>165</v>
      </c>
      <c r="G41" s="235">
        <f>G117+G118</f>
        <v>91</v>
      </c>
      <c r="H41" s="236">
        <f>H117+H118</f>
        <v>74</v>
      </c>
      <c r="I41" s="79">
        <f t="shared" si="12"/>
        <v>0</v>
      </c>
      <c r="J41" s="235">
        <f>J117+J118</f>
        <v>0</v>
      </c>
      <c r="K41" s="237">
        <f>K117+K118</f>
        <v>0</v>
      </c>
      <c r="L41" s="79">
        <f t="shared" si="13"/>
        <v>0</v>
      </c>
      <c r="M41" s="235">
        <f>M117+M118</f>
        <v>0</v>
      </c>
      <c r="N41" s="237">
        <f>N117+N118</f>
        <v>0</v>
      </c>
      <c r="O41" s="90">
        <f t="shared" si="2"/>
        <v>-62</v>
      </c>
      <c r="P41" s="79">
        <f t="shared" si="14"/>
        <v>5</v>
      </c>
      <c r="Q41" s="235">
        <f>Q117+Q118</f>
        <v>2</v>
      </c>
      <c r="R41" s="236">
        <f>R117+R118</f>
        <v>3</v>
      </c>
      <c r="S41" s="238">
        <f>S117+S118</f>
        <v>74</v>
      </c>
      <c r="T41" s="239">
        <f>T117+T118</f>
        <v>26</v>
      </c>
      <c r="U41" s="32" t="s">
        <v>476</v>
      </c>
      <c r="V41" s="30"/>
    </row>
    <row r="42" spans="1:22" ht="15" customHeight="1">
      <c r="A42" s="585" t="s">
        <v>435</v>
      </c>
      <c r="B42" s="586"/>
      <c r="C42" s="87">
        <f aca="true" t="shared" si="16" ref="C42:N42">SUM(C43)</f>
        <v>5790</v>
      </c>
      <c r="D42" s="1">
        <f>SUM(D43)</f>
        <v>2982</v>
      </c>
      <c r="E42" s="2">
        <f t="shared" si="16"/>
        <v>2808</v>
      </c>
      <c r="F42" s="87">
        <f t="shared" si="16"/>
        <v>6113</v>
      </c>
      <c r="G42" s="1">
        <f t="shared" si="16"/>
        <v>3299</v>
      </c>
      <c r="H42" s="2">
        <f t="shared" si="16"/>
        <v>2814</v>
      </c>
      <c r="I42" s="87">
        <f t="shared" si="16"/>
        <v>18</v>
      </c>
      <c r="J42" s="1">
        <f t="shared" si="16"/>
        <v>11</v>
      </c>
      <c r="K42" s="3">
        <f t="shared" si="16"/>
        <v>7</v>
      </c>
      <c r="L42" s="87">
        <f t="shared" si="16"/>
        <v>8</v>
      </c>
      <c r="M42" s="1">
        <f t="shared" si="16"/>
        <v>5</v>
      </c>
      <c r="N42" s="3">
        <f t="shared" si="16"/>
        <v>3</v>
      </c>
      <c r="O42" s="88">
        <f t="shared" si="2"/>
        <v>-323</v>
      </c>
      <c r="P42" s="87">
        <f t="shared" si="14"/>
        <v>172</v>
      </c>
      <c r="Q42" s="1">
        <f>SUM(Q43)</f>
        <v>78</v>
      </c>
      <c r="R42" s="2">
        <f>SUM(R43)</f>
        <v>94</v>
      </c>
      <c r="S42" s="4">
        <f>SUM(S43)</f>
        <v>3981</v>
      </c>
      <c r="T42" s="5">
        <f>SUM(T43)</f>
        <v>1387</v>
      </c>
      <c r="U42" s="585" t="s">
        <v>435</v>
      </c>
      <c r="V42" s="586"/>
    </row>
    <row r="43" spans="1:22" ht="15" customHeight="1">
      <c r="A43" s="26"/>
      <c r="B43" s="27" t="s">
        <v>419</v>
      </c>
      <c r="C43" s="87">
        <f>SUM(D43:E43)</f>
        <v>5790</v>
      </c>
      <c r="D43" s="1">
        <f>SUM(D44:D46)</f>
        <v>2982</v>
      </c>
      <c r="E43" s="1">
        <f>SUM(E44:E46)</f>
        <v>2808</v>
      </c>
      <c r="F43" s="87">
        <f>SUM(G43:H43)</f>
        <v>6113</v>
      </c>
      <c r="G43" s="1">
        <f>SUM(G44:G46)</f>
        <v>3299</v>
      </c>
      <c r="H43" s="1">
        <f>SUM(H44:H46)</f>
        <v>2814</v>
      </c>
      <c r="I43" s="87">
        <f>SUM(J43:K43)</f>
        <v>18</v>
      </c>
      <c r="J43" s="1">
        <f>SUM(J44:J46)</f>
        <v>11</v>
      </c>
      <c r="K43" s="1">
        <f>SUM(K44:K46)</f>
        <v>7</v>
      </c>
      <c r="L43" s="87">
        <f>SUM(M43:N43)</f>
        <v>8</v>
      </c>
      <c r="M43" s="1">
        <f>SUM(M44:M46)</f>
        <v>5</v>
      </c>
      <c r="N43" s="1">
        <f>SUM(N44:N46)</f>
        <v>3</v>
      </c>
      <c r="O43" s="88">
        <f t="shared" si="2"/>
        <v>-323</v>
      </c>
      <c r="P43" s="87">
        <f t="shared" si="14"/>
        <v>172</v>
      </c>
      <c r="Q43" s="1">
        <f>SUM(Q44:Q46)</f>
        <v>78</v>
      </c>
      <c r="R43" s="2">
        <f>SUM(R44:R46)</f>
        <v>94</v>
      </c>
      <c r="S43" s="5">
        <f>SUM(S44:S46)</f>
        <v>3981</v>
      </c>
      <c r="T43" s="89">
        <f>SUM(T44:T46)</f>
        <v>1387</v>
      </c>
      <c r="U43" s="6" t="s">
        <v>419</v>
      </c>
      <c r="V43" s="7"/>
    </row>
    <row r="44" spans="1:22" ht="15" customHeight="1">
      <c r="A44" s="26"/>
      <c r="B44" s="7" t="s">
        <v>649</v>
      </c>
      <c r="C44" s="4">
        <f>SUM(D44:E44)</f>
        <v>2035</v>
      </c>
      <c r="D44" s="230">
        <v>1069</v>
      </c>
      <c r="E44" s="479">
        <v>966</v>
      </c>
      <c r="F44" s="4">
        <f>SUM(G44:H44)</f>
        <v>2323</v>
      </c>
      <c r="G44" s="230">
        <v>1241</v>
      </c>
      <c r="H44" s="479">
        <v>1082</v>
      </c>
      <c r="I44" s="4">
        <f>SUM(J44:K44)</f>
        <v>7</v>
      </c>
      <c r="J44" s="230">
        <v>4</v>
      </c>
      <c r="K44" s="479">
        <v>3</v>
      </c>
      <c r="L44" s="4">
        <f>SUM(M44:N44)</f>
        <v>4</v>
      </c>
      <c r="M44" s="230">
        <v>2</v>
      </c>
      <c r="N44" s="479">
        <v>2</v>
      </c>
      <c r="O44" s="88">
        <f t="shared" si="2"/>
        <v>-288</v>
      </c>
      <c r="P44" s="4">
        <f>SUM(Q44:R44)</f>
        <v>65</v>
      </c>
      <c r="Q44" s="481">
        <v>26</v>
      </c>
      <c r="R44" s="482">
        <v>39</v>
      </c>
      <c r="S44" s="234">
        <v>1309</v>
      </c>
      <c r="T44" s="234">
        <v>508</v>
      </c>
      <c r="U44" s="6" t="s">
        <v>649</v>
      </c>
      <c r="V44" s="7"/>
    </row>
    <row r="45" spans="1:22" ht="15" customHeight="1">
      <c r="A45" s="26"/>
      <c r="B45" s="7" t="s">
        <v>647</v>
      </c>
      <c r="C45" s="4">
        <f>SUM(D45:E45)</f>
        <v>1935</v>
      </c>
      <c r="D45" s="230">
        <v>980</v>
      </c>
      <c r="E45" s="479">
        <v>955</v>
      </c>
      <c r="F45" s="4">
        <f>SUM(G45:H45)</f>
        <v>1594</v>
      </c>
      <c r="G45" s="230">
        <v>899</v>
      </c>
      <c r="H45" s="479">
        <v>695</v>
      </c>
      <c r="I45" s="4">
        <f>SUM(J45:K45)</f>
        <v>4</v>
      </c>
      <c r="J45" s="230">
        <v>3</v>
      </c>
      <c r="K45" s="479">
        <v>1</v>
      </c>
      <c r="L45" s="4">
        <f>SUM(M45:N45)</f>
        <v>2</v>
      </c>
      <c r="M45" s="230">
        <v>1</v>
      </c>
      <c r="N45" s="479">
        <v>1</v>
      </c>
      <c r="O45" s="88">
        <f t="shared" si="2"/>
        <v>341</v>
      </c>
      <c r="P45" s="4">
        <f>SUM(Q45:R45)</f>
        <v>57</v>
      </c>
      <c r="Q45" s="481">
        <v>30</v>
      </c>
      <c r="R45" s="479">
        <v>27</v>
      </c>
      <c r="S45" s="234">
        <v>1408</v>
      </c>
      <c r="T45" s="234">
        <v>440</v>
      </c>
      <c r="U45" s="6" t="s">
        <v>647</v>
      </c>
      <c r="V45" s="7"/>
    </row>
    <row r="46" spans="1:22" ht="15" customHeight="1">
      <c r="A46" s="28"/>
      <c r="B46" s="30" t="s">
        <v>648</v>
      </c>
      <c r="C46" s="478">
        <f>SUM(D46:E46)</f>
        <v>1820</v>
      </c>
      <c r="D46" s="235">
        <f>D115+D116</f>
        <v>933</v>
      </c>
      <c r="E46" s="480">
        <f>E115+E116</f>
        <v>887</v>
      </c>
      <c r="F46" s="478">
        <f>SUM(G46:H46)</f>
        <v>2196</v>
      </c>
      <c r="G46" s="235">
        <f>G115+G116</f>
        <v>1159</v>
      </c>
      <c r="H46" s="480">
        <f>H115+H116</f>
        <v>1037</v>
      </c>
      <c r="I46" s="478">
        <f>SUM(J46:K46)</f>
        <v>7</v>
      </c>
      <c r="J46" s="235">
        <f>J115+J116</f>
        <v>4</v>
      </c>
      <c r="K46" s="480">
        <f>K115+K116</f>
        <v>3</v>
      </c>
      <c r="L46" s="478">
        <f>SUM(M46:N46)</f>
        <v>2</v>
      </c>
      <c r="M46" s="235">
        <f>M115+M116</f>
        <v>2</v>
      </c>
      <c r="N46" s="480">
        <f>N115+N116</f>
        <v>0</v>
      </c>
      <c r="O46" s="90">
        <f t="shared" si="2"/>
        <v>-376</v>
      </c>
      <c r="P46" s="478">
        <f t="shared" si="14"/>
        <v>50</v>
      </c>
      <c r="Q46" s="235">
        <f>Q115+Q116</f>
        <v>22</v>
      </c>
      <c r="R46" s="480">
        <f>R115+R116</f>
        <v>28</v>
      </c>
      <c r="S46" s="239">
        <f>S115+S116</f>
        <v>1264</v>
      </c>
      <c r="T46" s="239">
        <f>T115+T116</f>
        <v>439</v>
      </c>
      <c r="U46" s="32" t="s">
        <v>648</v>
      </c>
      <c r="V46" s="30"/>
    </row>
    <row r="47" spans="1:22" ht="15" customHeight="1">
      <c r="A47" s="94"/>
      <c r="B47" s="27"/>
      <c r="C47" s="65"/>
      <c r="D47" s="65"/>
      <c r="E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R47" s="65"/>
      <c r="S47" s="65"/>
      <c r="T47" s="65"/>
      <c r="U47" s="27"/>
      <c r="V47" s="27"/>
    </row>
    <row r="48" spans="1:22" ht="15" customHeight="1">
      <c r="A48" s="94"/>
      <c r="B48" s="27"/>
      <c r="C48" s="65"/>
      <c r="D48" s="65"/>
      <c r="E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R48" s="65"/>
      <c r="S48" s="65"/>
      <c r="T48" s="65"/>
      <c r="U48" s="27"/>
      <c r="V48" s="27"/>
    </row>
    <row r="49" spans="1:22" ht="15" customHeight="1">
      <c r="A49" s="94"/>
      <c r="B49" s="27"/>
      <c r="C49" s="65"/>
      <c r="D49" s="65"/>
      <c r="E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R49" s="65"/>
      <c r="S49" s="65"/>
      <c r="T49" s="65"/>
      <c r="U49" s="27"/>
      <c r="V49" s="27"/>
    </row>
    <row r="50" spans="1:22" ht="15" customHeight="1">
      <c r="A50" s="94"/>
      <c r="B50" s="27"/>
      <c r="C50" s="65"/>
      <c r="D50" s="65"/>
      <c r="E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R50" s="65"/>
      <c r="S50" s="65"/>
      <c r="T50" s="65"/>
      <c r="U50" s="27"/>
      <c r="V50" s="27"/>
    </row>
    <row r="51" spans="1:22" ht="15" customHeight="1">
      <c r="A51" s="94"/>
      <c r="B51" s="27"/>
      <c r="C51" s="65"/>
      <c r="D51" s="65"/>
      <c r="E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R51" s="65"/>
      <c r="S51" s="65"/>
      <c r="T51" s="65"/>
      <c r="U51" s="27"/>
      <c r="V51" s="27"/>
    </row>
    <row r="52" spans="1:22" ht="15" customHeight="1">
      <c r="A52" s="94"/>
      <c r="B52" s="27"/>
      <c r="C52" s="65"/>
      <c r="D52" s="65"/>
      <c r="E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R52" s="65"/>
      <c r="S52" s="65"/>
      <c r="T52" s="65"/>
      <c r="U52" s="27"/>
      <c r="V52" s="27"/>
    </row>
    <row r="53" spans="1:22" ht="15" customHeight="1">
      <c r="A53" s="94"/>
      <c r="B53" s="27"/>
      <c r="C53" s="65"/>
      <c r="D53" s="65"/>
      <c r="E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R53" s="65"/>
      <c r="S53" s="65"/>
      <c r="T53" s="65"/>
      <c r="U53" s="27"/>
      <c r="V53" s="27"/>
    </row>
    <row r="54" spans="1:22" ht="15" customHeight="1">
      <c r="A54" s="94"/>
      <c r="B54" s="27"/>
      <c r="C54" s="65"/>
      <c r="D54" s="65"/>
      <c r="E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R54" s="65"/>
      <c r="S54" s="65"/>
      <c r="T54" s="65"/>
      <c r="U54" s="27"/>
      <c r="V54" s="27"/>
    </row>
    <row r="55" spans="1:22" ht="15" customHeight="1">
      <c r="A55" s="94"/>
      <c r="B55" s="27"/>
      <c r="C55" s="65"/>
      <c r="D55" s="65"/>
      <c r="E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R55" s="65"/>
      <c r="S55" s="65"/>
      <c r="T55" s="65"/>
      <c r="U55" s="27"/>
      <c r="V55" s="27"/>
    </row>
    <row r="56" spans="1:22" ht="15" customHeight="1">
      <c r="A56" s="66"/>
      <c r="B56" s="68"/>
      <c r="C56" s="68"/>
      <c r="D56" s="68"/>
      <c r="E56" s="68"/>
      <c r="F56" s="95" t="s">
        <v>436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96" t="s">
        <v>437</v>
      </c>
      <c r="R56" s="68"/>
      <c r="S56" s="69"/>
      <c r="T56" s="68"/>
      <c r="U56" s="68"/>
      <c r="V56" s="70"/>
    </row>
    <row r="57" spans="1:22" ht="12.75" customHeight="1">
      <c r="A57" s="66" t="s">
        <v>46</v>
      </c>
      <c r="B57" s="71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T57" s="71"/>
      <c r="U57" s="71"/>
      <c r="V57" s="70" t="str">
        <f>V2</f>
        <v>(平成18年)</v>
      </c>
    </row>
    <row r="58" spans="1:22" ht="15" customHeight="1">
      <c r="A58" s="550" t="s">
        <v>0</v>
      </c>
      <c r="B58" s="551"/>
      <c r="C58" s="579" t="s">
        <v>1</v>
      </c>
      <c r="D58" s="580"/>
      <c r="E58" s="580"/>
      <c r="F58" s="579" t="s">
        <v>2</v>
      </c>
      <c r="G58" s="580"/>
      <c r="H58" s="581"/>
      <c r="I58" s="582" t="s">
        <v>3</v>
      </c>
      <c r="J58" s="583"/>
      <c r="K58" s="583"/>
      <c r="L58" s="583"/>
      <c r="M58" s="583"/>
      <c r="N58" s="584"/>
      <c r="O58" s="576" t="s">
        <v>438</v>
      </c>
      <c r="P58" s="579" t="s">
        <v>5</v>
      </c>
      <c r="Q58" s="580"/>
      <c r="R58" s="581"/>
      <c r="S58" s="576" t="s">
        <v>439</v>
      </c>
      <c r="T58" s="576" t="s">
        <v>440</v>
      </c>
      <c r="U58" s="550" t="s">
        <v>0</v>
      </c>
      <c r="V58" s="551"/>
    </row>
    <row r="59" spans="1:22" ht="15" customHeight="1">
      <c r="A59" s="546"/>
      <c r="B59" s="547"/>
      <c r="C59" s="575"/>
      <c r="D59" s="545"/>
      <c r="E59" s="545"/>
      <c r="F59" s="575"/>
      <c r="G59" s="545"/>
      <c r="H59" s="574"/>
      <c r="I59" s="545" t="s">
        <v>8</v>
      </c>
      <c r="J59" s="545"/>
      <c r="K59" s="574"/>
      <c r="L59" s="575" t="s">
        <v>9</v>
      </c>
      <c r="M59" s="545"/>
      <c r="N59" s="574"/>
      <c r="O59" s="577"/>
      <c r="P59" s="575"/>
      <c r="Q59" s="545"/>
      <c r="R59" s="574"/>
      <c r="S59" s="577"/>
      <c r="T59" s="577"/>
      <c r="U59" s="546"/>
      <c r="V59" s="547"/>
    </row>
    <row r="60" spans="1:22" ht="15" customHeight="1">
      <c r="A60" s="548"/>
      <c r="B60" s="549"/>
      <c r="C60" s="72" t="s">
        <v>10</v>
      </c>
      <c r="D60" s="73" t="s">
        <v>11</v>
      </c>
      <c r="E60" s="74" t="s">
        <v>12</v>
      </c>
      <c r="F60" s="72" t="s">
        <v>10</v>
      </c>
      <c r="G60" s="73" t="s">
        <v>11</v>
      </c>
      <c r="H60" s="75" t="s">
        <v>12</v>
      </c>
      <c r="I60" s="76" t="s">
        <v>10</v>
      </c>
      <c r="J60" s="77" t="s">
        <v>11</v>
      </c>
      <c r="K60" s="78" t="s">
        <v>12</v>
      </c>
      <c r="L60" s="76" t="s">
        <v>10</v>
      </c>
      <c r="M60" s="77" t="s">
        <v>11</v>
      </c>
      <c r="N60" s="78" t="s">
        <v>12</v>
      </c>
      <c r="O60" s="578"/>
      <c r="P60" s="72" t="s">
        <v>10</v>
      </c>
      <c r="Q60" s="73" t="s">
        <v>13</v>
      </c>
      <c r="R60" s="74" t="s">
        <v>14</v>
      </c>
      <c r="S60" s="578"/>
      <c r="T60" s="578"/>
      <c r="U60" s="548"/>
      <c r="V60" s="549"/>
    </row>
    <row r="61" spans="1:22" ht="15" customHeight="1">
      <c r="A61" s="558" t="s">
        <v>422</v>
      </c>
      <c r="B61" s="559"/>
      <c r="C61" s="82">
        <f aca="true" t="shared" si="17" ref="C61:C82">SUM(D61:E61)</f>
        <v>4071</v>
      </c>
      <c r="D61" s="83">
        <f>SUM(D62:D71)</f>
        <v>2070</v>
      </c>
      <c r="E61" s="93">
        <f>SUM(E62:E71)</f>
        <v>2001</v>
      </c>
      <c r="F61" s="82">
        <f aca="true" t="shared" si="18" ref="F61:F82">SUM(G61:H61)</f>
        <v>4117</v>
      </c>
      <c r="G61" s="83">
        <f>SUM(G62:G71)</f>
        <v>2175</v>
      </c>
      <c r="H61" s="84">
        <f>SUM(H62:H71)</f>
        <v>1942</v>
      </c>
      <c r="I61" s="82">
        <f aca="true" t="shared" si="19" ref="I61:I82">SUM(J61:K61)</f>
        <v>8</v>
      </c>
      <c r="J61" s="83">
        <f>SUM(J62:J71)</f>
        <v>5</v>
      </c>
      <c r="K61" s="84">
        <f>SUM(K62:K71)</f>
        <v>3</v>
      </c>
      <c r="L61" s="82">
        <f aca="true" t="shared" si="20" ref="L61:L82">SUM(M61:N61)</f>
        <v>6</v>
      </c>
      <c r="M61" s="83">
        <f>SUM(M62:M71)</f>
        <v>4</v>
      </c>
      <c r="N61" s="84">
        <f>SUM(N62:N71)</f>
        <v>2</v>
      </c>
      <c r="O61" s="85">
        <f aca="true" t="shared" si="21" ref="O61:O69">IF(C61-F61=0,"-",C61-F61)</f>
        <v>-46</v>
      </c>
      <c r="P61" s="92">
        <f aca="true" t="shared" si="22" ref="P61:P82">SUM(Q61:R61)</f>
        <v>104</v>
      </c>
      <c r="Q61" s="83">
        <f>SUM(Q62:Q71)</f>
        <v>52</v>
      </c>
      <c r="R61" s="93">
        <f>SUM(R62:R71)</f>
        <v>52</v>
      </c>
      <c r="S61" s="86">
        <f>SUM(S62:S71)</f>
        <v>2510</v>
      </c>
      <c r="T61" s="86">
        <f>SUM(T62:T71)</f>
        <v>849</v>
      </c>
      <c r="U61" s="558" t="s">
        <v>422</v>
      </c>
      <c r="V61" s="559"/>
    </row>
    <row r="62" spans="1:22" ht="15" customHeight="1">
      <c r="A62" s="26"/>
      <c r="B62" s="27" t="s">
        <v>47</v>
      </c>
      <c r="C62" s="87">
        <f t="shared" si="17"/>
        <v>782</v>
      </c>
      <c r="D62" s="230">
        <v>381</v>
      </c>
      <c r="E62" s="231">
        <v>401</v>
      </c>
      <c r="F62" s="87">
        <f t="shared" si="18"/>
        <v>851</v>
      </c>
      <c r="G62" s="230">
        <v>442</v>
      </c>
      <c r="H62" s="232">
        <v>409</v>
      </c>
      <c r="I62" s="87">
        <f t="shared" si="19"/>
        <v>2</v>
      </c>
      <c r="J62" s="230">
        <v>1</v>
      </c>
      <c r="K62" s="232">
        <v>1</v>
      </c>
      <c r="L62" s="87">
        <f t="shared" si="20"/>
        <v>2</v>
      </c>
      <c r="M62" s="230">
        <v>1</v>
      </c>
      <c r="N62" s="232">
        <v>1</v>
      </c>
      <c r="O62" s="88">
        <f t="shared" si="21"/>
        <v>-69</v>
      </c>
      <c r="P62" s="87">
        <f t="shared" si="22"/>
        <v>18</v>
      </c>
      <c r="Q62" s="230">
        <v>6</v>
      </c>
      <c r="R62" s="231">
        <v>12</v>
      </c>
      <c r="S62" s="234">
        <v>445</v>
      </c>
      <c r="T62" s="234">
        <v>146</v>
      </c>
      <c r="U62" s="6" t="s">
        <v>47</v>
      </c>
      <c r="V62" s="9"/>
    </row>
    <row r="63" spans="1:22" ht="15" customHeight="1">
      <c r="A63" s="26"/>
      <c r="B63" s="27" t="s">
        <v>48</v>
      </c>
      <c r="C63" s="87">
        <f t="shared" si="17"/>
        <v>1068</v>
      </c>
      <c r="D63" s="230">
        <v>547</v>
      </c>
      <c r="E63" s="231">
        <v>521</v>
      </c>
      <c r="F63" s="87">
        <f t="shared" si="18"/>
        <v>929</v>
      </c>
      <c r="G63" s="230">
        <v>522</v>
      </c>
      <c r="H63" s="232">
        <v>407</v>
      </c>
      <c r="I63" s="87">
        <f t="shared" si="19"/>
        <v>3</v>
      </c>
      <c r="J63" s="230">
        <v>3</v>
      </c>
      <c r="K63" s="232">
        <v>0</v>
      </c>
      <c r="L63" s="87">
        <f t="shared" si="20"/>
        <v>2</v>
      </c>
      <c r="M63" s="230">
        <v>2</v>
      </c>
      <c r="N63" s="232">
        <v>0</v>
      </c>
      <c r="O63" s="88">
        <f t="shared" si="21"/>
        <v>139</v>
      </c>
      <c r="P63" s="87">
        <f t="shared" si="22"/>
        <v>24</v>
      </c>
      <c r="Q63" s="230">
        <v>16</v>
      </c>
      <c r="R63" s="231">
        <v>8</v>
      </c>
      <c r="S63" s="234">
        <v>731</v>
      </c>
      <c r="T63" s="234">
        <v>236</v>
      </c>
      <c r="U63" s="6" t="s">
        <v>48</v>
      </c>
      <c r="V63" s="9"/>
    </row>
    <row r="64" spans="1:22" ht="15" customHeight="1">
      <c r="A64" s="26"/>
      <c r="B64" s="27" t="s">
        <v>49</v>
      </c>
      <c r="C64" s="87">
        <f t="shared" si="17"/>
        <v>1139</v>
      </c>
      <c r="D64" s="230">
        <v>574</v>
      </c>
      <c r="E64" s="231">
        <v>565</v>
      </c>
      <c r="F64" s="87">
        <f t="shared" si="18"/>
        <v>956</v>
      </c>
      <c r="G64" s="230">
        <v>495</v>
      </c>
      <c r="H64" s="232">
        <v>461</v>
      </c>
      <c r="I64" s="87">
        <f t="shared" si="19"/>
        <v>2</v>
      </c>
      <c r="J64" s="230">
        <v>1</v>
      </c>
      <c r="K64" s="232">
        <v>1</v>
      </c>
      <c r="L64" s="87">
        <f t="shared" si="20"/>
        <v>1</v>
      </c>
      <c r="M64" s="230">
        <v>1</v>
      </c>
      <c r="N64" s="232">
        <v>0</v>
      </c>
      <c r="O64" s="88">
        <f t="shared" si="21"/>
        <v>183</v>
      </c>
      <c r="P64" s="87">
        <f t="shared" si="22"/>
        <v>31</v>
      </c>
      <c r="Q64" s="230">
        <v>14</v>
      </c>
      <c r="R64" s="231">
        <v>17</v>
      </c>
      <c r="S64" s="234">
        <v>645</v>
      </c>
      <c r="T64" s="234">
        <v>252</v>
      </c>
      <c r="U64" s="6" t="s">
        <v>49</v>
      </c>
      <c r="V64" s="9"/>
    </row>
    <row r="65" spans="1:22" ht="15" customHeight="1">
      <c r="A65" s="26"/>
      <c r="B65" s="27" t="s">
        <v>423</v>
      </c>
      <c r="C65" s="87">
        <f t="shared" si="17"/>
        <v>412</v>
      </c>
      <c r="D65" s="230">
        <v>209</v>
      </c>
      <c r="E65" s="231">
        <v>203</v>
      </c>
      <c r="F65" s="87">
        <f t="shared" si="18"/>
        <v>544</v>
      </c>
      <c r="G65" s="230">
        <v>279</v>
      </c>
      <c r="H65" s="232">
        <v>265</v>
      </c>
      <c r="I65" s="87">
        <f t="shared" si="19"/>
        <v>1</v>
      </c>
      <c r="J65" s="230">
        <v>0</v>
      </c>
      <c r="K65" s="232">
        <v>1</v>
      </c>
      <c r="L65" s="87">
        <f t="shared" si="20"/>
        <v>1</v>
      </c>
      <c r="M65" s="230">
        <v>0</v>
      </c>
      <c r="N65" s="232">
        <v>1</v>
      </c>
      <c r="O65" s="88">
        <f t="shared" si="21"/>
        <v>-132</v>
      </c>
      <c r="P65" s="87">
        <f t="shared" si="22"/>
        <v>10</v>
      </c>
      <c r="Q65" s="230">
        <v>4</v>
      </c>
      <c r="R65" s="231">
        <v>6</v>
      </c>
      <c r="S65" s="234">
        <v>260</v>
      </c>
      <c r="T65" s="234">
        <v>87</v>
      </c>
      <c r="U65" s="6" t="s">
        <v>423</v>
      </c>
      <c r="V65" s="9"/>
    </row>
    <row r="66" spans="1:22" ht="15" customHeight="1">
      <c r="A66" s="26"/>
      <c r="B66" s="27" t="s">
        <v>45</v>
      </c>
      <c r="C66" s="87">
        <f>SUM(D66:E66)</f>
        <v>51</v>
      </c>
      <c r="D66" s="230">
        <v>25</v>
      </c>
      <c r="E66" s="231">
        <v>26</v>
      </c>
      <c r="F66" s="87">
        <f>SUM(G66:H66)</f>
        <v>120</v>
      </c>
      <c r="G66" s="230">
        <v>59</v>
      </c>
      <c r="H66" s="231">
        <v>61</v>
      </c>
      <c r="I66" s="87">
        <f>SUM(J66:K66)</f>
        <v>0</v>
      </c>
      <c r="J66" s="230">
        <v>0</v>
      </c>
      <c r="K66" s="232">
        <v>0</v>
      </c>
      <c r="L66" s="87">
        <f>SUM(M66:N66)</f>
        <v>0</v>
      </c>
      <c r="M66" s="230">
        <v>0</v>
      </c>
      <c r="N66" s="232">
        <v>0</v>
      </c>
      <c r="O66" s="88">
        <f>IF(C66-F66=0,"-",C66-F66)</f>
        <v>-69</v>
      </c>
      <c r="P66" s="87">
        <f>SUM(Q66:R66)</f>
        <v>1</v>
      </c>
      <c r="Q66" s="230">
        <v>1</v>
      </c>
      <c r="R66" s="231">
        <v>0</v>
      </c>
      <c r="S66" s="233">
        <v>36</v>
      </c>
      <c r="T66" s="234">
        <v>15</v>
      </c>
      <c r="U66" s="6" t="s">
        <v>45</v>
      </c>
      <c r="V66" s="7"/>
    </row>
    <row r="67" spans="1:22" ht="15" customHeight="1">
      <c r="A67" s="26"/>
      <c r="B67" s="27" t="s">
        <v>50</v>
      </c>
      <c r="C67" s="87">
        <f t="shared" si="17"/>
        <v>69</v>
      </c>
      <c r="D67" s="230">
        <v>39</v>
      </c>
      <c r="E67" s="231">
        <v>30</v>
      </c>
      <c r="F67" s="87">
        <f t="shared" si="18"/>
        <v>127</v>
      </c>
      <c r="G67" s="230">
        <v>67</v>
      </c>
      <c r="H67" s="232">
        <v>60</v>
      </c>
      <c r="I67" s="87">
        <f t="shared" si="19"/>
        <v>0</v>
      </c>
      <c r="J67" s="230">
        <v>0</v>
      </c>
      <c r="K67" s="232">
        <v>0</v>
      </c>
      <c r="L67" s="87">
        <f t="shared" si="20"/>
        <v>0</v>
      </c>
      <c r="M67" s="230">
        <v>0</v>
      </c>
      <c r="N67" s="232">
        <v>0</v>
      </c>
      <c r="O67" s="88">
        <f t="shared" si="21"/>
        <v>-58</v>
      </c>
      <c r="P67" s="87">
        <f t="shared" si="22"/>
        <v>2</v>
      </c>
      <c r="Q67" s="230">
        <v>1</v>
      </c>
      <c r="R67" s="231">
        <v>1</v>
      </c>
      <c r="S67" s="234">
        <v>45</v>
      </c>
      <c r="T67" s="234">
        <v>14</v>
      </c>
      <c r="U67" s="6" t="s">
        <v>50</v>
      </c>
      <c r="V67" s="9"/>
    </row>
    <row r="68" spans="1:22" ht="15" customHeight="1">
      <c r="A68" s="26"/>
      <c r="B68" s="27" t="s">
        <v>51</v>
      </c>
      <c r="C68" s="87">
        <f t="shared" si="17"/>
        <v>166</v>
      </c>
      <c r="D68" s="230">
        <v>86</v>
      </c>
      <c r="E68" s="231">
        <v>80</v>
      </c>
      <c r="F68" s="87">
        <f t="shared" si="18"/>
        <v>190</v>
      </c>
      <c r="G68" s="230">
        <v>100</v>
      </c>
      <c r="H68" s="232">
        <v>90</v>
      </c>
      <c r="I68" s="87">
        <f t="shared" si="19"/>
        <v>0</v>
      </c>
      <c r="J68" s="230">
        <v>0</v>
      </c>
      <c r="K68" s="232">
        <v>0</v>
      </c>
      <c r="L68" s="87">
        <f t="shared" si="20"/>
        <v>0</v>
      </c>
      <c r="M68" s="230">
        <v>0</v>
      </c>
      <c r="N68" s="232">
        <v>0</v>
      </c>
      <c r="O68" s="88">
        <f t="shared" si="21"/>
        <v>-24</v>
      </c>
      <c r="P68" s="87">
        <f t="shared" si="22"/>
        <v>6</v>
      </c>
      <c r="Q68" s="230">
        <v>4</v>
      </c>
      <c r="R68" s="231">
        <v>2</v>
      </c>
      <c r="S68" s="234">
        <v>114</v>
      </c>
      <c r="T68" s="234">
        <v>41</v>
      </c>
      <c r="U68" s="6" t="s">
        <v>51</v>
      </c>
      <c r="V68" s="9"/>
    </row>
    <row r="69" spans="1:22" ht="15" customHeight="1">
      <c r="A69" s="26"/>
      <c r="B69" s="27" t="s">
        <v>52</v>
      </c>
      <c r="C69" s="87">
        <f t="shared" si="17"/>
        <v>326</v>
      </c>
      <c r="D69" s="230">
        <v>180</v>
      </c>
      <c r="E69" s="231">
        <v>146</v>
      </c>
      <c r="F69" s="87">
        <f t="shared" si="18"/>
        <v>205</v>
      </c>
      <c r="G69" s="230">
        <v>112</v>
      </c>
      <c r="H69" s="232">
        <v>93</v>
      </c>
      <c r="I69" s="87">
        <f t="shared" si="19"/>
        <v>0</v>
      </c>
      <c r="J69" s="230">
        <v>0</v>
      </c>
      <c r="K69" s="232">
        <v>0</v>
      </c>
      <c r="L69" s="87">
        <f t="shared" si="20"/>
        <v>0</v>
      </c>
      <c r="M69" s="230">
        <v>0</v>
      </c>
      <c r="N69" s="232">
        <v>0</v>
      </c>
      <c r="O69" s="88">
        <f t="shared" si="21"/>
        <v>121</v>
      </c>
      <c r="P69" s="87">
        <f t="shared" si="22"/>
        <v>10</v>
      </c>
      <c r="Q69" s="230">
        <v>5</v>
      </c>
      <c r="R69" s="231">
        <v>5</v>
      </c>
      <c r="S69" s="234">
        <v>185</v>
      </c>
      <c r="T69" s="234">
        <v>47</v>
      </c>
      <c r="U69" s="6" t="s">
        <v>52</v>
      </c>
      <c r="V69" s="9"/>
    </row>
    <row r="70" spans="1:22" ht="15" customHeight="1">
      <c r="A70" s="26"/>
      <c r="B70" s="27" t="s">
        <v>53</v>
      </c>
      <c r="C70" s="87">
        <f t="shared" si="17"/>
        <v>28</v>
      </c>
      <c r="D70" s="230">
        <v>12</v>
      </c>
      <c r="E70" s="231">
        <v>16</v>
      </c>
      <c r="F70" s="87">
        <f t="shared" si="18"/>
        <v>70</v>
      </c>
      <c r="G70" s="230">
        <v>33</v>
      </c>
      <c r="H70" s="232">
        <v>37</v>
      </c>
      <c r="I70" s="87">
        <f t="shared" si="19"/>
        <v>0</v>
      </c>
      <c r="J70" s="230">
        <v>0</v>
      </c>
      <c r="K70" s="232">
        <v>0</v>
      </c>
      <c r="L70" s="87">
        <f t="shared" si="20"/>
        <v>0</v>
      </c>
      <c r="M70" s="230">
        <v>0</v>
      </c>
      <c r="N70" s="232">
        <v>0</v>
      </c>
      <c r="O70" s="88">
        <f aca="true" t="shared" si="23" ref="O70:O82">IF(C70-F70=0,"-",C70-F70)</f>
        <v>-42</v>
      </c>
      <c r="P70" s="87">
        <f t="shared" si="22"/>
        <v>0</v>
      </c>
      <c r="Q70" s="230">
        <v>0</v>
      </c>
      <c r="R70" s="231">
        <v>0</v>
      </c>
      <c r="S70" s="234">
        <v>23</v>
      </c>
      <c r="T70" s="234">
        <v>4</v>
      </c>
      <c r="U70" s="6" t="s">
        <v>53</v>
      </c>
      <c r="V70" s="9"/>
    </row>
    <row r="71" spans="1:22" ht="15" customHeight="1">
      <c r="A71" s="26"/>
      <c r="B71" s="27" t="s">
        <v>424</v>
      </c>
      <c r="C71" s="87">
        <f t="shared" si="17"/>
        <v>30</v>
      </c>
      <c r="D71" s="230">
        <v>17</v>
      </c>
      <c r="E71" s="231">
        <v>13</v>
      </c>
      <c r="F71" s="87">
        <f t="shared" si="18"/>
        <v>125</v>
      </c>
      <c r="G71" s="230">
        <v>66</v>
      </c>
      <c r="H71" s="232">
        <v>59</v>
      </c>
      <c r="I71" s="87">
        <f t="shared" si="19"/>
        <v>0</v>
      </c>
      <c r="J71" s="230">
        <v>0</v>
      </c>
      <c r="K71" s="232">
        <v>0</v>
      </c>
      <c r="L71" s="87">
        <f t="shared" si="20"/>
        <v>0</v>
      </c>
      <c r="M71" s="230">
        <v>0</v>
      </c>
      <c r="N71" s="232">
        <v>0</v>
      </c>
      <c r="O71" s="88">
        <f t="shared" si="23"/>
        <v>-95</v>
      </c>
      <c r="P71" s="87">
        <f t="shared" si="22"/>
        <v>2</v>
      </c>
      <c r="Q71" s="230">
        <v>1</v>
      </c>
      <c r="R71" s="231">
        <v>1</v>
      </c>
      <c r="S71" s="234">
        <v>26</v>
      </c>
      <c r="T71" s="234">
        <v>7</v>
      </c>
      <c r="U71" s="6" t="s">
        <v>424</v>
      </c>
      <c r="V71" s="9"/>
    </row>
    <row r="72" spans="1:22" ht="15" customHeight="1">
      <c r="A72" s="558" t="s">
        <v>445</v>
      </c>
      <c r="B72" s="559"/>
      <c r="C72" s="82">
        <f t="shared" si="17"/>
        <v>4891</v>
      </c>
      <c r="D72" s="83">
        <f>SUM(D73:D80)</f>
        <v>2506</v>
      </c>
      <c r="E72" s="84">
        <f>SUM(E73:E80)</f>
        <v>2385</v>
      </c>
      <c r="F72" s="82">
        <f t="shared" si="18"/>
        <v>4288</v>
      </c>
      <c r="G72" s="83">
        <f>SUM(G73:G80)</f>
        <v>2249</v>
      </c>
      <c r="H72" s="84">
        <f>SUM(H73:H80)</f>
        <v>2039</v>
      </c>
      <c r="I72" s="82">
        <f t="shared" si="19"/>
        <v>15</v>
      </c>
      <c r="J72" s="83">
        <f>SUM(J73:J80)</f>
        <v>9</v>
      </c>
      <c r="K72" s="84">
        <f>SUM(K73:K80)</f>
        <v>6</v>
      </c>
      <c r="L72" s="82">
        <f t="shared" si="20"/>
        <v>8</v>
      </c>
      <c r="M72" s="83">
        <f>SUM(M73:M80)</f>
        <v>4</v>
      </c>
      <c r="N72" s="84">
        <f>SUM(N73:N80)</f>
        <v>4</v>
      </c>
      <c r="O72" s="85">
        <f t="shared" si="23"/>
        <v>603</v>
      </c>
      <c r="P72" s="82">
        <f t="shared" si="22"/>
        <v>107</v>
      </c>
      <c r="Q72" s="83">
        <f>SUM(Q73:Q80)</f>
        <v>57</v>
      </c>
      <c r="R72" s="84">
        <f>SUM(R73:R80)</f>
        <v>50</v>
      </c>
      <c r="S72" s="86">
        <f>SUM(S73:S80)</f>
        <v>3095</v>
      </c>
      <c r="T72" s="86">
        <f>SUM(T73:T80)</f>
        <v>839</v>
      </c>
      <c r="U72" s="558" t="s">
        <v>445</v>
      </c>
      <c r="V72" s="559"/>
    </row>
    <row r="73" spans="1:22" ht="15" customHeight="1">
      <c r="A73" s="26"/>
      <c r="B73" s="27" t="s">
        <v>54</v>
      </c>
      <c r="C73" s="87">
        <f t="shared" si="17"/>
        <v>1542</v>
      </c>
      <c r="D73" s="230">
        <v>788</v>
      </c>
      <c r="E73" s="232">
        <v>754</v>
      </c>
      <c r="F73" s="87">
        <f t="shared" si="18"/>
        <v>1328</v>
      </c>
      <c r="G73" s="230">
        <v>714</v>
      </c>
      <c r="H73" s="232">
        <v>614</v>
      </c>
      <c r="I73" s="87">
        <f t="shared" si="19"/>
        <v>6</v>
      </c>
      <c r="J73" s="230">
        <v>4</v>
      </c>
      <c r="K73" s="232">
        <v>2</v>
      </c>
      <c r="L73" s="87">
        <f t="shared" si="20"/>
        <v>4</v>
      </c>
      <c r="M73" s="230">
        <v>2</v>
      </c>
      <c r="N73" s="232">
        <v>2</v>
      </c>
      <c r="O73" s="88">
        <f t="shared" si="23"/>
        <v>214</v>
      </c>
      <c r="P73" s="87">
        <f t="shared" si="22"/>
        <v>25</v>
      </c>
      <c r="Q73" s="230">
        <v>13</v>
      </c>
      <c r="R73" s="232">
        <v>12</v>
      </c>
      <c r="S73" s="234">
        <v>945</v>
      </c>
      <c r="T73" s="234">
        <v>247</v>
      </c>
      <c r="U73" s="6" t="s">
        <v>54</v>
      </c>
      <c r="V73" s="9"/>
    </row>
    <row r="74" spans="1:22" ht="15" customHeight="1">
      <c r="A74" s="26"/>
      <c r="B74" s="27" t="s">
        <v>55</v>
      </c>
      <c r="C74" s="87">
        <f t="shared" si="17"/>
        <v>1086</v>
      </c>
      <c r="D74" s="230">
        <v>567</v>
      </c>
      <c r="E74" s="232">
        <v>519</v>
      </c>
      <c r="F74" s="87">
        <f t="shared" si="18"/>
        <v>929</v>
      </c>
      <c r="G74" s="230">
        <v>487</v>
      </c>
      <c r="H74" s="232">
        <v>442</v>
      </c>
      <c r="I74" s="87">
        <f t="shared" si="19"/>
        <v>0</v>
      </c>
      <c r="J74" s="230">
        <v>0</v>
      </c>
      <c r="K74" s="232">
        <v>0</v>
      </c>
      <c r="L74" s="87">
        <f t="shared" si="20"/>
        <v>0</v>
      </c>
      <c r="M74" s="230">
        <v>0</v>
      </c>
      <c r="N74" s="232">
        <v>0</v>
      </c>
      <c r="O74" s="88">
        <f t="shared" si="23"/>
        <v>157</v>
      </c>
      <c r="P74" s="87">
        <f t="shared" si="22"/>
        <v>26</v>
      </c>
      <c r="Q74" s="230">
        <v>16</v>
      </c>
      <c r="R74" s="232">
        <v>10</v>
      </c>
      <c r="S74" s="234">
        <v>674</v>
      </c>
      <c r="T74" s="234">
        <v>177</v>
      </c>
      <c r="U74" s="6" t="s">
        <v>55</v>
      </c>
      <c r="V74" s="9"/>
    </row>
    <row r="75" spans="1:22" ht="15" customHeight="1">
      <c r="A75" s="26"/>
      <c r="B75" s="27" t="s">
        <v>56</v>
      </c>
      <c r="C75" s="87">
        <f t="shared" si="17"/>
        <v>863</v>
      </c>
      <c r="D75" s="230">
        <v>451</v>
      </c>
      <c r="E75" s="232">
        <v>412</v>
      </c>
      <c r="F75" s="87">
        <f t="shared" si="18"/>
        <v>588</v>
      </c>
      <c r="G75" s="230">
        <v>320</v>
      </c>
      <c r="H75" s="232">
        <v>268</v>
      </c>
      <c r="I75" s="87">
        <f t="shared" si="19"/>
        <v>6</v>
      </c>
      <c r="J75" s="230">
        <v>3</v>
      </c>
      <c r="K75" s="232">
        <v>3</v>
      </c>
      <c r="L75" s="87">
        <f t="shared" si="20"/>
        <v>3</v>
      </c>
      <c r="M75" s="230">
        <v>2</v>
      </c>
      <c r="N75" s="232">
        <v>1</v>
      </c>
      <c r="O75" s="88">
        <f t="shared" si="23"/>
        <v>275</v>
      </c>
      <c r="P75" s="87">
        <f t="shared" si="22"/>
        <v>25</v>
      </c>
      <c r="Q75" s="230">
        <v>14</v>
      </c>
      <c r="R75" s="232">
        <v>11</v>
      </c>
      <c r="S75" s="234">
        <v>582</v>
      </c>
      <c r="T75" s="234">
        <v>138</v>
      </c>
      <c r="U75" s="6" t="s">
        <v>441</v>
      </c>
      <c r="V75" s="9"/>
    </row>
    <row r="76" spans="1:22" ht="15" customHeight="1">
      <c r="A76" s="26"/>
      <c r="B76" s="27" t="s">
        <v>425</v>
      </c>
      <c r="C76" s="87">
        <f t="shared" si="17"/>
        <v>389</v>
      </c>
      <c r="D76" s="230">
        <v>188</v>
      </c>
      <c r="E76" s="232">
        <v>201</v>
      </c>
      <c r="F76" s="87">
        <f t="shared" si="18"/>
        <v>319</v>
      </c>
      <c r="G76" s="230">
        <v>164</v>
      </c>
      <c r="H76" s="232">
        <v>155</v>
      </c>
      <c r="I76" s="87">
        <f t="shared" si="19"/>
        <v>0</v>
      </c>
      <c r="J76" s="230">
        <v>0</v>
      </c>
      <c r="K76" s="232">
        <v>0</v>
      </c>
      <c r="L76" s="87">
        <f t="shared" si="20"/>
        <v>0</v>
      </c>
      <c r="M76" s="230">
        <v>0</v>
      </c>
      <c r="N76" s="232">
        <v>0</v>
      </c>
      <c r="O76" s="88">
        <f t="shared" si="23"/>
        <v>70</v>
      </c>
      <c r="P76" s="87">
        <f t="shared" si="22"/>
        <v>9</v>
      </c>
      <c r="Q76" s="230">
        <v>5</v>
      </c>
      <c r="R76" s="232">
        <v>4</v>
      </c>
      <c r="S76" s="234">
        <v>264</v>
      </c>
      <c r="T76" s="234">
        <v>74</v>
      </c>
      <c r="U76" s="6" t="s">
        <v>426</v>
      </c>
      <c r="V76" s="9"/>
    </row>
    <row r="77" spans="1:22" ht="15" customHeight="1">
      <c r="A77" s="26"/>
      <c r="B77" s="27" t="s">
        <v>418</v>
      </c>
      <c r="C77" s="87">
        <f t="shared" si="17"/>
        <v>320</v>
      </c>
      <c r="D77" s="230">
        <v>166</v>
      </c>
      <c r="E77" s="232">
        <v>154</v>
      </c>
      <c r="F77" s="87">
        <f t="shared" si="18"/>
        <v>323</v>
      </c>
      <c r="G77" s="230">
        <v>168</v>
      </c>
      <c r="H77" s="232">
        <v>155</v>
      </c>
      <c r="I77" s="87">
        <f t="shared" si="19"/>
        <v>1</v>
      </c>
      <c r="J77" s="230">
        <v>1</v>
      </c>
      <c r="K77" s="232">
        <v>0</v>
      </c>
      <c r="L77" s="87">
        <f t="shared" si="20"/>
        <v>0</v>
      </c>
      <c r="M77" s="230">
        <v>0</v>
      </c>
      <c r="N77" s="232">
        <v>0</v>
      </c>
      <c r="O77" s="88">
        <f t="shared" si="23"/>
        <v>-3</v>
      </c>
      <c r="P77" s="87">
        <f t="shared" si="22"/>
        <v>8</v>
      </c>
      <c r="Q77" s="230">
        <v>5</v>
      </c>
      <c r="R77" s="232">
        <v>3</v>
      </c>
      <c r="S77" s="234">
        <v>215</v>
      </c>
      <c r="T77" s="234">
        <v>72</v>
      </c>
      <c r="U77" s="6" t="s">
        <v>418</v>
      </c>
      <c r="V77" s="9"/>
    </row>
    <row r="78" spans="1:22" ht="15" customHeight="1">
      <c r="A78" s="26"/>
      <c r="B78" s="27" t="s">
        <v>427</v>
      </c>
      <c r="C78" s="87">
        <f t="shared" si="17"/>
        <v>425</v>
      </c>
      <c r="D78" s="230">
        <v>213</v>
      </c>
      <c r="E78" s="232">
        <v>212</v>
      </c>
      <c r="F78" s="87">
        <f t="shared" si="18"/>
        <v>423</v>
      </c>
      <c r="G78" s="230">
        <v>201</v>
      </c>
      <c r="H78" s="232">
        <v>222</v>
      </c>
      <c r="I78" s="87">
        <f t="shared" si="19"/>
        <v>2</v>
      </c>
      <c r="J78" s="230">
        <v>1</v>
      </c>
      <c r="K78" s="232">
        <v>1</v>
      </c>
      <c r="L78" s="87">
        <f t="shared" si="20"/>
        <v>1</v>
      </c>
      <c r="M78" s="230">
        <v>0</v>
      </c>
      <c r="N78" s="232">
        <v>1</v>
      </c>
      <c r="O78" s="88">
        <f t="shared" si="23"/>
        <v>2</v>
      </c>
      <c r="P78" s="87">
        <f t="shared" si="22"/>
        <v>9</v>
      </c>
      <c r="Q78" s="230">
        <v>3</v>
      </c>
      <c r="R78" s="232">
        <v>6</v>
      </c>
      <c r="S78" s="234">
        <v>236</v>
      </c>
      <c r="T78" s="234">
        <v>72</v>
      </c>
      <c r="U78" s="6" t="s">
        <v>427</v>
      </c>
      <c r="V78" s="9"/>
    </row>
    <row r="79" spans="1:22" ht="15" customHeight="1">
      <c r="A79" s="26"/>
      <c r="B79" s="27" t="s">
        <v>57</v>
      </c>
      <c r="C79" s="87">
        <f t="shared" si="17"/>
        <v>155</v>
      </c>
      <c r="D79" s="230">
        <v>74</v>
      </c>
      <c r="E79" s="232">
        <v>81</v>
      </c>
      <c r="F79" s="87">
        <f t="shared" si="18"/>
        <v>231</v>
      </c>
      <c r="G79" s="230">
        <v>114</v>
      </c>
      <c r="H79" s="232">
        <v>117</v>
      </c>
      <c r="I79" s="87">
        <f t="shared" si="19"/>
        <v>0</v>
      </c>
      <c r="J79" s="230">
        <v>0</v>
      </c>
      <c r="K79" s="232">
        <v>0</v>
      </c>
      <c r="L79" s="87">
        <f t="shared" si="20"/>
        <v>0</v>
      </c>
      <c r="M79" s="230">
        <v>0</v>
      </c>
      <c r="N79" s="232">
        <v>0</v>
      </c>
      <c r="O79" s="88">
        <f t="shared" si="23"/>
        <v>-76</v>
      </c>
      <c r="P79" s="87">
        <f t="shared" si="22"/>
        <v>1</v>
      </c>
      <c r="Q79" s="230">
        <v>0</v>
      </c>
      <c r="R79" s="232">
        <v>1</v>
      </c>
      <c r="S79" s="234">
        <v>93</v>
      </c>
      <c r="T79" s="234">
        <v>38</v>
      </c>
      <c r="U79" s="6" t="s">
        <v>57</v>
      </c>
      <c r="V79" s="9"/>
    </row>
    <row r="80" spans="1:22" ht="15" customHeight="1">
      <c r="A80" s="26"/>
      <c r="B80" s="27" t="s">
        <v>428</v>
      </c>
      <c r="C80" s="87">
        <f t="shared" si="17"/>
        <v>111</v>
      </c>
      <c r="D80" s="230">
        <v>59</v>
      </c>
      <c r="E80" s="232">
        <v>52</v>
      </c>
      <c r="F80" s="87">
        <f t="shared" si="18"/>
        <v>147</v>
      </c>
      <c r="G80" s="230">
        <v>81</v>
      </c>
      <c r="H80" s="232">
        <v>66</v>
      </c>
      <c r="I80" s="87">
        <f t="shared" si="19"/>
        <v>0</v>
      </c>
      <c r="J80" s="230">
        <v>0</v>
      </c>
      <c r="K80" s="232">
        <v>0</v>
      </c>
      <c r="L80" s="87">
        <f t="shared" si="20"/>
        <v>0</v>
      </c>
      <c r="M80" s="230">
        <v>0</v>
      </c>
      <c r="N80" s="232">
        <v>0</v>
      </c>
      <c r="O80" s="88">
        <f t="shared" si="23"/>
        <v>-36</v>
      </c>
      <c r="P80" s="87">
        <f t="shared" si="22"/>
        <v>4</v>
      </c>
      <c r="Q80" s="230">
        <v>1</v>
      </c>
      <c r="R80" s="232">
        <v>3</v>
      </c>
      <c r="S80" s="234">
        <v>86</v>
      </c>
      <c r="T80" s="234">
        <v>21</v>
      </c>
      <c r="U80" s="6" t="s">
        <v>429</v>
      </c>
      <c r="V80" s="9"/>
    </row>
    <row r="81" spans="1:22" ht="15" customHeight="1">
      <c r="A81" s="558" t="s">
        <v>58</v>
      </c>
      <c r="B81" s="559"/>
      <c r="C81" s="82">
        <f t="shared" si="17"/>
        <v>7486</v>
      </c>
      <c r="D81" s="83">
        <f>SUM(D82)</f>
        <v>3842</v>
      </c>
      <c r="E81" s="93">
        <f>SUM(E82)</f>
        <v>3644</v>
      </c>
      <c r="F81" s="82">
        <f t="shared" si="18"/>
        <v>6270</v>
      </c>
      <c r="G81" s="83">
        <f>SUM(G82)</f>
        <v>3286</v>
      </c>
      <c r="H81" s="93">
        <f>SUM(H82)</f>
        <v>2984</v>
      </c>
      <c r="I81" s="82">
        <f t="shared" si="19"/>
        <v>21</v>
      </c>
      <c r="J81" s="83">
        <f>SUM(J82)</f>
        <v>10</v>
      </c>
      <c r="K81" s="84">
        <f>SUM(K82)</f>
        <v>11</v>
      </c>
      <c r="L81" s="82">
        <f t="shared" si="20"/>
        <v>8</v>
      </c>
      <c r="M81" s="83">
        <f>SUM(M82)</f>
        <v>4</v>
      </c>
      <c r="N81" s="84">
        <f>SUM(N82)</f>
        <v>4</v>
      </c>
      <c r="O81" s="85">
        <f t="shared" si="23"/>
        <v>1216</v>
      </c>
      <c r="P81" s="82">
        <f t="shared" si="22"/>
        <v>174</v>
      </c>
      <c r="Q81" s="83">
        <f>SUM(Q82)</f>
        <v>76</v>
      </c>
      <c r="R81" s="93">
        <f>SUM(R82)</f>
        <v>98</v>
      </c>
      <c r="S81" s="243">
        <f>SUM(S82)</f>
        <v>4822</v>
      </c>
      <c r="T81" s="86">
        <f>SUM(T82)</f>
        <v>1463</v>
      </c>
      <c r="U81" s="558" t="s">
        <v>58</v>
      </c>
      <c r="V81" s="559"/>
    </row>
    <row r="82" spans="1:22" ht="15" customHeight="1">
      <c r="A82" s="28"/>
      <c r="B82" s="29" t="s">
        <v>59</v>
      </c>
      <c r="C82" s="79">
        <f t="shared" si="17"/>
        <v>7486</v>
      </c>
      <c r="D82" s="235">
        <v>3842</v>
      </c>
      <c r="E82" s="236">
        <v>3644</v>
      </c>
      <c r="F82" s="79">
        <f t="shared" si="18"/>
        <v>6270</v>
      </c>
      <c r="G82" s="235">
        <v>3286</v>
      </c>
      <c r="H82" s="236">
        <v>2984</v>
      </c>
      <c r="I82" s="79">
        <f t="shared" si="19"/>
        <v>21</v>
      </c>
      <c r="J82" s="235">
        <v>10</v>
      </c>
      <c r="K82" s="237">
        <v>11</v>
      </c>
      <c r="L82" s="79">
        <f t="shared" si="20"/>
        <v>8</v>
      </c>
      <c r="M82" s="235">
        <v>4</v>
      </c>
      <c r="N82" s="237">
        <v>4</v>
      </c>
      <c r="O82" s="90">
        <f t="shared" si="23"/>
        <v>1216</v>
      </c>
      <c r="P82" s="79">
        <f t="shared" si="22"/>
        <v>174</v>
      </c>
      <c r="Q82" s="235">
        <v>76</v>
      </c>
      <c r="R82" s="236">
        <v>98</v>
      </c>
      <c r="S82" s="238">
        <v>4822</v>
      </c>
      <c r="T82" s="239">
        <v>1463</v>
      </c>
      <c r="U82" s="32" t="s">
        <v>59</v>
      </c>
      <c r="V82" s="97"/>
    </row>
    <row r="83" spans="1:22" ht="1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1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1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1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ht="1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ht="1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ht="1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1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1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1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1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1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1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1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ht="1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2" ht="1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</row>
    <row r="108" spans="1:22" ht="1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ht="1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ht="1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15" customHeight="1">
      <c r="A111" s="71"/>
      <c r="B111" s="71"/>
      <c r="C111" s="71"/>
      <c r="D111" s="71"/>
      <c r="E111" s="71"/>
      <c r="F111" s="98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98"/>
      <c r="R111" s="71"/>
      <c r="S111" s="71"/>
      <c r="T111" s="71"/>
      <c r="U111" s="71"/>
      <c r="V111" s="71"/>
    </row>
    <row r="112" spans="1:22" ht="15" customHeight="1">
      <c r="A112" s="98"/>
      <c r="B112" s="98"/>
      <c r="C112" s="98"/>
      <c r="D112" s="98"/>
      <c r="E112" s="98"/>
      <c r="F112" s="96" t="s">
        <v>331</v>
      </c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6" t="s">
        <v>330</v>
      </c>
      <c r="R112" s="98"/>
      <c r="S112" s="98"/>
      <c r="T112" s="98"/>
      <c r="U112" s="98"/>
      <c r="V112" s="98"/>
    </row>
    <row r="113" ht="15" customHeight="1"/>
    <row r="114" ht="15" customHeight="1"/>
    <row r="115" spans="1:22" ht="15" customHeight="1">
      <c r="A115" s="94"/>
      <c r="B115" s="483" t="s">
        <v>650</v>
      </c>
      <c r="C115" s="65"/>
      <c r="D115" s="65">
        <v>922</v>
      </c>
      <c r="E115" s="65">
        <v>879</v>
      </c>
      <c r="F115" s="485"/>
      <c r="G115" s="65">
        <v>1137</v>
      </c>
      <c r="H115" s="65">
        <v>1019</v>
      </c>
      <c r="I115" s="65"/>
      <c r="J115" s="65">
        <v>4</v>
      </c>
      <c r="K115" s="65">
        <v>3</v>
      </c>
      <c r="L115" s="65"/>
      <c r="M115" s="65">
        <v>2</v>
      </c>
      <c r="N115" s="65">
        <v>0</v>
      </c>
      <c r="O115" s="65"/>
      <c r="P115" s="65"/>
      <c r="Q115" s="484">
        <v>21</v>
      </c>
      <c r="R115" s="65">
        <v>28</v>
      </c>
      <c r="S115" s="65">
        <v>1253</v>
      </c>
      <c r="T115" s="65">
        <v>437</v>
      </c>
      <c r="U115" s="27"/>
      <c r="V115" s="27"/>
    </row>
    <row r="116" spans="1:22" ht="15" customHeight="1">
      <c r="A116" s="94"/>
      <c r="B116" s="483" t="s">
        <v>653</v>
      </c>
      <c r="C116" s="65"/>
      <c r="D116" s="65">
        <v>11</v>
      </c>
      <c r="E116" s="65">
        <v>8</v>
      </c>
      <c r="F116" s="485"/>
      <c r="G116" s="65">
        <v>22</v>
      </c>
      <c r="H116" s="65">
        <v>18</v>
      </c>
      <c r="I116" s="65"/>
      <c r="J116" s="65">
        <v>0</v>
      </c>
      <c r="K116" s="65">
        <v>0</v>
      </c>
      <c r="L116" s="65"/>
      <c r="M116" s="65">
        <v>0</v>
      </c>
      <c r="N116" s="65">
        <v>0</v>
      </c>
      <c r="O116" s="65"/>
      <c r="P116" s="65"/>
      <c r="Q116" s="484">
        <v>1</v>
      </c>
      <c r="R116" s="65">
        <v>0</v>
      </c>
      <c r="S116" s="65">
        <v>11</v>
      </c>
      <c r="T116" s="65">
        <v>2</v>
      </c>
      <c r="U116" s="27"/>
      <c r="V116" s="27"/>
    </row>
    <row r="117" spans="1:22" ht="15" customHeight="1">
      <c r="A117" s="94"/>
      <c r="B117" s="483" t="s">
        <v>652</v>
      </c>
      <c r="C117" s="65"/>
      <c r="D117" s="65">
        <v>15</v>
      </c>
      <c r="E117" s="65">
        <v>12</v>
      </c>
      <c r="F117" s="485"/>
      <c r="G117" s="65">
        <v>28</v>
      </c>
      <c r="H117" s="65">
        <v>15</v>
      </c>
      <c r="I117" s="65"/>
      <c r="J117" s="65">
        <v>0</v>
      </c>
      <c r="K117" s="65">
        <v>0</v>
      </c>
      <c r="L117" s="65"/>
      <c r="M117" s="65">
        <v>0</v>
      </c>
      <c r="N117" s="65">
        <v>0</v>
      </c>
      <c r="O117" s="65"/>
      <c r="P117" s="65"/>
      <c r="Q117" s="484">
        <v>0</v>
      </c>
      <c r="R117" s="65">
        <v>0</v>
      </c>
      <c r="S117" s="65">
        <v>15</v>
      </c>
      <c r="T117" s="65">
        <v>7</v>
      </c>
      <c r="U117" s="27"/>
      <c r="V117" s="27"/>
    </row>
    <row r="118" spans="1:22" ht="15" customHeight="1">
      <c r="A118" s="94"/>
      <c r="B118" s="483" t="s">
        <v>651</v>
      </c>
      <c r="C118" s="65"/>
      <c r="D118" s="65">
        <v>41</v>
      </c>
      <c r="E118" s="65">
        <v>35</v>
      </c>
      <c r="F118" s="65"/>
      <c r="G118" s="65">
        <v>63</v>
      </c>
      <c r="H118" s="65">
        <v>59</v>
      </c>
      <c r="I118" s="65"/>
      <c r="J118" s="65">
        <v>0</v>
      </c>
      <c r="K118" s="65">
        <v>0</v>
      </c>
      <c r="L118" s="65"/>
      <c r="M118" s="65">
        <v>0</v>
      </c>
      <c r="N118" s="65">
        <v>0</v>
      </c>
      <c r="O118" s="486"/>
      <c r="P118" s="65"/>
      <c r="Q118" s="65">
        <v>2</v>
      </c>
      <c r="R118" s="65">
        <v>3</v>
      </c>
      <c r="S118" s="65">
        <v>59</v>
      </c>
      <c r="T118" s="65">
        <v>19</v>
      </c>
      <c r="U118" s="27"/>
      <c r="V118" s="27"/>
    </row>
    <row r="119" ht="10.5" customHeight="1"/>
    <row r="120" ht="15" customHeight="1"/>
  </sheetData>
  <mergeCells count="58"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  <mergeCell ref="C3:E4"/>
    <mergeCell ref="F3:H4"/>
    <mergeCell ref="I3:N3"/>
    <mergeCell ref="A7:B7"/>
    <mergeCell ref="U7:V7"/>
    <mergeCell ref="A8:B8"/>
    <mergeCell ref="U8:V8"/>
    <mergeCell ref="A9:B9"/>
    <mergeCell ref="U9:V9"/>
    <mergeCell ref="A10:B10"/>
    <mergeCell ref="U10:V10"/>
    <mergeCell ref="A11:B11"/>
    <mergeCell ref="U11:V11"/>
    <mergeCell ref="A12:B12"/>
    <mergeCell ref="U12:V12"/>
    <mergeCell ref="A13:B13"/>
    <mergeCell ref="U13:V13"/>
    <mergeCell ref="A14:B14"/>
    <mergeCell ref="U14:V14"/>
    <mergeCell ref="A15:B15"/>
    <mergeCell ref="U15:V15"/>
    <mergeCell ref="A22:B22"/>
    <mergeCell ref="U22:V22"/>
    <mergeCell ref="U37:V37"/>
    <mergeCell ref="A42:B42"/>
    <mergeCell ref="U42:V42"/>
    <mergeCell ref="A25:B25"/>
    <mergeCell ref="U25:V25"/>
    <mergeCell ref="A34:B34"/>
    <mergeCell ref="U34:V34"/>
    <mergeCell ref="C58:E59"/>
    <mergeCell ref="F58:H59"/>
    <mergeCell ref="I58:N58"/>
    <mergeCell ref="A37:B37"/>
    <mergeCell ref="A58:B60"/>
    <mergeCell ref="U58:V60"/>
    <mergeCell ref="I59:K59"/>
    <mergeCell ref="L59:N59"/>
    <mergeCell ref="O58:O60"/>
    <mergeCell ref="P58:R59"/>
    <mergeCell ref="S58:S60"/>
    <mergeCell ref="T58:T60"/>
    <mergeCell ref="A81:B81"/>
    <mergeCell ref="U81:V81"/>
    <mergeCell ref="A61:B61"/>
    <mergeCell ref="U61:V61"/>
    <mergeCell ref="A72:B72"/>
    <mergeCell ref="U72:V7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7" r:id="rId1"/>
  <rowBreaks count="2" manualBreakCount="2">
    <brk id="56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S115"/>
  <sheetViews>
    <sheetView view="pageBreakPreview" zoomScale="90" zoomScaleSheetLayoutView="90" workbookViewId="0" topLeftCell="A1">
      <pane xSplit="2" ySplit="6" topLeftCell="C2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C6" sqref="C6"/>
    </sheetView>
  </sheetViews>
  <sheetFormatPr defaultColWidth="13.375" defaultRowHeight="13.5" customHeight="1"/>
  <cols>
    <col min="1" max="1" width="4.625" style="249" customWidth="1"/>
    <col min="2" max="2" width="15.875" style="249" customWidth="1"/>
    <col min="3" max="12" width="13.375" style="249" customWidth="1"/>
    <col min="13" max="13" width="15.875" style="249" customWidth="1"/>
    <col min="14" max="14" width="4.625" style="249" customWidth="1"/>
    <col min="15" max="15" width="4.00390625" style="249" customWidth="1"/>
    <col min="16" max="20" width="13.375" style="249" customWidth="1"/>
    <col min="21" max="21" width="13.375" style="250" customWidth="1"/>
    <col min="22" max="16384" width="13.375" style="249" customWidth="1"/>
  </cols>
  <sheetData>
    <row r="1" spans="1:16" ht="15" customHeight="1">
      <c r="A1" s="246" t="s">
        <v>640</v>
      </c>
      <c r="B1" s="60"/>
      <c r="C1" s="60"/>
      <c r="D1" s="60"/>
      <c r="E1" s="60"/>
      <c r="F1" s="60"/>
      <c r="G1" s="60"/>
      <c r="H1" s="60"/>
      <c r="I1" s="60"/>
      <c r="J1" s="60"/>
      <c r="K1" s="247"/>
      <c r="L1" s="60"/>
      <c r="M1" s="60"/>
      <c r="N1" s="248"/>
      <c r="O1" s="60"/>
      <c r="P1" s="248"/>
    </row>
    <row r="2" spans="1:16" ht="15" customHeight="1">
      <c r="A2" s="246"/>
      <c r="B2" s="60"/>
      <c r="C2" s="60"/>
      <c r="D2" s="60"/>
      <c r="E2" s="60"/>
      <c r="F2" s="60"/>
      <c r="G2" s="60"/>
      <c r="H2" s="60"/>
      <c r="I2" s="60"/>
      <c r="J2" s="60"/>
      <c r="K2" s="247"/>
      <c r="L2" s="60"/>
      <c r="M2" s="60"/>
      <c r="N2" s="248"/>
      <c r="O2" s="60"/>
      <c r="P2" s="248"/>
    </row>
    <row r="3" spans="1:16" ht="15" customHeight="1">
      <c r="A3" s="246"/>
      <c r="B3" s="61"/>
      <c r="C3" s="60"/>
      <c r="D3" s="60"/>
      <c r="E3" s="60"/>
      <c r="F3" s="60"/>
      <c r="G3" s="60"/>
      <c r="H3" s="251"/>
      <c r="I3" s="251"/>
      <c r="J3" s="251"/>
      <c r="K3" s="247"/>
      <c r="L3" s="61"/>
      <c r="M3" s="61"/>
      <c r="N3" s="497" t="s">
        <v>660</v>
      </c>
      <c r="O3" s="61"/>
      <c r="P3" s="248"/>
    </row>
    <row r="4" spans="1:17" ht="15" customHeight="1">
      <c r="A4" s="244" t="s">
        <v>0</v>
      </c>
      <c r="B4" s="252"/>
      <c r="C4" s="253" t="s">
        <v>60</v>
      </c>
      <c r="D4" s="254" t="s">
        <v>61</v>
      </c>
      <c r="E4" s="253" t="s">
        <v>447</v>
      </c>
      <c r="F4" s="254" t="s">
        <v>448</v>
      </c>
      <c r="G4" s="254" t="s">
        <v>449</v>
      </c>
      <c r="H4" s="602" t="s">
        <v>450</v>
      </c>
      <c r="I4" s="603"/>
      <c r="J4" s="604"/>
      <c r="K4" s="254" t="s">
        <v>62</v>
      </c>
      <c r="L4" s="253" t="s">
        <v>63</v>
      </c>
      <c r="M4" s="244" t="s">
        <v>0</v>
      </c>
      <c r="N4" s="252"/>
      <c r="O4" s="61"/>
      <c r="P4" s="619" t="s">
        <v>451</v>
      </c>
      <c r="Q4" s="255"/>
    </row>
    <row r="5" spans="1:17" ht="15" customHeight="1">
      <c r="A5" s="245"/>
      <c r="B5" s="256"/>
      <c r="C5" s="605" t="s">
        <v>64</v>
      </c>
      <c r="D5" s="606"/>
      <c r="E5" s="605" t="s">
        <v>65</v>
      </c>
      <c r="F5" s="606"/>
      <c r="G5" s="257" t="s">
        <v>64</v>
      </c>
      <c r="H5" s="62" t="s">
        <v>10</v>
      </c>
      <c r="I5" s="258" t="s">
        <v>13</v>
      </c>
      <c r="J5" s="259" t="s">
        <v>14</v>
      </c>
      <c r="K5" s="607" t="s">
        <v>64</v>
      </c>
      <c r="L5" s="607"/>
      <c r="M5" s="260"/>
      <c r="N5" s="261"/>
      <c r="O5" s="61"/>
      <c r="P5" s="620"/>
      <c r="Q5" s="255"/>
    </row>
    <row r="6" spans="1:18" ht="15" customHeight="1">
      <c r="A6" s="614" t="s">
        <v>15</v>
      </c>
      <c r="B6" s="615"/>
      <c r="C6" s="262">
        <f>IF(2!C6=0,"-",2!C6/P6*1000)</f>
        <v>8.847808550685668</v>
      </c>
      <c r="D6" s="263">
        <f>IF(2!F6=0,"-",2!F6/P6*1000)</f>
        <v>8.60473245496101</v>
      </c>
      <c r="E6" s="264">
        <f>IF(2!I6=0,"-",2!I6/2!$C6*1000)</f>
        <v>2.6439750797751103</v>
      </c>
      <c r="F6" s="265">
        <f>IF(2!L6=0,"-",2!L6/2!$C6*1000)</f>
        <v>1.3067922808083878</v>
      </c>
      <c r="G6" s="263">
        <f>IF(2!O6=0,"-",2!O6/３!P6*1000)</f>
        <v>0.2430760957246572</v>
      </c>
      <c r="H6" s="266">
        <f>IF(2!P6=0,"-",2!P6/(2!$C6+2!$P6)*1000)</f>
        <v>24.892576678026373</v>
      </c>
      <c r="I6" s="267">
        <f>IF(2!Q6=0,"-",2!Q6/(2!$C6+2!$P6)*1000)</f>
        <v>11.883241961772114</v>
      </c>
      <c r="J6" s="268">
        <f>IF(2!R6=0,"-",2!R6/(2!$C6+2!$P6)*1000)</f>
        <v>13.00933471625426</v>
      </c>
      <c r="K6" s="269">
        <f>IF(2!S6=0,"-",2!S6/P6*1000)</f>
        <v>5.824952944339877</v>
      </c>
      <c r="L6" s="270">
        <f>IF(2!T6=0,"-",2!T6/P6*1000)</f>
        <v>1.9577843506318904</v>
      </c>
      <c r="M6" s="616" t="s">
        <v>15</v>
      </c>
      <c r="N6" s="617"/>
      <c r="O6" s="61"/>
      <c r="P6" s="271">
        <f>'人口'!C3</f>
        <v>3719000</v>
      </c>
      <c r="Q6" s="255"/>
      <c r="R6" s="250"/>
    </row>
    <row r="7" spans="1:18" ht="15" customHeight="1">
      <c r="A7" s="598" t="s">
        <v>442</v>
      </c>
      <c r="B7" s="599"/>
      <c r="C7" s="273">
        <f>IF(2!C7=0,"-",2!C7/P7*1000)</f>
        <v>5.88235294117647</v>
      </c>
      <c r="D7" s="265">
        <f>IF(2!F7=0,"-",2!F7/P7*1000)</f>
        <v>14.439683158031425</v>
      </c>
      <c r="E7" s="264">
        <f>IF(2!I7=0,"-",2!I7/2!$C7*1000)</f>
        <v>2.207505518763797</v>
      </c>
      <c r="F7" s="265" t="str">
        <f>IF(2!L7=0,"-",2!L7/2!$C7*1000)</f>
        <v>-</v>
      </c>
      <c r="G7" s="265">
        <f>IF(2!O7=0,"-",2!O7/３!P7*1000)</f>
        <v>-8.557330216854954</v>
      </c>
      <c r="H7" s="266">
        <f>IF(2!P7=0,"-",2!P7/(2!$C7+2!$P7)*1000)</f>
        <v>29.97858672376874</v>
      </c>
      <c r="I7" s="267">
        <f>IF(2!Q7=0,"-",2!Q7/(2!$C7+2!$P7)*1000)</f>
        <v>21.41327623126338</v>
      </c>
      <c r="J7" s="268">
        <f>IF(2!R7=0,"-",2!R7/(2!$C7+2!$P7)*1000)</f>
        <v>8.565310492505354</v>
      </c>
      <c r="K7" s="274">
        <f>IF(2!S7=0,"-",2!S7/P7*1000)</f>
        <v>3.9085833008700166</v>
      </c>
      <c r="L7" s="275">
        <f>IF(2!T7=0,"-",2!T7/P7*1000)</f>
        <v>2.389300090897286</v>
      </c>
      <c r="M7" s="608" t="str">
        <f>A7</f>
        <v>賀茂圏域</v>
      </c>
      <c r="N7" s="618"/>
      <c r="O7" s="61"/>
      <c r="P7" s="305">
        <f>'人口'!C6</f>
        <v>77010</v>
      </c>
      <c r="Q7" s="544">
        <f>SUM(P7:P14)</f>
        <v>3716369</v>
      </c>
      <c r="R7" s="459"/>
    </row>
    <row r="8" spans="1:18" ht="15" customHeight="1">
      <c r="A8" s="598" t="s">
        <v>16</v>
      </c>
      <c r="B8" s="599"/>
      <c r="C8" s="276">
        <f>IF(2!C8=0,"-",2!C8/P8*1000)</f>
        <v>5.896805896805897</v>
      </c>
      <c r="D8" s="277">
        <f>IF(2!F8=0,"-",2!F8/P8*1000)</f>
        <v>13.17846772392227</v>
      </c>
      <c r="E8" s="277">
        <f>IF(2!I8=0,"-",2!I8/2!$C8*1000)</f>
        <v>1.5151515151515151</v>
      </c>
      <c r="F8" s="278" t="str">
        <f>IF(2!L8=0,"-",2!L8/2!$C8*1000)</f>
        <v>-</v>
      </c>
      <c r="G8" s="277">
        <f>IF(2!O8=0,"-",2!O8/３!P8*1000)</f>
        <v>-7.281661827116372</v>
      </c>
      <c r="H8" s="279">
        <f>IF(2!P8=0,"-",2!P8/(2!$C8+2!$P8)*1000)</f>
        <v>26.548672566371682</v>
      </c>
      <c r="I8" s="280">
        <f>IF(2!Q8=0,"-",2!Q8/(2!$C8+2!$P8)*1000)</f>
        <v>4.424778761061947</v>
      </c>
      <c r="J8" s="281">
        <f>IF(2!R8=0,"-",2!R8/(2!$C8+2!$P8)*1000)</f>
        <v>22.123893805309734</v>
      </c>
      <c r="K8" s="282">
        <f>IF(2!S8=0,"-",2!S8/P8*1000)</f>
        <v>4.860397587670315</v>
      </c>
      <c r="L8" s="283">
        <f>IF(2!T8=0,"-",2!T8/P8*1000)</f>
        <v>2.0728166182711636</v>
      </c>
      <c r="M8" s="612" t="str">
        <f aca="true" t="shared" si="0" ref="M8:M14">A8</f>
        <v>熱海伊東圏域</v>
      </c>
      <c r="N8" s="613"/>
      <c r="O8" s="61"/>
      <c r="P8" s="284">
        <f>'人口'!C7</f>
        <v>111925</v>
      </c>
      <c r="Q8" s="255"/>
      <c r="R8" s="459"/>
    </row>
    <row r="9" spans="1:18" ht="15" customHeight="1">
      <c r="A9" s="598" t="s">
        <v>17</v>
      </c>
      <c r="B9" s="599"/>
      <c r="C9" s="276">
        <f>IF(2!C9=0,"-",2!C9/P9*1000)</f>
        <v>9.114803440079106</v>
      </c>
      <c r="D9" s="277">
        <f>IF(2!F9=0,"-",2!F9/P9*1000)</f>
        <v>8.35336655332377</v>
      </c>
      <c r="E9" s="278">
        <f>IF(2!I9=0,"-",2!I9/2!$C9*1000)</f>
        <v>1.9694731659281144</v>
      </c>
      <c r="F9" s="277">
        <f>IF(2!L9=0,"-",2!L9/2!$C9*1000)</f>
        <v>0.8206138191367143</v>
      </c>
      <c r="G9" s="277">
        <f>IF(2!O9=0,"-",2!O9/３!P9*1000)</f>
        <v>0.7614368867553365</v>
      </c>
      <c r="H9" s="279">
        <f>IF(2!P9=0,"-",2!P9/(2!$C9+2!$P9)*1000)</f>
        <v>25.12</v>
      </c>
      <c r="I9" s="280">
        <f>IF(2!Q9=0,"-",2!Q9/(2!$C9+2!$P9)*1000)</f>
        <v>12.959999999999999</v>
      </c>
      <c r="J9" s="281">
        <f>IF(2!R9=0,"-",2!R9/(2!$C9+2!$P9)*1000)</f>
        <v>12.16</v>
      </c>
      <c r="K9" s="282">
        <f>IF(2!S9=0,"-",2!S9/P9*1000)</f>
        <v>6.049608585537486</v>
      </c>
      <c r="L9" s="283">
        <f>IF(2!T9=0,"-",2!T9/P9*1000)</f>
        <v>2.145187614159435</v>
      </c>
      <c r="M9" s="612" t="str">
        <f t="shared" si="0"/>
        <v>駿東田方圏域</v>
      </c>
      <c r="N9" s="613"/>
      <c r="O9" s="61"/>
      <c r="P9" s="306">
        <f>'人口'!C8</f>
        <v>668473</v>
      </c>
      <c r="Q9" s="255"/>
      <c r="R9" s="459"/>
    </row>
    <row r="10" spans="1:18" ht="15" customHeight="1">
      <c r="A10" s="598" t="s">
        <v>18</v>
      </c>
      <c r="B10" s="599"/>
      <c r="C10" s="276">
        <f>IF(2!C10=0,"-",2!C10/P10*1000)</f>
        <v>9.115282913519378</v>
      </c>
      <c r="D10" s="277">
        <f>IF(2!F10=0,"-",2!F10/P10*1000)</f>
        <v>8.011756897696028</v>
      </c>
      <c r="E10" s="278">
        <f>IF(2!I10=0,"-",2!I10/2!$C10*1000)</f>
        <v>3.178272175671771</v>
      </c>
      <c r="F10" s="277">
        <f>IF(2!L10=0,"-",2!L10/2!$C10*1000)</f>
        <v>2.3114706732158337</v>
      </c>
      <c r="G10" s="277">
        <f>IF(2!O10=0,"-",2!O10/３!P10*1000)</f>
        <v>1.1035260158233515</v>
      </c>
      <c r="H10" s="279">
        <f>IF(2!P10=0,"-",2!P10/(2!$C10+2!$P10)*1000)</f>
        <v>26.441631504922647</v>
      </c>
      <c r="I10" s="280">
        <f>IF(2!Q10=0,"-",2!Q10/(2!$C10+2!$P10)*1000)</f>
        <v>12.376933895921239</v>
      </c>
      <c r="J10" s="281">
        <f>IF(2!R10=0,"-",2!R10/(2!$C10+2!$P10)*1000)</f>
        <v>14.064697609001406</v>
      </c>
      <c r="K10" s="282">
        <f>IF(2!S10=0,"-",2!S10/P10*1000)</f>
        <v>6.231366475985799</v>
      </c>
      <c r="L10" s="283">
        <f>IF(2!T10=0,"-",2!T10/P10*1000)</f>
        <v>2.351906281933778</v>
      </c>
      <c r="M10" s="612" t="str">
        <f t="shared" si="0"/>
        <v>富士圏域</v>
      </c>
      <c r="N10" s="613"/>
      <c r="O10" s="61"/>
      <c r="P10" s="306">
        <f>'人口'!C9</f>
        <v>379692</v>
      </c>
      <c r="Q10" s="255"/>
      <c r="R10" s="459"/>
    </row>
    <row r="11" spans="1:18" ht="15" customHeight="1">
      <c r="A11" s="598" t="s">
        <v>443</v>
      </c>
      <c r="B11" s="599"/>
      <c r="C11" s="276">
        <f>IF(2!C11=0,"-",2!C11/P11*1000)</f>
        <v>8.164560412295625</v>
      </c>
      <c r="D11" s="277">
        <f>IF(2!F11=0,"-",2!F11/P11*1000)</f>
        <v>8.712498724505842</v>
      </c>
      <c r="E11" s="278">
        <f>IF(2!I11=0,"-",2!I11/2!$C11*1000)</f>
        <v>3.0816640986132513</v>
      </c>
      <c r="F11" s="277">
        <f>IF(2!L11=0,"-",2!L11/2!$C11*1000)</f>
        <v>1.369628488272556</v>
      </c>
      <c r="G11" s="277">
        <f>IF(2!O11=0,"-",2!O11/３!P11*1000)</f>
        <v>-0.5479383122102182</v>
      </c>
      <c r="H11" s="279">
        <f>IF(2!P11=0,"-",2!P11/(2!$C11+2!$P11)*1000)</f>
        <v>28.7662121715996</v>
      </c>
      <c r="I11" s="280">
        <f>IF(2!Q11=0,"-",2!Q11/(2!$C11+2!$P11)*1000)</f>
        <v>13.136015962753575</v>
      </c>
      <c r="J11" s="281">
        <f>IF(2!R11=0,"-",2!R11/(2!$C11+2!$P11)*1000)</f>
        <v>15.630196208846026</v>
      </c>
      <c r="K11" s="282">
        <f>IF(2!S11=0,"-",2!S11/P11*1000)</f>
        <v>5.614969898337874</v>
      </c>
      <c r="L11" s="283">
        <f>IF(2!T11=0,"-",2!T11/P11*1000)</f>
        <v>1.9597181472416478</v>
      </c>
      <c r="M11" s="612" t="str">
        <f t="shared" si="0"/>
        <v>静岡圏域</v>
      </c>
      <c r="N11" s="613"/>
      <c r="O11" s="61"/>
      <c r="P11" s="306">
        <f>'人口'!C10</f>
        <v>715409</v>
      </c>
      <c r="Q11" s="255"/>
      <c r="R11" s="459"/>
    </row>
    <row r="12" spans="1:18" ht="15" customHeight="1">
      <c r="A12" s="598" t="s">
        <v>19</v>
      </c>
      <c r="B12" s="599"/>
      <c r="C12" s="276">
        <f>IF(2!C12=0,"-",2!C12/P12*1000)</f>
        <v>8.588458991176534</v>
      </c>
      <c r="D12" s="277">
        <f>IF(2!F12=0,"-",2!F12/P12*1000)</f>
        <v>8.539321041724529</v>
      </c>
      <c r="E12" s="278">
        <f>IF(2!I12=0,"-",2!I12/2!$C12*1000)</f>
        <v>1.990049751243781</v>
      </c>
      <c r="F12" s="277">
        <f>IF(2!L12=0,"-",2!L12/2!$C12*1000)</f>
        <v>1.492537313432836</v>
      </c>
      <c r="G12" s="277">
        <f>IF(2!O12=0,"-",2!O12/３!P12*1000)</f>
        <v>0.04913794945200504</v>
      </c>
      <c r="H12" s="279">
        <f>IF(2!P12=0,"-",2!P12/(2!$C12+2!$P12)*1000)</f>
        <v>24.981809362114962</v>
      </c>
      <c r="I12" s="280">
        <f>IF(2!Q12=0,"-",2!Q12/(2!$C12+2!$P12)*1000)</f>
        <v>12.369633761823914</v>
      </c>
      <c r="J12" s="281">
        <f>IF(2!R12=0,"-",2!R12/(2!$C12+2!$P12)*1000)</f>
        <v>12.612175600291051</v>
      </c>
      <c r="K12" s="282">
        <f>IF(2!S12=0,"-",2!S12/P12*1000)</f>
        <v>5.285534214967847</v>
      </c>
      <c r="L12" s="283">
        <f>IF(2!T12=0,"-",2!T12/P12*1000)</f>
        <v>1.7817847757814003</v>
      </c>
      <c r="M12" s="612" t="str">
        <f t="shared" si="0"/>
        <v>志太榛原圏域</v>
      </c>
      <c r="N12" s="613"/>
      <c r="O12" s="61"/>
      <c r="P12" s="306">
        <f>'人口'!C11</f>
        <v>468070</v>
      </c>
      <c r="Q12" s="255"/>
      <c r="R12" s="459"/>
    </row>
    <row r="13" spans="1:18" ht="15" customHeight="1">
      <c r="A13" s="598" t="s">
        <v>20</v>
      </c>
      <c r="B13" s="599"/>
      <c r="C13" s="276">
        <f>IF(2!C13=0,"-",2!C13/P13*1000)</f>
        <v>9.594773241267795</v>
      </c>
      <c r="D13" s="277">
        <f>IF(2!F13=0,"-",2!F13/P13*1000)</f>
        <v>8.351451452545094</v>
      </c>
      <c r="E13" s="278">
        <f>IF(2!I13=0,"-",2!I13/2!$C13*1000)</f>
        <v>3.416078342063311</v>
      </c>
      <c r="F13" s="277">
        <f>IF(2!L13=0,"-",2!L13/2!$C13*1000)</f>
        <v>1.8219084491004327</v>
      </c>
      <c r="G13" s="277">
        <f>IF(2!O13=0,"-",2!O13/３!P13*1000)</f>
        <v>1.2433217887227</v>
      </c>
      <c r="H13" s="279">
        <f>IF(2!P13=0,"-",2!P13/(2!$C13+2!$P13)*1000)</f>
        <v>20.958751393534</v>
      </c>
      <c r="I13" s="280">
        <f>IF(2!Q13=0,"-",2!Q13/(2!$C13+2!$P13)*1000)</f>
        <v>11.37123745819398</v>
      </c>
      <c r="J13" s="281">
        <f>IF(2!R13=0,"-",2!R13/(2!$C13+2!$P13)*1000)</f>
        <v>9.587513935340024</v>
      </c>
      <c r="K13" s="282">
        <f>IF(2!S13=0,"-",2!S13/P13*1000)</f>
        <v>5.998098963170143</v>
      </c>
      <c r="L13" s="283">
        <f>IF(2!T13=0,"-",2!T13/P13*1000)</f>
        <v>1.6257142544985743</v>
      </c>
      <c r="M13" s="612" t="str">
        <f t="shared" si="0"/>
        <v>中東遠圏域</v>
      </c>
      <c r="N13" s="613"/>
      <c r="O13" s="61"/>
      <c r="P13" s="306">
        <f>'人口'!C12</f>
        <v>457645</v>
      </c>
      <c r="Q13" s="255"/>
      <c r="R13" s="459"/>
    </row>
    <row r="14" spans="1:18" ht="15" customHeight="1">
      <c r="A14" s="598" t="s">
        <v>497</v>
      </c>
      <c r="B14" s="599"/>
      <c r="C14" s="285">
        <f>IF(2!C14=0,"-",2!C14/P14*1000)</f>
        <v>9.528184264059322</v>
      </c>
      <c r="D14" s="286">
        <f>IF(2!F14=0,"-",2!F14/P14*1000)</f>
        <v>8.036795542537389</v>
      </c>
      <c r="E14" s="287">
        <f>IF(2!I14=0,"-",2!I14/2!$C14*1000)</f>
        <v>2.629601803155522</v>
      </c>
      <c r="F14" s="286">
        <f>IF(2!L14=0,"-",2!L14/2!$C14*1000)</f>
        <v>1.0017530678687703</v>
      </c>
      <c r="G14" s="286">
        <f>IF(2!O14=0,"-",2!O14/３!P14*1000)</f>
        <v>1.4913887215219324</v>
      </c>
      <c r="H14" s="288">
        <f>IF(2!P14=0,"-",2!P14/(2!$C14+2!$P14)*1000)</f>
        <v>22.88021534320323</v>
      </c>
      <c r="I14" s="289">
        <f>IF(2!Q14=0,"-",2!Q14/(2!$C14+2!$P14)*1000)</f>
        <v>10.033035605040988</v>
      </c>
      <c r="J14" s="290">
        <f>IF(2!R14=0,"-",2!R14/(2!$C14+2!$P14)*1000)</f>
        <v>12.847179738162241</v>
      </c>
      <c r="K14" s="291">
        <f>IF(2!S14=0,"-",2!S14/P14*1000)</f>
        <v>6.170769974169148</v>
      </c>
      <c r="L14" s="292">
        <f>IF(2!T14=0,"-",2!T14/P14*1000)</f>
        <v>1.8588669025049365</v>
      </c>
      <c r="M14" s="610" t="str">
        <f t="shared" si="0"/>
        <v>西部圏域</v>
      </c>
      <c r="N14" s="611"/>
      <c r="O14" s="61"/>
      <c r="P14" s="308">
        <f>'人口'!C13</f>
        <v>838145</v>
      </c>
      <c r="Q14" s="255"/>
      <c r="R14" s="459"/>
    </row>
    <row r="15" spans="1:18" ht="15" customHeight="1">
      <c r="A15" s="594" t="s">
        <v>444</v>
      </c>
      <c r="B15" s="597"/>
      <c r="C15" s="273">
        <f>IF(2!C15=0,"-",2!C15/P15*1000)</f>
        <v>5.88235294117647</v>
      </c>
      <c r="D15" s="265">
        <f>IF(2!F15=0,"-",2!F15/P15*1000)</f>
        <v>14.439683158031425</v>
      </c>
      <c r="E15" s="264">
        <f>IF(2!I15=0,"-",2!I15/2!$C15*1000)</f>
        <v>2.207505518763797</v>
      </c>
      <c r="F15" s="265" t="str">
        <f>IF(2!L15=0,"-",2!L15/2!$C15*1000)</f>
        <v>-</v>
      </c>
      <c r="G15" s="265">
        <f>IF(2!O15=0,"-",2!O15/３!P15*1000)</f>
        <v>-8.557330216854954</v>
      </c>
      <c r="H15" s="266">
        <f>IF(2!P15=0,"-",2!P15/(2!$C15+2!$P15)*1000)</f>
        <v>29.97858672376874</v>
      </c>
      <c r="I15" s="267">
        <f>IF(2!Q15=0,"-",2!Q15/(2!$C15+2!$P15)*1000)</f>
        <v>21.41327623126338</v>
      </c>
      <c r="J15" s="268">
        <f>IF(2!R15=0,"-",2!R15/(2!$C15+2!$P15)*1000)</f>
        <v>8.565310492505354</v>
      </c>
      <c r="K15" s="274">
        <f>IF(2!S15=0,"-",2!S15/P15*1000)</f>
        <v>3.9085833008700166</v>
      </c>
      <c r="L15" s="275">
        <f>IF(2!T15=0,"-",2!T15/P15*1000)</f>
        <v>2.389300090897286</v>
      </c>
      <c r="M15" s="608" t="str">
        <f>A15</f>
        <v>賀茂保健所</v>
      </c>
      <c r="N15" s="609"/>
      <c r="O15" s="61"/>
      <c r="P15" s="488">
        <f>SUM(P16:P21)</f>
        <v>77010</v>
      </c>
      <c r="Q15" s="255"/>
      <c r="R15" s="250"/>
    </row>
    <row r="16" spans="1:18" ht="15" customHeight="1">
      <c r="A16" s="293"/>
      <c r="B16" s="294" t="s">
        <v>21</v>
      </c>
      <c r="C16" s="276">
        <f>IF(2!C16=0,"-",2!C16/P16*1000)</f>
        <v>5.615384615384615</v>
      </c>
      <c r="D16" s="277">
        <f>IF(2!F16=0,"-",2!F16/P16*1000)</f>
        <v>13.038461538461538</v>
      </c>
      <c r="E16" s="278">
        <f>IF(2!I16=0,"-",2!I16/2!$C16*1000)</f>
        <v>6.8493150684931505</v>
      </c>
      <c r="F16" s="277" t="str">
        <f>IF(2!L16=0,"-",2!L16/2!$C16*1000)</f>
        <v>-</v>
      </c>
      <c r="G16" s="277">
        <f>IF(2!O16=0,"-",2!O16/３!P16*1000)</f>
        <v>-7.4230769230769225</v>
      </c>
      <c r="H16" s="279">
        <f>IF(2!P16=0,"-",2!P16/(2!$C16+2!$P16)*1000)</f>
        <v>51.948051948051955</v>
      </c>
      <c r="I16" s="280">
        <f>IF(2!Q16=0,"-",2!Q16/(2!$C16+2!$P16)*1000)</f>
        <v>38.96103896103896</v>
      </c>
      <c r="J16" s="281">
        <f>IF(2!R16=0,"-",2!R16/(2!$C16+2!$P16)*1000)</f>
        <v>12.987012987012989</v>
      </c>
      <c r="K16" s="282">
        <f>IF(2!S16=0,"-",2!S16/P16*1000)</f>
        <v>4.4230769230769225</v>
      </c>
      <c r="L16" s="283">
        <f>IF(2!T16=0,"-",2!T16/P16*1000)</f>
        <v>2.769230769230769</v>
      </c>
      <c r="M16" s="294" t="str">
        <f aca="true" t="shared" si="1" ref="M16:M21">B16</f>
        <v>下田市</v>
      </c>
      <c r="N16" s="272"/>
      <c r="O16" s="61"/>
      <c r="P16" s="284">
        <f>'人口'!C15</f>
        <v>26000</v>
      </c>
      <c r="Q16" s="255"/>
      <c r="R16" s="250"/>
    </row>
    <row r="17" spans="1:18" ht="15" customHeight="1">
      <c r="A17" s="293"/>
      <c r="B17" s="294" t="s">
        <v>22</v>
      </c>
      <c r="C17" s="276">
        <f>IF(2!C17=0,"-",2!C17/P17*1000)</f>
        <v>5.996092434144041</v>
      </c>
      <c r="D17" s="277">
        <f>IF(2!F17=0,"-",2!F17/P17*1000)</f>
        <v>14.080711446473085</v>
      </c>
      <c r="E17" s="278" t="str">
        <f>IF(2!I17=0,"-",2!I17/2!$C17*1000)</f>
        <v>-</v>
      </c>
      <c r="F17" s="277" t="str">
        <f>IF(2!L17=0,"-",2!L17/2!$C17*1000)</f>
        <v>-</v>
      </c>
      <c r="G17" s="277">
        <f>IF(2!O17=0,"-",2!O17/３!P17*1000)</f>
        <v>-8.084619012329043</v>
      </c>
      <c r="H17" s="279">
        <f>IF(2!P17=0,"-",2!P17/(2!$C17+2!$P17)*1000)</f>
        <v>11.11111111111111</v>
      </c>
      <c r="I17" s="280" t="str">
        <f>IF(2!Q17=0,"-",2!Q17/(2!$C17+2!$P17)*1000)</f>
        <v>-</v>
      </c>
      <c r="J17" s="281">
        <f>IF(2!R17=0,"-",2!R17/(2!$C17+2!$P17)*1000)</f>
        <v>11.11111111111111</v>
      </c>
      <c r="K17" s="282">
        <f>IF(2!S17=0,"-",2!S17/P17*1000)</f>
        <v>3.0317321296233914</v>
      </c>
      <c r="L17" s="283">
        <f>IF(2!T17=0,"-",2!T17/P17*1000)</f>
        <v>2.560129353904197</v>
      </c>
      <c r="M17" s="294" t="str">
        <f t="shared" si="1"/>
        <v>東伊豆町</v>
      </c>
      <c r="N17" s="272"/>
      <c r="O17" s="61"/>
      <c r="P17" s="284">
        <f>'人口'!C16</f>
        <v>14843</v>
      </c>
      <c r="Q17" s="255"/>
      <c r="R17" s="250"/>
    </row>
    <row r="18" spans="1:18" ht="15" customHeight="1">
      <c r="A18" s="293"/>
      <c r="B18" s="294" t="s">
        <v>23</v>
      </c>
      <c r="C18" s="276">
        <f>IF(2!C18=0,"-",2!C18/P18*1000)</f>
        <v>7.204786909268531</v>
      </c>
      <c r="D18" s="277">
        <f>IF(2!F18=0,"-",2!F18/P18*1000)</f>
        <v>14.409573818537062</v>
      </c>
      <c r="E18" s="278" t="str">
        <f>IF(2!I18=0,"-",2!I18/2!$C18*1000)</f>
        <v>-</v>
      </c>
      <c r="F18" s="277" t="str">
        <f>IF(2!L18=0,"-",2!L18/2!$C18*1000)</f>
        <v>-</v>
      </c>
      <c r="G18" s="277">
        <f>IF(2!O18=0,"-",2!O18/３!P18*1000)</f>
        <v>-7.204786909268531</v>
      </c>
      <c r="H18" s="279">
        <f>IF(2!P18=0,"-",2!P18/(2!$C18+2!$P18)*1000)</f>
        <v>16.666666666666668</v>
      </c>
      <c r="I18" s="280">
        <f>IF(2!Q18=0,"-",2!Q18/(2!$C18+2!$P18)*1000)</f>
        <v>16.666666666666668</v>
      </c>
      <c r="J18" s="281" t="str">
        <f>IF(2!R18=0,"-",2!R18/(2!$C18+2!$P18)*1000)</f>
        <v>-</v>
      </c>
      <c r="K18" s="282">
        <f>IF(2!S18=0,"-",2!S18/P18*1000)</f>
        <v>5.006716326779827</v>
      </c>
      <c r="L18" s="283">
        <f>IF(2!T18=0,"-",2!T18/P18*1000)</f>
        <v>1.9538405177677372</v>
      </c>
      <c r="M18" s="294" t="str">
        <f t="shared" si="1"/>
        <v>河津町</v>
      </c>
      <c r="N18" s="272"/>
      <c r="O18" s="61"/>
      <c r="P18" s="284">
        <f>'人口'!C17</f>
        <v>8189</v>
      </c>
      <c r="Q18" s="255"/>
      <c r="R18" s="250"/>
    </row>
    <row r="19" spans="1:18" ht="15" customHeight="1">
      <c r="A19" s="293"/>
      <c r="B19" s="294" t="s">
        <v>24</v>
      </c>
      <c r="C19" s="276">
        <f>IF(2!C19=0,"-",2!C19/P19*1000)</f>
        <v>6.663301362948006</v>
      </c>
      <c r="D19" s="277">
        <f>IF(2!F19=0,"-",2!F19/P19*1000)</f>
        <v>16.153457849570923</v>
      </c>
      <c r="E19" s="278" t="str">
        <f>IF(2!I19=0,"-",2!I19/2!$C19*1000)</f>
        <v>-</v>
      </c>
      <c r="F19" s="277" t="str">
        <f>IF(2!L19=0,"-",2!L19/2!$C19*1000)</f>
        <v>-</v>
      </c>
      <c r="G19" s="277">
        <f>IF(2!O19=0,"-",2!O19/３!P19*1000)</f>
        <v>-9.490156486622917</v>
      </c>
      <c r="H19" s="279">
        <f>IF(2!P19=0,"-",2!P19/(2!$C19+2!$P19)*1000)</f>
        <v>14.925373134328359</v>
      </c>
      <c r="I19" s="280">
        <f>IF(2!Q19=0,"-",2!Q19/(2!$C19+2!$P19)*1000)</f>
        <v>14.925373134328359</v>
      </c>
      <c r="J19" s="281" t="str">
        <f>IF(2!R19=0,"-",2!R19/(2!$C19+2!$P19)*1000)</f>
        <v>-</v>
      </c>
      <c r="K19" s="282">
        <f>IF(2!S19=0,"-",2!S19/P19*1000)</f>
        <v>3.634528016153458</v>
      </c>
      <c r="L19" s="283">
        <f>IF(2!T19=0,"-",2!T19/P19*1000)</f>
        <v>2.0191822311963654</v>
      </c>
      <c r="M19" s="294" t="str">
        <f t="shared" si="1"/>
        <v>南伊豆町</v>
      </c>
      <c r="N19" s="272"/>
      <c r="O19" s="61"/>
      <c r="P19" s="284">
        <f>'人口'!C18</f>
        <v>9905</v>
      </c>
      <c r="Q19" s="255"/>
      <c r="R19" s="250"/>
    </row>
    <row r="20" spans="1:18" ht="15" customHeight="1">
      <c r="A20" s="293"/>
      <c r="B20" s="294" t="s">
        <v>25</v>
      </c>
      <c r="C20" s="276">
        <f>IF(2!C20=0,"-",2!C20/P20*1000)</f>
        <v>6.264879087833605</v>
      </c>
      <c r="D20" s="277">
        <f>IF(2!F20=0,"-",2!F20/P20*1000)</f>
        <v>15.787495301340684</v>
      </c>
      <c r="E20" s="278" t="str">
        <f>IF(2!I20=0,"-",2!I20/2!$C20*1000)</f>
        <v>-</v>
      </c>
      <c r="F20" s="277" t="str">
        <f>IF(2!L20=0,"-",2!L20/2!$C20*1000)</f>
        <v>-</v>
      </c>
      <c r="G20" s="277">
        <f>IF(2!O20=0,"-",2!O20/３!P20*1000)</f>
        <v>-9.52261621350708</v>
      </c>
      <c r="H20" s="279" t="str">
        <f>IF(2!P20=0,"-",2!P20/(2!$C20+2!$P20)*1000)</f>
        <v>-</v>
      </c>
      <c r="I20" s="280" t="str">
        <f>IF(2!Q20=0,"-",2!Q20/(2!$C20+2!$P20)*1000)</f>
        <v>-</v>
      </c>
      <c r="J20" s="281" t="str">
        <f>IF(2!R20=0,"-",2!R20/(2!$C20+2!$P20)*1000)</f>
        <v>-</v>
      </c>
      <c r="K20" s="282">
        <f>IF(2!S20=0,"-",2!S20/P20*1000)</f>
        <v>4.009522616213507</v>
      </c>
      <c r="L20" s="283">
        <f>IF(2!T20=0,"-",2!T20/P20*1000)</f>
        <v>1.7541661445934094</v>
      </c>
      <c r="M20" s="294" t="str">
        <f t="shared" si="1"/>
        <v>松崎町</v>
      </c>
      <c r="N20" s="272"/>
      <c r="O20" s="61"/>
      <c r="P20" s="284">
        <f>'人口'!C19</f>
        <v>7981</v>
      </c>
      <c r="Q20" s="255"/>
      <c r="R20" s="250"/>
    </row>
    <row r="21" spans="1:18" ht="15" customHeight="1">
      <c r="A21" s="295"/>
      <c r="B21" s="297" t="s">
        <v>26</v>
      </c>
      <c r="C21" s="276">
        <f>IF(2!C21=0,"-",2!C21/P21*1000)</f>
        <v>4.260800634165676</v>
      </c>
      <c r="D21" s="277">
        <f>IF(2!F21=0,"-",2!F21/P21*1000)</f>
        <v>15.854141894569954</v>
      </c>
      <c r="E21" s="278" t="str">
        <f>IF(2!I21=0,"-",2!I21/2!$C21*1000)</f>
        <v>-</v>
      </c>
      <c r="F21" s="277" t="str">
        <f>IF(2!L21=0,"-",2!L21/2!$C21*1000)</f>
        <v>-</v>
      </c>
      <c r="G21" s="277">
        <f>IF(2!O21=0,"-",2!O21/３!P21*1000)</f>
        <v>-11.59334126040428</v>
      </c>
      <c r="H21" s="279">
        <f>IF(2!P21=0,"-",2!P21/(2!$C21+2!$P21)*1000)</f>
        <v>65.21739130434783</v>
      </c>
      <c r="I21" s="280">
        <f>IF(2!Q21=0,"-",2!Q21/(2!$C21+2!$P21)*1000)</f>
        <v>43.47826086956522</v>
      </c>
      <c r="J21" s="281">
        <f>IF(2!R21=0,"-",2!R21/(2!$C21+2!$P21)*1000)</f>
        <v>21.73913043478261</v>
      </c>
      <c r="K21" s="282">
        <f>IF(2!S21=0,"-",2!S21/P21*1000)</f>
        <v>3.1708283789139915</v>
      </c>
      <c r="L21" s="283">
        <f>IF(2!T21=0,"-",2!T21/P21*1000)</f>
        <v>2.378121284185493</v>
      </c>
      <c r="M21" s="294" t="str">
        <f t="shared" si="1"/>
        <v>西伊豆町</v>
      </c>
      <c r="N21" s="272"/>
      <c r="O21" s="61"/>
      <c r="P21" s="308">
        <f>'人口'!C20</f>
        <v>10092</v>
      </c>
      <c r="Q21" s="255"/>
      <c r="R21" s="250"/>
    </row>
    <row r="22" spans="1:18" ht="15" customHeight="1">
      <c r="A22" s="598" t="s">
        <v>27</v>
      </c>
      <c r="B22" s="599"/>
      <c r="C22" s="273">
        <f>IF(2!C22=0,"-",2!C22/P22*1000)</f>
        <v>5.896805896805897</v>
      </c>
      <c r="D22" s="265">
        <f>IF(2!F22=0,"-",2!F22/P22*1000)</f>
        <v>13.17846772392227</v>
      </c>
      <c r="E22" s="264">
        <f>IF(2!I22=0,"-",2!I22/2!$C22*1000)</f>
        <v>1.5151515151515151</v>
      </c>
      <c r="F22" s="265" t="str">
        <f>IF(2!L22=0,"-",2!L22/2!$C22*1000)</f>
        <v>-</v>
      </c>
      <c r="G22" s="265">
        <f>IF(2!O22=0,"-",2!O22/３!P22*1000)</f>
        <v>-7.281661827116372</v>
      </c>
      <c r="H22" s="266">
        <f>IF(2!P22=0,"-",2!P22/(2!$C22+2!$P22)*1000)</f>
        <v>26.548672566371682</v>
      </c>
      <c r="I22" s="267">
        <f>IF(2!Q22=0,"-",2!Q22/(2!$C22+2!$P22)*1000)</f>
        <v>4.424778761061947</v>
      </c>
      <c r="J22" s="268">
        <f>IF(2!R22=0,"-",2!R22/(2!$C22+2!$P22)*1000)</f>
        <v>22.123893805309734</v>
      </c>
      <c r="K22" s="274">
        <f>IF(2!S22=0,"-",2!S22/P22*1000)</f>
        <v>4.860397587670315</v>
      </c>
      <c r="L22" s="275">
        <f>IF(2!T22=0,"-",2!T22/P22*1000)</f>
        <v>2.0728166182711636</v>
      </c>
      <c r="M22" s="596" t="str">
        <f>A22</f>
        <v>熱海保健所</v>
      </c>
      <c r="N22" s="597"/>
      <c r="O22" s="61"/>
      <c r="P22" s="488">
        <f>SUM(P23:P24)</f>
        <v>111925</v>
      </c>
      <c r="Q22" s="255"/>
      <c r="R22" s="250"/>
    </row>
    <row r="23" spans="1:18" ht="15" customHeight="1">
      <c r="A23" s="298"/>
      <c r="B23" s="294" t="s">
        <v>28</v>
      </c>
      <c r="C23" s="276">
        <f>IF(2!C23=0,"-",2!C23/P23*1000)</f>
        <v>5.155916910415944</v>
      </c>
      <c r="D23" s="277">
        <f>IF(2!F23=0,"-",2!F23/P23*1000)</f>
        <v>14.99677755193099</v>
      </c>
      <c r="E23" s="278">
        <f>IF(2!I23=0,"-",2!I23/2!$C23*1000)</f>
        <v>4.807692307692308</v>
      </c>
      <c r="F23" s="277" t="str">
        <f>IF(2!L23=0,"-",2!L23/2!$C23*1000)</f>
        <v>-</v>
      </c>
      <c r="G23" s="277">
        <f>IF(2!O23=0,"-",2!O23/３!P23*1000)</f>
        <v>-9.840860641515047</v>
      </c>
      <c r="H23" s="279">
        <f>IF(2!P23=0,"-",2!P23/(2!$C23+2!$P23)*1000)</f>
        <v>18.867924528301884</v>
      </c>
      <c r="I23" s="280" t="str">
        <f>IF(2!Q23=0,"-",2!Q23/(2!$C23+2!$P23)*1000)</f>
        <v>-</v>
      </c>
      <c r="J23" s="281">
        <f>IF(2!R23=0,"-",2!R23/(2!$C23+2!$P23)*1000)</f>
        <v>18.867924528301884</v>
      </c>
      <c r="K23" s="282">
        <f>IF(2!S23=0,"-",2!S23/P23*1000)</f>
        <v>4.4370631104060285</v>
      </c>
      <c r="L23" s="283">
        <f>IF(2!T23=0,"-",2!T23/P23*1000)</f>
        <v>1.7351643448515195</v>
      </c>
      <c r="M23" s="294" t="str">
        <f>B23</f>
        <v>熱海市</v>
      </c>
      <c r="N23" s="272"/>
      <c r="O23" s="61"/>
      <c r="P23" s="284">
        <f>'人口'!C22</f>
        <v>40342</v>
      </c>
      <c r="Q23" s="255"/>
      <c r="R23" s="250"/>
    </row>
    <row r="24" spans="1:18" ht="15" customHeight="1">
      <c r="A24" s="298"/>
      <c r="B24" s="294" t="s">
        <v>29</v>
      </c>
      <c r="C24" s="285">
        <f>IF(2!C24=0,"-",2!C24/P24*1000)</f>
        <v>6.314348378805024</v>
      </c>
      <c r="D24" s="286">
        <f>IF(2!F24=0,"-",2!F24/P24*1000)</f>
        <v>12.153723649469846</v>
      </c>
      <c r="E24" s="287" t="str">
        <f>IF(2!I24=0,"-",2!I24/2!$C24*1000)</f>
        <v>-</v>
      </c>
      <c r="F24" s="286" t="str">
        <f>IF(2!L24=0,"-",2!L24/2!$C24*1000)</f>
        <v>-</v>
      </c>
      <c r="G24" s="286">
        <f>IF(2!O24=0,"-",2!O24/３!P24*1000)</f>
        <v>-5.8393752706648225</v>
      </c>
      <c r="H24" s="288">
        <f>IF(2!P24=0,"-",2!P24/(2!$C24+2!$P24)*1000)</f>
        <v>30.042918454935624</v>
      </c>
      <c r="I24" s="289">
        <f>IF(2!Q24=0,"-",2!Q24/(2!$C24+2!$P24)*1000)</f>
        <v>6.437768240343348</v>
      </c>
      <c r="J24" s="290">
        <f>IF(2!R24=0,"-",2!R24/(2!$C24+2!$P24)*1000)</f>
        <v>23.605150214592275</v>
      </c>
      <c r="K24" s="291">
        <f>IF(2!S24=0,"-",2!S24/P24*1000)</f>
        <v>5.098976013858039</v>
      </c>
      <c r="L24" s="292">
        <f>IF(2!T24=0,"-",2!T24/P24*1000)</f>
        <v>2.263107162315075</v>
      </c>
      <c r="M24" s="294" t="str">
        <f>B24</f>
        <v>伊東市</v>
      </c>
      <c r="N24" s="272"/>
      <c r="O24" s="61"/>
      <c r="P24" s="284">
        <f>'人口'!C23</f>
        <v>71583</v>
      </c>
      <c r="Q24" s="255"/>
      <c r="R24" s="250"/>
    </row>
    <row r="25" spans="1:18" ht="15" customHeight="1">
      <c r="A25" s="594" t="s">
        <v>30</v>
      </c>
      <c r="B25" s="595"/>
      <c r="C25" s="273">
        <f>IF(2!C25=0,"-",2!C25/P25*1000)</f>
        <v>8.996533641454093</v>
      </c>
      <c r="D25" s="265">
        <f>IF(2!F25=0,"-",2!F25/P25*1000)</f>
        <v>8.459692471780286</v>
      </c>
      <c r="E25" s="264">
        <f>IF(2!I25=0,"-",2!I25/2!$C25*1000)</f>
        <v>1.7783046828689981</v>
      </c>
      <c r="F25" s="265">
        <f>IF(2!L25=0,"-",2!L25/2!$C25*1000)</f>
        <v>0.7903576368306658</v>
      </c>
      <c r="G25" s="265">
        <f>IF(2!O25=0,"-",2!O25/３!P25*1000)</f>
        <v>0.5368411696738067</v>
      </c>
      <c r="H25" s="266">
        <f>IF(2!P25=0,"-",2!P25/(2!$C25+2!$P25)*1000)</f>
        <v>25.04334424966288</v>
      </c>
      <c r="I25" s="267">
        <f>IF(2!Q25=0,"-",2!Q25/(2!$C25+2!$P25)*1000)</f>
        <v>11.1731843575419</v>
      </c>
      <c r="J25" s="268">
        <f>IF(2!R25=0,"-",2!R25/(2!$C25+2!$P25)*1000)</f>
        <v>13.870159892120979</v>
      </c>
      <c r="K25" s="274">
        <f>IF(2!S25=0,"-",2!S25/P25*1000)</f>
        <v>5.942582881521642</v>
      </c>
      <c r="L25" s="275">
        <f>IF(2!T25=0,"-",2!T25/P25*1000)</f>
        <v>2.1615856368322817</v>
      </c>
      <c r="M25" s="596" t="str">
        <f>A25</f>
        <v>東部保健所</v>
      </c>
      <c r="N25" s="597"/>
      <c r="O25" s="61"/>
      <c r="P25" s="487">
        <f>SUM(P26:P33)</f>
        <v>562550</v>
      </c>
      <c r="Q25" s="255"/>
      <c r="R25" s="250"/>
    </row>
    <row r="26" spans="1:18" ht="15" customHeight="1">
      <c r="A26" s="298"/>
      <c r="B26" s="7" t="s">
        <v>31</v>
      </c>
      <c r="C26" s="276">
        <f>IF(2!C26=0,"-",2!C26/P26*1000)</f>
        <v>8.613319132512226</v>
      </c>
      <c r="D26" s="277">
        <f>IF(2!F26=0,"-",2!F26/P26*1000)</f>
        <v>9.316846049745216</v>
      </c>
      <c r="E26" s="278">
        <f>IF(2!I26=0,"-",2!I26/2!$C26*1000)</f>
        <v>1.1344299489506524</v>
      </c>
      <c r="F26" s="277">
        <f>IF(2!L26=0,"-",2!L26/2!$C26*1000)</f>
        <v>0.5672149744753262</v>
      </c>
      <c r="G26" s="277">
        <f>IF(2!O26=0,"-",2!O26/３!P26*1000)</f>
        <v>-0.7035269172329895</v>
      </c>
      <c r="H26" s="279">
        <f>IF(2!P26=0,"-",2!P26/(2!$C26+2!$P26)*1000)</f>
        <v>22.185246810870773</v>
      </c>
      <c r="I26" s="280">
        <f>IF(2!Q26=0,"-",2!Q26/(2!$C26+2!$P26)*1000)</f>
        <v>7.76483638380477</v>
      </c>
      <c r="J26" s="281">
        <f>IF(2!R26=0,"-",2!R26/(2!$C26+2!$P26)*1000)</f>
        <v>14.420410427066</v>
      </c>
      <c r="K26" s="282">
        <f>IF(2!S26=0,"-",2!S26/P26*1000)</f>
        <v>6.126546904237284</v>
      </c>
      <c r="L26" s="283">
        <f>IF(2!T26=0,"-",2!T26/P26*1000)</f>
        <v>2.222949634312571</v>
      </c>
      <c r="M26" s="294" t="str">
        <f aca="true" t="shared" si="2" ref="M26:M33">B26</f>
        <v>沼津市</v>
      </c>
      <c r="N26" s="272"/>
      <c r="O26" s="61"/>
      <c r="P26" s="284">
        <f>'人口'!C25</f>
        <v>204683</v>
      </c>
      <c r="Q26" s="255"/>
      <c r="R26" s="250"/>
    </row>
    <row r="27" spans="1:18" ht="15" customHeight="1">
      <c r="A27" s="298"/>
      <c r="B27" s="7" t="s">
        <v>32</v>
      </c>
      <c r="C27" s="276">
        <f>IF(2!C27=0,"-",2!C27/P27*1000)</f>
        <v>8.845089217286244</v>
      </c>
      <c r="D27" s="277">
        <f>IF(2!F27=0,"-",2!F27/P27*1000)</f>
        <v>7.952465534807815</v>
      </c>
      <c r="E27" s="278">
        <f>IF(2!I27=0,"-",2!I27/2!$C27*1000)</f>
        <v>2.0387359836901124</v>
      </c>
      <c r="F27" s="277" t="str">
        <f>IF(2!L27=0,"-",2!L27/2!$C27*1000)</f>
        <v>-</v>
      </c>
      <c r="G27" s="277">
        <f>IF(2!O27=0,"-",2!O27/３!P27*1000)</f>
        <v>0.8926236824784283</v>
      </c>
      <c r="H27" s="279">
        <f>IF(2!P27=0,"-",2!P27/(2!$C27+2!$P27)*1000)</f>
        <v>28.712871287128714</v>
      </c>
      <c r="I27" s="280">
        <f>IF(2!Q27=0,"-",2!Q27/(2!$C27+2!$P27)*1000)</f>
        <v>18.81188118811881</v>
      </c>
      <c r="J27" s="281">
        <f>IF(2!R27=0,"-",2!R27/(2!$C27+2!$P27)*1000)</f>
        <v>9.900990099009901</v>
      </c>
      <c r="K27" s="282">
        <f>IF(2!S27=0,"-",2!S27/P27*1000)</f>
        <v>5.599184917364686</v>
      </c>
      <c r="L27" s="283">
        <f>IF(2!T27=0,"-",2!T27/P27*1000)</f>
        <v>2.127870596615243</v>
      </c>
      <c r="M27" s="294" t="str">
        <f t="shared" si="2"/>
        <v>三島市</v>
      </c>
      <c r="N27" s="272"/>
      <c r="O27" s="61"/>
      <c r="P27" s="284">
        <f>'人口'!C26</f>
        <v>110909</v>
      </c>
      <c r="Q27" s="255"/>
      <c r="R27" s="250"/>
    </row>
    <row r="28" spans="1:18" ht="15" customHeight="1">
      <c r="A28" s="298"/>
      <c r="B28" s="7" t="s">
        <v>33</v>
      </c>
      <c r="C28" s="276">
        <f>IF(2!C28=0,"-",2!C28/P28*1000)</f>
        <v>10.522124900466386</v>
      </c>
      <c r="D28" s="277">
        <f>IF(2!F28=0,"-",2!F28/P28*1000)</f>
        <v>6.69245061236871</v>
      </c>
      <c r="E28" s="278">
        <f>IF(2!I28=0,"-",2!I28/2!$C28*1000)</f>
        <v>1.8018018018018018</v>
      </c>
      <c r="F28" s="277" t="str">
        <f>IF(2!L28=0,"-",2!L28/2!$C28*1000)</f>
        <v>-</v>
      </c>
      <c r="G28" s="277">
        <f>IF(2!O28=0,"-",2!O28/３!P28*1000)</f>
        <v>3.8296742880976757</v>
      </c>
      <c r="H28" s="279">
        <f>IF(2!P28=0,"-",2!P28/(2!$C28+2!$P28)*1000)</f>
        <v>17.699115044247787</v>
      </c>
      <c r="I28" s="280">
        <f>IF(2!Q28=0,"-",2!Q28/(2!$C28+2!$P28)*1000)</f>
        <v>8.849557522123893</v>
      </c>
      <c r="J28" s="281">
        <f>IF(2!R28=0,"-",2!R28/(2!$C28+2!$P28)*1000)</f>
        <v>8.849557522123893</v>
      </c>
      <c r="K28" s="282">
        <f>IF(2!S28=0,"-",2!S28/P28*1000)</f>
        <v>7.299131687710917</v>
      </c>
      <c r="L28" s="283">
        <f>IF(2!T28=0,"-",2!T28/P28*1000)</f>
        <v>1.8200432260266182</v>
      </c>
      <c r="M28" s="294" t="str">
        <f t="shared" si="2"/>
        <v>裾野市</v>
      </c>
      <c r="N28" s="272"/>
      <c r="O28" s="61"/>
      <c r="P28" s="284">
        <f>'人口'!C27</f>
        <v>52746</v>
      </c>
      <c r="Q28" s="255"/>
      <c r="R28" s="250"/>
    </row>
    <row r="29" spans="1:18" ht="15" customHeight="1">
      <c r="A29" s="298"/>
      <c r="B29" s="7" t="s">
        <v>417</v>
      </c>
      <c r="C29" s="276">
        <f>IF(2!C29=0,"-",2!C29/P29*1000)</f>
        <v>5.197533936026098</v>
      </c>
      <c r="D29" s="277">
        <f>IF(2!F29=0,"-",2!F29/P29*1000)</f>
        <v>11.970915927123938</v>
      </c>
      <c r="E29" s="278" t="str">
        <f>IF(2!I29=0,"-",2!I29/2!$C29*1000)</f>
        <v>-</v>
      </c>
      <c r="F29" s="277" t="str">
        <f>IF(2!L29=0,"-",2!L29/2!$C29*1000)</f>
        <v>-</v>
      </c>
      <c r="G29" s="277">
        <f>IF(2!O29=0,"-",2!O29/３!P29*1000)</f>
        <v>-6.773381991097841</v>
      </c>
      <c r="H29" s="279">
        <f>IF(2!P29=0,"-",2!P29/(2!$C29+2!$P29)*1000)</f>
        <v>30.927835051546392</v>
      </c>
      <c r="I29" s="280">
        <f>IF(2!Q29=0,"-",2!Q29/(2!$C29+2!$P29)*1000)</f>
        <v>10.309278350515465</v>
      </c>
      <c r="J29" s="281">
        <f>IF(2!R29=0,"-",2!R29/(2!$C29+2!$P29)*1000)</f>
        <v>20.61855670103093</v>
      </c>
      <c r="K29" s="282">
        <f>IF(2!S29=0,"-",2!S29/P29*1000)</f>
        <v>4.257554394404358</v>
      </c>
      <c r="L29" s="283">
        <f>IF(2!T29=0,"-",2!T29/P29*1000)</f>
        <v>1.8523126261369605</v>
      </c>
      <c r="M29" s="294" t="str">
        <f t="shared" si="2"/>
        <v>伊豆市</v>
      </c>
      <c r="N29" s="272"/>
      <c r="O29" s="61"/>
      <c r="P29" s="284">
        <f>'人口'!C28</f>
        <v>36171</v>
      </c>
      <c r="Q29" s="255"/>
      <c r="R29" s="250"/>
    </row>
    <row r="30" spans="1:18" ht="15" customHeight="1">
      <c r="A30" s="298"/>
      <c r="B30" s="7" t="s">
        <v>421</v>
      </c>
      <c r="C30" s="276">
        <f>IF(2!C30=0,"-",2!C30/P30*1000)</f>
        <v>8.860682495589936</v>
      </c>
      <c r="D30" s="277">
        <f>IF(2!F30=0,"-",2!F30/P30*1000)</f>
        <v>8.982339463492771</v>
      </c>
      <c r="E30" s="278">
        <f>IF(2!I30=0,"-",2!I30/2!$C30*1000)</f>
        <v>4.576659038901602</v>
      </c>
      <c r="F30" s="277">
        <f>IF(2!L30=0,"-",2!L30/2!$C30*1000)</f>
        <v>2.288329519450801</v>
      </c>
      <c r="G30" s="277">
        <f>IF(2!O30=0,"-",2!O30/３!P30*1000)</f>
        <v>-0.12165696790283663</v>
      </c>
      <c r="H30" s="279">
        <f>IF(2!P30=0,"-",2!P30/(2!$C30+2!$P30)*1000)</f>
        <v>24.553571428571427</v>
      </c>
      <c r="I30" s="280">
        <f>IF(2!Q30=0,"-",2!Q30/(2!$C30+2!$P30)*1000)</f>
        <v>11.160714285714286</v>
      </c>
      <c r="J30" s="281">
        <f>IF(2!R30=0,"-",2!R30/(2!$C30+2!$P30)*1000)</f>
        <v>13.392857142857142</v>
      </c>
      <c r="K30" s="282">
        <f>IF(2!S30=0,"-",2!S30/P30*1000)</f>
        <v>5.312354265090533</v>
      </c>
      <c r="L30" s="283">
        <f>IF(2!T30=0,"-",2!T30/P30*1000)</f>
        <v>2.3317585514710357</v>
      </c>
      <c r="M30" s="294" t="str">
        <f t="shared" si="2"/>
        <v>伊豆の国市</v>
      </c>
      <c r="N30" s="272"/>
      <c r="O30" s="61"/>
      <c r="P30" s="284">
        <f>'人口'!C29</f>
        <v>49319</v>
      </c>
      <c r="Q30" s="255"/>
      <c r="R30" s="250"/>
    </row>
    <row r="31" spans="1:18" ht="15" customHeight="1">
      <c r="A31" s="298"/>
      <c r="B31" s="7" t="s">
        <v>34</v>
      </c>
      <c r="C31" s="276">
        <f>IF(2!C31=0,"-",2!C31/P31*1000)</f>
        <v>7.996480513430982</v>
      </c>
      <c r="D31" s="277">
        <f>IF(2!F31=0,"-",2!F31/P31*1000)</f>
        <v>7.867087624864138</v>
      </c>
      <c r="E31" s="278">
        <f>IF(2!I31=0,"-",2!I31/2!$C31*1000)</f>
        <v>3.236245954692557</v>
      </c>
      <c r="F31" s="277">
        <f>IF(2!L31=0,"-",2!L31/2!$C31*1000)</f>
        <v>3.236245954692557</v>
      </c>
      <c r="G31" s="277">
        <f>IF(2!O31=0,"-",2!O31/３!P31*1000)</f>
        <v>0.12939288856684436</v>
      </c>
      <c r="H31" s="279">
        <f>IF(2!P31=0,"-",2!P31/(2!$C31+2!$P31)*1000)</f>
        <v>52.14723926380368</v>
      </c>
      <c r="I31" s="280">
        <f>IF(2!Q31=0,"-",2!Q31/(2!$C31+2!$P31)*1000)</f>
        <v>15.337423312883436</v>
      </c>
      <c r="J31" s="281">
        <f>IF(2!R31=0,"-",2!R31/(2!$C31+2!$P31)*1000)</f>
        <v>36.809815950920246</v>
      </c>
      <c r="K31" s="282">
        <f>IF(2!S31=0,"-",2!S31/P31*1000)</f>
        <v>4.632265410693028</v>
      </c>
      <c r="L31" s="283">
        <f>IF(2!T31=0,"-",2!T31/P31*1000)</f>
        <v>1.9408933285026655</v>
      </c>
      <c r="M31" s="294" t="str">
        <f t="shared" si="2"/>
        <v>函南町</v>
      </c>
      <c r="N31" s="272"/>
      <c r="O31" s="61"/>
      <c r="P31" s="284">
        <f>'人口'!C30</f>
        <v>38642</v>
      </c>
      <c r="Q31" s="255"/>
      <c r="R31" s="250"/>
    </row>
    <row r="32" spans="1:18" ht="15" customHeight="1">
      <c r="A32" s="298"/>
      <c r="B32" s="7" t="s">
        <v>35</v>
      </c>
      <c r="C32" s="276">
        <f>IF(2!C32=0,"-",2!C32/P32*1000)</f>
        <v>10.764055742431523</v>
      </c>
      <c r="D32" s="277">
        <f>IF(2!F32=0,"-",2!F32/P32*1000)</f>
        <v>6.407176037161621</v>
      </c>
      <c r="E32" s="278" t="str">
        <f>IF(2!I32=0,"-",2!I32/2!$C32*1000)</f>
        <v>-</v>
      </c>
      <c r="F32" s="277" t="str">
        <f>IF(2!L32=0,"-",2!L32/2!$C32*1000)</f>
        <v>-</v>
      </c>
      <c r="G32" s="277">
        <f>IF(2!O32=0,"-",2!O32/３!P32*1000)</f>
        <v>4.356879705269902</v>
      </c>
      <c r="H32" s="279">
        <f>IF(2!P32=0,"-",2!P32/(2!$C32+2!$P32)*1000)</f>
        <v>17.543859649122805</v>
      </c>
      <c r="I32" s="280">
        <f>IF(2!Q32=0,"-",2!Q32/(2!$C32+2!$P32)*1000)</f>
        <v>2.923976608187134</v>
      </c>
      <c r="J32" s="281">
        <f>IF(2!R32=0,"-",2!R32/(2!$C32+2!$P32)*1000)</f>
        <v>14.619883040935672</v>
      </c>
      <c r="K32" s="282">
        <f>IF(2!S32=0,"-",2!S32/P32*1000)</f>
        <v>6.631427198462277</v>
      </c>
      <c r="L32" s="283">
        <f>IF(2!T32=0,"-",2!T32/P32*1000)</f>
        <v>2.819157456351113</v>
      </c>
      <c r="M32" s="294" t="str">
        <f t="shared" si="2"/>
        <v>清水町</v>
      </c>
      <c r="N32" s="272"/>
      <c r="O32" s="61"/>
      <c r="P32" s="284">
        <f>'人口'!C31</f>
        <v>31215</v>
      </c>
      <c r="Q32" s="255"/>
      <c r="R32" s="250"/>
    </row>
    <row r="33" spans="1:18" ht="15" customHeight="1">
      <c r="A33" s="299"/>
      <c r="B33" s="30" t="s">
        <v>36</v>
      </c>
      <c r="C33" s="276">
        <f>IF(2!C33=0,"-",2!C33/P33*1000)</f>
        <v>12.659204940177537</v>
      </c>
      <c r="D33" s="277">
        <f>IF(2!F33=0,"-",2!F33/P33*1000)</f>
        <v>6.098031648012351</v>
      </c>
      <c r="E33" s="278">
        <f>IF(2!I33=0,"-",2!I33/2!$C33*1000)</f>
        <v>2.032520325203252</v>
      </c>
      <c r="F33" s="277">
        <f>IF(2!L33=0,"-",2!L33/2!$C33*1000)</f>
        <v>2.032520325203252</v>
      </c>
      <c r="G33" s="277">
        <f>IF(2!O33=0,"-",2!O33/３!P33*1000)</f>
        <v>6.561173292165187</v>
      </c>
      <c r="H33" s="279">
        <f>IF(2!P33=0,"-",2!P33/(2!$C33+2!$P33)*1000)</f>
        <v>21.86878727634195</v>
      </c>
      <c r="I33" s="280">
        <f>IF(2!Q33=0,"-",2!Q33/(2!$C33+2!$P33)*1000)</f>
        <v>13.916500994035786</v>
      </c>
      <c r="J33" s="281">
        <f>IF(2!R33=0,"-",2!R33/(2!$C33+2!$P33)*1000)</f>
        <v>7.952286282306162</v>
      </c>
      <c r="K33" s="282">
        <f>IF(2!S33=0,"-",2!S33/P33*1000)</f>
        <v>7.230155667052618</v>
      </c>
      <c r="L33" s="283">
        <f>IF(2!T33=0,"-",2!T33/P33*1000)</f>
        <v>2.161327672713238</v>
      </c>
      <c r="M33" s="330" t="str">
        <f t="shared" si="2"/>
        <v>長泉町</v>
      </c>
      <c r="N33" s="297"/>
      <c r="O33" s="61"/>
      <c r="P33" s="284">
        <f>'人口'!C32</f>
        <v>38865</v>
      </c>
      <c r="Q33" s="255"/>
      <c r="R33" s="250"/>
    </row>
    <row r="34" spans="1:18" ht="15" customHeight="1">
      <c r="A34" s="598" t="s">
        <v>37</v>
      </c>
      <c r="B34" s="599"/>
      <c r="C34" s="273">
        <f>IF(2!C34=0,"-",2!C34/P34*1000)</f>
        <v>9.742926465451319</v>
      </c>
      <c r="D34" s="265">
        <f>IF(2!F34=0,"-",2!F34/P34*1000)</f>
        <v>7.788676680229979</v>
      </c>
      <c r="E34" s="264">
        <f>IF(2!I34=0,"-",2!I34/2!$C34*1000)</f>
        <v>2.9069767441860463</v>
      </c>
      <c r="F34" s="265">
        <f>IF(2!L34=0,"-",2!L34/2!$C34*1000)</f>
        <v>0.9689922480620154</v>
      </c>
      <c r="G34" s="265">
        <f>IF(2!O34=0,"-",2!O34/３!P34*1000)</f>
        <v>1.95424978522134</v>
      </c>
      <c r="H34" s="266">
        <f>IF(2!P34=0,"-",2!P34/(2!$C34+2!$P34)*1000)</f>
        <v>25.495750708215297</v>
      </c>
      <c r="I34" s="267">
        <f>IF(2!Q34=0,"-",2!Q34/(2!$C34+2!$P34)*1000)</f>
        <v>21.718602455146364</v>
      </c>
      <c r="J34" s="268">
        <f>IF(2!R34=0,"-",2!R34/(2!$C34+2!$P34)*1000)</f>
        <v>3.7771482530689333</v>
      </c>
      <c r="K34" s="274">
        <f>IF(2!S34=0,"-",2!S34/P34*1000)</f>
        <v>6.618014973140867</v>
      </c>
      <c r="L34" s="275">
        <f>IF(2!T34=0,"-",2!T34/P34*1000)</f>
        <v>2.0580988076244067</v>
      </c>
      <c r="M34" s="600" t="str">
        <f>A34</f>
        <v>御殿場保健所</v>
      </c>
      <c r="N34" s="601"/>
      <c r="O34" s="61"/>
      <c r="P34" s="487">
        <f>SUM(P35:P36)</f>
        <v>105923</v>
      </c>
      <c r="Q34" s="255"/>
      <c r="R34" s="250"/>
    </row>
    <row r="35" spans="1:18" ht="15" customHeight="1">
      <c r="A35" s="298"/>
      <c r="B35" s="294" t="s">
        <v>38</v>
      </c>
      <c r="C35" s="276">
        <f>IF(2!C35=0,"-",2!C35/P35*1000)</f>
        <v>10.090175045676903</v>
      </c>
      <c r="D35" s="277">
        <f>IF(2!F35=0,"-",2!F35/P35*1000)</f>
        <v>7.36724229386456</v>
      </c>
      <c r="E35" s="278">
        <f>IF(2!I35=0,"-",2!I35/2!$C35*1000)</f>
        <v>3.5046728971962615</v>
      </c>
      <c r="F35" s="277">
        <f>IF(2!L35=0,"-",2!L35/2!$C35*1000)</f>
        <v>1.1682242990654206</v>
      </c>
      <c r="G35" s="277">
        <f>IF(2!O35=0,"-",2!O35/３!P35*1000)</f>
        <v>2.7229327518123414</v>
      </c>
      <c r="H35" s="279">
        <f>IF(2!P35=0,"-",2!P35/(2!$C35+2!$P35)*1000)</f>
        <v>25.056947608200456</v>
      </c>
      <c r="I35" s="280">
        <f>IF(2!Q35=0,"-",2!Q35/(2!$C35+2!$P35)*1000)</f>
        <v>20.50113895216401</v>
      </c>
      <c r="J35" s="281">
        <f>IF(2!R35=0,"-",2!R35/(2!$C35+2!$P35)*1000)</f>
        <v>4.555808656036446</v>
      </c>
      <c r="K35" s="282">
        <f>IF(2!S35=0,"-",2!S35/P35*1000)</f>
        <v>7.001827076088879</v>
      </c>
      <c r="L35" s="283">
        <f>IF(2!T35=0,"-",2!T35/P35*1000)</f>
        <v>2.18070371898391</v>
      </c>
      <c r="M35" s="294" t="str">
        <f>B35</f>
        <v>御殿場市</v>
      </c>
      <c r="N35" s="272"/>
      <c r="O35" s="61"/>
      <c r="P35" s="284">
        <f>'人口'!C34</f>
        <v>84835</v>
      </c>
      <c r="Q35" s="255"/>
      <c r="R35" s="250"/>
    </row>
    <row r="36" spans="1:18" ht="15" customHeight="1">
      <c r="A36" s="298"/>
      <c r="B36" s="294" t="s">
        <v>39</v>
      </c>
      <c r="C36" s="285">
        <f>IF(2!C36=0,"-",2!C36/P36*1000)</f>
        <v>8.345978755690439</v>
      </c>
      <c r="D36" s="286">
        <f>IF(2!F36=0,"-",2!F36/P36*1000)</f>
        <v>9.484066767830045</v>
      </c>
      <c r="E36" s="287" t="str">
        <f>IF(2!I36=0,"-",2!I36/2!$C36*1000)</f>
        <v>-</v>
      </c>
      <c r="F36" s="286" t="str">
        <f>IF(2!L36=0,"-",2!L36/2!$C36*1000)</f>
        <v>-</v>
      </c>
      <c r="G36" s="286">
        <f>IF(2!O36=0,"-",2!O36/３!P36*1000)</f>
        <v>-1.1380880121396055</v>
      </c>
      <c r="H36" s="288">
        <f>IF(2!P36=0,"-",2!P36/(2!$C36+2!$P36)*1000)</f>
        <v>27.624309392265193</v>
      </c>
      <c r="I36" s="289">
        <f>IF(2!Q36=0,"-",2!Q36/(2!$C36+2!$P36)*1000)</f>
        <v>27.624309392265193</v>
      </c>
      <c r="J36" s="290" t="str">
        <f>IF(2!R36=0,"-",2!R36/(2!$C36+2!$P36)*1000)</f>
        <v>-</v>
      </c>
      <c r="K36" s="291">
        <f>IF(2!S36=0,"-",2!S36/P36*1000)</f>
        <v>5.073975720789074</v>
      </c>
      <c r="L36" s="292">
        <f>IF(2!T36=0,"-",2!T36/P36*1000)</f>
        <v>1.5648710166919575</v>
      </c>
      <c r="M36" s="294" t="str">
        <f>B36</f>
        <v>小山町</v>
      </c>
      <c r="N36" s="272"/>
      <c r="O36" s="61"/>
      <c r="P36" s="284">
        <f>'人口'!C35</f>
        <v>21088</v>
      </c>
      <c r="Q36" s="255"/>
      <c r="R36" s="250"/>
    </row>
    <row r="37" spans="1:18" ht="15" customHeight="1">
      <c r="A37" s="594" t="s">
        <v>40</v>
      </c>
      <c r="B37" s="595"/>
      <c r="C37" s="273">
        <f>IF(2!C37=0,"-",2!C37/P37*1000)</f>
        <v>9.115282913519378</v>
      </c>
      <c r="D37" s="265">
        <f>IF(2!F37=0,"-",2!F37/P37*1000)</f>
        <v>8.011756897696028</v>
      </c>
      <c r="E37" s="264">
        <f>IF(2!I37=0,"-",2!I37/2!$C37*1000)</f>
        <v>3.178272175671771</v>
      </c>
      <c r="F37" s="265">
        <f>IF(2!L37=0,"-",2!L37/2!$C37*1000)</f>
        <v>2.3114706732158337</v>
      </c>
      <c r="G37" s="265">
        <f>IF(2!O37=0,"-",2!O37/３!P37*1000)</f>
        <v>1.1035260158233515</v>
      </c>
      <c r="H37" s="266">
        <f>IF(2!P37=0,"-",2!P37/(2!$C37+2!$P37)*1000)</f>
        <v>26.441631504922647</v>
      </c>
      <c r="I37" s="267">
        <f>IF(2!Q37=0,"-",2!Q37/(2!$C37+2!$P37)*1000)</f>
        <v>12.376933895921239</v>
      </c>
      <c r="J37" s="268">
        <f>IF(2!R37=0,"-",2!R37/(2!$C37+2!$P37)*1000)</f>
        <v>14.064697609001406</v>
      </c>
      <c r="K37" s="274">
        <f>IF(2!S37=0,"-",2!S37/P37*1000)</f>
        <v>6.231366475985799</v>
      </c>
      <c r="L37" s="275">
        <f>IF(2!T37=0,"-",2!T37/P37*1000)</f>
        <v>2.351906281933778</v>
      </c>
      <c r="M37" s="596" t="str">
        <f>A37</f>
        <v>富士保健所</v>
      </c>
      <c r="N37" s="597"/>
      <c r="O37" s="61"/>
      <c r="P37" s="487">
        <f>SUM(P38:P41)</f>
        <v>379692</v>
      </c>
      <c r="Q37" s="255"/>
      <c r="R37" s="250"/>
    </row>
    <row r="38" spans="1:18" ht="15" customHeight="1">
      <c r="A38" s="298"/>
      <c r="B38" s="294" t="s">
        <v>41</v>
      </c>
      <c r="C38" s="276">
        <f>IF(2!C38=0,"-",2!C38/P38*1000)</f>
        <v>9.29398878082783</v>
      </c>
      <c r="D38" s="277">
        <f>IF(2!F38=0,"-",2!F38/P38*1000)</f>
        <v>8.157134796030139</v>
      </c>
      <c r="E38" s="278">
        <f>IF(2!I38=0,"-",2!I38/2!$C38*1000)</f>
        <v>4.464285714285714</v>
      </c>
      <c r="F38" s="277">
        <f>IF(2!L38=0,"-",2!L38/2!$C38*1000)</f>
        <v>2.6785714285714284</v>
      </c>
      <c r="G38" s="277">
        <f>IF(2!O38=0,"-",2!O38/３!P38*1000)</f>
        <v>1.1368539847976897</v>
      </c>
      <c r="H38" s="279">
        <f>IF(2!P38=0,"-",2!P38/(2!$C38+2!$P38)*1000)</f>
        <v>13.215859030837004</v>
      </c>
      <c r="I38" s="280">
        <f>IF(2!Q38=0,"-",2!Q38/(2!$C38+2!$P38)*1000)</f>
        <v>5.286343612334802</v>
      </c>
      <c r="J38" s="281">
        <f>IF(2!R38=0,"-",2!R38/(2!$C38+2!$P38)*1000)</f>
        <v>7.929515418502203</v>
      </c>
      <c r="K38" s="282">
        <f>IF(2!S38=0,"-",2!S38/P38*1000)</f>
        <v>6.298337039864574</v>
      </c>
      <c r="L38" s="283">
        <f>IF(2!T38=0,"-",2!T38/P38*1000)</f>
        <v>2.315198990938361</v>
      </c>
      <c r="M38" s="294" t="str">
        <f>B38</f>
        <v>富士宮市</v>
      </c>
      <c r="N38" s="272"/>
      <c r="O38" s="61"/>
      <c r="P38" s="284">
        <f>'人口'!G4</f>
        <v>120508</v>
      </c>
      <c r="Q38" s="255"/>
      <c r="R38" s="250"/>
    </row>
    <row r="39" spans="1:18" ht="15" customHeight="1">
      <c r="A39" s="298"/>
      <c r="B39" s="294" t="s">
        <v>42</v>
      </c>
      <c r="C39" s="276">
        <f>IF(2!C39=0,"-",2!C39/P39*1000)</f>
        <v>9.301367747249918</v>
      </c>
      <c r="D39" s="277">
        <f>IF(2!F39=0,"-",2!F39/P39*1000)</f>
        <v>7.696796004873779</v>
      </c>
      <c r="E39" s="278">
        <f>IF(2!I39=0,"-",2!I39/2!$C39*1000)</f>
        <v>2.7675276752767526</v>
      </c>
      <c r="F39" s="277">
        <f>IF(2!L39=0,"-",2!L39/2!$C39*1000)</f>
        <v>2.3062730627306274</v>
      </c>
      <c r="G39" s="277">
        <f>IF(2!O39=0,"-",2!O39/３!P39*1000)</f>
        <v>1.604571742376139</v>
      </c>
      <c r="H39" s="279">
        <f>IF(2!P39=0,"-",2!P39/(2!$C39+2!$P39)*1000)</f>
        <v>33.006244424620874</v>
      </c>
      <c r="I39" s="280">
        <f>IF(2!Q39=0,"-",2!Q39/(2!$C39+2!$P39)*1000)</f>
        <v>16.057091882247992</v>
      </c>
      <c r="J39" s="281">
        <f>IF(2!R39=0,"-",2!R39/(2!$C39+2!$P39)*1000)</f>
        <v>16.949152542372882</v>
      </c>
      <c r="K39" s="282">
        <f>IF(2!S39=0,"-",2!S39/P39*1000)</f>
        <v>6.42686756705737</v>
      </c>
      <c r="L39" s="283">
        <f>IF(2!T39=0,"-",2!T39/P39*1000)</f>
        <v>2.4712120952103107</v>
      </c>
      <c r="M39" s="294" t="str">
        <f>B39</f>
        <v>富士市</v>
      </c>
      <c r="N39" s="272"/>
      <c r="O39" s="60"/>
      <c r="P39" s="284">
        <f>'人口'!G5</f>
        <v>233084</v>
      </c>
      <c r="Q39" s="255"/>
      <c r="R39" s="250"/>
    </row>
    <row r="40" spans="1:18" ht="15" customHeight="1">
      <c r="A40" s="298"/>
      <c r="B40" s="294" t="s">
        <v>43</v>
      </c>
      <c r="C40" s="276">
        <f>IF(2!C40=0,"-",2!C40/P40*1000)</f>
        <v>7.306126709111783</v>
      </c>
      <c r="D40" s="277">
        <f>IF(2!F40=0,"-",2!F40/P40*1000)</f>
        <v>10.437323870159691</v>
      </c>
      <c r="E40" s="278" t="str">
        <f>IF(2!I40=0,"-",2!I40/2!$C40*1000)</f>
        <v>-</v>
      </c>
      <c r="F40" s="277" t="str">
        <f>IF(2!L40=0,"-",2!L40/2!$C40*1000)</f>
        <v>-</v>
      </c>
      <c r="G40" s="277">
        <f>IF(2!O40=0,"-",2!O40/３!P40*1000)</f>
        <v>-3.1311971610479072</v>
      </c>
      <c r="H40" s="279" t="str">
        <f>IF(2!P40=0,"-",2!P40/(2!$C40+2!$P40)*1000)</f>
        <v>-</v>
      </c>
      <c r="I40" s="280" t="str">
        <f>IF(2!Q40=0,"-",2!Q40/(2!$C40+2!$P40)*1000)</f>
        <v>-</v>
      </c>
      <c r="J40" s="281" t="str">
        <f>IF(2!R40=0,"-",2!R40/(2!$C40+2!$P40)*1000)</f>
        <v>-</v>
      </c>
      <c r="K40" s="282">
        <f>IF(2!S40=0,"-",2!S40/P40*1000)</f>
        <v>3.6530633545558917</v>
      </c>
      <c r="L40" s="283">
        <f>IF(2!T40=0,"-",2!T40/P40*1000)</f>
        <v>1.252478864419163</v>
      </c>
      <c r="M40" s="294" t="str">
        <f>B40</f>
        <v>芝川町</v>
      </c>
      <c r="N40" s="272"/>
      <c r="O40" s="61"/>
      <c r="P40" s="306">
        <f>'人口'!G6</f>
        <v>9581</v>
      </c>
      <c r="Q40" s="255"/>
      <c r="R40" s="250"/>
    </row>
    <row r="41" spans="1:18" ht="15" customHeight="1">
      <c r="A41" s="299"/>
      <c r="B41" s="296" t="s">
        <v>476</v>
      </c>
      <c r="C41" s="285">
        <f>IF(2!C41=0,"-",2!C41/P41*1000)</f>
        <v>6.23524426418064</v>
      </c>
      <c r="D41" s="286">
        <f>IF(2!F41=0,"-",2!F41/P41*1000)</f>
        <v>9.988498093104909</v>
      </c>
      <c r="E41" s="287" t="str">
        <f>IF(2!I41=0,"-",2!I41/2!$C41*1000)</f>
        <v>-</v>
      </c>
      <c r="F41" s="286" t="str">
        <f>IF(2!L41=0,"-",2!L41/2!$C41*1000)</f>
        <v>-</v>
      </c>
      <c r="G41" s="286">
        <f>IF(2!O41=0,"-",2!O41/３!P41*1000)</f>
        <v>-3.7532538289242687</v>
      </c>
      <c r="H41" s="288">
        <f>IF(2!P41=0,"-",2!P41/(2!$C41+2!$P41)*1000)</f>
        <v>46.29629629629629</v>
      </c>
      <c r="I41" s="289">
        <f>IF(2!Q41=0,"-",2!Q41/(2!$C41+2!$P41)*1000)</f>
        <v>18.51851851851852</v>
      </c>
      <c r="J41" s="290">
        <f>IF(2!R41=0,"-",2!R41/(2!$C41+2!$P41)*1000)</f>
        <v>27.777777777777775</v>
      </c>
      <c r="K41" s="291">
        <f>IF(2!S41=0,"-",2!S41/P41*1000)</f>
        <v>4.479690053877354</v>
      </c>
      <c r="L41" s="292">
        <f>IF(2!T41=0,"-",2!T41/P41*1000)</f>
        <v>1.573945154065016</v>
      </c>
      <c r="M41" s="296" t="str">
        <f>B41</f>
        <v>富士川町</v>
      </c>
      <c r="N41" s="297"/>
      <c r="O41" s="61"/>
      <c r="P41" s="308">
        <f>'人口'!G7</f>
        <v>16519</v>
      </c>
      <c r="Q41" s="255"/>
      <c r="R41" s="250"/>
    </row>
    <row r="42" spans="1:18" ht="15" customHeight="1">
      <c r="A42" s="598" t="s">
        <v>452</v>
      </c>
      <c r="B42" s="599"/>
      <c r="C42" s="276">
        <f>IF(2!C42=0,"-",2!C42/P42*1000)</f>
        <v>8.20079628457188</v>
      </c>
      <c r="D42" s="277">
        <f>IF(2!F42=0,"-",2!F42/P42*1000)</f>
        <v>8.658284574712937</v>
      </c>
      <c r="E42" s="278">
        <f>IF(2!I42=0,"-",2!I42/2!$C42*1000)</f>
        <v>3.1088082901554404</v>
      </c>
      <c r="F42" s="277">
        <f>IF(2!L42=0,"-",2!L42/2!$C42*1000)</f>
        <v>1.381692573402418</v>
      </c>
      <c r="G42" s="277">
        <f>IF(2!O42=0,"-",2!O42/３!P42*1000)</f>
        <v>-0.4574882901410565</v>
      </c>
      <c r="H42" s="279">
        <f>IF(2!P42=0,"-",2!P42/(2!$C42+2!$P42)*1000)</f>
        <v>28.84937940288494</v>
      </c>
      <c r="I42" s="280">
        <f>IF(2!Q42=0,"-",2!Q42/(2!$C42+2!$P42)*1000)</f>
        <v>13.082858101308286</v>
      </c>
      <c r="J42" s="281">
        <f>IF(2!R42=0,"-",2!R42/(2!$C42+2!$P42)*1000)</f>
        <v>15.76652130157665</v>
      </c>
      <c r="K42" s="282">
        <f>IF(2!S42=0,"-",2!S42/P42*1000)</f>
        <v>5.638578585298904</v>
      </c>
      <c r="L42" s="283">
        <f>IF(2!T42=0,"-",2!T42/P42*1000)</f>
        <v>1.964508540017478</v>
      </c>
      <c r="M42" s="600" t="str">
        <f>A42</f>
        <v>静岡市保健所</v>
      </c>
      <c r="N42" s="601"/>
      <c r="O42" s="61"/>
      <c r="P42" s="489">
        <f>SUM(P43:P43)</f>
        <v>706029</v>
      </c>
      <c r="Q42" s="250"/>
      <c r="R42" s="250"/>
    </row>
    <row r="43" spans="1:18" ht="15" customHeight="1">
      <c r="A43" s="298"/>
      <c r="B43" s="294" t="s">
        <v>453</v>
      </c>
      <c r="C43" s="276">
        <f>IF(2!C43=0,"-",2!C43/P43*1000)</f>
        <v>8.20079628457188</v>
      </c>
      <c r="D43" s="277">
        <f>IF(2!F43=0,"-",2!F43/P43*1000)</f>
        <v>8.658284574712937</v>
      </c>
      <c r="E43" s="278">
        <f>IF(2!I43=0,"-",2!I43/2!$C43*1000)</f>
        <v>3.1088082901554404</v>
      </c>
      <c r="F43" s="277">
        <f>IF(2!L43=0,"-",2!L43/2!$C43*1000)</f>
        <v>1.381692573402418</v>
      </c>
      <c r="G43" s="277">
        <f>IF(2!O43=0,"-",2!O43/３!P43*1000)</f>
        <v>-0.4574882901410565</v>
      </c>
      <c r="H43" s="279">
        <f>IF(2!P43=0,"-",2!P43/(2!$C43+2!$P43)*1000)</f>
        <v>28.84937940288494</v>
      </c>
      <c r="I43" s="280">
        <f>IF(2!Q43=0,"-",2!Q43/(2!$C43+2!$P43)*1000)</f>
        <v>13.082858101308286</v>
      </c>
      <c r="J43" s="281">
        <f>IF(2!R43=0,"-",2!R43/(2!$C43+2!$P43)*1000)</f>
        <v>15.76652130157665</v>
      </c>
      <c r="K43" s="282">
        <f>IF(2!S43=0,"-",2!S43/P43*1000)</f>
        <v>5.638578585298904</v>
      </c>
      <c r="L43" s="283">
        <f>IF(2!T43=0,"-",2!T43/P43*1000)</f>
        <v>1.964508540017478</v>
      </c>
      <c r="M43" s="294" t="str">
        <f>B43</f>
        <v>静岡市</v>
      </c>
      <c r="N43" s="272"/>
      <c r="O43" s="61"/>
      <c r="P43" s="490">
        <f>SUM(P44:P46)</f>
        <v>706029</v>
      </c>
      <c r="Q43" s="250"/>
      <c r="R43" s="250"/>
    </row>
    <row r="44" spans="1:18" ht="15" customHeight="1">
      <c r="A44" s="298"/>
      <c r="B44" s="7" t="s">
        <v>654</v>
      </c>
      <c r="C44" s="276">
        <f>IF(2!C44=0,"-",2!C44/P44*1000)</f>
        <v>7.831260390370052</v>
      </c>
      <c r="D44" s="277">
        <f>IF(2!F44=0,"-",2!F44/P44*1000)</f>
        <v>8.93956652915461</v>
      </c>
      <c r="E44" s="277">
        <f>IF(2!I44=0,"-",2!I44/2!$C44*1000)</f>
        <v>3.43980343980344</v>
      </c>
      <c r="F44" s="277">
        <f>IF(2!L44=0,"-",2!L44/2!$C44*1000)</f>
        <v>1.9656019656019657</v>
      </c>
      <c r="G44" s="277">
        <f>IF(2!O44=0,"-",2!O44/３!P44*1000)</f>
        <v>-1.1083061387845574</v>
      </c>
      <c r="H44" s="276">
        <f>IF(2!P44=0,"-",2!P44/(2!$C44+2!$P44)*1000)</f>
        <v>30.952380952380953</v>
      </c>
      <c r="I44" s="280">
        <f>IF(2!Q44=0,"-",2!Q44/(2!$C44+2!$P44)*1000)</f>
        <v>12.380952380952381</v>
      </c>
      <c r="J44" s="282">
        <f>IF(2!R44=0,"-",2!R44/(2!$C44+2!$P44)*1000)</f>
        <v>18.571428571428573</v>
      </c>
      <c r="K44" s="277">
        <f>IF(2!S44=0,"-",2!S44/P44*1000)</f>
        <v>5.037405332183979</v>
      </c>
      <c r="L44" s="283">
        <f>IF(2!T44=0,"-",2!T44/P44*1000)</f>
        <v>1.9549288836894279</v>
      </c>
      <c r="M44" s="6" t="s">
        <v>654</v>
      </c>
      <c r="N44" s="272"/>
      <c r="O44" s="60"/>
      <c r="P44" s="306">
        <f>'人口'!G10</f>
        <v>259856</v>
      </c>
      <c r="Q44" s="250"/>
      <c r="R44" s="250"/>
    </row>
    <row r="45" spans="1:18" ht="15" customHeight="1">
      <c r="A45" s="298"/>
      <c r="B45" s="7" t="s">
        <v>647</v>
      </c>
      <c r="C45" s="276">
        <f>IF(2!C45=0,"-",2!C45/P45*1000)</f>
        <v>9.364156814541301</v>
      </c>
      <c r="D45" s="277">
        <f>IF(2!F45=0,"-",2!F45/P45*1000)</f>
        <v>7.713935897870199</v>
      </c>
      <c r="E45" s="277">
        <f>IF(2!I45=0,"-",2!I45/2!$C45*1000)</f>
        <v>2.0671834625322996</v>
      </c>
      <c r="F45" s="277">
        <f>IF(2!L45=0,"-",2!L45/2!$C45*1000)</f>
        <v>1.0335917312661498</v>
      </c>
      <c r="G45" s="277">
        <f>IF(2!O45=0,"-",2!O45/３!P45*1000)</f>
        <v>1.6502209166711028</v>
      </c>
      <c r="H45" s="276">
        <f>IF(2!P45=0,"-",2!P45/(2!$C45+2!$P45)*1000)</f>
        <v>28.6144578313253</v>
      </c>
      <c r="I45" s="280">
        <f>IF(2!Q45=0,"-",2!Q45/(2!$C45+2!$P45)*1000)</f>
        <v>15.060240963855422</v>
      </c>
      <c r="J45" s="282">
        <f>IF(2!R45=0,"-",2!R45/(2!$C45+2!$P45)*1000)</f>
        <v>13.55421686746988</v>
      </c>
      <c r="K45" s="277">
        <f>IF(2!S45=0,"-",2!S45/P45*1000)</f>
        <v>6.81381539786778</v>
      </c>
      <c r="L45" s="283">
        <f>IF(2!T45=0,"-",2!T45/P45*1000)</f>
        <v>2.1293173118336806</v>
      </c>
      <c r="M45" s="6" t="s">
        <v>647</v>
      </c>
      <c r="N45" s="272"/>
      <c r="O45" s="60"/>
      <c r="P45" s="306">
        <f>'人口'!G11</f>
        <v>206639</v>
      </c>
      <c r="Q45" s="250"/>
      <c r="R45" s="250"/>
    </row>
    <row r="46" spans="1:18" ht="15" customHeight="1">
      <c r="A46" s="299"/>
      <c r="B46" s="30" t="s">
        <v>648</v>
      </c>
      <c r="C46" s="286">
        <f>IF(2!C46=0,"-",2!C46/P46*1000)</f>
        <v>7.598086284201825</v>
      </c>
      <c r="D46" s="286">
        <f>IF(2!F46=0,"-",2!F46/P46*1000)</f>
        <v>9.16780081324572</v>
      </c>
      <c r="E46" s="286">
        <f>IF(2!I46=0,"-",2!I46/2!$C46*1000)</f>
        <v>3.8461538461538463</v>
      </c>
      <c r="F46" s="286">
        <f>IF(2!L46=0,"-",2!L46/2!$C46*1000)</f>
        <v>1.098901098901099</v>
      </c>
      <c r="G46" s="286">
        <f>IF(2!O46=0,"-",2!O46/３!P46*1000)</f>
        <v>-1.5697145290438936</v>
      </c>
      <c r="H46" s="285">
        <f>IF(2!P46=0,"-",2!P46/(2!$C46+2!$P46)*1000)</f>
        <v>26.737967914438503</v>
      </c>
      <c r="I46" s="289">
        <f>IF(2!Q46=0,"-",2!Q46/(2!$C46+2!$P46)*1000)</f>
        <v>11.76470588235294</v>
      </c>
      <c r="J46" s="291">
        <f>IF(2!R46=0,"-",2!R46/(2!$C46+2!$P46)*1000)</f>
        <v>14.973262032085561</v>
      </c>
      <c r="K46" s="286">
        <f>IF(2!S46=0,"-",2!S46/P46*1000)</f>
        <v>5.276912672105004</v>
      </c>
      <c r="L46" s="292">
        <f>IF(2!T46=0,"-",2!T46/P46*1000)</f>
        <v>1.8327252081124183</v>
      </c>
      <c r="M46" s="32" t="s">
        <v>648</v>
      </c>
      <c r="N46" s="297"/>
      <c r="O46" s="60"/>
      <c r="P46" s="308">
        <f>'人口'!G12</f>
        <v>239534</v>
      </c>
      <c r="Q46" s="250"/>
      <c r="R46" s="250"/>
    </row>
    <row r="47" spans="1:18" ht="15" customHeight="1">
      <c r="A47" s="300"/>
      <c r="B47" s="294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294"/>
      <c r="N47" s="294"/>
      <c r="O47" s="60"/>
      <c r="P47" s="65"/>
      <c r="Q47" s="250"/>
      <c r="R47" s="250"/>
    </row>
    <row r="48" spans="1:18" ht="15" customHeight="1">
      <c r="A48" s="300"/>
      <c r="B48" s="294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294"/>
      <c r="N48" s="294"/>
      <c r="O48" s="60"/>
      <c r="P48" s="65"/>
      <c r="Q48" s="250"/>
      <c r="R48" s="250"/>
    </row>
    <row r="49" spans="1:18" ht="15" customHeight="1">
      <c r="A49" s="300"/>
      <c r="B49" s="294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294"/>
      <c r="N49" s="294"/>
      <c r="O49" s="60"/>
      <c r="P49" s="65"/>
      <c r="Q49" s="250"/>
      <c r="R49" s="250"/>
    </row>
    <row r="50" spans="1:18" ht="15" customHeight="1">
      <c r="A50" s="300"/>
      <c r="B50" s="294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294"/>
      <c r="N50" s="294"/>
      <c r="O50" s="60"/>
      <c r="P50" s="65"/>
      <c r="Q50" s="250"/>
      <c r="R50" s="250"/>
    </row>
    <row r="51" spans="1:18" ht="15" customHeight="1">
      <c r="A51" s="300"/>
      <c r="B51" s="294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294"/>
      <c r="N51" s="294"/>
      <c r="O51" s="60"/>
      <c r="P51" s="65"/>
      <c r="Q51" s="250"/>
      <c r="R51" s="250"/>
    </row>
    <row r="52" spans="1:18" ht="15" customHeight="1">
      <c r="A52" s="300"/>
      <c r="B52" s="294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294"/>
      <c r="N52" s="294"/>
      <c r="O52" s="60"/>
      <c r="P52" s="65"/>
      <c r="Q52" s="250"/>
      <c r="R52" s="250"/>
    </row>
    <row r="53" spans="1:18" ht="15" customHeight="1">
      <c r="A53" s="300"/>
      <c r="B53" s="294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294"/>
      <c r="N53" s="294"/>
      <c r="O53" s="60"/>
      <c r="P53" s="65"/>
      <c r="Q53" s="250"/>
      <c r="R53" s="250"/>
    </row>
    <row r="54" spans="1:18" ht="15" customHeight="1">
      <c r="A54" s="300"/>
      <c r="B54" s="294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294"/>
      <c r="N54" s="294"/>
      <c r="O54" s="60"/>
      <c r="P54" s="65"/>
      <c r="Q54" s="250"/>
      <c r="R54" s="250"/>
    </row>
    <row r="55" spans="1:18" ht="15" customHeight="1">
      <c r="A55" s="300"/>
      <c r="B55" s="294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294"/>
      <c r="N55" s="294"/>
      <c r="O55" s="60"/>
      <c r="P55" s="65"/>
      <c r="Q55" s="250"/>
      <c r="R55" s="250"/>
    </row>
    <row r="56" spans="1:18" ht="15" customHeight="1">
      <c r="A56" s="300"/>
      <c r="B56" s="294"/>
      <c r="C56" s="301"/>
      <c r="D56" s="301"/>
      <c r="E56" s="64" t="s">
        <v>454</v>
      </c>
      <c r="F56" s="301"/>
      <c r="G56" s="301"/>
      <c r="H56" s="301"/>
      <c r="I56" s="301"/>
      <c r="J56" s="302" t="s">
        <v>455</v>
      </c>
      <c r="K56" s="301"/>
      <c r="L56" s="301"/>
      <c r="M56" s="294"/>
      <c r="N56" s="294"/>
      <c r="O56" s="61"/>
      <c r="P56" s="65"/>
      <c r="Q56" s="250"/>
      <c r="R56" s="250"/>
    </row>
    <row r="57" spans="1:18" ht="15" customHeight="1">
      <c r="A57" s="303"/>
      <c r="B57" s="60"/>
      <c r="C57" s="60"/>
      <c r="D57" s="60"/>
      <c r="E57" s="60"/>
      <c r="F57" s="60"/>
      <c r="G57" s="60"/>
      <c r="H57" s="60"/>
      <c r="I57" s="60"/>
      <c r="J57" s="60"/>
      <c r="K57" s="247"/>
      <c r="L57" s="60"/>
      <c r="M57" s="60"/>
      <c r="N57" s="248"/>
      <c r="O57" s="61"/>
      <c r="P57" s="65"/>
      <c r="Q57" s="250"/>
      <c r="R57" s="250"/>
    </row>
    <row r="58" spans="1:19" ht="15" customHeight="1">
      <c r="A58" s="66" t="s">
        <v>46</v>
      </c>
      <c r="B58" s="61"/>
      <c r="C58" s="60"/>
      <c r="D58" s="60"/>
      <c r="E58" s="60"/>
      <c r="F58" s="60"/>
      <c r="G58" s="60"/>
      <c r="H58" s="251"/>
      <c r="I58" s="251"/>
      <c r="J58" s="251"/>
      <c r="K58" s="247"/>
      <c r="L58" s="61"/>
      <c r="M58" s="60"/>
      <c r="N58" s="248" t="str">
        <f>N3</f>
        <v>(平成18年)</v>
      </c>
      <c r="O58" s="61"/>
      <c r="P58" s="304"/>
      <c r="Q58" s="250"/>
      <c r="R58" s="250"/>
      <c r="S58" s="250"/>
    </row>
    <row r="59" spans="1:17" ht="15" customHeight="1">
      <c r="A59" s="244" t="s">
        <v>0</v>
      </c>
      <c r="B59" s="252"/>
      <c r="C59" s="253" t="s">
        <v>60</v>
      </c>
      <c r="D59" s="254" t="s">
        <v>61</v>
      </c>
      <c r="E59" s="253" t="s">
        <v>447</v>
      </c>
      <c r="F59" s="254" t="s">
        <v>448</v>
      </c>
      <c r="G59" s="254" t="s">
        <v>449</v>
      </c>
      <c r="H59" s="602" t="s">
        <v>450</v>
      </c>
      <c r="I59" s="603"/>
      <c r="J59" s="604"/>
      <c r="K59" s="254" t="s">
        <v>62</v>
      </c>
      <c r="L59" s="253" t="s">
        <v>63</v>
      </c>
      <c r="M59" s="244" t="s">
        <v>0</v>
      </c>
      <c r="N59" s="252"/>
      <c r="O59" s="61"/>
      <c r="P59" s="592" t="s">
        <v>451</v>
      </c>
      <c r="Q59" s="250"/>
    </row>
    <row r="60" spans="1:17" ht="15" customHeight="1">
      <c r="A60" s="245"/>
      <c r="B60" s="256"/>
      <c r="C60" s="605" t="s">
        <v>64</v>
      </c>
      <c r="D60" s="606"/>
      <c r="E60" s="605" t="s">
        <v>65</v>
      </c>
      <c r="F60" s="606"/>
      <c r="G60" s="257" t="s">
        <v>64</v>
      </c>
      <c r="H60" s="62" t="s">
        <v>10</v>
      </c>
      <c r="I60" s="258" t="s">
        <v>13</v>
      </c>
      <c r="J60" s="259" t="s">
        <v>14</v>
      </c>
      <c r="K60" s="607" t="s">
        <v>64</v>
      </c>
      <c r="L60" s="607"/>
      <c r="M60" s="245"/>
      <c r="N60" s="256"/>
      <c r="O60" s="61"/>
      <c r="P60" s="593"/>
      <c r="Q60" s="250"/>
    </row>
    <row r="61" spans="1:17" ht="15" customHeight="1">
      <c r="A61" s="598" t="s">
        <v>422</v>
      </c>
      <c r="B61" s="599"/>
      <c r="C61" s="273">
        <f>IF(2!C61=0,"-",2!C61/P61*1000)</f>
        <v>8.526547282437953</v>
      </c>
      <c r="D61" s="265">
        <f>IF(2!F61=0,"-",2!F61/P61*1000)</f>
        <v>8.62289244947115</v>
      </c>
      <c r="E61" s="274">
        <f>IF(2!I61=0,"-",2!I61/2!$C61*1000)</f>
        <v>1.9651191353475803</v>
      </c>
      <c r="F61" s="265">
        <f>IF(2!L61=0,"-",2!L61/2!$C61*1000)</f>
        <v>1.4738393515106853</v>
      </c>
      <c r="G61" s="265">
        <f>IF(2!O61=0,"-",2!O61/３!P61*1000)</f>
        <v>-0.09634516703319719</v>
      </c>
      <c r="H61" s="266">
        <f>IF(2!P61=0,"-",2!P61/(2!$C61+2!$P61)*1000)</f>
        <v>24.910179640718564</v>
      </c>
      <c r="I61" s="267">
        <f>IF(2!Q61=0,"-",2!Q61/(2!$C61+2!$P61)*1000)</f>
        <v>12.455089820359282</v>
      </c>
      <c r="J61" s="268">
        <f>IF(2!R61=0,"-",2!R61/(2!$C61+2!$P61)*1000)</f>
        <v>12.455089820359282</v>
      </c>
      <c r="K61" s="274">
        <f>IF(2!S61=0,"-",2!S61/P61*1000)</f>
        <v>5.257094983767934</v>
      </c>
      <c r="L61" s="275">
        <f>IF(2!T61=0,"-",2!T61/P61*1000)</f>
        <v>1.7781966698083569</v>
      </c>
      <c r="M61" s="600" t="str">
        <f>A61</f>
        <v>中部保健所</v>
      </c>
      <c r="N61" s="601"/>
      <c r="O61" s="61"/>
      <c r="P61" s="489">
        <f>SUM(P62:P71)</f>
        <v>477450</v>
      </c>
      <c r="Q61" s="250"/>
    </row>
    <row r="62" spans="1:18" ht="15" customHeight="1">
      <c r="A62" s="298"/>
      <c r="B62" s="27" t="s">
        <v>47</v>
      </c>
      <c r="C62" s="276">
        <f>IF(2!C62=0,"-",2!C62/P62*1000)</f>
        <v>8.240773916159082</v>
      </c>
      <c r="D62" s="277">
        <f>IF(2!F62=0,"-",2!F62/P62*1000)</f>
        <v>8.967901026408414</v>
      </c>
      <c r="E62" s="282">
        <f>IF(2!I62=0,"-",2!I62/2!$C62*1000)</f>
        <v>2.557544757033248</v>
      </c>
      <c r="F62" s="277">
        <f>IF(2!L62=0,"-",2!L62/2!$C62*1000)</f>
        <v>2.557544757033248</v>
      </c>
      <c r="G62" s="277">
        <f>IF(2!O62=0,"-",2!O62/３!P62*1000)</f>
        <v>-0.7271271102493309</v>
      </c>
      <c r="H62" s="276">
        <f>IF(2!P62=0,"-",2!P62/(2!$C62+2!$P62)*1000)</f>
        <v>22.5</v>
      </c>
      <c r="I62" s="280">
        <f>IF(2!Q62=0,"-",2!Q62/(2!$C62+2!$P62)*1000)</f>
        <v>7.5</v>
      </c>
      <c r="J62" s="282">
        <f>IF(2!R62=0,"-",2!R62/(2!$C62+2!$P62)*1000)</f>
        <v>15</v>
      </c>
      <c r="K62" s="282">
        <f>IF(2!S62=0,"-",2!S62/P62*1000)</f>
        <v>4.689442957405104</v>
      </c>
      <c r="L62" s="283">
        <f>IF(2!T62=0,"-",2!T62/P62*1000)</f>
        <v>1.5385588129913377</v>
      </c>
      <c r="M62" s="294" t="str">
        <f aca="true" t="shared" si="3" ref="M62:M71">B62</f>
        <v>島田市</v>
      </c>
      <c r="N62" s="307"/>
      <c r="O62" s="61"/>
      <c r="P62" s="306">
        <f>'人口'!G14</f>
        <v>94894</v>
      </c>
      <c r="Q62" s="255"/>
      <c r="R62" s="250"/>
    </row>
    <row r="63" spans="1:18" ht="15" customHeight="1">
      <c r="A63" s="298"/>
      <c r="B63" s="27" t="s">
        <v>48</v>
      </c>
      <c r="C63" s="276">
        <f>IF(2!C63=0,"-",2!C63/P63*1000)</f>
        <v>9.034462923173228</v>
      </c>
      <c r="D63" s="277">
        <f>IF(2!F63=0,"-",2!F63/P63*1000)</f>
        <v>7.858629265569221</v>
      </c>
      <c r="E63" s="282">
        <f>IF(2!I63=0,"-",2!I63/2!$C63*1000)</f>
        <v>2.8089887640449436</v>
      </c>
      <c r="F63" s="277">
        <f>IF(2!L63=0,"-",2!L63/2!$C63*1000)</f>
        <v>1.8726591760299625</v>
      </c>
      <c r="G63" s="277">
        <f>IF(2!O63=0,"-",2!O63/３!P63*1000)</f>
        <v>1.1758336576040063</v>
      </c>
      <c r="H63" s="279">
        <f>IF(2!P63=0,"-",2!P63/(2!$C63+2!$P63)*1000)</f>
        <v>21.978021978021978</v>
      </c>
      <c r="I63" s="280">
        <f>IF(2!Q63=0,"-",2!Q63/(2!$C63+2!$P63)*1000)</f>
        <v>14.652014652014651</v>
      </c>
      <c r="J63" s="281">
        <f>IF(2!R63=0,"-",2!R63/(2!$C63+2!$P63)*1000)</f>
        <v>7.326007326007326</v>
      </c>
      <c r="K63" s="282">
        <f>IF(2!S63=0,"-",2!S63/P63*1000)</f>
        <v>6.183700746104522</v>
      </c>
      <c r="L63" s="283">
        <f>IF(2!T63=0,"-",2!T63/P63*1000)</f>
        <v>1.9963794474427734</v>
      </c>
      <c r="M63" s="294" t="str">
        <f t="shared" si="3"/>
        <v>焼津市</v>
      </c>
      <c r="N63" s="307"/>
      <c r="O63" s="61"/>
      <c r="P63" s="306">
        <f>'人口'!G15</f>
        <v>118214</v>
      </c>
      <c r="Q63" s="255"/>
      <c r="R63" s="250"/>
    </row>
    <row r="64" spans="1:18" ht="15" customHeight="1">
      <c r="A64" s="298"/>
      <c r="B64" s="27" t="s">
        <v>49</v>
      </c>
      <c r="C64" s="276">
        <f>IF(2!C64=0,"-",2!C64/P64*1000)</f>
        <v>8.88732833957553</v>
      </c>
      <c r="D64" s="277">
        <f>IF(2!F64=0,"-",2!F64/P64*1000)</f>
        <v>7.459425717852684</v>
      </c>
      <c r="E64" s="282">
        <f>IF(2!I64=0,"-",2!I64/2!$C64*1000)</f>
        <v>1.7559262510974538</v>
      </c>
      <c r="F64" s="277">
        <f>IF(2!L64=0,"-",2!L64/2!$C64*1000)</f>
        <v>0.8779631255487269</v>
      </c>
      <c r="G64" s="277">
        <f>IF(2!O64=0,"-",2!O64/３!P64*1000)</f>
        <v>1.4279026217228463</v>
      </c>
      <c r="H64" s="279">
        <f>IF(2!P64=0,"-",2!P64/(2!$C64+2!$P64)*1000)</f>
        <v>26.495726495726494</v>
      </c>
      <c r="I64" s="280">
        <f>IF(2!Q64=0,"-",2!Q64/(2!$C64+2!$P64)*1000)</f>
        <v>11.965811965811966</v>
      </c>
      <c r="J64" s="281">
        <f>IF(2!R64=0,"-",2!R64/(2!$C64+2!$P64)*1000)</f>
        <v>14.52991452991453</v>
      </c>
      <c r="K64" s="282">
        <f>IF(2!S64=0,"-",2!S64/P64*1000)</f>
        <v>5.032771535580524</v>
      </c>
      <c r="L64" s="283">
        <f>IF(2!T64=0,"-",2!T64/P64*1000)</f>
        <v>1.9662921348314608</v>
      </c>
      <c r="M64" s="294" t="str">
        <f t="shared" si="3"/>
        <v>藤枝市</v>
      </c>
      <c r="N64" s="307"/>
      <c r="O64" s="61"/>
      <c r="P64" s="306">
        <f>'人口'!G16</f>
        <v>128160</v>
      </c>
      <c r="R64" s="250"/>
    </row>
    <row r="65" spans="1:18" ht="15" customHeight="1">
      <c r="A65" s="298"/>
      <c r="B65" s="27" t="s">
        <v>423</v>
      </c>
      <c r="C65" s="276">
        <f>IF(2!C65=0,"-",2!C65/P65*1000)</f>
        <v>8.420364201189479</v>
      </c>
      <c r="D65" s="277">
        <f>IF(2!F65=0,"-",2!F65/P65*1000)</f>
        <v>11.118150789920088</v>
      </c>
      <c r="E65" s="282">
        <f>IF(2!I65=0,"-",2!I65/2!$C65*1000)</f>
        <v>2.4271844660194173</v>
      </c>
      <c r="F65" s="277">
        <f>IF(2!L65=0,"-",2!L65/2!$C65*1000)</f>
        <v>2.4271844660194173</v>
      </c>
      <c r="G65" s="277">
        <f>IF(2!O65=0,"-",2!O65/３!P65*1000)</f>
        <v>-2.6977865887306094</v>
      </c>
      <c r="H65" s="279">
        <f>IF(2!P65=0,"-",2!P65/(2!$C65+2!$P65)*1000)</f>
        <v>23.696682464454973</v>
      </c>
      <c r="I65" s="280">
        <f>IF(2!Q65=0,"-",2!Q65/(2!$C65+2!$P65)*1000)</f>
        <v>9.47867298578199</v>
      </c>
      <c r="J65" s="281">
        <f>IF(2!R65=0,"-",2!R65/(2!$C65+2!$P65)*1000)</f>
        <v>14.218009478672984</v>
      </c>
      <c r="K65" s="282">
        <f>IF(2!S65=0,"-",2!S65/P65*1000)</f>
        <v>5.313822068711807</v>
      </c>
      <c r="L65" s="283">
        <f>IF(2!T65=0,"-",2!T65/P65*1000)</f>
        <v>1.77808661529972</v>
      </c>
      <c r="M65" s="294" t="str">
        <f t="shared" si="3"/>
        <v>牧之原市</v>
      </c>
      <c r="N65" s="307"/>
      <c r="O65" s="61"/>
      <c r="P65" s="306">
        <f>'人口'!G17</f>
        <v>48929</v>
      </c>
      <c r="Q65" s="255"/>
      <c r="R65" s="250"/>
    </row>
    <row r="66" spans="1:18" ht="15" customHeight="1">
      <c r="A66" s="298"/>
      <c r="B66" s="27" t="s">
        <v>45</v>
      </c>
      <c r="C66" s="277">
        <f>IF(2!C66=0,"-",2!C66/P66*1000)</f>
        <v>5.437100213219616</v>
      </c>
      <c r="D66" s="277">
        <f>IF(2!F66=0,"-",2!F66/P66*1000)</f>
        <v>12.793176972281449</v>
      </c>
      <c r="E66" s="277" t="str">
        <f>IF(2!I66=0,"-",2!I66/2!$C66*1000)</f>
        <v>-</v>
      </c>
      <c r="F66" s="277" t="str">
        <f>IF(2!L66=0,"-",2!L66/2!$C66*1000)</f>
        <v>-</v>
      </c>
      <c r="G66" s="277">
        <f>IF(2!O66=0,"-",2!O66/３!P66*1000)</f>
        <v>-7.356076759061834</v>
      </c>
      <c r="H66" s="276">
        <f>IF(2!P66=0,"-",2!P66/(2!$C66+2!$P66)*1000)</f>
        <v>19.230769230769234</v>
      </c>
      <c r="I66" s="280">
        <f>IF(2!Q66=0,"-",2!Q66/(2!$C66+2!$P66)*1000)</f>
        <v>19.230769230769234</v>
      </c>
      <c r="J66" s="282" t="str">
        <f>IF(2!R66=0,"-",2!R66/(2!$C66+2!$P66)*1000)</f>
        <v>-</v>
      </c>
      <c r="K66" s="277">
        <f>IF(2!S66=0,"-",2!S66/P66*1000)</f>
        <v>3.837953091684435</v>
      </c>
      <c r="L66" s="283">
        <f>IF(2!T66=0,"-",2!T66/P66*1000)</f>
        <v>1.5991471215351811</v>
      </c>
      <c r="M66" s="294" t="str">
        <f>B66</f>
        <v>由比町</v>
      </c>
      <c r="N66" s="272"/>
      <c r="O66" s="61"/>
      <c r="P66" s="306">
        <f>'人口'!G18</f>
        <v>9380</v>
      </c>
      <c r="Q66" s="250"/>
      <c r="R66" s="250"/>
    </row>
    <row r="67" spans="1:18" ht="15" customHeight="1">
      <c r="A67" s="298"/>
      <c r="B67" s="27" t="s">
        <v>50</v>
      </c>
      <c r="C67" s="276">
        <f>IF(2!C67=0,"-",2!C67/P67*1000)</f>
        <v>5.541723556340856</v>
      </c>
      <c r="D67" s="277">
        <f>IF(2!F67=0,"-",2!F67/P67*1000)</f>
        <v>10.19998393703317</v>
      </c>
      <c r="E67" s="282" t="str">
        <f>IF(2!I67=0,"-",2!I67/2!$C67*1000)</f>
        <v>-</v>
      </c>
      <c r="F67" s="277" t="str">
        <f>IF(2!L67=0,"-",2!L67/2!$C67*1000)</f>
        <v>-</v>
      </c>
      <c r="G67" s="277">
        <f>IF(2!O67=0,"-",2!O67/３!P67*1000)</f>
        <v>-4.6582603806923135</v>
      </c>
      <c r="H67" s="279">
        <f>IF(2!P67=0,"-",2!P67/(2!$C67+2!$P67)*1000)</f>
        <v>28.169014084507044</v>
      </c>
      <c r="I67" s="280">
        <f>IF(2!Q67=0,"-",2!Q67/(2!$C67+2!$P67)*1000)</f>
        <v>14.084507042253522</v>
      </c>
      <c r="J67" s="281">
        <f>IF(2!R67=0,"-",2!R67/(2!$C67+2!$P67)*1000)</f>
        <v>14.084507042253522</v>
      </c>
      <c r="K67" s="282">
        <f>IF(2!S67=0,"-",2!S67/P67*1000)</f>
        <v>3.6141675367440365</v>
      </c>
      <c r="L67" s="283">
        <f>IF(2!T67=0,"-",2!T67/P67*1000)</f>
        <v>1.1244076780981447</v>
      </c>
      <c r="M67" s="294" t="str">
        <f t="shared" si="3"/>
        <v>岡部町</v>
      </c>
      <c r="N67" s="307"/>
      <c r="O67" s="60"/>
      <c r="P67" s="306">
        <f>'人口'!G19</f>
        <v>12451</v>
      </c>
      <c r="Q67" s="250"/>
      <c r="R67" s="250"/>
    </row>
    <row r="68" spans="1:18" ht="15" customHeight="1">
      <c r="A68" s="298"/>
      <c r="B68" s="27" t="s">
        <v>51</v>
      </c>
      <c r="C68" s="276">
        <f>IF(2!C68=0,"-",2!C68/P68*1000)</f>
        <v>7.375155500266572</v>
      </c>
      <c r="D68" s="277">
        <f>IF(2!F68=0,"-",2!F68/P68*1000)</f>
        <v>8.441443042473786</v>
      </c>
      <c r="E68" s="282" t="str">
        <f>IF(2!I68=0,"-",2!I68/2!$C68*1000)</f>
        <v>-</v>
      </c>
      <c r="F68" s="277" t="str">
        <f>IF(2!L68=0,"-",2!L68/2!$C68*1000)</f>
        <v>-</v>
      </c>
      <c r="G68" s="277">
        <f>IF(2!O68=0,"-",2!O68/３!P68*1000)</f>
        <v>-1.0662875422072153</v>
      </c>
      <c r="H68" s="279">
        <f>IF(2!P68=0,"-",2!P68/(2!$C68+2!$P68)*1000)</f>
        <v>34.883720930232556</v>
      </c>
      <c r="I68" s="280">
        <f>IF(2!Q68=0,"-",2!Q68/(2!$C68+2!$P68)*1000)</f>
        <v>23.25581395348837</v>
      </c>
      <c r="J68" s="281">
        <f>IF(2!R68=0,"-",2!R68/(2!$C68+2!$P68)*1000)</f>
        <v>11.627906976744185</v>
      </c>
      <c r="K68" s="282">
        <f>IF(2!S68=0,"-",2!S68/P68*1000)</f>
        <v>5.064865825484272</v>
      </c>
      <c r="L68" s="283">
        <f>IF(2!T68=0,"-",2!T68/P68*1000)</f>
        <v>1.8215745512706594</v>
      </c>
      <c r="M68" s="294" t="str">
        <f t="shared" si="3"/>
        <v>大井川町</v>
      </c>
      <c r="N68" s="307"/>
      <c r="O68" s="61"/>
      <c r="P68" s="306">
        <f>'人口'!G20</f>
        <v>22508</v>
      </c>
      <c r="Q68" s="250"/>
      <c r="R68" s="250"/>
    </row>
    <row r="69" spans="1:18" ht="15" customHeight="1">
      <c r="A69" s="298"/>
      <c r="B69" s="27" t="s">
        <v>52</v>
      </c>
      <c r="C69" s="276">
        <f>IF(2!C69=0,"-",2!C69/P69*1000)</f>
        <v>11.558234355610708</v>
      </c>
      <c r="D69" s="277">
        <f>IF(2!F69=0,"-",2!F69/P69*1000)</f>
        <v>7.2682148555220705</v>
      </c>
      <c r="E69" s="282" t="str">
        <f>IF(2!I69=0,"-",2!I69/2!$C69*1000)</f>
        <v>-</v>
      </c>
      <c r="F69" s="277" t="str">
        <f>IF(2!L69=0,"-",2!L69/2!$C69*1000)</f>
        <v>-</v>
      </c>
      <c r="G69" s="277">
        <f>IF(2!O69=0,"-",2!O69/３!P69*1000)</f>
        <v>4.290019500088637</v>
      </c>
      <c r="H69" s="279">
        <f>IF(2!P69=0,"-",2!P69/(2!$C69+2!$P69)*1000)</f>
        <v>29.76190476190476</v>
      </c>
      <c r="I69" s="280">
        <f>IF(2!Q69=0,"-",2!Q69/(2!$C69+2!$P69)*1000)</f>
        <v>14.88095238095238</v>
      </c>
      <c r="J69" s="281">
        <f>IF(2!R69=0,"-",2!R69/(2!$C69+2!$P69)*1000)</f>
        <v>14.88095238095238</v>
      </c>
      <c r="K69" s="282">
        <f>IF(2!S69=0,"-",2!S69/P69*1000)</f>
        <v>6.559120723276014</v>
      </c>
      <c r="L69" s="283">
        <f>IF(2!T69=0,"-",2!T69/P69*1000)</f>
        <v>1.666371210778231</v>
      </c>
      <c r="M69" s="294" t="str">
        <f t="shared" si="3"/>
        <v>吉田町</v>
      </c>
      <c r="N69" s="307"/>
      <c r="O69" s="61"/>
      <c r="P69" s="306">
        <f>'人口'!G21</f>
        <v>28205</v>
      </c>
      <c r="Q69" s="250"/>
      <c r="R69" s="250"/>
    </row>
    <row r="70" spans="1:18" ht="15" customHeight="1">
      <c r="A70" s="298"/>
      <c r="B70" s="27" t="s">
        <v>53</v>
      </c>
      <c r="C70" s="276">
        <f>IF(2!C70=0,"-",2!C70/P70*1000)</f>
        <v>4.732127767449721</v>
      </c>
      <c r="D70" s="277">
        <f>IF(2!F70=0,"-",2!F70/P70*1000)</f>
        <v>11.830319418624303</v>
      </c>
      <c r="E70" s="282" t="str">
        <f>IF(2!I70=0,"-",2!I70/2!$C70*1000)</f>
        <v>-</v>
      </c>
      <c r="F70" s="277" t="str">
        <f>IF(2!L70=0,"-",2!L70/2!$C70*1000)</f>
        <v>-</v>
      </c>
      <c r="G70" s="277">
        <f>IF(2!O70=0,"-",2!O70/３!P70*1000)</f>
        <v>-7.098191651174582</v>
      </c>
      <c r="H70" s="279" t="str">
        <f>IF(2!P70=0,"-",2!P70/(2!$C70+2!$P70)*1000)</f>
        <v>-</v>
      </c>
      <c r="I70" s="280" t="str">
        <f>IF(2!Q70=0,"-",2!Q70/(2!$C70+2!$P70)*1000)</f>
        <v>-</v>
      </c>
      <c r="J70" s="281" t="str">
        <f>IF(2!R70=0,"-",2!R70/(2!$C70+2!$P70)*1000)</f>
        <v>-</v>
      </c>
      <c r="K70" s="282">
        <f>IF(2!S70=0,"-",2!S70/P70*1000)</f>
        <v>3.8871049518336998</v>
      </c>
      <c r="L70" s="283">
        <f>IF(2!T70=0,"-",2!T70/P70*1000)</f>
        <v>0.6760182524928172</v>
      </c>
      <c r="M70" s="294" t="str">
        <f t="shared" si="3"/>
        <v>川根町</v>
      </c>
      <c r="N70" s="307"/>
      <c r="O70" s="61"/>
      <c r="P70" s="306">
        <f>'人口'!G22</f>
        <v>5917</v>
      </c>
      <c r="Q70" s="250"/>
      <c r="R70" s="250"/>
    </row>
    <row r="71" spans="1:18" ht="15" customHeight="1">
      <c r="A71" s="298"/>
      <c r="B71" s="27" t="s">
        <v>424</v>
      </c>
      <c r="C71" s="276">
        <f>IF(2!C71=0,"-",2!C71/P71*1000)</f>
        <v>3.4121929026387625</v>
      </c>
      <c r="D71" s="277">
        <f>IF(2!F71=0,"-",2!F71/P71*1000)</f>
        <v>14.21747042766151</v>
      </c>
      <c r="E71" s="282" t="str">
        <f>IF(2!I71=0,"-",2!I71/2!$C71*1000)</f>
        <v>-</v>
      </c>
      <c r="F71" s="277" t="str">
        <f>IF(2!L71=0,"-",2!L71/2!$C71*1000)</f>
        <v>-</v>
      </c>
      <c r="G71" s="277">
        <f>IF(2!O71=0,"-",2!O71/３!P71*1000)</f>
        <v>-10.805277525022747</v>
      </c>
      <c r="H71" s="279">
        <f>IF(2!P71=0,"-",2!P71/(2!$C71+2!$P71)*1000)</f>
        <v>62.5</v>
      </c>
      <c r="I71" s="280">
        <f>IF(2!Q71=0,"-",2!Q71/(2!$C71+2!$P71)*1000)</f>
        <v>31.25</v>
      </c>
      <c r="J71" s="281">
        <f>IF(2!R71=0,"-",2!R71/(2!$C71+2!$P71)*1000)</f>
        <v>31.25</v>
      </c>
      <c r="K71" s="282">
        <f>IF(2!S71=0,"-",2!S71/P71*1000)</f>
        <v>2.957233848953594</v>
      </c>
      <c r="L71" s="283">
        <f>IF(2!T71=0,"-",2!T71/P71*1000)</f>
        <v>0.7961783439490446</v>
      </c>
      <c r="M71" s="294" t="str">
        <f t="shared" si="3"/>
        <v>川根本町</v>
      </c>
      <c r="N71" s="307"/>
      <c r="O71" s="61"/>
      <c r="P71" s="306">
        <f>'人口'!G23</f>
        <v>8792</v>
      </c>
      <c r="Q71" s="250"/>
      <c r="R71" s="250"/>
    </row>
    <row r="72" spans="1:18" ht="15" customHeight="1">
      <c r="A72" s="594" t="s">
        <v>445</v>
      </c>
      <c r="B72" s="595"/>
      <c r="C72" s="273">
        <f>IF(2!C72=0,"-",2!C72/P72*1000)</f>
        <v>9.484931931893108</v>
      </c>
      <c r="D72" s="265">
        <f>IF(2!F72=0,"-",2!F72/P72*1000)</f>
        <v>8.315556762207656</v>
      </c>
      <c r="E72" s="274">
        <f>IF(2!I72=0,"-",2!I72/2!$C72*1000)</f>
        <v>3.066857493355142</v>
      </c>
      <c r="F72" s="265">
        <f>IF(2!L72=0,"-",2!L72/2!$C72*1000)</f>
        <v>1.635657329789409</v>
      </c>
      <c r="G72" s="265">
        <f>IF(2!O72=0,"-",2!O72/３!P72*1000)</f>
        <v>1.1693751696854517</v>
      </c>
      <c r="H72" s="266">
        <f>IF(2!P72=0,"-",2!P72/(2!$C72+2!$P72)*1000)</f>
        <v>21.408563425370147</v>
      </c>
      <c r="I72" s="267">
        <f>IF(2!Q72=0,"-",2!Q72/(2!$C72+2!$P72)*1000)</f>
        <v>11.404561824729893</v>
      </c>
      <c r="J72" s="268">
        <f>IF(2!R72=0,"-",2!R72/(2!$C72+2!$P72)*1000)</f>
        <v>10.004001600640256</v>
      </c>
      <c r="K72" s="274">
        <f>IF(2!S72=0,"-",2!S72/P72*1000)</f>
        <v>6.002016832796804</v>
      </c>
      <c r="L72" s="275">
        <f>IF(2!T72=0,"-",2!T72/P72*1000)</f>
        <v>1.6270410735756118</v>
      </c>
      <c r="M72" s="596" t="str">
        <f>A72</f>
        <v>西部保健所</v>
      </c>
      <c r="N72" s="597"/>
      <c r="O72" s="61"/>
      <c r="P72" s="489">
        <f>SUM(P73:P80)</f>
        <v>515660</v>
      </c>
      <c r="Q72" s="250"/>
      <c r="R72" s="250"/>
    </row>
    <row r="73" spans="1:18" ht="15" customHeight="1">
      <c r="A73" s="298"/>
      <c r="B73" s="27" t="s">
        <v>54</v>
      </c>
      <c r="C73" s="276">
        <f>IF(2!C73=0,"-",2!C73/P73*1000)</f>
        <v>9.393789864210392</v>
      </c>
      <c r="D73" s="277">
        <f>IF(2!F73=0,"-",2!F73/P73*1000)</f>
        <v>8.090112152834891</v>
      </c>
      <c r="E73" s="282">
        <f>IF(2!I73=0,"-",2!I73/2!$C73*1000)</f>
        <v>3.8910505836575875</v>
      </c>
      <c r="F73" s="277">
        <f>IF(2!L73=0,"-",2!L73/2!$C73*1000)</f>
        <v>2.594033722438392</v>
      </c>
      <c r="G73" s="277">
        <f>IF(2!O73=0,"-",2!O73/３!P73*1000)</f>
        <v>1.3036777113755018</v>
      </c>
      <c r="H73" s="279">
        <f>IF(2!P73=0,"-",2!P73/(2!$C73+2!$P73)*1000)</f>
        <v>15.954052329291638</v>
      </c>
      <c r="I73" s="280">
        <f>IF(2!Q73=0,"-",2!Q73/(2!$C73+2!$P73)*1000)</f>
        <v>8.296107211231652</v>
      </c>
      <c r="J73" s="281">
        <f>IF(2!R73=0,"-",2!R73/(2!$C73+2!$P73)*1000)</f>
        <v>7.657945118059987</v>
      </c>
      <c r="K73" s="282">
        <f>IF(2!S73=0,"-",2!S73/P73*1000)</f>
        <v>5.75689456658808</v>
      </c>
      <c r="L73" s="283">
        <f>IF(2!T73=0,"-",2!T73/P73*1000)</f>
        <v>1.504712124811911</v>
      </c>
      <c r="M73" s="294" t="str">
        <f aca="true" t="shared" si="4" ref="M73:M80">B73</f>
        <v>磐田市</v>
      </c>
      <c r="N73" s="307"/>
      <c r="O73" s="61"/>
      <c r="P73" s="306">
        <f>'人口'!G25</f>
        <v>164151</v>
      </c>
      <c r="Q73" s="250"/>
      <c r="R73" s="250"/>
    </row>
    <row r="74" spans="1:18" ht="15" customHeight="1">
      <c r="A74" s="298"/>
      <c r="B74" s="27" t="s">
        <v>55</v>
      </c>
      <c r="C74" s="276">
        <f>IF(2!C74=0,"-",2!C74/P74*1000)</f>
        <v>9.512630951963843</v>
      </c>
      <c r="D74" s="277">
        <f>IF(2!F74=0,"-",2!F74/P74*1000)</f>
        <v>8.137416348411058</v>
      </c>
      <c r="E74" s="282" t="str">
        <f>IF(2!I74=0,"-",2!I74/2!$C74*1000)</f>
        <v>-</v>
      </c>
      <c r="F74" s="277" t="str">
        <f>IF(2!L74=0,"-",2!L74/2!$C74*1000)</f>
        <v>-</v>
      </c>
      <c r="G74" s="277">
        <f>IF(2!O74=0,"-",2!O74/３!P74*1000)</f>
        <v>1.3752146035527837</v>
      </c>
      <c r="H74" s="279">
        <f>IF(2!P74=0,"-",2!P74/(2!$C74+2!$P74)*1000)</f>
        <v>23.38129496402878</v>
      </c>
      <c r="I74" s="280">
        <f>IF(2!Q74=0,"-",2!Q74/(2!$C74+2!$P74)*1000)</f>
        <v>14.388489208633095</v>
      </c>
      <c r="J74" s="281">
        <f>IF(2!R74=0,"-",2!R74/(2!$C74+2!$P74)*1000)</f>
        <v>8.992805755395683</v>
      </c>
      <c r="K74" s="282">
        <f>IF(2!S74=0,"-",2!S74/P74*1000)</f>
        <v>5.903787533723415</v>
      </c>
      <c r="L74" s="283">
        <f>IF(2!T74=0,"-",2!T74/P74*1000)</f>
        <v>1.5504011772537754</v>
      </c>
      <c r="M74" s="294" t="str">
        <f t="shared" si="4"/>
        <v>掛川市</v>
      </c>
      <c r="N74" s="307"/>
      <c r="O74" s="61"/>
      <c r="P74" s="306">
        <f>'人口'!G26</f>
        <v>114164</v>
      </c>
      <c r="Q74" s="250"/>
      <c r="R74" s="250"/>
    </row>
    <row r="75" spans="1:18" ht="15" customHeight="1">
      <c r="A75" s="298"/>
      <c r="B75" s="27" t="s">
        <v>56</v>
      </c>
      <c r="C75" s="276">
        <f>IF(2!C75=0,"-",2!C75/P75*1000)</f>
        <v>10.687835929953186</v>
      </c>
      <c r="D75" s="277">
        <f>IF(2!F75=0,"-",2!F75/P75*1000)</f>
        <v>7.282094469075868</v>
      </c>
      <c r="E75" s="282">
        <f>IF(2!I75=0,"-",2!I75/2!$C75*1000)</f>
        <v>6.952491309385863</v>
      </c>
      <c r="F75" s="277">
        <f>IF(2!L75=0,"-",2!L75/2!$C75*1000)</f>
        <v>3.4762456546929315</v>
      </c>
      <c r="G75" s="277">
        <f>IF(2!O75=0,"-",2!O75/３!P75*1000)</f>
        <v>3.405741460877319</v>
      </c>
      <c r="H75" s="279">
        <f>IF(2!P75=0,"-",2!P75/(2!$C75+2!$P75)*1000)</f>
        <v>28.153153153153152</v>
      </c>
      <c r="I75" s="280">
        <f>IF(2!Q75=0,"-",2!Q75/(2!$C75+2!$P75)*1000)</f>
        <v>15.765765765765764</v>
      </c>
      <c r="J75" s="281">
        <f>IF(2!R75=0,"-",2!R75/(2!$C75+2!$P75)*1000)</f>
        <v>12.387387387387388</v>
      </c>
      <c r="K75" s="282">
        <f>IF(2!S75=0,"-",2!S75/P75*1000)</f>
        <v>7.207787382656726</v>
      </c>
      <c r="L75" s="283">
        <f>IF(2!T75=0,"-",2!T75/P75*1000)</f>
        <v>1.7090629876402545</v>
      </c>
      <c r="M75" s="294" t="str">
        <f t="shared" si="4"/>
        <v>袋井市</v>
      </c>
      <c r="N75" s="307"/>
      <c r="O75" s="61"/>
      <c r="P75" s="306">
        <f>'人口'!G27</f>
        <v>80746</v>
      </c>
      <c r="Q75" s="250"/>
      <c r="R75" s="250"/>
    </row>
    <row r="76" spans="1:18" ht="15" customHeight="1">
      <c r="A76" s="298"/>
      <c r="B76" s="27" t="s">
        <v>425</v>
      </c>
      <c r="C76" s="276">
        <f>IF(2!C76=0,"-",2!C76/P76*1000)</f>
        <v>9.31580333836243</v>
      </c>
      <c r="D76" s="277">
        <f>IF(2!F76=0,"-",2!F76/P76*1000)</f>
        <v>7.639437699068419</v>
      </c>
      <c r="E76" s="282" t="str">
        <f>IF(2!I76=0,"-",2!I76/2!$C76*1000)</f>
        <v>-</v>
      </c>
      <c r="F76" s="277" t="str">
        <f>IF(2!L76=0,"-",2!L76/2!$C76*1000)</f>
        <v>-</v>
      </c>
      <c r="G76" s="277">
        <f>IF(2!O76=0,"-",2!O76/３!P76*1000)</f>
        <v>1.6763656392940105</v>
      </c>
      <c r="H76" s="279">
        <f>IF(2!P76=0,"-",2!P76/(2!$C76+2!$P76)*1000)</f>
        <v>22.613065326633166</v>
      </c>
      <c r="I76" s="280">
        <f>IF(2!Q76=0,"-",2!Q76/(2!$C76+2!$P76)*1000)</f>
        <v>12.56281407035176</v>
      </c>
      <c r="J76" s="281">
        <f>IF(2!R76=0,"-",2!R76/(2!$C76+2!$P76)*1000)</f>
        <v>10.050251256281408</v>
      </c>
      <c r="K76" s="282">
        <f>IF(2!S76=0,"-",2!S76/P76*1000)</f>
        <v>6.322293268194554</v>
      </c>
      <c r="L76" s="283">
        <f>IF(2!T76=0,"-",2!T76/P76*1000)</f>
        <v>1.7721579615393825</v>
      </c>
      <c r="M76" s="294" t="str">
        <f t="shared" si="4"/>
        <v>湖西市</v>
      </c>
      <c r="N76" s="307"/>
      <c r="O76" s="61"/>
      <c r="P76" s="306">
        <f>'人口'!G28</f>
        <v>41757</v>
      </c>
      <c r="Q76" s="250"/>
      <c r="R76" s="250"/>
    </row>
    <row r="77" spans="1:18" ht="15" customHeight="1">
      <c r="A77" s="298"/>
      <c r="B77" s="27" t="s">
        <v>418</v>
      </c>
      <c r="C77" s="276">
        <f>IF(2!C77=0,"-",2!C77/P77*1000)</f>
        <v>9.40733772342427</v>
      </c>
      <c r="D77" s="277">
        <f>IF(2!F77=0,"-",2!F77/P77*1000)</f>
        <v>9.495531514581375</v>
      </c>
      <c r="E77" s="282">
        <f>IF(2!I77=0,"-",2!I77/2!$C77*1000)</f>
        <v>3.125</v>
      </c>
      <c r="F77" s="277" t="str">
        <f>IF(2!L77=0,"-",2!L77/2!$C77*1000)</f>
        <v>-</v>
      </c>
      <c r="G77" s="277">
        <f>IF(2!O77=0,"-",2!O77/３!P77*1000)</f>
        <v>-0.08819379115710255</v>
      </c>
      <c r="H77" s="279">
        <f>IF(2!P77=0,"-",2!P77/(2!$C77+2!$P77)*1000)</f>
        <v>24.390243902439025</v>
      </c>
      <c r="I77" s="280">
        <f>IF(2!Q77=0,"-",2!Q77/(2!$C77+2!$P77)*1000)</f>
        <v>15.24390243902439</v>
      </c>
      <c r="J77" s="281">
        <f>IF(2!R77=0,"-",2!R77/(2!$C77+2!$P77)*1000)</f>
        <v>9.146341463414634</v>
      </c>
      <c r="K77" s="282">
        <f>IF(2!S77=0,"-",2!S77/P77*1000)</f>
        <v>6.320555032925682</v>
      </c>
      <c r="L77" s="283">
        <f>IF(2!T77=0,"-",2!T77/P77*1000)</f>
        <v>2.116650987770461</v>
      </c>
      <c r="M77" s="294" t="str">
        <f t="shared" si="4"/>
        <v>御前崎市</v>
      </c>
      <c r="N77" s="307"/>
      <c r="O77" s="61"/>
      <c r="P77" s="306">
        <f>'人口'!G29</f>
        <v>34016</v>
      </c>
      <c r="Q77" s="250"/>
      <c r="R77" s="250"/>
    </row>
    <row r="78" spans="1:18" ht="15" customHeight="1">
      <c r="A78" s="298"/>
      <c r="B78" s="27" t="s">
        <v>427</v>
      </c>
      <c r="C78" s="276">
        <f>IF(2!C78=0,"-",2!C78/P78*1000)</f>
        <v>9.548845151433449</v>
      </c>
      <c r="D78" s="277">
        <f>IF(2!F78=0,"-",2!F78/P78*1000)</f>
        <v>9.50390940954435</v>
      </c>
      <c r="E78" s="282">
        <f>IF(2!I78=0,"-",2!I78/2!$C78*1000)</f>
        <v>4.705882352941176</v>
      </c>
      <c r="F78" s="277">
        <f>IF(2!L78=0,"-",2!L78/2!$C78*1000)</f>
        <v>2.352941176470588</v>
      </c>
      <c r="G78" s="277">
        <f>IF(2!O78=0,"-",2!O78/３!P78*1000)</f>
        <v>0.044935741889098595</v>
      </c>
      <c r="H78" s="279">
        <f>IF(2!P78=0,"-",2!P78/(2!$C78+2!$P78)*1000)</f>
        <v>20.737327188940093</v>
      </c>
      <c r="I78" s="280">
        <f>IF(2!Q78=0,"-",2!Q78/(2!$C78+2!$P78)*1000)</f>
        <v>6.912442396313365</v>
      </c>
      <c r="J78" s="281">
        <f>IF(2!R78=0,"-",2!R78/(2!$C78+2!$P78)*1000)</f>
        <v>13.82488479262673</v>
      </c>
      <c r="K78" s="282">
        <f>IF(2!S78=0,"-",2!S78/P78*1000)</f>
        <v>5.302417542913633</v>
      </c>
      <c r="L78" s="283">
        <f>IF(2!T78=0,"-",2!T78/P78*1000)</f>
        <v>1.6176867080075492</v>
      </c>
      <c r="M78" s="294" t="str">
        <f t="shared" si="4"/>
        <v>菊川市</v>
      </c>
      <c r="N78" s="307"/>
      <c r="O78" s="61"/>
      <c r="P78" s="306">
        <f>'人口'!G30</f>
        <v>44508</v>
      </c>
      <c r="Q78" s="250"/>
      <c r="R78" s="250"/>
    </row>
    <row r="79" spans="1:18" ht="15" customHeight="1">
      <c r="A79" s="298"/>
      <c r="B79" s="27" t="s">
        <v>57</v>
      </c>
      <c r="C79" s="276">
        <f>IF(2!C79=0,"-",2!C79/P79*1000)</f>
        <v>7.726819541375872</v>
      </c>
      <c r="D79" s="277">
        <f>IF(2!F79=0,"-",2!F79/P79*1000)</f>
        <v>11.515453639082752</v>
      </c>
      <c r="E79" s="282" t="str">
        <f>IF(2!I79=0,"-",2!I79/2!$C79*1000)</f>
        <v>-</v>
      </c>
      <c r="F79" s="277" t="str">
        <f>IF(2!L79=0,"-",2!L79/2!$C79*1000)</f>
        <v>-</v>
      </c>
      <c r="G79" s="277">
        <f>IF(2!O79=0,"-",2!O79/３!P79*1000)</f>
        <v>-3.7886340977068795</v>
      </c>
      <c r="H79" s="279">
        <f>IF(2!P79=0,"-",2!P79/(2!$C79+2!$P79)*1000)</f>
        <v>6.41025641025641</v>
      </c>
      <c r="I79" s="280" t="str">
        <f>IF(2!Q79=0,"-",2!Q79/(2!$C79+2!$P79)*1000)</f>
        <v>-</v>
      </c>
      <c r="J79" s="281">
        <f>IF(2!R79=0,"-",2!R79/(2!$C79+2!$P79)*1000)</f>
        <v>6.41025641025641</v>
      </c>
      <c r="K79" s="282">
        <f>IF(2!S79=0,"-",2!S79/P79*1000)</f>
        <v>4.636091724825524</v>
      </c>
      <c r="L79" s="283">
        <f>IF(2!T79=0,"-",2!T79/P79*1000)</f>
        <v>1.8943170488534398</v>
      </c>
      <c r="M79" s="294" t="str">
        <f t="shared" si="4"/>
        <v>森町</v>
      </c>
      <c r="N79" s="307"/>
      <c r="O79" s="61"/>
      <c r="P79" s="306">
        <f>'人口'!G31</f>
        <v>20060</v>
      </c>
      <c r="Q79" s="250"/>
      <c r="R79" s="250"/>
    </row>
    <row r="80" spans="1:18" ht="15" customHeight="1">
      <c r="A80" s="298"/>
      <c r="B80" s="27" t="s">
        <v>428</v>
      </c>
      <c r="C80" s="276">
        <f>IF(2!C80=0,"-",2!C80/P80*1000)</f>
        <v>6.827408045270022</v>
      </c>
      <c r="D80" s="277">
        <f>IF(2!F80=0,"-",2!F80/P80*1000)</f>
        <v>9.041702546438676</v>
      </c>
      <c r="E80" s="282" t="str">
        <f>IF(2!I80=0,"-",2!I80/2!$C80*1000)</f>
        <v>-</v>
      </c>
      <c r="F80" s="277" t="str">
        <f>IF(2!L80=0,"-",2!L80/2!$C80*1000)</f>
        <v>-</v>
      </c>
      <c r="G80" s="277">
        <f>IF(2!O80=0,"-",2!O80/３!P80*1000)</f>
        <v>-2.2142945011686557</v>
      </c>
      <c r="H80" s="279">
        <f>IF(2!P80=0,"-",2!P80/(2!$C80+2!$P80)*1000)</f>
        <v>34.78260869565217</v>
      </c>
      <c r="I80" s="280">
        <f>IF(2!Q80=0,"-",2!Q80/(2!$C80+2!$P80)*1000)</f>
        <v>8.695652173913043</v>
      </c>
      <c r="J80" s="281">
        <f>IF(2!R80=0,"-",2!R80/(2!$C80+2!$P80)*1000)</f>
        <v>26.08695652173913</v>
      </c>
      <c r="K80" s="282">
        <f>IF(2!S80=0,"-",2!S80/P80*1000)</f>
        <v>5.289703530569565</v>
      </c>
      <c r="L80" s="283">
        <f>IF(2!T80=0,"-",2!T80/P80*1000)</f>
        <v>1.2916717923483823</v>
      </c>
      <c r="M80" s="294" t="str">
        <f t="shared" si="4"/>
        <v>新居町</v>
      </c>
      <c r="N80" s="307"/>
      <c r="O80" s="60"/>
      <c r="P80" s="306">
        <f>'人口'!G32</f>
        <v>16258</v>
      </c>
      <c r="Q80" s="250"/>
      <c r="R80" s="250"/>
    </row>
    <row r="81" spans="1:18" ht="15" customHeight="1">
      <c r="A81" s="594" t="s">
        <v>58</v>
      </c>
      <c r="B81" s="595"/>
      <c r="C81" s="273">
        <f>IF(2!C81=0,"-",2!C81/P81*1000)</f>
        <v>9.595836591337342</v>
      </c>
      <c r="D81" s="265">
        <f>IF(2!F81=0,"-",2!F81/P81*1000)</f>
        <v>8.037122018125185</v>
      </c>
      <c r="E81" s="274">
        <f>IF(2!I81=0,"-",2!I81/2!$C81*1000)</f>
        <v>2.8052364413572</v>
      </c>
      <c r="F81" s="265">
        <f>IF(2!L81=0,"-",2!L81/2!$C81*1000)</f>
        <v>1.0686615014694096</v>
      </c>
      <c r="G81" s="265">
        <f>IF(2!O81=0,"-",2!O81/３!P81*1000)</f>
        <v>1.5587145732121568</v>
      </c>
      <c r="H81" s="266">
        <f>IF(2!P81=0,"-",2!P81/(2!$C81+2!$P81)*1000)</f>
        <v>22.715404699738905</v>
      </c>
      <c r="I81" s="267">
        <f>IF(2!Q81=0,"-",2!Q81/(2!$C81+2!$P81)*1000)</f>
        <v>9.921671018276761</v>
      </c>
      <c r="J81" s="268">
        <f>IF(2!R81=0,"-",2!R81/(2!$C81+2!$P81)*1000)</f>
        <v>12.793733681462141</v>
      </c>
      <c r="K81" s="274">
        <f>IF(2!S81=0,"-",2!S81/P81*1000)</f>
        <v>6.181021111865971</v>
      </c>
      <c r="L81" s="275">
        <f>IF(2!T81=0,"-",2!T81/P81*1000)</f>
        <v>1.8753284708958764</v>
      </c>
      <c r="M81" s="596" t="str">
        <f>A81</f>
        <v>浜松市保健所</v>
      </c>
      <c r="N81" s="597"/>
      <c r="O81" s="61"/>
      <c r="P81" s="490">
        <f>SUM(P82)</f>
        <v>780130</v>
      </c>
      <c r="Q81" s="250"/>
      <c r="R81" s="250"/>
    </row>
    <row r="82" spans="1:18" ht="15" customHeight="1">
      <c r="A82" s="299"/>
      <c r="B82" s="296" t="s">
        <v>59</v>
      </c>
      <c r="C82" s="285">
        <f>IF(2!C82=0,"-",2!C82/P82*1000)</f>
        <v>9.595836591337342</v>
      </c>
      <c r="D82" s="286">
        <f>IF(2!F82=0,"-",2!F82/P82*1000)</f>
        <v>8.037122018125185</v>
      </c>
      <c r="E82" s="291">
        <f>IF(2!I82=0,"-",2!I82/2!$C82*1000)</f>
        <v>2.8052364413572</v>
      </c>
      <c r="F82" s="286">
        <f>IF(2!L82=0,"-",2!L82/2!$C82*1000)</f>
        <v>1.0686615014694096</v>
      </c>
      <c r="G82" s="286">
        <f>IF(2!O82=0,"-",2!O82/３!P82*1000)</f>
        <v>1.5587145732121568</v>
      </c>
      <c r="H82" s="288">
        <f>IF(2!P82=0,"-",2!P82/(2!$C82+2!$P82)*1000)</f>
        <v>22.715404699738905</v>
      </c>
      <c r="I82" s="289">
        <f>IF(2!Q82=0,"-",2!Q82/(2!$C82+2!$P82)*1000)</f>
        <v>9.921671018276761</v>
      </c>
      <c r="J82" s="290">
        <f>IF(2!R82=0,"-",2!R82/(2!$C82+2!$P82)*1000)</f>
        <v>12.793733681462141</v>
      </c>
      <c r="K82" s="291">
        <f>IF(2!S82=0,"-",2!S82/P82*1000)</f>
        <v>6.181021111865971</v>
      </c>
      <c r="L82" s="292">
        <f>IF(2!T82=0,"-",2!T82/P82*1000)</f>
        <v>1.8753284708958764</v>
      </c>
      <c r="M82" s="296" t="str">
        <f>B82</f>
        <v>浜松市</v>
      </c>
      <c r="N82" s="309"/>
      <c r="O82" s="61"/>
      <c r="P82" s="306">
        <f>'人口'!G34</f>
        <v>780130</v>
      </c>
      <c r="Q82" s="250"/>
      <c r="R82" s="250"/>
    </row>
    <row r="83" spans="1:18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310"/>
      <c r="Q83" s="250"/>
      <c r="R83" s="250"/>
    </row>
    <row r="84" spans="1:18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31"/>
      <c r="Q84" s="250"/>
      <c r="R84" s="250"/>
    </row>
    <row r="85" spans="1:18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31"/>
      <c r="Q85" s="250"/>
      <c r="R85" s="250"/>
    </row>
    <row r="86" spans="1:18" ht="1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331"/>
      <c r="Q86" s="250"/>
      <c r="R86" s="250"/>
    </row>
    <row r="87" spans="1:18" ht="1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331"/>
      <c r="Q87" s="250"/>
      <c r="R87" s="250"/>
    </row>
    <row r="88" spans="1:18" ht="1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331"/>
      <c r="Q88" s="250"/>
      <c r="R88" s="250"/>
    </row>
    <row r="89" spans="1:18" ht="1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331"/>
      <c r="Q89" s="250"/>
      <c r="R89" s="250"/>
    </row>
    <row r="90" spans="1:18" ht="1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331"/>
      <c r="Q90" s="250"/>
      <c r="R90" s="250"/>
    </row>
    <row r="91" spans="1:18" ht="1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331"/>
      <c r="Q91" s="250"/>
      <c r="R91" s="250"/>
    </row>
    <row r="92" spans="1:18" ht="1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31"/>
      <c r="Q92" s="250"/>
      <c r="R92" s="250"/>
    </row>
    <row r="93" spans="1:18" ht="1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331"/>
      <c r="Q93" s="250"/>
      <c r="R93" s="250"/>
    </row>
    <row r="94" spans="1:18" ht="1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31"/>
      <c r="Q94" s="250"/>
      <c r="R94" s="250"/>
    </row>
    <row r="95" spans="1:18" ht="1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331"/>
      <c r="Q95" s="250"/>
      <c r="R95" s="250"/>
    </row>
    <row r="96" spans="1:18" ht="1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31"/>
      <c r="Q96" s="250"/>
      <c r="R96" s="250"/>
    </row>
    <row r="97" spans="1:18" ht="1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331"/>
      <c r="Q97" s="250"/>
      <c r="R97" s="250"/>
    </row>
    <row r="98" spans="1:18" ht="1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331"/>
      <c r="Q98" s="250"/>
      <c r="R98" s="250"/>
    </row>
    <row r="99" spans="1:18" ht="1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331"/>
      <c r="Q99" s="250"/>
      <c r="R99" s="250"/>
    </row>
    <row r="100" spans="1:18" ht="1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331"/>
      <c r="Q100" s="250"/>
      <c r="R100" s="250"/>
    </row>
    <row r="101" spans="1:18" ht="1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331"/>
      <c r="Q101" s="250"/>
      <c r="R101" s="250"/>
    </row>
    <row r="102" spans="1:18" ht="1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331"/>
      <c r="Q102" s="250"/>
      <c r="R102" s="250"/>
    </row>
    <row r="103" spans="1:18" ht="1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331"/>
      <c r="Q103" s="250"/>
      <c r="R103" s="250"/>
    </row>
    <row r="104" spans="1:18" ht="1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331"/>
      <c r="Q104" s="250"/>
      <c r="R104" s="250"/>
    </row>
    <row r="105" spans="1:18" ht="1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331"/>
      <c r="Q105" s="250"/>
      <c r="R105" s="250"/>
    </row>
    <row r="106" spans="1:18" ht="1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331"/>
      <c r="Q106" s="250"/>
      <c r="R106" s="250"/>
    </row>
    <row r="107" spans="1:18" ht="1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331"/>
      <c r="Q107" s="250"/>
      <c r="R107" s="250"/>
    </row>
    <row r="108" spans="1:18" ht="1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331"/>
      <c r="Q108" s="250"/>
      <c r="R108" s="250"/>
    </row>
    <row r="109" spans="1:18" ht="1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331"/>
      <c r="Q109" s="250"/>
      <c r="R109" s="250"/>
    </row>
    <row r="110" spans="1:18" ht="1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331"/>
      <c r="Q110" s="250"/>
      <c r="R110" s="250"/>
    </row>
    <row r="111" spans="1:18" ht="15" customHeight="1">
      <c r="A111" s="60"/>
      <c r="B111" s="60"/>
      <c r="C111" s="60"/>
      <c r="D111" s="60"/>
      <c r="E111" s="250"/>
      <c r="F111" s="60"/>
      <c r="G111" s="60"/>
      <c r="H111" s="60"/>
      <c r="I111" s="60"/>
      <c r="J111" s="250"/>
      <c r="K111" s="60"/>
      <c r="L111" s="60"/>
      <c r="M111" s="60"/>
      <c r="N111" s="60"/>
      <c r="O111" s="60"/>
      <c r="P111" s="311">
        <f>SUM(P7:P14)</f>
        <v>3716369</v>
      </c>
      <c r="Q111" s="250"/>
      <c r="R111" s="250"/>
    </row>
    <row r="112" spans="5:18" ht="15" customHeight="1">
      <c r="E112" s="64" t="s">
        <v>456</v>
      </c>
      <c r="J112" s="302" t="s">
        <v>457</v>
      </c>
      <c r="M112" s="250"/>
      <c r="N112" s="250"/>
      <c r="Q112" s="250"/>
      <c r="R112" s="250"/>
    </row>
    <row r="113" spans="17:18" ht="15" customHeight="1">
      <c r="Q113" s="250"/>
      <c r="R113" s="250"/>
    </row>
    <row r="114" spans="17:18" ht="15" customHeight="1">
      <c r="Q114" s="250"/>
      <c r="R114" s="250"/>
    </row>
    <row r="115" spans="17:18" ht="15" customHeight="1">
      <c r="Q115" s="250"/>
      <c r="R115" s="250"/>
    </row>
    <row r="116" ht="15" customHeight="1"/>
  </sheetData>
  <mergeCells count="46">
    <mergeCell ref="H4:J4"/>
    <mergeCell ref="P4:P5"/>
    <mergeCell ref="E5:F5"/>
    <mergeCell ref="K5:L5"/>
    <mergeCell ref="A6:B6"/>
    <mergeCell ref="M6:N6"/>
    <mergeCell ref="C5:D5"/>
    <mergeCell ref="A7:B7"/>
    <mergeCell ref="M7:N7"/>
    <mergeCell ref="A8:B8"/>
    <mergeCell ref="M8:N8"/>
    <mergeCell ref="A9:B9"/>
    <mergeCell ref="M9:N9"/>
    <mergeCell ref="A10:B10"/>
    <mergeCell ref="M10:N10"/>
    <mergeCell ref="A11:B11"/>
    <mergeCell ref="M11:N11"/>
    <mergeCell ref="A14:B14"/>
    <mergeCell ref="M14:N14"/>
    <mergeCell ref="A12:B12"/>
    <mergeCell ref="M12:N12"/>
    <mergeCell ref="A13:B13"/>
    <mergeCell ref="M13:N13"/>
    <mergeCell ref="A15:B15"/>
    <mergeCell ref="M15:N15"/>
    <mergeCell ref="A22:B22"/>
    <mergeCell ref="M22:N22"/>
    <mergeCell ref="A25:B25"/>
    <mergeCell ref="M25:N25"/>
    <mergeCell ref="A34:B34"/>
    <mergeCell ref="M34:N34"/>
    <mergeCell ref="A37:B37"/>
    <mergeCell ref="M37:N37"/>
    <mergeCell ref="M72:N72"/>
    <mergeCell ref="A42:B42"/>
    <mergeCell ref="M42:N42"/>
    <mergeCell ref="H59:J59"/>
    <mergeCell ref="C60:D60"/>
    <mergeCell ref="E60:F60"/>
    <mergeCell ref="K60:L60"/>
    <mergeCell ref="P59:P60"/>
    <mergeCell ref="A81:B81"/>
    <mergeCell ref="M81:N81"/>
    <mergeCell ref="A61:B61"/>
    <mergeCell ref="M61:N61"/>
    <mergeCell ref="A72:B72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scale="97" r:id="rId1"/>
  <rowBreaks count="1" manualBreakCount="1">
    <brk id="56" max="13" man="1"/>
  </rowBreaks>
  <colBreaks count="1" manualBreakCount="1">
    <brk id="7" max="1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3" ySplit="3" topLeftCell="D4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1" width="2.625" style="333" customWidth="1"/>
    <col min="2" max="2" width="9.50390625" style="333" customWidth="1"/>
    <col min="3" max="3" width="5.125" style="334" customWidth="1"/>
    <col min="4" max="4" width="7.125" style="333" customWidth="1"/>
    <col min="5" max="6" width="8.25390625" style="333" bestFit="1" customWidth="1"/>
    <col min="7" max="16384" width="7.125" style="333" customWidth="1"/>
  </cols>
  <sheetData>
    <row r="1" ht="14.25">
      <c r="A1" s="332" t="s">
        <v>642</v>
      </c>
    </row>
    <row r="2" spans="2:14" ht="12">
      <c r="B2" s="335" t="s">
        <v>0</v>
      </c>
      <c r="M2" s="406"/>
      <c r="N2" s="460" t="s">
        <v>701</v>
      </c>
    </row>
    <row r="3" spans="1:15" ht="21" customHeight="1">
      <c r="A3" s="621"/>
      <c r="B3" s="622"/>
      <c r="C3" s="623"/>
      <c r="D3" s="336" t="s">
        <v>132</v>
      </c>
      <c r="E3" s="337" t="s">
        <v>471</v>
      </c>
      <c r="F3" s="337" t="s">
        <v>133</v>
      </c>
      <c r="G3" s="337" t="s">
        <v>134</v>
      </c>
      <c r="H3" s="337" t="s">
        <v>135</v>
      </c>
      <c r="I3" s="337" t="s">
        <v>136</v>
      </c>
      <c r="J3" s="337" t="s">
        <v>137</v>
      </c>
      <c r="K3" s="337" t="s">
        <v>138</v>
      </c>
      <c r="L3" s="337" t="s">
        <v>139</v>
      </c>
      <c r="M3" s="337" t="s">
        <v>472</v>
      </c>
      <c r="N3" s="338" t="s">
        <v>140</v>
      </c>
      <c r="O3" s="350"/>
    </row>
    <row r="4" spans="1:15" ht="12">
      <c r="A4" s="340"/>
      <c r="B4" s="341"/>
      <c r="C4" s="342"/>
      <c r="D4" s="343"/>
      <c r="E4" s="344"/>
      <c r="F4" s="344"/>
      <c r="G4" s="344"/>
      <c r="H4" s="344"/>
      <c r="I4" s="344"/>
      <c r="J4" s="344"/>
      <c r="K4" s="344"/>
      <c r="L4" s="344"/>
      <c r="M4" s="344"/>
      <c r="N4" s="345"/>
      <c r="O4" s="350"/>
    </row>
    <row r="5" spans="1:15" ht="12" customHeight="1">
      <c r="A5" s="624" t="s">
        <v>473</v>
      </c>
      <c r="B5" s="625"/>
      <c r="C5" s="346" t="s">
        <v>10</v>
      </c>
      <c r="D5" s="347">
        <f>SUM(E5:N5)</f>
        <v>32905</v>
      </c>
      <c r="E5" s="348">
        <f aca="true" t="shared" si="0" ref="E5:N5">SUM(E6:E7)</f>
        <v>1</v>
      </c>
      <c r="F5" s="348">
        <f>SUM(F6:F7)</f>
        <v>478</v>
      </c>
      <c r="G5" s="348">
        <f>SUM(G6:G7)</f>
        <v>3951</v>
      </c>
      <c r="H5" s="348">
        <f t="shared" si="0"/>
        <v>10470</v>
      </c>
      <c r="I5" s="348">
        <f t="shared" si="0"/>
        <v>12633</v>
      </c>
      <c r="J5" s="348">
        <f t="shared" si="0"/>
        <v>4805</v>
      </c>
      <c r="K5" s="348">
        <f t="shared" si="0"/>
        <v>555</v>
      </c>
      <c r="L5" s="348">
        <f t="shared" si="0"/>
        <v>12</v>
      </c>
      <c r="M5" s="348">
        <f t="shared" si="0"/>
        <v>0</v>
      </c>
      <c r="N5" s="349">
        <f t="shared" si="0"/>
        <v>0</v>
      </c>
      <c r="O5" s="360"/>
    </row>
    <row r="6" spans="1:15" ht="12" customHeight="1">
      <c r="A6" s="350"/>
      <c r="B6" s="351"/>
      <c r="C6" s="346" t="s">
        <v>11</v>
      </c>
      <c r="D6" s="347">
        <f>SUM(E6:N6)</f>
        <v>16803</v>
      </c>
      <c r="E6" s="348">
        <f aca="true" t="shared" si="1" ref="E6:N6">SUM(E11,E15,E19,E23,E27,E31,E35,E39)</f>
        <v>1</v>
      </c>
      <c r="F6" s="348">
        <f>SUM(F11,F15,F19,F23,F27,F31,F35,F39)</f>
        <v>244</v>
      </c>
      <c r="G6" s="348">
        <f>SUM(G11,G15,G19,G23,G27,G31,G35,G39)</f>
        <v>2060</v>
      </c>
      <c r="H6" s="348">
        <f t="shared" si="1"/>
        <v>5285</v>
      </c>
      <c r="I6" s="348">
        <f t="shared" si="1"/>
        <v>6484</v>
      </c>
      <c r="J6" s="348">
        <f t="shared" si="1"/>
        <v>2454</v>
      </c>
      <c r="K6" s="348">
        <f t="shared" si="1"/>
        <v>268</v>
      </c>
      <c r="L6" s="348">
        <f t="shared" si="1"/>
        <v>7</v>
      </c>
      <c r="M6" s="348">
        <f t="shared" si="1"/>
        <v>0</v>
      </c>
      <c r="N6" s="349">
        <f t="shared" si="1"/>
        <v>0</v>
      </c>
      <c r="O6" s="360"/>
    </row>
    <row r="7" spans="1:15" ht="12" customHeight="1">
      <c r="A7" s="350"/>
      <c r="B7" s="351"/>
      <c r="C7" s="346" t="s">
        <v>12</v>
      </c>
      <c r="D7" s="347">
        <f>SUM(E7:N7)</f>
        <v>16102</v>
      </c>
      <c r="E7" s="348">
        <f aca="true" t="shared" si="2" ref="E7:N7">SUM(E12,E16,E20,E24,E28,E32,E36,E40)</f>
        <v>0</v>
      </c>
      <c r="F7" s="348">
        <f>SUM(F12,F16,F20,F24,F28,F32,F36,F40)</f>
        <v>234</v>
      </c>
      <c r="G7" s="348">
        <f t="shared" si="2"/>
        <v>1891</v>
      </c>
      <c r="H7" s="348">
        <f t="shared" si="2"/>
        <v>5185</v>
      </c>
      <c r="I7" s="348">
        <f t="shared" si="2"/>
        <v>6149</v>
      </c>
      <c r="J7" s="348">
        <f t="shared" si="2"/>
        <v>2351</v>
      </c>
      <c r="K7" s="348">
        <f t="shared" si="2"/>
        <v>287</v>
      </c>
      <c r="L7" s="348">
        <f t="shared" si="2"/>
        <v>5</v>
      </c>
      <c r="M7" s="348">
        <f t="shared" si="2"/>
        <v>0</v>
      </c>
      <c r="N7" s="349">
        <f t="shared" si="2"/>
        <v>0</v>
      </c>
      <c r="O7" s="360"/>
    </row>
    <row r="8" spans="1:15" ht="12">
      <c r="A8" s="352"/>
      <c r="B8" s="353"/>
      <c r="C8" s="354"/>
      <c r="D8" s="355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60"/>
    </row>
    <row r="9" spans="1:15" ht="12" customHeight="1">
      <c r="A9" s="350"/>
      <c r="B9" s="351"/>
      <c r="C9" s="346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9"/>
      <c r="O9" s="360"/>
    </row>
    <row r="10" spans="1:15" ht="12" customHeight="1">
      <c r="A10" s="626" t="s">
        <v>442</v>
      </c>
      <c r="B10" s="625"/>
      <c r="C10" s="346" t="s">
        <v>10</v>
      </c>
      <c r="D10" s="347">
        <f>SUM(E10:N10)</f>
        <v>453</v>
      </c>
      <c r="E10" s="348">
        <f aca="true" t="shared" si="3" ref="E10:N10">SUM(E11:E12)</f>
        <v>0</v>
      </c>
      <c r="F10" s="348">
        <f t="shared" si="3"/>
        <v>8</v>
      </c>
      <c r="G10" s="348">
        <f t="shared" si="3"/>
        <v>67</v>
      </c>
      <c r="H10" s="348">
        <f t="shared" si="3"/>
        <v>123</v>
      </c>
      <c r="I10" s="348">
        <f t="shared" si="3"/>
        <v>163</v>
      </c>
      <c r="J10" s="348">
        <f t="shared" si="3"/>
        <v>82</v>
      </c>
      <c r="K10" s="348">
        <f t="shared" si="3"/>
        <v>9</v>
      </c>
      <c r="L10" s="348">
        <f t="shared" si="3"/>
        <v>1</v>
      </c>
      <c r="M10" s="348">
        <f t="shared" si="3"/>
        <v>0</v>
      </c>
      <c r="N10" s="349">
        <f t="shared" si="3"/>
        <v>0</v>
      </c>
      <c r="O10" s="360"/>
    </row>
    <row r="11" spans="1:15" ht="12" customHeight="1">
      <c r="A11" s="350"/>
      <c r="B11" s="351"/>
      <c r="C11" s="346" t="s">
        <v>11</v>
      </c>
      <c r="D11" s="347">
        <f>SUM(E11:N11)</f>
        <v>225</v>
      </c>
      <c r="E11" s="348">
        <f aca="true" t="shared" si="4" ref="E11:N11">E44</f>
        <v>0</v>
      </c>
      <c r="F11" s="348">
        <f t="shared" si="4"/>
        <v>3</v>
      </c>
      <c r="G11" s="348">
        <f>G44</f>
        <v>31</v>
      </c>
      <c r="H11" s="348">
        <f t="shared" si="4"/>
        <v>61</v>
      </c>
      <c r="I11" s="348">
        <f t="shared" si="4"/>
        <v>86</v>
      </c>
      <c r="J11" s="348">
        <f t="shared" si="4"/>
        <v>39</v>
      </c>
      <c r="K11" s="348">
        <f t="shared" si="4"/>
        <v>4</v>
      </c>
      <c r="L11" s="348">
        <f t="shared" si="4"/>
        <v>1</v>
      </c>
      <c r="M11" s="348">
        <f t="shared" si="4"/>
        <v>0</v>
      </c>
      <c r="N11" s="349">
        <f t="shared" si="4"/>
        <v>0</v>
      </c>
      <c r="O11" s="542"/>
    </row>
    <row r="12" spans="1:15" ht="12" customHeight="1">
      <c r="A12" s="350"/>
      <c r="B12" s="351"/>
      <c r="C12" s="346" t="s">
        <v>12</v>
      </c>
      <c r="D12" s="347">
        <f>SUM(E12:N12)</f>
        <v>228</v>
      </c>
      <c r="E12" s="348">
        <f aca="true" t="shared" si="5" ref="E12:N12">E45</f>
        <v>0</v>
      </c>
      <c r="F12" s="348">
        <f t="shared" si="5"/>
        <v>5</v>
      </c>
      <c r="G12" s="348">
        <f t="shared" si="5"/>
        <v>36</v>
      </c>
      <c r="H12" s="348">
        <f t="shared" si="5"/>
        <v>62</v>
      </c>
      <c r="I12" s="348">
        <f t="shared" si="5"/>
        <v>77</v>
      </c>
      <c r="J12" s="348">
        <f t="shared" si="5"/>
        <v>43</v>
      </c>
      <c r="K12" s="348">
        <f t="shared" si="5"/>
        <v>5</v>
      </c>
      <c r="L12" s="348">
        <f t="shared" si="5"/>
        <v>0</v>
      </c>
      <c r="M12" s="348">
        <f t="shared" si="5"/>
        <v>0</v>
      </c>
      <c r="N12" s="349">
        <f t="shared" si="5"/>
        <v>0</v>
      </c>
      <c r="O12" s="542"/>
    </row>
    <row r="13" spans="1:15" ht="12" customHeight="1">
      <c r="A13" s="350"/>
      <c r="B13" s="351"/>
      <c r="C13" s="346"/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9"/>
      <c r="O13" s="542"/>
    </row>
    <row r="14" spans="1:15" ht="12" customHeight="1">
      <c r="A14" s="624" t="s">
        <v>16</v>
      </c>
      <c r="B14" s="625"/>
      <c r="C14" s="346" t="s">
        <v>10</v>
      </c>
      <c r="D14" s="347">
        <f>SUM(E14:N14)</f>
        <v>660</v>
      </c>
      <c r="E14" s="348">
        <f aca="true" t="shared" si="6" ref="E14:N14">SUM(E15:E16)</f>
        <v>0</v>
      </c>
      <c r="F14" s="348">
        <f t="shared" si="6"/>
        <v>14</v>
      </c>
      <c r="G14" s="348">
        <f t="shared" si="6"/>
        <v>85</v>
      </c>
      <c r="H14" s="348">
        <f t="shared" si="6"/>
        <v>195</v>
      </c>
      <c r="I14" s="348">
        <f t="shared" si="6"/>
        <v>243</v>
      </c>
      <c r="J14" s="348">
        <f t="shared" si="6"/>
        <v>114</v>
      </c>
      <c r="K14" s="348">
        <f t="shared" si="6"/>
        <v>8</v>
      </c>
      <c r="L14" s="348">
        <f t="shared" si="6"/>
        <v>1</v>
      </c>
      <c r="M14" s="348">
        <f t="shared" si="6"/>
        <v>0</v>
      </c>
      <c r="N14" s="349">
        <f t="shared" si="6"/>
        <v>0</v>
      </c>
      <c r="O14" s="360"/>
    </row>
    <row r="15" spans="1:15" ht="12" customHeight="1">
      <c r="A15" s="350"/>
      <c r="B15" s="351"/>
      <c r="C15" s="346" t="s">
        <v>11</v>
      </c>
      <c r="D15" s="347">
        <f>SUM(E15:N15)</f>
        <v>337</v>
      </c>
      <c r="E15" s="348">
        <f>+'4(2)'!E6</f>
        <v>0</v>
      </c>
      <c r="F15" s="348">
        <f>+'4(2)'!F6</f>
        <v>6</v>
      </c>
      <c r="G15" s="348">
        <f>+'4(2)'!G6</f>
        <v>48</v>
      </c>
      <c r="H15" s="348">
        <f>+'4(2)'!H6</f>
        <v>105</v>
      </c>
      <c r="I15" s="348">
        <f>+'4(2)'!I6</f>
        <v>119</v>
      </c>
      <c r="J15" s="348">
        <f>+'4(2)'!J6</f>
        <v>54</v>
      </c>
      <c r="K15" s="348">
        <f>+'4(2)'!K6</f>
        <v>4</v>
      </c>
      <c r="L15" s="348">
        <f>+'4(2)'!L6</f>
        <v>1</v>
      </c>
      <c r="M15" s="348">
        <f>+'4(2)'!M6</f>
        <v>0</v>
      </c>
      <c r="N15" s="349">
        <f>+'4(2)'!N6</f>
        <v>0</v>
      </c>
      <c r="O15" s="360"/>
    </row>
    <row r="16" spans="1:15" ht="12" customHeight="1">
      <c r="A16" s="350"/>
      <c r="B16" s="351"/>
      <c r="C16" s="346" t="s">
        <v>12</v>
      </c>
      <c r="D16" s="347">
        <f>SUM(E16:N16)</f>
        <v>323</v>
      </c>
      <c r="E16" s="348">
        <f>+'4(2)'!E7</f>
        <v>0</v>
      </c>
      <c r="F16" s="348">
        <f>+'4(2)'!F7</f>
        <v>8</v>
      </c>
      <c r="G16" s="348">
        <f>+'4(2)'!G7</f>
        <v>37</v>
      </c>
      <c r="H16" s="348">
        <f>+'4(2)'!H7</f>
        <v>90</v>
      </c>
      <c r="I16" s="348">
        <f>+'4(2)'!I7</f>
        <v>124</v>
      </c>
      <c r="J16" s="348">
        <f>+'4(2)'!J7</f>
        <v>60</v>
      </c>
      <c r="K16" s="348">
        <f>+'4(2)'!K7</f>
        <v>4</v>
      </c>
      <c r="L16" s="348">
        <f>+'4(2)'!L7</f>
        <v>0</v>
      </c>
      <c r="M16" s="348">
        <f>+'4(2)'!M7</f>
        <v>0</v>
      </c>
      <c r="N16" s="349">
        <f>+'4(2)'!N7</f>
        <v>0</v>
      </c>
      <c r="O16" s="360"/>
    </row>
    <row r="17" spans="1:15" ht="12" customHeight="1">
      <c r="A17" s="350"/>
      <c r="B17" s="351"/>
      <c r="C17" s="346"/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9"/>
      <c r="O17" s="360"/>
    </row>
    <row r="18" spans="1:15" ht="12" customHeight="1">
      <c r="A18" s="624" t="s">
        <v>17</v>
      </c>
      <c r="B18" s="625"/>
      <c r="C18" s="346" t="s">
        <v>10</v>
      </c>
      <c r="D18" s="347">
        <f>SUM(E18:N18)</f>
        <v>6093</v>
      </c>
      <c r="E18" s="348">
        <f aca="true" t="shared" si="7" ref="E18:N18">SUM(E19:E20)</f>
        <v>0</v>
      </c>
      <c r="F18" s="348">
        <f t="shared" si="7"/>
        <v>104</v>
      </c>
      <c r="G18" s="348">
        <f t="shared" si="7"/>
        <v>663</v>
      </c>
      <c r="H18" s="348">
        <f t="shared" si="7"/>
        <v>1962</v>
      </c>
      <c r="I18" s="348">
        <f t="shared" si="7"/>
        <v>2408</v>
      </c>
      <c r="J18" s="348">
        <f t="shared" si="7"/>
        <v>860</v>
      </c>
      <c r="K18" s="348">
        <f t="shared" si="7"/>
        <v>94</v>
      </c>
      <c r="L18" s="348">
        <f t="shared" si="7"/>
        <v>2</v>
      </c>
      <c r="M18" s="348">
        <f t="shared" si="7"/>
        <v>0</v>
      </c>
      <c r="N18" s="349">
        <f t="shared" si="7"/>
        <v>0</v>
      </c>
      <c r="O18" s="360"/>
    </row>
    <row r="19" spans="1:15" ht="12" customHeight="1">
      <c r="A19" s="350"/>
      <c r="B19" s="351"/>
      <c r="C19" s="346" t="s">
        <v>11</v>
      </c>
      <c r="D19" s="347">
        <f>SUM(E19:N19)</f>
        <v>3107</v>
      </c>
      <c r="E19" s="348">
        <f>'4(2)'!E19+'4(3)'!E6</f>
        <v>0</v>
      </c>
      <c r="F19" s="348">
        <f>'4(2)'!F19+'4(3)'!F6</f>
        <v>51</v>
      </c>
      <c r="G19" s="348">
        <f>'4(2)'!G19+'4(3)'!G6</f>
        <v>347</v>
      </c>
      <c r="H19" s="348">
        <f>'4(2)'!H19+'4(3)'!H6</f>
        <v>987</v>
      </c>
      <c r="I19" s="348">
        <f>'4(2)'!I19+'4(3)'!I6</f>
        <v>1230</v>
      </c>
      <c r="J19" s="348">
        <f>'4(2)'!J19+'4(3)'!J6</f>
        <v>432</v>
      </c>
      <c r="K19" s="348">
        <f>'4(2)'!K19+'4(3)'!K6</f>
        <v>59</v>
      </c>
      <c r="L19" s="348">
        <f>'4(2)'!L19+'4(3)'!L6</f>
        <v>1</v>
      </c>
      <c r="M19" s="348">
        <f>'4(2)'!M19+'4(3)'!M6</f>
        <v>0</v>
      </c>
      <c r="N19" s="349">
        <f>'4(2)'!N19+'4(3)'!N6</f>
        <v>0</v>
      </c>
      <c r="O19" s="360"/>
    </row>
    <row r="20" spans="1:15" ht="12" customHeight="1">
      <c r="A20" s="350"/>
      <c r="B20" s="351"/>
      <c r="C20" s="346" t="s">
        <v>12</v>
      </c>
      <c r="D20" s="347">
        <f>SUM(E20:N20)</f>
        <v>2986</v>
      </c>
      <c r="E20" s="348">
        <f>'4(2)'!E20+'4(3)'!E7</f>
        <v>0</v>
      </c>
      <c r="F20" s="348">
        <f>'4(2)'!F20+'4(3)'!F7</f>
        <v>53</v>
      </c>
      <c r="G20" s="348">
        <f>'4(2)'!G20+'4(3)'!G7</f>
        <v>316</v>
      </c>
      <c r="H20" s="348">
        <f>'4(2)'!H20+'4(3)'!H7</f>
        <v>975</v>
      </c>
      <c r="I20" s="348">
        <f>'4(2)'!I20+'4(3)'!I7</f>
        <v>1178</v>
      </c>
      <c r="J20" s="348">
        <f>'4(2)'!J20+'4(3)'!J7</f>
        <v>428</v>
      </c>
      <c r="K20" s="348">
        <f>'4(2)'!K20+'4(3)'!K7</f>
        <v>35</v>
      </c>
      <c r="L20" s="348">
        <f>'4(2)'!L20+'4(3)'!L7</f>
        <v>1</v>
      </c>
      <c r="M20" s="348">
        <f>'4(2)'!M20+'4(3)'!M7</f>
        <v>0</v>
      </c>
      <c r="N20" s="349">
        <f>'4(2)'!N20+'4(3)'!N7</f>
        <v>0</v>
      </c>
      <c r="O20" s="360"/>
    </row>
    <row r="21" spans="1:15" ht="12" customHeight="1">
      <c r="A21" s="350"/>
      <c r="B21" s="351"/>
      <c r="C21" s="346"/>
      <c r="D21" s="347"/>
      <c r="E21" s="348"/>
      <c r="F21" s="348"/>
      <c r="G21" s="348"/>
      <c r="H21" s="348"/>
      <c r="I21" s="348"/>
      <c r="J21" s="348"/>
      <c r="K21" s="348"/>
      <c r="L21" s="348"/>
      <c r="M21" s="348"/>
      <c r="N21" s="349"/>
      <c r="O21" s="360"/>
    </row>
    <row r="22" spans="1:15" ht="12" customHeight="1">
      <c r="A22" s="624" t="s">
        <v>18</v>
      </c>
      <c r="B22" s="625"/>
      <c r="C22" s="346" t="s">
        <v>10</v>
      </c>
      <c r="D22" s="347">
        <f>SUM(E22:N22)</f>
        <v>3461</v>
      </c>
      <c r="E22" s="348">
        <f aca="true" t="shared" si="8" ref="E22:N22">SUM(E23:E24)</f>
        <v>0</v>
      </c>
      <c r="F22" s="348">
        <f t="shared" si="8"/>
        <v>74</v>
      </c>
      <c r="G22" s="348">
        <f t="shared" si="8"/>
        <v>477</v>
      </c>
      <c r="H22" s="348">
        <f t="shared" si="8"/>
        <v>1081</v>
      </c>
      <c r="I22" s="348">
        <f t="shared" si="8"/>
        <v>1276</v>
      </c>
      <c r="J22" s="348">
        <f t="shared" si="8"/>
        <v>500</v>
      </c>
      <c r="K22" s="348">
        <f t="shared" si="8"/>
        <v>53</v>
      </c>
      <c r="L22" s="348">
        <f t="shared" si="8"/>
        <v>0</v>
      </c>
      <c r="M22" s="348">
        <f t="shared" si="8"/>
        <v>0</v>
      </c>
      <c r="N22" s="349">
        <f t="shared" si="8"/>
        <v>0</v>
      </c>
      <c r="O22" s="360"/>
    </row>
    <row r="23" spans="1:15" ht="12" customHeight="1">
      <c r="A23" s="350"/>
      <c r="B23" s="351"/>
      <c r="C23" s="346" t="s">
        <v>11</v>
      </c>
      <c r="D23" s="347">
        <f>SUM(E23:N23)</f>
        <v>1734</v>
      </c>
      <c r="E23" s="348">
        <f>'4(3)'!E19</f>
        <v>0</v>
      </c>
      <c r="F23" s="348">
        <f>'4(3)'!F19</f>
        <v>40</v>
      </c>
      <c r="G23" s="348">
        <f>'4(3)'!G19</f>
        <v>240</v>
      </c>
      <c r="H23" s="348">
        <f>'4(3)'!H19</f>
        <v>527</v>
      </c>
      <c r="I23" s="348">
        <f>'4(3)'!I19</f>
        <v>648</v>
      </c>
      <c r="J23" s="348">
        <f>'4(3)'!J19</f>
        <v>252</v>
      </c>
      <c r="K23" s="348">
        <f>'4(3)'!K19</f>
        <v>27</v>
      </c>
      <c r="L23" s="348">
        <f>'4(3)'!L19</f>
        <v>0</v>
      </c>
      <c r="M23" s="348">
        <f>'4(3)'!M19</f>
        <v>0</v>
      </c>
      <c r="N23" s="349">
        <f>'4(3)'!N19</f>
        <v>0</v>
      </c>
      <c r="O23" s="360"/>
    </row>
    <row r="24" spans="1:15" ht="12" customHeight="1">
      <c r="A24" s="350"/>
      <c r="B24" s="351"/>
      <c r="C24" s="346" t="s">
        <v>12</v>
      </c>
      <c r="D24" s="347">
        <f>SUM(E24:N24)</f>
        <v>1727</v>
      </c>
      <c r="E24" s="348">
        <f>'4(3)'!E20</f>
        <v>0</v>
      </c>
      <c r="F24" s="348">
        <f>'4(3)'!F20</f>
        <v>34</v>
      </c>
      <c r="G24" s="348">
        <f>'4(3)'!G20</f>
        <v>237</v>
      </c>
      <c r="H24" s="348">
        <f>'4(3)'!H20</f>
        <v>554</v>
      </c>
      <c r="I24" s="348">
        <f>'4(3)'!I20</f>
        <v>628</v>
      </c>
      <c r="J24" s="348">
        <f>'4(3)'!J20</f>
        <v>248</v>
      </c>
      <c r="K24" s="348">
        <f>'4(3)'!K20</f>
        <v>26</v>
      </c>
      <c r="L24" s="348">
        <f>'4(3)'!L20</f>
        <v>0</v>
      </c>
      <c r="M24" s="348">
        <f>'4(3)'!M20</f>
        <v>0</v>
      </c>
      <c r="N24" s="349">
        <f>'4(3)'!N20</f>
        <v>0</v>
      </c>
      <c r="O24" s="360"/>
    </row>
    <row r="25" spans="1:15" ht="12" customHeight="1">
      <c r="A25" s="350"/>
      <c r="B25" s="351"/>
      <c r="C25" s="346"/>
      <c r="D25" s="347"/>
      <c r="E25" s="348"/>
      <c r="F25" s="348"/>
      <c r="G25" s="348"/>
      <c r="H25" s="348"/>
      <c r="I25" s="348"/>
      <c r="J25" s="348"/>
      <c r="K25" s="348"/>
      <c r="L25" s="348"/>
      <c r="M25" s="348"/>
      <c r="N25" s="349"/>
      <c r="O25" s="360"/>
    </row>
    <row r="26" spans="1:15" ht="12" customHeight="1">
      <c r="A26" s="624" t="s">
        <v>486</v>
      </c>
      <c r="B26" s="625"/>
      <c r="C26" s="346" t="s">
        <v>10</v>
      </c>
      <c r="D26" s="347">
        <f>SUM(E26:N26)</f>
        <v>5841</v>
      </c>
      <c r="E26" s="348">
        <f aca="true" t="shared" si="9" ref="E26:N26">SUM(E27:E28)</f>
        <v>0</v>
      </c>
      <c r="F26" s="348">
        <f t="shared" si="9"/>
        <v>72</v>
      </c>
      <c r="G26" s="348">
        <f t="shared" si="9"/>
        <v>624</v>
      </c>
      <c r="H26" s="348">
        <f t="shared" si="9"/>
        <v>1758</v>
      </c>
      <c r="I26" s="348">
        <f t="shared" si="9"/>
        <v>2277</v>
      </c>
      <c r="J26" s="348">
        <f t="shared" si="9"/>
        <v>990</v>
      </c>
      <c r="K26" s="348">
        <f t="shared" si="9"/>
        <v>117</v>
      </c>
      <c r="L26" s="348">
        <f t="shared" si="9"/>
        <v>3</v>
      </c>
      <c r="M26" s="348">
        <f t="shared" si="9"/>
        <v>0</v>
      </c>
      <c r="N26" s="349">
        <f t="shared" si="9"/>
        <v>0</v>
      </c>
      <c r="O26" s="360"/>
    </row>
    <row r="27" spans="1:15" ht="12" customHeight="1">
      <c r="A27" s="350"/>
      <c r="B27" s="351"/>
      <c r="C27" s="346" t="s">
        <v>11</v>
      </c>
      <c r="D27" s="347">
        <f>SUM(E27:N27)</f>
        <v>3007</v>
      </c>
      <c r="E27" s="348">
        <f>SUM('4(3)'!E40,'4(4)'!E14)</f>
        <v>0</v>
      </c>
      <c r="F27" s="348">
        <f>'4(3)'!F40+'4(4)'!F14</f>
        <v>36</v>
      </c>
      <c r="G27" s="348">
        <f>'4(3)'!G40+'4(4)'!G14</f>
        <v>322</v>
      </c>
      <c r="H27" s="348">
        <f>'4(3)'!H40+'4(4)'!H14</f>
        <v>878</v>
      </c>
      <c r="I27" s="348">
        <f>'4(3)'!I40+'4(4)'!I14</f>
        <v>1202</v>
      </c>
      <c r="J27" s="348">
        <f>'4(3)'!J40+'4(4)'!J14</f>
        <v>510</v>
      </c>
      <c r="K27" s="348">
        <f>'4(3)'!K40+'4(4)'!K14</f>
        <v>58</v>
      </c>
      <c r="L27" s="348">
        <f>'4(3)'!L40+'4(4)'!L14</f>
        <v>1</v>
      </c>
      <c r="M27" s="348">
        <f>SUM('4(3)'!M40,'4(4)'!M14)</f>
        <v>0</v>
      </c>
      <c r="N27" s="349">
        <f>SUM('4(3)'!N40,'4(4)'!N14)</f>
        <v>0</v>
      </c>
      <c r="O27" s="360"/>
    </row>
    <row r="28" spans="1:15" ht="12" customHeight="1">
      <c r="A28" s="350"/>
      <c r="B28" s="351"/>
      <c r="C28" s="346" t="s">
        <v>12</v>
      </c>
      <c r="D28" s="347">
        <f>SUM(E28:N28)</f>
        <v>2834</v>
      </c>
      <c r="E28" s="348">
        <f>SUM('4(3)'!E41,'4(4)'!E15)</f>
        <v>0</v>
      </c>
      <c r="F28" s="348">
        <f>'4(3)'!F41+'4(4)'!F15</f>
        <v>36</v>
      </c>
      <c r="G28" s="348">
        <f>'4(3)'!G41+'4(4)'!G15</f>
        <v>302</v>
      </c>
      <c r="H28" s="348">
        <f>'4(3)'!H41+'4(4)'!H15</f>
        <v>880</v>
      </c>
      <c r="I28" s="348">
        <f>'4(3)'!I41+'4(4)'!I15</f>
        <v>1075</v>
      </c>
      <c r="J28" s="348">
        <f>'4(3)'!J41+'4(4)'!J15</f>
        <v>480</v>
      </c>
      <c r="K28" s="348">
        <f>'4(3)'!K41+'4(4)'!K15</f>
        <v>59</v>
      </c>
      <c r="L28" s="348">
        <f>'4(3)'!L41+'4(4)'!L15</f>
        <v>2</v>
      </c>
      <c r="M28" s="348">
        <f>SUM('4(3)'!M41,'4(4)'!M15)</f>
        <v>0</v>
      </c>
      <c r="N28" s="349">
        <f>SUM('4(3)'!N41,'4(4)'!N15)</f>
        <v>0</v>
      </c>
      <c r="O28" s="360"/>
    </row>
    <row r="29" spans="1:15" ht="12" customHeight="1">
      <c r="A29" s="359"/>
      <c r="B29" s="339"/>
      <c r="C29" s="346"/>
      <c r="D29" s="347"/>
      <c r="E29" s="348"/>
      <c r="F29" s="348"/>
      <c r="G29" s="348"/>
      <c r="H29" s="348"/>
      <c r="I29" s="348"/>
      <c r="J29" s="348"/>
      <c r="K29" s="348"/>
      <c r="L29" s="348"/>
      <c r="M29" s="348"/>
      <c r="N29" s="349"/>
      <c r="O29" s="360"/>
    </row>
    <row r="30" spans="1:15" ht="12" customHeight="1">
      <c r="A30" s="624" t="s">
        <v>19</v>
      </c>
      <c r="B30" s="625"/>
      <c r="C30" s="346" t="s">
        <v>10</v>
      </c>
      <c r="D30" s="347">
        <f>SUM(E30:N30)</f>
        <v>4020</v>
      </c>
      <c r="E30" s="348">
        <f aca="true" t="shared" si="10" ref="E30:N30">SUM(E31:E32)</f>
        <v>0</v>
      </c>
      <c r="F30" s="348">
        <f t="shared" si="10"/>
        <v>57</v>
      </c>
      <c r="G30" s="348">
        <f t="shared" si="10"/>
        <v>487</v>
      </c>
      <c r="H30" s="348">
        <f t="shared" si="10"/>
        <v>1279</v>
      </c>
      <c r="I30" s="348">
        <f t="shared" si="10"/>
        <v>1552</v>
      </c>
      <c r="J30" s="348">
        <f t="shared" si="10"/>
        <v>566</v>
      </c>
      <c r="K30" s="348">
        <f t="shared" si="10"/>
        <v>77</v>
      </c>
      <c r="L30" s="348">
        <f t="shared" si="10"/>
        <v>2</v>
      </c>
      <c r="M30" s="348">
        <f t="shared" si="10"/>
        <v>0</v>
      </c>
      <c r="N30" s="349">
        <f t="shared" si="10"/>
        <v>0</v>
      </c>
      <c r="O30" s="360"/>
    </row>
    <row r="31" spans="1:15" ht="12" customHeight="1">
      <c r="A31" s="350"/>
      <c r="B31" s="351"/>
      <c r="C31" s="346" t="s">
        <v>11</v>
      </c>
      <c r="D31" s="347">
        <f>SUM(E31:N31)</f>
        <v>2045</v>
      </c>
      <c r="E31" s="348">
        <f>'4(3)'!E61-'4(4)'!E14</f>
        <v>0</v>
      </c>
      <c r="F31" s="348">
        <f>'4(3)'!F61-'4(4)'!F14</f>
        <v>25</v>
      </c>
      <c r="G31" s="348">
        <f>'4(3)'!G61-'4(4)'!G14</f>
        <v>261</v>
      </c>
      <c r="H31" s="348">
        <f>'4(3)'!H61-'4(4)'!H14</f>
        <v>665</v>
      </c>
      <c r="I31" s="348">
        <f>'4(3)'!I61-'4(4)'!I14</f>
        <v>777</v>
      </c>
      <c r="J31" s="348">
        <f>'4(3)'!J61-'4(4)'!J14</f>
        <v>278</v>
      </c>
      <c r="K31" s="348">
        <f>'4(3)'!K61-'4(4)'!K14</f>
        <v>38</v>
      </c>
      <c r="L31" s="348">
        <f>'4(3)'!L61-'4(4)'!L14</f>
        <v>1</v>
      </c>
      <c r="M31" s="348">
        <f>'4(3)'!M61-'4(4)'!M14</f>
        <v>0</v>
      </c>
      <c r="N31" s="349">
        <f>'4(3)'!N61-'4(4)'!N14</f>
        <v>0</v>
      </c>
      <c r="O31" s="360"/>
    </row>
    <row r="32" spans="1:15" ht="12" customHeight="1">
      <c r="A32" s="350"/>
      <c r="B32" s="351"/>
      <c r="C32" s="346" t="s">
        <v>12</v>
      </c>
      <c r="D32" s="347">
        <f>SUM(E32:N32)</f>
        <v>1975</v>
      </c>
      <c r="E32" s="348">
        <f>'4(3)'!E62-'4(4)'!E15</f>
        <v>0</v>
      </c>
      <c r="F32" s="348">
        <f>'4(3)'!F62-'4(4)'!F15</f>
        <v>32</v>
      </c>
      <c r="G32" s="348">
        <f>'4(3)'!G62-'4(4)'!G15</f>
        <v>226</v>
      </c>
      <c r="H32" s="348">
        <f>'4(3)'!H62-'4(4)'!H15</f>
        <v>614</v>
      </c>
      <c r="I32" s="348">
        <f>'4(3)'!I62-'4(4)'!I15</f>
        <v>775</v>
      </c>
      <c r="J32" s="348">
        <f>'4(3)'!J62-'4(4)'!J15</f>
        <v>288</v>
      </c>
      <c r="K32" s="348">
        <f>'4(3)'!K62-'4(4)'!K15</f>
        <v>39</v>
      </c>
      <c r="L32" s="348">
        <f>'4(3)'!L62-'4(4)'!L15</f>
        <v>1</v>
      </c>
      <c r="M32" s="348">
        <f>'4(3)'!M62-'4(4)'!M15</f>
        <v>0</v>
      </c>
      <c r="N32" s="349">
        <f>'4(3)'!N62-'4(4)'!N15</f>
        <v>0</v>
      </c>
      <c r="O32" s="360"/>
    </row>
    <row r="33" spans="1:15" ht="12" customHeight="1">
      <c r="A33" s="350"/>
      <c r="B33" s="351"/>
      <c r="C33" s="346"/>
      <c r="D33" s="347"/>
      <c r="E33" s="348"/>
      <c r="F33" s="348"/>
      <c r="G33" s="348"/>
      <c r="H33" s="348"/>
      <c r="I33" s="348"/>
      <c r="J33" s="348"/>
      <c r="K33" s="348"/>
      <c r="L33" s="348"/>
      <c r="M33" s="348"/>
      <c r="N33" s="349"/>
      <c r="O33" s="360"/>
    </row>
    <row r="34" spans="1:15" ht="12" customHeight="1">
      <c r="A34" s="624" t="s">
        <v>20</v>
      </c>
      <c r="B34" s="625"/>
      <c r="C34" s="346" t="s">
        <v>10</v>
      </c>
      <c r="D34" s="347">
        <f>SUM(E34:N34)</f>
        <v>4391</v>
      </c>
      <c r="E34" s="348">
        <f aca="true" t="shared" si="11" ref="E34:N34">SUM(E35:E36)</f>
        <v>1</v>
      </c>
      <c r="F34" s="348">
        <f t="shared" si="11"/>
        <v>55</v>
      </c>
      <c r="G34" s="348">
        <f t="shared" si="11"/>
        <v>637</v>
      </c>
      <c r="H34" s="348">
        <f t="shared" si="11"/>
        <v>1510</v>
      </c>
      <c r="I34" s="348">
        <f t="shared" si="11"/>
        <v>1606</v>
      </c>
      <c r="J34" s="348">
        <f t="shared" si="11"/>
        <v>530</v>
      </c>
      <c r="K34" s="348">
        <f t="shared" si="11"/>
        <v>50</v>
      </c>
      <c r="L34" s="348">
        <f t="shared" si="11"/>
        <v>2</v>
      </c>
      <c r="M34" s="348">
        <f t="shared" si="11"/>
        <v>0</v>
      </c>
      <c r="N34" s="349">
        <f t="shared" si="11"/>
        <v>0</v>
      </c>
      <c r="O34" s="360"/>
    </row>
    <row r="35" spans="1:15" ht="12" customHeight="1">
      <c r="A35" s="350"/>
      <c r="B35" s="351"/>
      <c r="C35" s="346" t="s">
        <v>11</v>
      </c>
      <c r="D35" s="347">
        <f>SUM(E35:N35)</f>
        <v>2259</v>
      </c>
      <c r="E35" s="348">
        <f>'4(4)'!E39-'4(4)'!E55-'4(4)'!E71</f>
        <v>1</v>
      </c>
      <c r="F35" s="348">
        <f>'4(4)'!F39-'4(4)'!F55-'4(4)'!F71</f>
        <v>32</v>
      </c>
      <c r="G35" s="348">
        <f>'4(4)'!G39-'4(4)'!G55-'4(4)'!G71</f>
        <v>349</v>
      </c>
      <c r="H35" s="348">
        <f>'4(4)'!H39-'4(4)'!H55-'4(4)'!H71</f>
        <v>768</v>
      </c>
      <c r="I35" s="348">
        <f>'4(4)'!I39-'4(4)'!I55-'4(4)'!I71</f>
        <v>835</v>
      </c>
      <c r="J35" s="348">
        <f>'4(4)'!J39-'4(4)'!J55-'4(4)'!J71</f>
        <v>257</v>
      </c>
      <c r="K35" s="348">
        <f>'4(4)'!K39-'4(4)'!K55-'4(4)'!K71</f>
        <v>16</v>
      </c>
      <c r="L35" s="348">
        <f>'4(4)'!L39-'4(4)'!L55-'4(4)'!L71</f>
        <v>1</v>
      </c>
      <c r="M35" s="348">
        <f>'4(4)'!M39-'4(4)'!M55-'4(4)'!M71</f>
        <v>0</v>
      </c>
      <c r="N35" s="349">
        <f>'4(4)'!N39-'4(4)'!N55-'4(4)'!N71</f>
        <v>0</v>
      </c>
      <c r="O35" s="360"/>
    </row>
    <row r="36" spans="1:15" ht="12" customHeight="1">
      <c r="A36" s="350"/>
      <c r="B36" s="351"/>
      <c r="C36" s="346" t="s">
        <v>12</v>
      </c>
      <c r="D36" s="347">
        <f>SUM(E36:N36)</f>
        <v>2132</v>
      </c>
      <c r="E36" s="348">
        <f>'4(4)'!E40-'4(4)'!E56-'4(4)'!E72</f>
        <v>0</v>
      </c>
      <c r="F36" s="348">
        <f>'4(4)'!F40-'4(4)'!F56-'4(4)'!F72</f>
        <v>23</v>
      </c>
      <c r="G36" s="348">
        <f>'4(4)'!G40-'4(4)'!G56-'4(4)'!G72</f>
        <v>288</v>
      </c>
      <c r="H36" s="348">
        <f>'4(4)'!H40-'4(4)'!H56-'4(4)'!H72</f>
        <v>742</v>
      </c>
      <c r="I36" s="348">
        <f>'4(4)'!I40-'4(4)'!I56-'4(4)'!I72</f>
        <v>771</v>
      </c>
      <c r="J36" s="348">
        <f>'4(4)'!J40-'4(4)'!J56-'4(4)'!J72</f>
        <v>273</v>
      </c>
      <c r="K36" s="348">
        <f>'4(4)'!K40-'4(4)'!K56-'4(4)'!K72</f>
        <v>34</v>
      </c>
      <c r="L36" s="348">
        <f>'4(4)'!L40-'4(4)'!L56-'4(4)'!L72</f>
        <v>1</v>
      </c>
      <c r="M36" s="348">
        <f>'4(4)'!M40-'4(4)'!M56-'4(4)'!M72</f>
        <v>0</v>
      </c>
      <c r="N36" s="349">
        <f>'4(4)'!N40-'4(4)'!N56-'4(4)'!N72</f>
        <v>0</v>
      </c>
      <c r="O36" s="360"/>
    </row>
    <row r="37" spans="1:15" ht="12" customHeight="1">
      <c r="A37" s="350"/>
      <c r="B37" s="351"/>
      <c r="C37" s="346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9"/>
      <c r="O37" s="360"/>
    </row>
    <row r="38" spans="1:15" ht="12" customHeight="1">
      <c r="A38" s="624" t="s">
        <v>497</v>
      </c>
      <c r="B38" s="625"/>
      <c r="C38" s="346" t="s">
        <v>10</v>
      </c>
      <c r="D38" s="347">
        <f>SUM(E38:N38)</f>
        <v>7986</v>
      </c>
      <c r="E38" s="348">
        <f aca="true" t="shared" si="12" ref="E38:N38">SUM(E39:E40)</f>
        <v>0</v>
      </c>
      <c r="F38" s="348">
        <f t="shared" si="12"/>
        <v>94</v>
      </c>
      <c r="G38" s="348">
        <f t="shared" si="12"/>
        <v>911</v>
      </c>
      <c r="H38" s="348">
        <f t="shared" si="12"/>
        <v>2562</v>
      </c>
      <c r="I38" s="348">
        <f t="shared" si="12"/>
        <v>3108</v>
      </c>
      <c r="J38" s="348">
        <f t="shared" si="12"/>
        <v>1163</v>
      </c>
      <c r="K38" s="348">
        <f t="shared" si="12"/>
        <v>147</v>
      </c>
      <c r="L38" s="348">
        <f t="shared" si="12"/>
        <v>1</v>
      </c>
      <c r="M38" s="348">
        <f t="shared" si="12"/>
        <v>0</v>
      </c>
      <c r="N38" s="349">
        <f t="shared" si="12"/>
        <v>0</v>
      </c>
      <c r="O38" s="360"/>
    </row>
    <row r="39" spans="1:15" ht="12" customHeight="1">
      <c r="A39" s="361"/>
      <c r="B39" s="362"/>
      <c r="C39" s="346" t="s">
        <v>11</v>
      </c>
      <c r="D39" s="347">
        <f>SUM(E39:N39)</f>
        <v>4089</v>
      </c>
      <c r="E39" s="348">
        <f>'4(4)'!E76+'4(4)'!E55+'4(4)'!E71</f>
        <v>0</v>
      </c>
      <c r="F39" s="348">
        <f>'4(4)'!F76+'4(4)'!F55+'4(4)'!F71</f>
        <v>51</v>
      </c>
      <c r="G39" s="348">
        <f>'4(4)'!G76+'4(4)'!G55+'4(4)'!G71</f>
        <v>462</v>
      </c>
      <c r="H39" s="348">
        <f>'4(4)'!H76+'4(4)'!H55+'4(4)'!H71</f>
        <v>1294</v>
      </c>
      <c r="I39" s="348">
        <f>'4(4)'!I76+'4(4)'!I55+'4(4)'!I71</f>
        <v>1587</v>
      </c>
      <c r="J39" s="348">
        <f>'4(4)'!J76+'4(4)'!J55+'4(4)'!J71</f>
        <v>632</v>
      </c>
      <c r="K39" s="348">
        <f>'4(4)'!K76+'4(4)'!K55+'4(4)'!K71</f>
        <v>62</v>
      </c>
      <c r="L39" s="348">
        <f>'4(4)'!L76+'4(4)'!L55+'4(4)'!L71</f>
        <v>1</v>
      </c>
      <c r="M39" s="348">
        <f>'4(4)'!M76+'4(4)'!M55+'4(4)'!M71</f>
        <v>0</v>
      </c>
      <c r="N39" s="349">
        <f>'4(4)'!N76+'4(4)'!N55+'4(4)'!N71</f>
        <v>0</v>
      </c>
      <c r="O39" s="360"/>
    </row>
    <row r="40" spans="1:15" ht="12" customHeight="1">
      <c r="A40" s="350"/>
      <c r="B40" s="351"/>
      <c r="C40" s="346" t="s">
        <v>12</v>
      </c>
      <c r="D40" s="347">
        <f>SUM(E40:N40)</f>
        <v>3897</v>
      </c>
      <c r="E40" s="348">
        <f>'4(4)'!E77+'4(4)'!E56+'4(4)'!E72</f>
        <v>0</v>
      </c>
      <c r="F40" s="348">
        <f>'4(4)'!F77+'4(4)'!F56+'4(4)'!F72</f>
        <v>43</v>
      </c>
      <c r="G40" s="348">
        <f>'4(4)'!G77+'4(4)'!G56+'4(4)'!G72</f>
        <v>449</v>
      </c>
      <c r="H40" s="348">
        <f>'4(4)'!H77+'4(4)'!H56+'4(4)'!H72</f>
        <v>1268</v>
      </c>
      <c r="I40" s="348">
        <f>'4(4)'!I77+'4(4)'!I56+'4(4)'!I72</f>
        <v>1521</v>
      </c>
      <c r="J40" s="348">
        <f>'4(4)'!J77+'4(4)'!J56+'4(4)'!J72</f>
        <v>531</v>
      </c>
      <c r="K40" s="348">
        <f>'4(4)'!K77+'4(4)'!K56+'4(4)'!K72</f>
        <v>85</v>
      </c>
      <c r="L40" s="348">
        <f>'4(4)'!L77+'4(4)'!L56+'4(4)'!L72</f>
        <v>0</v>
      </c>
      <c r="M40" s="348">
        <f>'4(4)'!M77+'4(4)'!M56+'4(4)'!M72</f>
        <v>0</v>
      </c>
      <c r="N40" s="349">
        <f>'4(4)'!N77+'4(4)'!N56+'4(4)'!N72</f>
        <v>0</v>
      </c>
      <c r="O40" s="360"/>
    </row>
    <row r="41" spans="1:15" ht="12" customHeight="1">
      <c r="A41" s="352"/>
      <c r="B41" s="353"/>
      <c r="C41" s="354"/>
      <c r="D41" s="355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60"/>
    </row>
    <row r="42" spans="1:15" ht="12" customHeight="1">
      <c r="A42" s="350"/>
      <c r="B42" s="351"/>
      <c r="C42" s="346"/>
      <c r="D42" s="347"/>
      <c r="E42" s="348"/>
      <c r="F42" s="348"/>
      <c r="G42" s="348"/>
      <c r="H42" s="348"/>
      <c r="I42" s="348"/>
      <c r="J42" s="348"/>
      <c r="K42" s="348"/>
      <c r="L42" s="348"/>
      <c r="M42" s="348"/>
      <c r="N42" s="349"/>
      <c r="O42" s="360"/>
    </row>
    <row r="43" spans="1:15" ht="12" customHeight="1">
      <c r="A43" s="624" t="s">
        <v>444</v>
      </c>
      <c r="B43" s="627"/>
      <c r="C43" s="346" t="s">
        <v>10</v>
      </c>
      <c r="D43" s="347">
        <f>SUM(E43:N43)</f>
        <v>453</v>
      </c>
      <c r="E43" s="348">
        <f>SUM(E44:E45)</f>
        <v>0</v>
      </c>
      <c r="F43" s="348">
        <f aca="true" t="shared" si="13" ref="F43:N43">IF(SUM(F44:F45)=0,"-",SUM(F44:F45))</f>
        <v>8</v>
      </c>
      <c r="G43" s="348">
        <f t="shared" si="13"/>
        <v>67</v>
      </c>
      <c r="H43" s="348">
        <f t="shared" si="13"/>
        <v>123</v>
      </c>
      <c r="I43" s="348">
        <f t="shared" si="13"/>
        <v>163</v>
      </c>
      <c r="J43" s="348">
        <f t="shared" si="13"/>
        <v>82</v>
      </c>
      <c r="K43" s="348">
        <f t="shared" si="13"/>
        <v>9</v>
      </c>
      <c r="L43" s="348">
        <f t="shared" si="13"/>
        <v>1</v>
      </c>
      <c r="M43" s="348" t="str">
        <f t="shared" si="13"/>
        <v>-</v>
      </c>
      <c r="N43" s="349" t="str">
        <f t="shared" si="13"/>
        <v>-</v>
      </c>
      <c r="O43" s="360"/>
    </row>
    <row r="44" spans="1:15" ht="12" customHeight="1">
      <c r="A44" s="359"/>
      <c r="B44" s="363"/>
      <c r="C44" s="346" t="s">
        <v>11</v>
      </c>
      <c r="D44" s="347">
        <f>SUM(E44:N44)</f>
        <v>225</v>
      </c>
      <c r="E44" s="348">
        <f aca="true" t="shared" si="14" ref="E44:N44">SUM(E48,E52,E56,E60,E64,E68)</f>
        <v>0</v>
      </c>
      <c r="F44" s="348">
        <f>SUM(F48,F52,F56,F60,F64,F68)</f>
        <v>3</v>
      </c>
      <c r="G44" s="348">
        <f>SUM(G48,G52,G56,G60,G64,G68)</f>
        <v>31</v>
      </c>
      <c r="H44" s="348">
        <f t="shared" si="14"/>
        <v>61</v>
      </c>
      <c r="I44" s="348">
        <f t="shared" si="14"/>
        <v>86</v>
      </c>
      <c r="J44" s="348">
        <f t="shared" si="14"/>
        <v>39</v>
      </c>
      <c r="K44" s="348">
        <f t="shared" si="14"/>
        <v>4</v>
      </c>
      <c r="L44" s="348">
        <f t="shared" si="14"/>
        <v>1</v>
      </c>
      <c r="M44" s="348">
        <f t="shared" si="14"/>
        <v>0</v>
      </c>
      <c r="N44" s="349">
        <f t="shared" si="14"/>
        <v>0</v>
      </c>
      <c r="O44" s="360"/>
    </row>
    <row r="45" spans="1:15" ht="12" customHeight="1">
      <c r="A45" s="359"/>
      <c r="B45" s="363"/>
      <c r="C45" s="346" t="s">
        <v>12</v>
      </c>
      <c r="D45" s="347">
        <f>SUM(E45:N45)</f>
        <v>228</v>
      </c>
      <c r="E45" s="348">
        <f aca="true" t="shared" si="15" ref="E45:N45">SUM(E49,E53,E57,E61,E65,E69)</f>
        <v>0</v>
      </c>
      <c r="F45" s="348">
        <f t="shared" si="15"/>
        <v>5</v>
      </c>
      <c r="G45" s="348">
        <f t="shared" si="15"/>
        <v>36</v>
      </c>
      <c r="H45" s="348">
        <f t="shared" si="15"/>
        <v>62</v>
      </c>
      <c r="I45" s="348">
        <f t="shared" si="15"/>
        <v>77</v>
      </c>
      <c r="J45" s="348">
        <f t="shared" si="15"/>
        <v>43</v>
      </c>
      <c r="K45" s="348">
        <f t="shared" si="15"/>
        <v>5</v>
      </c>
      <c r="L45" s="348">
        <f t="shared" si="15"/>
        <v>0</v>
      </c>
      <c r="M45" s="348">
        <f t="shared" si="15"/>
        <v>0</v>
      </c>
      <c r="N45" s="349">
        <f t="shared" si="15"/>
        <v>0</v>
      </c>
      <c r="O45" s="360"/>
    </row>
    <row r="46" spans="1:15" ht="12" customHeight="1">
      <c r="A46" s="359"/>
      <c r="B46" s="363"/>
      <c r="C46" s="346"/>
      <c r="D46" s="347"/>
      <c r="E46" s="348"/>
      <c r="F46" s="348"/>
      <c r="G46" s="348"/>
      <c r="H46" s="348"/>
      <c r="I46" s="348"/>
      <c r="J46" s="348"/>
      <c r="K46" s="348"/>
      <c r="L46" s="348"/>
      <c r="M46" s="348"/>
      <c r="N46" s="349"/>
      <c r="O46" s="360"/>
    </row>
    <row r="47" spans="1:15" ht="12" customHeight="1">
      <c r="A47" s="350"/>
      <c r="B47" s="363" t="s">
        <v>21</v>
      </c>
      <c r="C47" s="346" t="s">
        <v>10</v>
      </c>
      <c r="D47" s="347">
        <f>SUM(E47:N47)</f>
        <v>146</v>
      </c>
      <c r="E47" s="348">
        <f aca="true" t="shared" si="16" ref="E47:N47">SUM(E48:E49)</f>
        <v>0</v>
      </c>
      <c r="F47" s="348">
        <f t="shared" si="16"/>
        <v>2</v>
      </c>
      <c r="G47" s="348">
        <f t="shared" si="16"/>
        <v>21</v>
      </c>
      <c r="H47" s="348">
        <f t="shared" si="16"/>
        <v>32</v>
      </c>
      <c r="I47" s="348">
        <f t="shared" si="16"/>
        <v>65</v>
      </c>
      <c r="J47" s="348">
        <f t="shared" si="16"/>
        <v>20</v>
      </c>
      <c r="K47" s="348">
        <f t="shared" si="16"/>
        <v>5</v>
      </c>
      <c r="L47" s="348">
        <f t="shared" si="16"/>
        <v>1</v>
      </c>
      <c r="M47" s="348">
        <f t="shared" si="16"/>
        <v>0</v>
      </c>
      <c r="N47" s="349">
        <f t="shared" si="16"/>
        <v>0</v>
      </c>
      <c r="O47" s="360"/>
    </row>
    <row r="48" spans="1:15" ht="12" customHeight="1">
      <c r="A48" s="350"/>
      <c r="B48" s="363"/>
      <c r="C48" s="346" t="s">
        <v>11</v>
      </c>
      <c r="D48" s="347">
        <f>SUM(E48:N48)</f>
        <v>74</v>
      </c>
      <c r="E48" s="532">
        <v>0</v>
      </c>
      <c r="F48" s="532">
        <v>0</v>
      </c>
      <c r="G48" s="532">
        <v>12</v>
      </c>
      <c r="H48" s="532">
        <v>17</v>
      </c>
      <c r="I48" s="532">
        <v>31</v>
      </c>
      <c r="J48" s="532">
        <v>10</v>
      </c>
      <c r="K48" s="532">
        <v>3</v>
      </c>
      <c r="L48" s="532">
        <v>1</v>
      </c>
      <c r="M48" s="532">
        <v>0</v>
      </c>
      <c r="N48" s="533">
        <v>0</v>
      </c>
      <c r="O48" s="360"/>
    </row>
    <row r="49" spans="1:15" ht="12" customHeight="1">
      <c r="A49" s="350"/>
      <c r="B49" s="363"/>
      <c r="C49" s="346" t="s">
        <v>12</v>
      </c>
      <c r="D49" s="347">
        <f>SUM(E49:N49)</f>
        <v>72</v>
      </c>
      <c r="E49" s="532">
        <v>0</v>
      </c>
      <c r="F49" s="532">
        <v>2</v>
      </c>
      <c r="G49" s="532">
        <v>9</v>
      </c>
      <c r="H49" s="532">
        <v>15</v>
      </c>
      <c r="I49" s="532">
        <v>34</v>
      </c>
      <c r="J49" s="532">
        <v>10</v>
      </c>
      <c r="K49" s="532">
        <v>2</v>
      </c>
      <c r="L49" s="532">
        <v>0</v>
      </c>
      <c r="M49" s="532">
        <v>0</v>
      </c>
      <c r="N49" s="533">
        <v>0</v>
      </c>
      <c r="O49" s="360"/>
    </row>
    <row r="50" spans="1:15" ht="12" customHeight="1">
      <c r="A50" s="350"/>
      <c r="B50" s="363"/>
      <c r="C50" s="346"/>
      <c r="D50" s="347"/>
      <c r="E50" s="348"/>
      <c r="F50" s="348"/>
      <c r="G50" s="348"/>
      <c r="H50" s="348"/>
      <c r="I50" s="348"/>
      <c r="J50" s="348"/>
      <c r="K50" s="348"/>
      <c r="L50" s="348"/>
      <c r="M50" s="348"/>
      <c r="N50" s="349"/>
      <c r="O50" s="360"/>
    </row>
    <row r="51" spans="1:15" ht="12" customHeight="1">
      <c r="A51" s="350"/>
      <c r="B51" s="363" t="s">
        <v>22</v>
      </c>
      <c r="C51" s="346" t="s">
        <v>10</v>
      </c>
      <c r="D51" s="347">
        <f>SUM(E51:N51)</f>
        <v>89</v>
      </c>
      <c r="E51" s="348">
        <f aca="true" t="shared" si="17" ref="E51:N51">SUM(E52:E53)</f>
        <v>0</v>
      </c>
      <c r="F51" s="348">
        <f t="shared" si="17"/>
        <v>2</v>
      </c>
      <c r="G51" s="348">
        <f t="shared" si="17"/>
        <v>12</v>
      </c>
      <c r="H51" s="348">
        <f t="shared" si="17"/>
        <v>28</v>
      </c>
      <c r="I51" s="348">
        <f t="shared" si="17"/>
        <v>29</v>
      </c>
      <c r="J51" s="348">
        <f t="shared" si="17"/>
        <v>16</v>
      </c>
      <c r="K51" s="348">
        <f t="shared" si="17"/>
        <v>2</v>
      </c>
      <c r="L51" s="348">
        <f t="shared" si="17"/>
        <v>0</v>
      </c>
      <c r="M51" s="348">
        <f t="shared" si="17"/>
        <v>0</v>
      </c>
      <c r="N51" s="349">
        <f t="shared" si="17"/>
        <v>0</v>
      </c>
      <c r="O51" s="360"/>
    </row>
    <row r="52" spans="1:15" ht="12" customHeight="1">
      <c r="A52" s="350"/>
      <c r="B52" s="363"/>
      <c r="C52" s="346" t="s">
        <v>11</v>
      </c>
      <c r="D52" s="347">
        <f>SUM(E52:N52)</f>
        <v>39</v>
      </c>
      <c r="E52" s="532">
        <v>0</v>
      </c>
      <c r="F52" s="532">
        <v>1</v>
      </c>
      <c r="G52" s="532">
        <v>4</v>
      </c>
      <c r="H52" s="532">
        <v>8</v>
      </c>
      <c r="I52" s="532">
        <v>17</v>
      </c>
      <c r="J52" s="532">
        <v>8</v>
      </c>
      <c r="K52" s="532">
        <v>1</v>
      </c>
      <c r="L52" s="532">
        <v>0</v>
      </c>
      <c r="M52" s="532">
        <v>0</v>
      </c>
      <c r="N52" s="533">
        <v>0</v>
      </c>
      <c r="O52" s="360"/>
    </row>
    <row r="53" spans="1:15" ht="12" customHeight="1">
      <c r="A53" s="350"/>
      <c r="B53" s="363"/>
      <c r="C53" s="346" t="s">
        <v>12</v>
      </c>
      <c r="D53" s="347">
        <f>SUM(E53:N53)</f>
        <v>50</v>
      </c>
      <c r="E53" s="532">
        <v>0</v>
      </c>
      <c r="F53" s="532">
        <v>1</v>
      </c>
      <c r="G53" s="532">
        <v>8</v>
      </c>
      <c r="H53" s="532">
        <v>20</v>
      </c>
      <c r="I53" s="532">
        <v>12</v>
      </c>
      <c r="J53" s="532">
        <v>8</v>
      </c>
      <c r="K53" s="532">
        <v>1</v>
      </c>
      <c r="L53" s="532">
        <v>0</v>
      </c>
      <c r="M53" s="532">
        <v>0</v>
      </c>
      <c r="N53" s="533">
        <v>0</v>
      </c>
      <c r="O53" s="360"/>
    </row>
    <row r="54" spans="1:15" ht="12" customHeight="1">
      <c r="A54" s="350"/>
      <c r="B54" s="363"/>
      <c r="C54" s="346"/>
      <c r="D54" s="347"/>
      <c r="E54" s="348"/>
      <c r="F54" s="348"/>
      <c r="G54" s="348"/>
      <c r="H54" s="348"/>
      <c r="I54" s="348"/>
      <c r="J54" s="348"/>
      <c r="K54" s="348"/>
      <c r="L54" s="348"/>
      <c r="M54" s="348"/>
      <c r="N54" s="349"/>
      <c r="O54" s="360"/>
    </row>
    <row r="55" spans="1:15" ht="12" customHeight="1">
      <c r="A55" s="350"/>
      <c r="B55" s="363" t="s">
        <v>23</v>
      </c>
      <c r="C55" s="346" t="s">
        <v>10</v>
      </c>
      <c r="D55" s="347">
        <f>SUM(E55:N55)</f>
        <v>59</v>
      </c>
      <c r="E55" s="348">
        <f aca="true" t="shared" si="18" ref="E55:N55">SUM(E56:E57)</f>
        <v>0</v>
      </c>
      <c r="F55" s="348">
        <f t="shared" si="18"/>
        <v>0</v>
      </c>
      <c r="G55" s="348">
        <f t="shared" si="18"/>
        <v>13</v>
      </c>
      <c r="H55" s="348">
        <f t="shared" si="18"/>
        <v>21</v>
      </c>
      <c r="I55" s="348">
        <f t="shared" si="18"/>
        <v>14</v>
      </c>
      <c r="J55" s="348">
        <f t="shared" si="18"/>
        <v>10</v>
      </c>
      <c r="K55" s="348">
        <f t="shared" si="18"/>
        <v>1</v>
      </c>
      <c r="L55" s="348">
        <f t="shared" si="18"/>
        <v>0</v>
      </c>
      <c r="M55" s="348">
        <f t="shared" si="18"/>
        <v>0</v>
      </c>
      <c r="N55" s="349">
        <f t="shared" si="18"/>
        <v>0</v>
      </c>
      <c r="O55" s="360"/>
    </row>
    <row r="56" spans="1:15" ht="12" customHeight="1">
      <c r="A56" s="359"/>
      <c r="B56" s="363"/>
      <c r="C56" s="346" t="s">
        <v>11</v>
      </c>
      <c r="D56" s="347">
        <f>SUM(E56:N56)</f>
        <v>31</v>
      </c>
      <c r="E56" s="532">
        <v>0</v>
      </c>
      <c r="F56" s="532">
        <v>0</v>
      </c>
      <c r="G56" s="532">
        <v>6</v>
      </c>
      <c r="H56" s="532">
        <v>13</v>
      </c>
      <c r="I56" s="532">
        <v>7</v>
      </c>
      <c r="J56" s="532">
        <v>5</v>
      </c>
      <c r="K56" s="532">
        <v>0</v>
      </c>
      <c r="L56" s="532">
        <v>0</v>
      </c>
      <c r="M56" s="532">
        <v>0</v>
      </c>
      <c r="N56" s="533">
        <v>0</v>
      </c>
      <c r="O56" s="360"/>
    </row>
    <row r="57" spans="1:15" ht="12" customHeight="1">
      <c r="A57" s="359"/>
      <c r="B57" s="363"/>
      <c r="C57" s="346" t="s">
        <v>12</v>
      </c>
      <c r="D57" s="347">
        <f>SUM(E57:N57)</f>
        <v>28</v>
      </c>
      <c r="E57" s="532">
        <v>0</v>
      </c>
      <c r="F57" s="532">
        <v>0</v>
      </c>
      <c r="G57" s="532">
        <v>7</v>
      </c>
      <c r="H57" s="532">
        <v>8</v>
      </c>
      <c r="I57" s="532">
        <v>7</v>
      </c>
      <c r="J57" s="532">
        <v>5</v>
      </c>
      <c r="K57" s="532">
        <v>1</v>
      </c>
      <c r="L57" s="532">
        <v>0</v>
      </c>
      <c r="M57" s="532">
        <v>0</v>
      </c>
      <c r="N57" s="533">
        <v>0</v>
      </c>
      <c r="O57" s="360"/>
    </row>
    <row r="58" spans="1:15" ht="12" customHeight="1">
      <c r="A58" s="359"/>
      <c r="B58" s="363"/>
      <c r="C58" s="346"/>
      <c r="D58" s="347"/>
      <c r="E58" s="348"/>
      <c r="F58" s="348"/>
      <c r="G58" s="348"/>
      <c r="H58" s="348"/>
      <c r="I58" s="348"/>
      <c r="J58" s="348"/>
      <c r="K58" s="348"/>
      <c r="L58" s="348"/>
      <c r="M58" s="348"/>
      <c r="N58" s="349"/>
      <c r="O58" s="360"/>
    </row>
    <row r="59" spans="1:15" ht="12" customHeight="1">
      <c r="A59" s="350"/>
      <c r="B59" s="363" t="s">
        <v>24</v>
      </c>
      <c r="C59" s="346" t="s">
        <v>10</v>
      </c>
      <c r="D59" s="347">
        <f>SUM(E59:N59)</f>
        <v>66</v>
      </c>
      <c r="E59" s="348">
        <f aca="true" t="shared" si="19" ref="E59:N59">SUM(E60:E61)</f>
        <v>0</v>
      </c>
      <c r="F59" s="348">
        <f t="shared" si="19"/>
        <v>3</v>
      </c>
      <c r="G59" s="348">
        <f t="shared" si="19"/>
        <v>10</v>
      </c>
      <c r="H59" s="348">
        <f t="shared" si="19"/>
        <v>15</v>
      </c>
      <c r="I59" s="348">
        <f t="shared" si="19"/>
        <v>22</v>
      </c>
      <c r="J59" s="348">
        <f t="shared" si="19"/>
        <v>16</v>
      </c>
      <c r="K59" s="348">
        <f t="shared" si="19"/>
        <v>0</v>
      </c>
      <c r="L59" s="348">
        <f t="shared" si="19"/>
        <v>0</v>
      </c>
      <c r="M59" s="348">
        <f t="shared" si="19"/>
        <v>0</v>
      </c>
      <c r="N59" s="349">
        <f t="shared" si="19"/>
        <v>0</v>
      </c>
      <c r="O59" s="360"/>
    </row>
    <row r="60" spans="1:15" ht="12" customHeight="1">
      <c r="A60" s="350"/>
      <c r="B60" s="363"/>
      <c r="C60" s="346" t="s">
        <v>11</v>
      </c>
      <c r="D60" s="347">
        <f>SUM(E60:N60)</f>
        <v>32</v>
      </c>
      <c r="E60" s="532">
        <v>0</v>
      </c>
      <c r="F60" s="532">
        <v>2</v>
      </c>
      <c r="G60" s="532">
        <v>4</v>
      </c>
      <c r="H60" s="532">
        <v>8</v>
      </c>
      <c r="I60" s="532">
        <v>10</v>
      </c>
      <c r="J60" s="532">
        <v>8</v>
      </c>
      <c r="K60" s="532">
        <v>0</v>
      </c>
      <c r="L60" s="532">
        <v>0</v>
      </c>
      <c r="M60" s="532">
        <v>0</v>
      </c>
      <c r="N60" s="533">
        <v>0</v>
      </c>
      <c r="O60" s="360"/>
    </row>
    <row r="61" spans="1:15" ht="12" customHeight="1">
      <c r="A61" s="350"/>
      <c r="B61" s="363"/>
      <c r="C61" s="346" t="s">
        <v>12</v>
      </c>
      <c r="D61" s="347">
        <f>SUM(E61:N61)</f>
        <v>34</v>
      </c>
      <c r="E61" s="532">
        <v>0</v>
      </c>
      <c r="F61" s="532">
        <v>1</v>
      </c>
      <c r="G61" s="532">
        <v>6</v>
      </c>
      <c r="H61" s="532">
        <v>7</v>
      </c>
      <c r="I61" s="532">
        <v>12</v>
      </c>
      <c r="J61" s="532">
        <v>8</v>
      </c>
      <c r="K61" s="532">
        <v>0</v>
      </c>
      <c r="L61" s="532">
        <v>0</v>
      </c>
      <c r="M61" s="532">
        <v>0</v>
      </c>
      <c r="N61" s="533">
        <v>0</v>
      </c>
      <c r="O61" s="360"/>
    </row>
    <row r="62" spans="1:15" s="367" customFormat="1" ht="12" customHeight="1">
      <c r="A62" s="350"/>
      <c r="B62" s="339"/>
      <c r="C62" s="346"/>
      <c r="D62" s="347"/>
      <c r="E62" s="365"/>
      <c r="F62" s="365"/>
      <c r="G62" s="365"/>
      <c r="H62" s="365"/>
      <c r="I62" s="365"/>
      <c r="J62" s="365"/>
      <c r="K62" s="365"/>
      <c r="L62" s="365"/>
      <c r="M62" s="365"/>
      <c r="N62" s="366"/>
      <c r="O62" s="360"/>
    </row>
    <row r="63" spans="1:15" s="367" customFormat="1" ht="12" customHeight="1">
      <c r="A63" s="350"/>
      <c r="B63" s="363" t="s">
        <v>474</v>
      </c>
      <c r="C63" s="346" t="s">
        <v>10</v>
      </c>
      <c r="D63" s="347">
        <f>SUM(E63:N63)</f>
        <v>50</v>
      </c>
      <c r="E63" s="365">
        <v>0</v>
      </c>
      <c r="F63" s="365">
        <f aca="true" t="shared" si="20" ref="F63:N63">SUM(F64:F65)</f>
        <v>1</v>
      </c>
      <c r="G63" s="365">
        <f t="shared" si="20"/>
        <v>6</v>
      </c>
      <c r="H63" s="365">
        <f t="shared" si="20"/>
        <v>15</v>
      </c>
      <c r="I63" s="365">
        <f t="shared" si="20"/>
        <v>19</v>
      </c>
      <c r="J63" s="365">
        <f t="shared" si="20"/>
        <v>8</v>
      </c>
      <c r="K63" s="365">
        <f t="shared" si="20"/>
        <v>1</v>
      </c>
      <c r="L63" s="365">
        <f t="shared" si="20"/>
        <v>0</v>
      </c>
      <c r="M63" s="365">
        <f t="shared" si="20"/>
        <v>0</v>
      </c>
      <c r="N63" s="366">
        <f t="shared" si="20"/>
        <v>0</v>
      </c>
      <c r="O63" s="360"/>
    </row>
    <row r="64" spans="1:15" s="367" customFormat="1" ht="12" customHeight="1">
      <c r="A64" s="350"/>
      <c r="B64" s="339"/>
      <c r="C64" s="346" t="s">
        <v>11</v>
      </c>
      <c r="D64" s="347">
        <f>SUM(E64:N64)</f>
        <v>24</v>
      </c>
      <c r="E64" s="532">
        <v>0</v>
      </c>
      <c r="F64" s="532">
        <v>0</v>
      </c>
      <c r="G64" s="532">
        <v>3</v>
      </c>
      <c r="H64" s="532">
        <v>8</v>
      </c>
      <c r="I64" s="532">
        <v>11</v>
      </c>
      <c r="J64" s="532">
        <v>2</v>
      </c>
      <c r="K64" s="532">
        <v>0</v>
      </c>
      <c r="L64" s="532">
        <v>0</v>
      </c>
      <c r="M64" s="532">
        <v>0</v>
      </c>
      <c r="N64" s="533">
        <v>0</v>
      </c>
      <c r="O64" s="360"/>
    </row>
    <row r="65" spans="1:15" s="367" customFormat="1" ht="12" customHeight="1">
      <c r="A65" s="350"/>
      <c r="B65" s="339"/>
      <c r="C65" s="346" t="s">
        <v>12</v>
      </c>
      <c r="D65" s="347">
        <f>SUM(E65:N65)</f>
        <v>26</v>
      </c>
      <c r="E65" s="532">
        <v>0</v>
      </c>
      <c r="F65" s="532">
        <v>1</v>
      </c>
      <c r="G65" s="532">
        <v>3</v>
      </c>
      <c r="H65" s="532">
        <v>7</v>
      </c>
      <c r="I65" s="532">
        <v>8</v>
      </c>
      <c r="J65" s="532">
        <v>6</v>
      </c>
      <c r="K65" s="532">
        <v>1</v>
      </c>
      <c r="L65" s="532">
        <v>0</v>
      </c>
      <c r="M65" s="532">
        <v>0</v>
      </c>
      <c r="N65" s="533">
        <v>0</v>
      </c>
      <c r="O65" s="360"/>
    </row>
    <row r="66" spans="1:15" s="367" customFormat="1" ht="12" customHeight="1">
      <c r="A66" s="350"/>
      <c r="B66" s="339"/>
      <c r="C66" s="346"/>
      <c r="D66" s="347"/>
      <c r="E66" s="365"/>
      <c r="F66" s="365"/>
      <c r="G66" s="365"/>
      <c r="H66" s="365"/>
      <c r="I66" s="365"/>
      <c r="J66" s="365"/>
      <c r="K66" s="365"/>
      <c r="L66" s="365"/>
      <c r="M66" s="365"/>
      <c r="N66" s="366"/>
      <c r="O66" s="360"/>
    </row>
    <row r="67" spans="1:15" ht="12" customHeight="1">
      <c r="A67" s="360"/>
      <c r="B67" s="363" t="s">
        <v>26</v>
      </c>
      <c r="C67" s="346" t="s">
        <v>10</v>
      </c>
      <c r="D67" s="347">
        <f>SUM(E67:N67)</f>
        <v>43</v>
      </c>
      <c r="E67" s="348">
        <f aca="true" t="shared" si="21" ref="E67:N67">SUM(E68:E69)</f>
        <v>0</v>
      </c>
      <c r="F67" s="348">
        <f t="shared" si="21"/>
        <v>0</v>
      </c>
      <c r="G67" s="348">
        <f t="shared" si="21"/>
        <v>5</v>
      </c>
      <c r="H67" s="348">
        <f t="shared" si="21"/>
        <v>12</v>
      </c>
      <c r="I67" s="348">
        <f t="shared" si="21"/>
        <v>14</v>
      </c>
      <c r="J67" s="348">
        <f t="shared" si="21"/>
        <v>12</v>
      </c>
      <c r="K67" s="348">
        <f t="shared" si="21"/>
        <v>0</v>
      </c>
      <c r="L67" s="348">
        <f t="shared" si="21"/>
        <v>0</v>
      </c>
      <c r="M67" s="348">
        <f t="shared" si="21"/>
        <v>0</v>
      </c>
      <c r="N67" s="349">
        <f t="shared" si="21"/>
        <v>0</v>
      </c>
      <c r="O67" s="360"/>
    </row>
    <row r="68" spans="1:15" ht="12" customHeight="1">
      <c r="A68" s="360"/>
      <c r="B68" s="363"/>
      <c r="C68" s="346" t="s">
        <v>11</v>
      </c>
      <c r="D68" s="347">
        <f>SUM(E68:N68)</f>
        <v>25</v>
      </c>
      <c r="E68" s="532">
        <v>0</v>
      </c>
      <c r="F68" s="532">
        <v>0</v>
      </c>
      <c r="G68" s="532">
        <v>2</v>
      </c>
      <c r="H68" s="532">
        <v>7</v>
      </c>
      <c r="I68" s="532">
        <v>10</v>
      </c>
      <c r="J68" s="532">
        <v>6</v>
      </c>
      <c r="K68" s="532">
        <v>0</v>
      </c>
      <c r="L68" s="532">
        <v>0</v>
      </c>
      <c r="M68" s="532">
        <v>0</v>
      </c>
      <c r="N68" s="533">
        <v>0</v>
      </c>
      <c r="O68" s="542"/>
    </row>
    <row r="69" spans="1:15" ht="12" customHeight="1">
      <c r="A69" s="360"/>
      <c r="B69" s="363"/>
      <c r="C69" s="346" t="s">
        <v>12</v>
      </c>
      <c r="D69" s="347">
        <f>SUM(E69:N69)</f>
        <v>18</v>
      </c>
      <c r="E69" s="532">
        <v>0</v>
      </c>
      <c r="F69" s="532">
        <v>0</v>
      </c>
      <c r="G69" s="532">
        <v>3</v>
      </c>
      <c r="H69" s="532">
        <v>5</v>
      </c>
      <c r="I69" s="532">
        <v>4</v>
      </c>
      <c r="J69" s="532">
        <v>6</v>
      </c>
      <c r="K69" s="532">
        <v>0</v>
      </c>
      <c r="L69" s="532">
        <v>0</v>
      </c>
      <c r="M69" s="532">
        <v>0</v>
      </c>
      <c r="N69" s="533">
        <v>0</v>
      </c>
      <c r="O69" s="542"/>
    </row>
    <row r="70" spans="1:15" s="367" customFormat="1" ht="12" customHeight="1">
      <c r="A70" s="368"/>
      <c r="B70" s="369"/>
      <c r="C70" s="370"/>
      <c r="D70" s="371"/>
      <c r="E70" s="372"/>
      <c r="F70" s="372"/>
      <c r="G70" s="372"/>
      <c r="H70" s="372"/>
      <c r="I70" s="372"/>
      <c r="J70" s="372"/>
      <c r="K70" s="372"/>
      <c r="L70" s="372"/>
      <c r="M70" s="372"/>
      <c r="N70" s="541"/>
      <c r="O70" s="360"/>
    </row>
    <row r="71" ht="12" customHeight="1"/>
    <row r="72" ht="12" customHeight="1">
      <c r="H72" s="373" t="s">
        <v>478</v>
      </c>
    </row>
  </sheetData>
  <mergeCells count="11">
    <mergeCell ref="A18:B18"/>
    <mergeCell ref="A22:B22"/>
    <mergeCell ref="A26:B26"/>
    <mergeCell ref="A43:B43"/>
    <mergeCell ref="A30:B30"/>
    <mergeCell ref="A34:B34"/>
    <mergeCell ref="A38:B38"/>
    <mergeCell ref="A3:C3"/>
    <mergeCell ref="A5:B5"/>
    <mergeCell ref="A10:B10"/>
    <mergeCell ref="A14:B14"/>
  </mergeCells>
  <printOptions/>
  <pageMargins left="0.75" right="0.75" top="1" bottom="1" header="0.512" footer="0.512"/>
  <pageSetup fitToHeight="1" fitToWidth="1" horizontalDpi="600" verticalDpi="600" orientation="portrait" paperSize="9" scale="8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workbookViewId="0" topLeftCell="A1">
      <pane xSplit="3" ySplit="3" topLeftCell="D4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1" width="2.625" style="333" customWidth="1"/>
    <col min="2" max="2" width="9.50390625" style="333" customWidth="1"/>
    <col min="3" max="3" width="5.125" style="333" customWidth="1"/>
    <col min="4" max="16384" width="7.125" style="333" customWidth="1"/>
  </cols>
  <sheetData>
    <row r="1" spans="1:15" ht="12">
      <c r="A1" s="374"/>
      <c r="B1" s="375"/>
      <c r="O1" s="367"/>
    </row>
    <row r="2" spans="1:15" ht="12">
      <c r="A2" s="333" t="s">
        <v>46</v>
      </c>
      <c r="M2" s="628" t="str">
        <f>+'4(1)'!N2</f>
        <v>（平成18年）</v>
      </c>
      <c r="N2" s="628"/>
      <c r="O2" s="367"/>
    </row>
    <row r="3" spans="1:15" ht="21" customHeight="1">
      <c r="A3" s="621"/>
      <c r="B3" s="622"/>
      <c r="C3" s="623"/>
      <c r="D3" s="336" t="s">
        <v>132</v>
      </c>
      <c r="E3" s="337" t="s">
        <v>471</v>
      </c>
      <c r="F3" s="337" t="s">
        <v>133</v>
      </c>
      <c r="G3" s="337" t="s">
        <v>134</v>
      </c>
      <c r="H3" s="337" t="s">
        <v>135</v>
      </c>
      <c r="I3" s="337" t="s">
        <v>136</v>
      </c>
      <c r="J3" s="337" t="s">
        <v>137</v>
      </c>
      <c r="K3" s="337" t="s">
        <v>138</v>
      </c>
      <c r="L3" s="337" t="s">
        <v>139</v>
      </c>
      <c r="M3" s="337" t="s">
        <v>472</v>
      </c>
      <c r="N3" s="338" t="s">
        <v>140</v>
      </c>
      <c r="O3" s="339"/>
    </row>
    <row r="4" spans="1:15" ht="12" customHeight="1">
      <c r="A4" s="360"/>
      <c r="B4" s="363"/>
      <c r="C4" s="346"/>
      <c r="D4" s="347"/>
      <c r="E4" s="348"/>
      <c r="F4" s="348"/>
      <c r="G4" s="348"/>
      <c r="H4" s="348"/>
      <c r="I4" s="348"/>
      <c r="J4" s="348"/>
      <c r="K4" s="348"/>
      <c r="L4" s="348"/>
      <c r="M4" s="348"/>
      <c r="N4" s="349"/>
      <c r="O4" s="367"/>
    </row>
    <row r="5" spans="1:15" ht="12" customHeight="1">
      <c r="A5" s="629" t="s">
        <v>27</v>
      </c>
      <c r="B5" s="630"/>
      <c r="C5" s="346" t="s">
        <v>10</v>
      </c>
      <c r="D5" s="347">
        <f>SUM(E5:N5)</f>
        <v>660</v>
      </c>
      <c r="E5" s="348">
        <f aca="true" t="shared" si="0" ref="E5:N5">SUM(E6:E7)</f>
        <v>0</v>
      </c>
      <c r="F5" s="348">
        <f t="shared" si="0"/>
        <v>14</v>
      </c>
      <c r="G5" s="348">
        <f t="shared" si="0"/>
        <v>85</v>
      </c>
      <c r="H5" s="348">
        <f t="shared" si="0"/>
        <v>195</v>
      </c>
      <c r="I5" s="348">
        <f t="shared" si="0"/>
        <v>243</v>
      </c>
      <c r="J5" s="348">
        <f t="shared" si="0"/>
        <v>114</v>
      </c>
      <c r="K5" s="348">
        <f t="shared" si="0"/>
        <v>8</v>
      </c>
      <c r="L5" s="348">
        <f t="shared" si="0"/>
        <v>1</v>
      </c>
      <c r="M5" s="348">
        <f t="shared" si="0"/>
        <v>0</v>
      </c>
      <c r="N5" s="349">
        <f t="shared" si="0"/>
        <v>0</v>
      </c>
      <c r="O5" s="367"/>
    </row>
    <row r="6" spans="1:15" ht="12" customHeight="1">
      <c r="A6" s="360"/>
      <c r="B6" s="351"/>
      <c r="C6" s="346" t="s">
        <v>11</v>
      </c>
      <c r="D6" s="347">
        <f>SUM(E6:N6)</f>
        <v>337</v>
      </c>
      <c r="E6" s="348">
        <f aca="true" t="shared" si="1" ref="E6:N6">SUM(E10,E14)</f>
        <v>0</v>
      </c>
      <c r="F6" s="348">
        <f aca="true" t="shared" si="2" ref="E6:N7">SUM(F10,F14)</f>
        <v>6</v>
      </c>
      <c r="G6" s="348">
        <f t="shared" si="1"/>
        <v>48</v>
      </c>
      <c r="H6" s="348">
        <f t="shared" si="1"/>
        <v>105</v>
      </c>
      <c r="I6" s="348">
        <f t="shared" si="1"/>
        <v>119</v>
      </c>
      <c r="J6" s="348">
        <f t="shared" si="1"/>
        <v>54</v>
      </c>
      <c r="K6" s="348">
        <f t="shared" si="1"/>
        <v>4</v>
      </c>
      <c r="L6" s="348">
        <f t="shared" si="1"/>
        <v>1</v>
      </c>
      <c r="M6" s="348">
        <f t="shared" si="1"/>
        <v>0</v>
      </c>
      <c r="N6" s="349">
        <f t="shared" si="1"/>
        <v>0</v>
      </c>
      <c r="O6" s="367"/>
    </row>
    <row r="7" spans="1:15" ht="12" customHeight="1">
      <c r="A7" s="360"/>
      <c r="B7" s="351"/>
      <c r="C7" s="346" t="s">
        <v>12</v>
      </c>
      <c r="D7" s="347">
        <f>SUM(E7:N7)</f>
        <v>323</v>
      </c>
      <c r="E7" s="348">
        <f t="shared" si="2"/>
        <v>0</v>
      </c>
      <c r="F7" s="348">
        <f t="shared" si="2"/>
        <v>8</v>
      </c>
      <c r="G7" s="348">
        <f t="shared" si="2"/>
        <v>37</v>
      </c>
      <c r="H7" s="348">
        <f t="shared" si="2"/>
        <v>90</v>
      </c>
      <c r="I7" s="348">
        <f t="shared" si="2"/>
        <v>124</v>
      </c>
      <c r="J7" s="348">
        <f t="shared" si="2"/>
        <v>60</v>
      </c>
      <c r="K7" s="348">
        <f t="shared" si="2"/>
        <v>4</v>
      </c>
      <c r="L7" s="348">
        <f t="shared" si="2"/>
        <v>0</v>
      </c>
      <c r="M7" s="348">
        <f t="shared" si="2"/>
        <v>0</v>
      </c>
      <c r="N7" s="349">
        <f t="shared" si="2"/>
        <v>0</v>
      </c>
      <c r="O7" s="367"/>
    </row>
    <row r="8" spans="1:15" ht="12" customHeight="1">
      <c r="A8" s="360"/>
      <c r="B8" s="351"/>
      <c r="C8" s="346"/>
      <c r="D8" s="347"/>
      <c r="E8" s="348"/>
      <c r="F8" s="348"/>
      <c r="G8" s="348"/>
      <c r="H8" s="348"/>
      <c r="I8" s="348"/>
      <c r="J8" s="348"/>
      <c r="K8" s="348"/>
      <c r="L8" s="348"/>
      <c r="M8" s="348"/>
      <c r="N8" s="349"/>
      <c r="O8" s="367"/>
    </row>
    <row r="9" spans="1:15" ht="12" customHeight="1">
      <c r="A9" s="360"/>
      <c r="B9" s="363" t="s">
        <v>28</v>
      </c>
      <c r="C9" s="346" t="s">
        <v>10</v>
      </c>
      <c r="D9" s="347">
        <f>SUM(E9:N9)</f>
        <v>208</v>
      </c>
      <c r="E9" s="348">
        <f aca="true" t="shared" si="3" ref="E9:N9">SUM(E10:E11)</f>
        <v>0</v>
      </c>
      <c r="F9" s="348">
        <f t="shared" si="3"/>
        <v>3</v>
      </c>
      <c r="G9" s="348">
        <f t="shared" si="3"/>
        <v>29</v>
      </c>
      <c r="H9" s="348">
        <f t="shared" si="3"/>
        <v>59</v>
      </c>
      <c r="I9" s="348">
        <f t="shared" si="3"/>
        <v>76</v>
      </c>
      <c r="J9" s="348">
        <f t="shared" si="3"/>
        <v>37</v>
      </c>
      <c r="K9" s="348">
        <f t="shared" si="3"/>
        <v>4</v>
      </c>
      <c r="L9" s="348">
        <f t="shared" si="3"/>
        <v>0</v>
      </c>
      <c r="M9" s="348">
        <f t="shared" si="3"/>
        <v>0</v>
      </c>
      <c r="N9" s="349">
        <f t="shared" si="3"/>
        <v>0</v>
      </c>
      <c r="O9" s="367"/>
    </row>
    <row r="10" spans="1:15" ht="12" customHeight="1">
      <c r="A10" s="360"/>
      <c r="B10" s="363"/>
      <c r="C10" s="346" t="s">
        <v>11</v>
      </c>
      <c r="D10" s="347">
        <f>SUM(E10:N10)</f>
        <v>110</v>
      </c>
      <c r="E10" s="450">
        <v>0</v>
      </c>
      <c r="F10" s="450">
        <v>2</v>
      </c>
      <c r="G10" s="450">
        <v>15</v>
      </c>
      <c r="H10" s="450">
        <v>35</v>
      </c>
      <c r="I10" s="450">
        <v>36</v>
      </c>
      <c r="J10" s="450">
        <v>20</v>
      </c>
      <c r="K10" s="450">
        <v>2</v>
      </c>
      <c r="L10" s="450">
        <v>0</v>
      </c>
      <c r="M10" s="450">
        <v>0</v>
      </c>
      <c r="N10" s="540">
        <v>0</v>
      </c>
      <c r="O10" s="367"/>
    </row>
    <row r="11" spans="1:15" ht="12" customHeight="1">
      <c r="A11" s="360"/>
      <c r="B11" s="363"/>
      <c r="C11" s="346" t="s">
        <v>12</v>
      </c>
      <c r="D11" s="347">
        <f>SUM(E11:N11)</f>
        <v>98</v>
      </c>
      <c r="E11" s="450">
        <v>0</v>
      </c>
      <c r="F11" s="450">
        <v>1</v>
      </c>
      <c r="G11" s="450">
        <v>14</v>
      </c>
      <c r="H11" s="450">
        <v>24</v>
      </c>
      <c r="I11" s="450">
        <v>40</v>
      </c>
      <c r="J11" s="450">
        <v>17</v>
      </c>
      <c r="K11" s="450">
        <v>2</v>
      </c>
      <c r="L11" s="450">
        <v>0</v>
      </c>
      <c r="M11" s="450">
        <v>0</v>
      </c>
      <c r="N11" s="540">
        <v>0</v>
      </c>
      <c r="O11" s="367"/>
    </row>
    <row r="12" spans="1:15" ht="12" customHeight="1">
      <c r="A12" s="360"/>
      <c r="B12" s="363"/>
      <c r="C12" s="346"/>
      <c r="D12" s="347"/>
      <c r="E12" s="348"/>
      <c r="F12" s="348"/>
      <c r="G12" s="348"/>
      <c r="H12" s="348"/>
      <c r="I12" s="348"/>
      <c r="J12" s="348"/>
      <c r="K12" s="348"/>
      <c r="L12" s="348"/>
      <c r="M12" s="348"/>
      <c r="N12" s="349"/>
      <c r="O12" s="367"/>
    </row>
    <row r="13" spans="1:15" ht="12" customHeight="1">
      <c r="A13" s="360"/>
      <c r="B13" s="363" t="s">
        <v>29</v>
      </c>
      <c r="C13" s="346" t="s">
        <v>10</v>
      </c>
      <c r="D13" s="347">
        <f>SUM(E13:N13)</f>
        <v>452</v>
      </c>
      <c r="E13" s="348">
        <f aca="true" t="shared" si="4" ref="E13:N13">SUM(E14:E15)</f>
        <v>0</v>
      </c>
      <c r="F13" s="348">
        <f t="shared" si="4"/>
        <v>11</v>
      </c>
      <c r="G13" s="348">
        <f t="shared" si="4"/>
        <v>56</v>
      </c>
      <c r="H13" s="348">
        <f t="shared" si="4"/>
        <v>136</v>
      </c>
      <c r="I13" s="348">
        <f t="shared" si="4"/>
        <v>167</v>
      </c>
      <c r="J13" s="348">
        <f t="shared" si="4"/>
        <v>77</v>
      </c>
      <c r="K13" s="348">
        <f t="shared" si="4"/>
        <v>4</v>
      </c>
      <c r="L13" s="348">
        <f t="shared" si="4"/>
        <v>1</v>
      </c>
      <c r="M13" s="348">
        <f t="shared" si="4"/>
        <v>0</v>
      </c>
      <c r="N13" s="349">
        <f t="shared" si="4"/>
        <v>0</v>
      </c>
      <c r="O13" s="367"/>
    </row>
    <row r="14" spans="1:15" ht="12" customHeight="1">
      <c r="A14" s="360"/>
      <c r="B14" s="363"/>
      <c r="C14" s="346" t="s">
        <v>11</v>
      </c>
      <c r="D14" s="347">
        <f>SUM(E14:N14)</f>
        <v>227</v>
      </c>
      <c r="E14" s="532">
        <v>0</v>
      </c>
      <c r="F14" s="532">
        <v>4</v>
      </c>
      <c r="G14" s="532">
        <v>33</v>
      </c>
      <c r="H14" s="532">
        <v>70</v>
      </c>
      <c r="I14" s="532">
        <v>83</v>
      </c>
      <c r="J14" s="532">
        <v>34</v>
      </c>
      <c r="K14" s="532">
        <v>2</v>
      </c>
      <c r="L14" s="532">
        <v>1</v>
      </c>
      <c r="M14" s="532">
        <v>0</v>
      </c>
      <c r="N14" s="533">
        <v>0</v>
      </c>
      <c r="O14" s="367"/>
    </row>
    <row r="15" spans="1:15" ht="12" customHeight="1">
      <c r="A15" s="360"/>
      <c r="B15" s="351"/>
      <c r="C15" s="346" t="s">
        <v>12</v>
      </c>
      <c r="D15" s="347">
        <f>SUM(E15:N15)</f>
        <v>225</v>
      </c>
      <c r="E15" s="532">
        <v>0</v>
      </c>
      <c r="F15" s="532">
        <v>7</v>
      </c>
      <c r="G15" s="532">
        <v>23</v>
      </c>
      <c r="H15" s="532">
        <v>66</v>
      </c>
      <c r="I15" s="532">
        <v>84</v>
      </c>
      <c r="J15" s="532">
        <v>43</v>
      </c>
      <c r="K15" s="532">
        <v>2</v>
      </c>
      <c r="L15" s="532">
        <v>0</v>
      </c>
      <c r="M15" s="532">
        <v>0</v>
      </c>
      <c r="N15" s="533">
        <v>0</v>
      </c>
      <c r="O15" s="367"/>
    </row>
    <row r="16" spans="1:15" ht="12" customHeight="1">
      <c r="A16" s="376"/>
      <c r="B16" s="353"/>
      <c r="C16" s="354"/>
      <c r="D16" s="355"/>
      <c r="E16" s="356"/>
      <c r="F16" s="356"/>
      <c r="G16" s="356"/>
      <c r="H16" s="356"/>
      <c r="I16" s="356"/>
      <c r="J16" s="356"/>
      <c r="K16" s="356"/>
      <c r="L16" s="356"/>
      <c r="M16" s="356"/>
      <c r="N16" s="357"/>
      <c r="O16" s="367"/>
    </row>
    <row r="17" spans="1:15" ht="12" customHeight="1">
      <c r="A17" s="360"/>
      <c r="B17" s="351"/>
      <c r="C17" s="346"/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9"/>
      <c r="O17" s="367"/>
    </row>
    <row r="18" spans="1:15" ht="12" customHeight="1">
      <c r="A18" s="629" t="s">
        <v>30</v>
      </c>
      <c r="B18" s="630"/>
      <c r="C18" s="346" t="s">
        <v>10</v>
      </c>
      <c r="D18" s="347">
        <f>SUM(E18:N18)</f>
        <v>5061</v>
      </c>
      <c r="E18" s="348">
        <f aca="true" t="shared" si="5" ref="E18:N18">SUM(E19:E20)</f>
        <v>0</v>
      </c>
      <c r="F18" s="348">
        <f t="shared" si="5"/>
        <v>89</v>
      </c>
      <c r="G18" s="348">
        <f t="shared" si="5"/>
        <v>550</v>
      </c>
      <c r="H18" s="348">
        <f t="shared" si="5"/>
        <v>1584</v>
      </c>
      <c r="I18" s="348">
        <f t="shared" si="5"/>
        <v>2009</v>
      </c>
      <c r="J18" s="348">
        <f t="shared" si="5"/>
        <v>751</v>
      </c>
      <c r="K18" s="348">
        <f t="shared" si="5"/>
        <v>76</v>
      </c>
      <c r="L18" s="348">
        <f t="shared" si="5"/>
        <v>2</v>
      </c>
      <c r="M18" s="348">
        <f t="shared" si="5"/>
        <v>0</v>
      </c>
      <c r="N18" s="349">
        <f t="shared" si="5"/>
        <v>0</v>
      </c>
      <c r="O18" s="367"/>
    </row>
    <row r="19" spans="1:15" ht="12" customHeight="1">
      <c r="A19" s="360"/>
      <c r="B19" s="362"/>
      <c r="C19" s="346" t="s">
        <v>11</v>
      </c>
      <c r="D19" s="347">
        <f>SUM(E19:N19)</f>
        <v>2604</v>
      </c>
      <c r="E19" s="348">
        <f aca="true" t="shared" si="6" ref="E19:N19">SUM(E23,E27,E31,E35,E39,E43,E47,E51)</f>
        <v>0</v>
      </c>
      <c r="F19" s="348">
        <f>SUM(F23,F27,F31,F35,F39,F43,F47,F51)</f>
        <v>43</v>
      </c>
      <c r="G19" s="348">
        <f t="shared" si="6"/>
        <v>282</v>
      </c>
      <c r="H19" s="348">
        <f t="shared" si="6"/>
        <v>812</v>
      </c>
      <c r="I19" s="348">
        <f t="shared" si="6"/>
        <v>1043</v>
      </c>
      <c r="J19" s="348">
        <f t="shared" si="6"/>
        <v>376</v>
      </c>
      <c r="K19" s="348">
        <f t="shared" si="6"/>
        <v>47</v>
      </c>
      <c r="L19" s="348">
        <f t="shared" si="6"/>
        <v>1</v>
      </c>
      <c r="M19" s="348">
        <f t="shared" si="6"/>
        <v>0</v>
      </c>
      <c r="N19" s="349">
        <f t="shared" si="6"/>
        <v>0</v>
      </c>
      <c r="O19" s="367"/>
    </row>
    <row r="20" spans="1:15" ht="12" customHeight="1">
      <c r="A20" s="360"/>
      <c r="B20" s="339"/>
      <c r="C20" s="346" t="s">
        <v>12</v>
      </c>
      <c r="D20" s="347">
        <f>SUM(E20:N20)</f>
        <v>2457</v>
      </c>
      <c r="E20" s="348">
        <f aca="true" t="shared" si="7" ref="E20:N20">SUM(E24,E28,E32,E36,E40,E44,E48,E52)</f>
        <v>0</v>
      </c>
      <c r="F20" s="348">
        <f t="shared" si="7"/>
        <v>46</v>
      </c>
      <c r="G20" s="348">
        <f t="shared" si="7"/>
        <v>268</v>
      </c>
      <c r="H20" s="348">
        <f t="shared" si="7"/>
        <v>772</v>
      </c>
      <c r="I20" s="348">
        <f t="shared" si="7"/>
        <v>966</v>
      </c>
      <c r="J20" s="348">
        <f t="shared" si="7"/>
        <v>375</v>
      </c>
      <c r="K20" s="348">
        <f t="shared" si="7"/>
        <v>29</v>
      </c>
      <c r="L20" s="348">
        <f t="shared" si="7"/>
        <v>1</v>
      </c>
      <c r="M20" s="348">
        <f t="shared" si="7"/>
        <v>0</v>
      </c>
      <c r="N20" s="349">
        <f t="shared" si="7"/>
        <v>0</v>
      </c>
      <c r="O20" s="367"/>
    </row>
    <row r="21" spans="1:15" ht="12" customHeight="1">
      <c r="A21" s="360"/>
      <c r="B21" s="339"/>
      <c r="C21" s="346"/>
      <c r="D21" s="347"/>
      <c r="E21" s="348"/>
      <c r="F21" s="348"/>
      <c r="G21" s="348"/>
      <c r="H21" s="348"/>
      <c r="I21" s="348"/>
      <c r="J21" s="348"/>
      <c r="K21" s="348"/>
      <c r="L21" s="348"/>
      <c r="M21" s="348"/>
      <c r="N21" s="349"/>
      <c r="O21" s="367"/>
    </row>
    <row r="22" spans="1:15" ht="12" customHeight="1">
      <c r="A22" s="360"/>
      <c r="B22" s="363" t="s">
        <v>31</v>
      </c>
      <c r="C22" s="346" t="s">
        <v>10</v>
      </c>
      <c r="D22" s="347">
        <f>SUM(E22:N22)</f>
        <v>1763</v>
      </c>
      <c r="E22" s="348">
        <f aca="true" t="shared" si="8" ref="E22:N22">SUM(E23:E24)</f>
        <v>0</v>
      </c>
      <c r="F22" s="348">
        <f t="shared" si="8"/>
        <v>35</v>
      </c>
      <c r="G22" s="348">
        <f t="shared" si="8"/>
        <v>197</v>
      </c>
      <c r="H22" s="348">
        <f t="shared" si="8"/>
        <v>536</v>
      </c>
      <c r="I22" s="348">
        <f t="shared" si="8"/>
        <v>690</v>
      </c>
      <c r="J22" s="348">
        <f t="shared" si="8"/>
        <v>273</v>
      </c>
      <c r="K22" s="348">
        <f t="shared" si="8"/>
        <v>31</v>
      </c>
      <c r="L22" s="348">
        <f t="shared" si="8"/>
        <v>1</v>
      </c>
      <c r="M22" s="348">
        <f t="shared" si="8"/>
        <v>0</v>
      </c>
      <c r="N22" s="349">
        <f t="shared" si="8"/>
        <v>0</v>
      </c>
      <c r="O22" s="367"/>
    </row>
    <row r="23" spans="1:15" ht="12" customHeight="1">
      <c r="A23" s="360"/>
      <c r="B23" s="363"/>
      <c r="C23" s="346" t="s">
        <v>11</v>
      </c>
      <c r="D23" s="347">
        <f>SUM(E23:N23)</f>
        <v>886</v>
      </c>
      <c r="E23" s="532">
        <v>0</v>
      </c>
      <c r="F23" s="532">
        <v>17</v>
      </c>
      <c r="G23" s="532">
        <v>106</v>
      </c>
      <c r="H23" s="532">
        <v>269</v>
      </c>
      <c r="I23" s="532">
        <v>349</v>
      </c>
      <c r="J23" s="532">
        <v>129</v>
      </c>
      <c r="K23" s="532">
        <v>16</v>
      </c>
      <c r="L23" s="532">
        <v>0</v>
      </c>
      <c r="M23" s="532">
        <v>0</v>
      </c>
      <c r="N23" s="533">
        <v>0</v>
      </c>
      <c r="O23" s="367"/>
    </row>
    <row r="24" spans="1:15" ht="12" customHeight="1">
      <c r="A24" s="360"/>
      <c r="B24" s="363"/>
      <c r="C24" s="346" t="s">
        <v>12</v>
      </c>
      <c r="D24" s="347">
        <f>SUM(E24:N24)</f>
        <v>877</v>
      </c>
      <c r="E24" s="532">
        <v>0</v>
      </c>
      <c r="F24" s="532">
        <v>18</v>
      </c>
      <c r="G24" s="532">
        <v>91</v>
      </c>
      <c r="H24" s="532">
        <v>267</v>
      </c>
      <c r="I24" s="532">
        <v>341</v>
      </c>
      <c r="J24" s="532">
        <v>144</v>
      </c>
      <c r="K24" s="532">
        <v>15</v>
      </c>
      <c r="L24" s="532">
        <v>1</v>
      </c>
      <c r="M24" s="532">
        <v>0</v>
      </c>
      <c r="N24" s="533">
        <v>0</v>
      </c>
      <c r="O24" s="367"/>
    </row>
    <row r="25" spans="1:15" ht="12" customHeight="1">
      <c r="A25" s="360"/>
      <c r="B25" s="363"/>
      <c r="C25" s="346"/>
      <c r="D25" s="347"/>
      <c r="E25" s="348"/>
      <c r="F25" s="348"/>
      <c r="G25" s="348"/>
      <c r="H25" s="348"/>
      <c r="I25" s="348"/>
      <c r="J25" s="348"/>
      <c r="K25" s="348"/>
      <c r="L25" s="348"/>
      <c r="M25" s="348"/>
      <c r="N25" s="349"/>
      <c r="O25" s="367"/>
    </row>
    <row r="26" spans="1:15" ht="12" customHeight="1">
      <c r="A26" s="360"/>
      <c r="B26" s="363" t="s">
        <v>32</v>
      </c>
      <c r="C26" s="346" t="s">
        <v>10</v>
      </c>
      <c r="D26" s="347">
        <f>SUM(E26:N26)</f>
        <v>981</v>
      </c>
      <c r="E26" s="348">
        <f aca="true" t="shared" si="9" ref="E26:N26">SUM(E27:E28)</f>
        <v>0</v>
      </c>
      <c r="F26" s="348">
        <f t="shared" si="9"/>
        <v>19</v>
      </c>
      <c r="G26" s="348">
        <f t="shared" si="9"/>
        <v>105</v>
      </c>
      <c r="H26" s="348">
        <f t="shared" si="9"/>
        <v>288</v>
      </c>
      <c r="I26" s="348">
        <f t="shared" si="9"/>
        <v>401</v>
      </c>
      <c r="J26" s="348">
        <f t="shared" si="9"/>
        <v>149</v>
      </c>
      <c r="K26" s="348">
        <f t="shared" si="9"/>
        <v>18</v>
      </c>
      <c r="L26" s="348">
        <f t="shared" si="9"/>
        <v>1</v>
      </c>
      <c r="M26" s="348">
        <f t="shared" si="9"/>
        <v>0</v>
      </c>
      <c r="N26" s="349">
        <f t="shared" si="9"/>
        <v>0</v>
      </c>
      <c r="O26" s="367"/>
    </row>
    <row r="27" spans="1:15" ht="12" customHeight="1">
      <c r="A27" s="360"/>
      <c r="B27" s="363"/>
      <c r="C27" s="346" t="s">
        <v>11</v>
      </c>
      <c r="D27" s="347">
        <f>SUM(E27:N27)</f>
        <v>508</v>
      </c>
      <c r="E27" s="532">
        <v>0</v>
      </c>
      <c r="F27" s="532">
        <v>10</v>
      </c>
      <c r="G27" s="532">
        <v>51</v>
      </c>
      <c r="H27" s="532">
        <v>155</v>
      </c>
      <c r="I27" s="532">
        <v>204</v>
      </c>
      <c r="J27" s="532">
        <v>76</v>
      </c>
      <c r="K27" s="532">
        <v>11</v>
      </c>
      <c r="L27" s="532">
        <v>1</v>
      </c>
      <c r="M27" s="532">
        <v>0</v>
      </c>
      <c r="N27" s="533">
        <v>0</v>
      </c>
      <c r="O27" s="367"/>
    </row>
    <row r="28" spans="1:15" ht="12" customHeight="1">
      <c r="A28" s="360"/>
      <c r="B28" s="363"/>
      <c r="C28" s="346" t="s">
        <v>12</v>
      </c>
      <c r="D28" s="347">
        <f>SUM(E28:N28)</f>
        <v>473</v>
      </c>
      <c r="E28" s="532">
        <v>0</v>
      </c>
      <c r="F28" s="532">
        <v>9</v>
      </c>
      <c r="G28" s="532">
        <v>54</v>
      </c>
      <c r="H28" s="532">
        <v>133</v>
      </c>
      <c r="I28" s="532">
        <v>197</v>
      </c>
      <c r="J28" s="532">
        <v>73</v>
      </c>
      <c r="K28" s="532">
        <v>7</v>
      </c>
      <c r="L28" s="532">
        <v>0</v>
      </c>
      <c r="M28" s="532">
        <v>0</v>
      </c>
      <c r="N28" s="533">
        <v>0</v>
      </c>
      <c r="O28" s="367"/>
    </row>
    <row r="29" spans="1:15" ht="12" customHeight="1">
      <c r="A29" s="360"/>
      <c r="B29" s="339"/>
      <c r="C29" s="346"/>
      <c r="D29" s="347"/>
      <c r="E29" s="348"/>
      <c r="F29" s="348"/>
      <c r="G29" s="348"/>
      <c r="H29" s="348"/>
      <c r="I29" s="348"/>
      <c r="J29" s="348"/>
      <c r="K29" s="348"/>
      <c r="L29" s="348"/>
      <c r="M29" s="348"/>
      <c r="N29" s="349"/>
      <c r="O29" s="367"/>
    </row>
    <row r="30" spans="1:15" ht="12" customHeight="1">
      <c r="A30" s="360"/>
      <c r="B30" s="363" t="s">
        <v>33</v>
      </c>
      <c r="C30" s="346" t="s">
        <v>10</v>
      </c>
      <c r="D30" s="347">
        <f>SUM(E30:N30)</f>
        <v>555</v>
      </c>
      <c r="E30" s="348">
        <f aca="true" t="shared" si="10" ref="E30:N30">SUM(E31:E32)</f>
        <v>0</v>
      </c>
      <c r="F30" s="348">
        <f t="shared" si="10"/>
        <v>7</v>
      </c>
      <c r="G30" s="348">
        <f t="shared" si="10"/>
        <v>65</v>
      </c>
      <c r="H30" s="348">
        <f t="shared" si="10"/>
        <v>181</v>
      </c>
      <c r="I30" s="348">
        <f t="shared" si="10"/>
        <v>219</v>
      </c>
      <c r="J30" s="348">
        <f t="shared" si="10"/>
        <v>80</v>
      </c>
      <c r="K30" s="348">
        <f t="shared" si="10"/>
        <v>3</v>
      </c>
      <c r="L30" s="348">
        <f t="shared" si="10"/>
        <v>0</v>
      </c>
      <c r="M30" s="348">
        <f t="shared" si="10"/>
        <v>0</v>
      </c>
      <c r="N30" s="349">
        <f t="shared" si="10"/>
        <v>0</v>
      </c>
      <c r="O30" s="367"/>
    </row>
    <row r="31" spans="1:15" ht="12" customHeight="1">
      <c r="A31" s="360"/>
      <c r="B31" s="363"/>
      <c r="C31" s="346" t="s">
        <v>11</v>
      </c>
      <c r="D31" s="347">
        <f>SUM(E31:N31)</f>
        <v>281</v>
      </c>
      <c r="E31" s="532">
        <v>0</v>
      </c>
      <c r="F31" s="532">
        <v>3</v>
      </c>
      <c r="G31" s="532">
        <v>39</v>
      </c>
      <c r="H31" s="532">
        <v>92</v>
      </c>
      <c r="I31" s="532">
        <v>103</v>
      </c>
      <c r="J31" s="532">
        <v>42</v>
      </c>
      <c r="K31" s="532">
        <v>2</v>
      </c>
      <c r="L31" s="532">
        <v>0</v>
      </c>
      <c r="M31" s="532">
        <v>0</v>
      </c>
      <c r="N31" s="533">
        <v>0</v>
      </c>
      <c r="O31" s="367"/>
    </row>
    <row r="32" spans="1:15" ht="12" customHeight="1">
      <c r="A32" s="360"/>
      <c r="B32" s="363"/>
      <c r="C32" s="346" t="s">
        <v>12</v>
      </c>
      <c r="D32" s="347">
        <f>SUM(E32:N32)</f>
        <v>274</v>
      </c>
      <c r="E32" s="532">
        <v>0</v>
      </c>
      <c r="F32" s="532">
        <v>4</v>
      </c>
      <c r="G32" s="532">
        <v>26</v>
      </c>
      <c r="H32" s="532">
        <v>89</v>
      </c>
      <c r="I32" s="532">
        <v>116</v>
      </c>
      <c r="J32" s="532">
        <v>38</v>
      </c>
      <c r="K32" s="532">
        <v>1</v>
      </c>
      <c r="L32" s="532">
        <v>0</v>
      </c>
      <c r="M32" s="532">
        <v>0</v>
      </c>
      <c r="N32" s="533">
        <v>0</v>
      </c>
      <c r="O32" s="367"/>
    </row>
    <row r="33" spans="1:15" ht="12" customHeight="1">
      <c r="A33" s="360"/>
      <c r="B33" s="363"/>
      <c r="C33" s="346"/>
      <c r="D33" s="347"/>
      <c r="E33" s="348"/>
      <c r="F33" s="348"/>
      <c r="G33" s="348"/>
      <c r="H33" s="348"/>
      <c r="I33" s="348"/>
      <c r="J33" s="348"/>
      <c r="K33" s="348"/>
      <c r="L33" s="348"/>
      <c r="M33" s="348"/>
      <c r="N33" s="349"/>
      <c r="O33" s="367"/>
    </row>
    <row r="34" spans="1:15" ht="12" customHeight="1">
      <c r="A34" s="360"/>
      <c r="B34" s="377" t="s">
        <v>417</v>
      </c>
      <c r="C34" s="346" t="s">
        <v>10</v>
      </c>
      <c r="D34" s="347">
        <f>SUM(E34:N34)</f>
        <v>188</v>
      </c>
      <c r="E34" s="348">
        <f aca="true" t="shared" si="11" ref="E34:N34">SUM(E35:E36)</f>
        <v>0</v>
      </c>
      <c r="F34" s="348">
        <f t="shared" si="11"/>
        <v>2</v>
      </c>
      <c r="G34" s="348">
        <f t="shared" si="11"/>
        <v>20</v>
      </c>
      <c r="H34" s="348">
        <f t="shared" si="11"/>
        <v>53</v>
      </c>
      <c r="I34" s="348">
        <f t="shared" si="11"/>
        <v>74</v>
      </c>
      <c r="J34" s="348">
        <f t="shared" si="11"/>
        <v>35</v>
      </c>
      <c r="K34" s="348">
        <f t="shared" si="11"/>
        <v>4</v>
      </c>
      <c r="L34" s="348">
        <f t="shared" si="11"/>
        <v>0</v>
      </c>
      <c r="M34" s="348">
        <f t="shared" si="11"/>
        <v>0</v>
      </c>
      <c r="N34" s="349">
        <f t="shared" si="11"/>
        <v>0</v>
      </c>
      <c r="O34" s="367"/>
    </row>
    <row r="35" spans="1:15" ht="12" customHeight="1">
      <c r="A35" s="360"/>
      <c r="B35" s="363"/>
      <c r="C35" s="346" t="s">
        <v>11</v>
      </c>
      <c r="D35" s="347">
        <f>SUM(E35:N35)</f>
        <v>92</v>
      </c>
      <c r="E35" s="532">
        <v>0</v>
      </c>
      <c r="F35" s="532">
        <v>1</v>
      </c>
      <c r="G35" s="532">
        <v>9</v>
      </c>
      <c r="H35" s="532">
        <v>25</v>
      </c>
      <c r="I35" s="532">
        <v>39</v>
      </c>
      <c r="J35" s="532">
        <v>15</v>
      </c>
      <c r="K35" s="532">
        <v>3</v>
      </c>
      <c r="L35" s="532">
        <v>0</v>
      </c>
      <c r="M35" s="532">
        <v>0</v>
      </c>
      <c r="N35" s="533">
        <v>0</v>
      </c>
      <c r="O35" s="358"/>
    </row>
    <row r="36" spans="1:15" ht="12" customHeight="1">
      <c r="A36" s="360"/>
      <c r="B36" s="363"/>
      <c r="C36" s="346" t="s">
        <v>12</v>
      </c>
      <c r="D36" s="347">
        <f>SUM(E36:N36)</f>
        <v>96</v>
      </c>
      <c r="E36" s="532">
        <v>0</v>
      </c>
      <c r="F36" s="532">
        <v>1</v>
      </c>
      <c r="G36" s="532">
        <v>11</v>
      </c>
      <c r="H36" s="532">
        <v>28</v>
      </c>
      <c r="I36" s="532">
        <v>35</v>
      </c>
      <c r="J36" s="532">
        <v>20</v>
      </c>
      <c r="K36" s="532">
        <v>1</v>
      </c>
      <c r="L36" s="532">
        <v>0</v>
      </c>
      <c r="M36" s="532">
        <v>0</v>
      </c>
      <c r="N36" s="533">
        <v>0</v>
      </c>
      <c r="O36" s="358"/>
    </row>
    <row r="37" spans="1:15" ht="12" customHeight="1">
      <c r="A37" s="360"/>
      <c r="B37" s="363"/>
      <c r="C37" s="346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9"/>
      <c r="O37" s="358"/>
    </row>
    <row r="38" spans="1:15" ht="12" customHeight="1">
      <c r="A38" s="360"/>
      <c r="B38" s="363" t="s">
        <v>421</v>
      </c>
      <c r="C38" s="346" t="s">
        <v>10</v>
      </c>
      <c r="D38" s="347">
        <f>SUM(E38:N38)</f>
        <v>437</v>
      </c>
      <c r="E38" s="348">
        <f aca="true" t="shared" si="12" ref="E38:N38">SUM(E39:E40)</f>
        <v>0</v>
      </c>
      <c r="F38" s="348">
        <f t="shared" si="12"/>
        <v>8</v>
      </c>
      <c r="G38" s="348">
        <f t="shared" si="12"/>
        <v>50</v>
      </c>
      <c r="H38" s="348">
        <f t="shared" si="12"/>
        <v>132</v>
      </c>
      <c r="I38" s="348">
        <f t="shared" si="12"/>
        <v>177</v>
      </c>
      <c r="J38" s="348">
        <f t="shared" si="12"/>
        <v>65</v>
      </c>
      <c r="K38" s="348">
        <f t="shared" si="12"/>
        <v>5</v>
      </c>
      <c r="L38" s="348">
        <f t="shared" si="12"/>
        <v>0</v>
      </c>
      <c r="M38" s="348">
        <f t="shared" si="12"/>
        <v>0</v>
      </c>
      <c r="N38" s="349">
        <f t="shared" si="12"/>
        <v>0</v>
      </c>
      <c r="O38" s="367"/>
    </row>
    <row r="39" spans="1:15" ht="12" customHeight="1">
      <c r="A39" s="360"/>
      <c r="B39" s="363"/>
      <c r="C39" s="346" t="s">
        <v>11</v>
      </c>
      <c r="D39" s="347">
        <f>SUM(E39:N39)</f>
        <v>222</v>
      </c>
      <c r="E39" s="532">
        <v>0</v>
      </c>
      <c r="F39" s="532">
        <v>4</v>
      </c>
      <c r="G39" s="532">
        <v>27</v>
      </c>
      <c r="H39" s="532">
        <v>65</v>
      </c>
      <c r="I39" s="532">
        <v>90</v>
      </c>
      <c r="J39" s="532">
        <v>31</v>
      </c>
      <c r="K39" s="532">
        <v>5</v>
      </c>
      <c r="L39" s="532">
        <v>0</v>
      </c>
      <c r="M39" s="532">
        <v>0</v>
      </c>
      <c r="N39" s="533">
        <v>0</v>
      </c>
      <c r="O39" s="367"/>
    </row>
    <row r="40" spans="1:15" ht="12" customHeight="1">
      <c r="A40" s="360"/>
      <c r="B40" s="363"/>
      <c r="C40" s="346" t="s">
        <v>12</v>
      </c>
      <c r="D40" s="347">
        <f>SUM(E40:N40)</f>
        <v>215</v>
      </c>
      <c r="E40" s="532">
        <v>0</v>
      </c>
      <c r="F40" s="532">
        <v>4</v>
      </c>
      <c r="G40" s="532">
        <v>23</v>
      </c>
      <c r="H40" s="532">
        <v>67</v>
      </c>
      <c r="I40" s="532">
        <v>87</v>
      </c>
      <c r="J40" s="532">
        <v>34</v>
      </c>
      <c r="K40" s="532">
        <v>0</v>
      </c>
      <c r="L40" s="532">
        <v>0</v>
      </c>
      <c r="M40" s="532">
        <v>0</v>
      </c>
      <c r="N40" s="533">
        <v>0</v>
      </c>
      <c r="O40" s="367"/>
    </row>
    <row r="41" spans="1:15" ht="12" customHeight="1">
      <c r="A41" s="360"/>
      <c r="B41" s="363"/>
      <c r="C41" s="346"/>
      <c r="D41" s="347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58"/>
    </row>
    <row r="42" spans="1:15" ht="12" customHeight="1">
      <c r="A42" s="360"/>
      <c r="B42" s="363" t="s">
        <v>34</v>
      </c>
      <c r="C42" s="346" t="s">
        <v>10</v>
      </c>
      <c r="D42" s="347">
        <f>SUM(E42:N42)</f>
        <v>309</v>
      </c>
      <c r="E42" s="348">
        <f aca="true" t="shared" si="13" ref="E42:N42">SUM(E43:E44)</f>
        <v>0</v>
      </c>
      <c r="F42" s="348">
        <f t="shared" si="13"/>
        <v>5</v>
      </c>
      <c r="G42" s="348">
        <f t="shared" si="13"/>
        <v>31</v>
      </c>
      <c r="H42" s="348">
        <f t="shared" si="13"/>
        <v>117</v>
      </c>
      <c r="I42" s="348">
        <f t="shared" si="13"/>
        <v>119</v>
      </c>
      <c r="J42" s="348">
        <f t="shared" si="13"/>
        <v>35</v>
      </c>
      <c r="K42" s="348">
        <f t="shared" si="13"/>
        <v>2</v>
      </c>
      <c r="L42" s="348">
        <f t="shared" si="13"/>
        <v>0</v>
      </c>
      <c r="M42" s="348">
        <f t="shared" si="13"/>
        <v>0</v>
      </c>
      <c r="N42" s="349">
        <f t="shared" si="13"/>
        <v>0</v>
      </c>
      <c r="O42" s="367"/>
    </row>
    <row r="43" spans="1:15" ht="12" customHeight="1">
      <c r="A43" s="360"/>
      <c r="B43" s="363"/>
      <c r="C43" s="346" t="s">
        <v>11</v>
      </c>
      <c r="D43" s="347">
        <f>SUM(E43:N43)</f>
        <v>175</v>
      </c>
      <c r="E43" s="532">
        <v>0</v>
      </c>
      <c r="F43" s="532">
        <v>2</v>
      </c>
      <c r="G43" s="532">
        <v>12</v>
      </c>
      <c r="H43" s="532">
        <v>66</v>
      </c>
      <c r="I43" s="532">
        <v>70</v>
      </c>
      <c r="J43" s="532">
        <v>23</v>
      </c>
      <c r="K43" s="532">
        <v>2</v>
      </c>
      <c r="L43" s="532">
        <v>0</v>
      </c>
      <c r="M43" s="532">
        <v>0</v>
      </c>
      <c r="N43" s="533">
        <v>0</v>
      </c>
      <c r="O43" s="367"/>
    </row>
    <row r="44" spans="1:15" ht="12" customHeight="1">
      <c r="A44" s="360"/>
      <c r="B44" s="363"/>
      <c r="C44" s="346" t="s">
        <v>12</v>
      </c>
      <c r="D44" s="347">
        <f>SUM(E44:N44)</f>
        <v>134</v>
      </c>
      <c r="E44" s="532">
        <v>0</v>
      </c>
      <c r="F44" s="532">
        <v>3</v>
      </c>
      <c r="G44" s="532">
        <v>19</v>
      </c>
      <c r="H44" s="532">
        <v>51</v>
      </c>
      <c r="I44" s="532">
        <v>49</v>
      </c>
      <c r="J44" s="532">
        <v>12</v>
      </c>
      <c r="K44" s="532">
        <v>0</v>
      </c>
      <c r="L44" s="532">
        <v>0</v>
      </c>
      <c r="M44" s="532">
        <v>0</v>
      </c>
      <c r="N44" s="533">
        <v>0</v>
      </c>
      <c r="O44" s="367"/>
    </row>
    <row r="45" spans="1:15" ht="12" customHeight="1">
      <c r="A45" s="360"/>
      <c r="B45" s="363"/>
      <c r="C45" s="346"/>
      <c r="D45" s="347"/>
      <c r="E45" s="348"/>
      <c r="F45" s="348"/>
      <c r="G45" s="348"/>
      <c r="H45" s="348"/>
      <c r="I45" s="348"/>
      <c r="J45" s="348"/>
      <c r="K45" s="348"/>
      <c r="L45" s="348"/>
      <c r="M45" s="348"/>
      <c r="N45" s="349"/>
      <c r="O45" s="358"/>
    </row>
    <row r="46" spans="1:15" ht="12" customHeight="1">
      <c r="A46" s="360"/>
      <c r="B46" s="363" t="s">
        <v>487</v>
      </c>
      <c r="C46" s="346" t="s">
        <v>10</v>
      </c>
      <c r="D46" s="347">
        <f>SUM(E46:N46)</f>
        <v>336</v>
      </c>
      <c r="E46" s="348">
        <f aca="true" t="shared" si="14" ref="E46:N46">SUM(E47:E48)</f>
        <v>0</v>
      </c>
      <c r="F46" s="348">
        <f t="shared" si="14"/>
        <v>8</v>
      </c>
      <c r="G46" s="348">
        <f t="shared" si="14"/>
        <v>33</v>
      </c>
      <c r="H46" s="348">
        <f t="shared" si="14"/>
        <v>116</v>
      </c>
      <c r="I46" s="348">
        <f t="shared" si="14"/>
        <v>127</v>
      </c>
      <c r="J46" s="348">
        <f t="shared" si="14"/>
        <v>45</v>
      </c>
      <c r="K46" s="348">
        <f t="shared" si="14"/>
        <v>7</v>
      </c>
      <c r="L46" s="348">
        <f t="shared" si="14"/>
        <v>0</v>
      </c>
      <c r="M46" s="348">
        <f t="shared" si="14"/>
        <v>0</v>
      </c>
      <c r="N46" s="349">
        <f t="shared" si="14"/>
        <v>0</v>
      </c>
      <c r="O46" s="367"/>
    </row>
    <row r="47" spans="1:15" ht="12" customHeight="1">
      <c r="A47" s="360"/>
      <c r="B47" s="363"/>
      <c r="C47" s="346" t="s">
        <v>11</v>
      </c>
      <c r="D47" s="347">
        <f>SUM(E47:N47)</f>
        <v>184</v>
      </c>
      <c r="E47" s="532">
        <v>0</v>
      </c>
      <c r="F47" s="532">
        <v>5</v>
      </c>
      <c r="G47" s="532">
        <v>10</v>
      </c>
      <c r="H47" s="532">
        <v>57</v>
      </c>
      <c r="I47" s="532">
        <v>83</v>
      </c>
      <c r="J47" s="532">
        <v>23</v>
      </c>
      <c r="K47" s="532">
        <v>6</v>
      </c>
      <c r="L47" s="532">
        <v>0</v>
      </c>
      <c r="M47" s="532">
        <v>0</v>
      </c>
      <c r="N47" s="533">
        <v>0</v>
      </c>
      <c r="O47" s="367"/>
    </row>
    <row r="48" spans="1:15" ht="12" customHeight="1">
      <c r="A48" s="360"/>
      <c r="B48" s="363"/>
      <c r="C48" s="346" t="s">
        <v>12</v>
      </c>
      <c r="D48" s="347">
        <f>SUM(E48:N48)</f>
        <v>152</v>
      </c>
      <c r="E48" s="532">
        <v>0</v>
      </c>
      <c r="F48" s="532">
        <v>3</v>
      </c>
      <c r="G48" s="532">
        <v>23</v>
      </c>
      <c r="H48" s="532">
        <v>59</v>
      </c>
      <c r="I48" s="532">
        <v>44</v>
      </c>
      <c r="J48" s="532">
        <v>22</v>
      </c>
      <c r="K48" s="532">
        <v>1</v>
      </c>
      <c r="L48" s="532">
        <v>0</v>
      </c>
      <c r="M48" s="532">
        <v>0</v>
      </c>
      <c r="N48" s="533">
        <v>0</v>
      </c>
      <c r="O48" s="367"/>
    </row>
    <row r="49" spans="1:15" ht="12" customHeight="1">
      <c r="A49" s="360"/>
      <c r="B49" s="363"/>
      <c r="C49" s="346"/>
      <c r="D49" s="347"/>
      <c r="E49" s="348"/>
      <c r="F49" s="348"/>
      <c r="G49" s="348"/>
      <c r="H49" s="348"/>
      <c r="I49" s="348"/>
      <c r="J49" s="348"/>
      <c r="K49" s="348"/>
      <c r="L49" s="348"/>
      <c r="M49" s="348"/>
      <c r="N49" s="349"/>
      <c r="O49" s="367"/>
    </row>
    <row r="50" spans="1:15" ht="12" customHeight="1">
      <c r="A50" s="360"/>
      <c r="B50" s="363" t="s">
        <v>488</v>
      </c>
      <c r="C50" s="346" t="s">
        <v>10</v>
      </c>
      <c r="D50" s="347">
        <f>SUM(E50:N50)</f>
        <v>492</v>
      </c>
      <c r="E50" s="348">
        <f aca="true" t="shared" si="15" ref="E50:N50">SUM(E51:E52)</f>
        <v>0</v>
      </c>
      <c r="F50" s="348">
        <f t="shared" si="15"/>
        <v>5</v>
      </c>
      <c r="G50" s="348">
        <f t="shared" si="15"/>
        <v>49</v>
      </c>
      <c r="H50" s="348">
        <f t="shared" si="15"/>
        <v>161</v>
      </c>
      <c r="I50" s="348">
        <f t="shared" si="15"/>
        <v>202</v>
      </c>
      <c r="J50" s="348">
        <f t="shared" si="15"/>
        <v>69</v>
      </c>
      <c r="K50" s="348">
        <f t="shared" si="15"/>
        <v>6</v>
      </c>
      <c r="L50" s="348">
        <f t="shared" si="15"/>
        <v>0</v>
      </c>
      <c r="M50" s="348">
        <f t="shared" si="15"/>
        <v>0</v>
      </c>
      <c r="N50" s="349">
        <f t="shared" si="15"/>
        <v>0</v>
      </c>
      <c r="O50" s="367"/>
    </row>
    <row r="51" spans="1:15" ht="12" customHeight="1">
      <c r="A51" s="360"/>
      <c r="C51" s="346" t="s">
        <v>11</v>
      </c>
      <c r="D51" s="347">
        <f>SUM(E51:N51)</f>
        <v>256</v>
      </c>
      <c r="E51" s="532">
        <v>0</v>
      </c>
      <c r="F51" s="532">
        <v>1</v>
      </c>
      <c r="G51" s="532">
        <v>28</v>
      </c>
      <c r="H51" s="532">
        <v>83</v>
      </c>
      <c r="I51" s="532">
        <v>105</v>
      </c>
      <c r="J51" s="532">
        <v>37</v>
      </c>
      <c r="K51" s="532">
        <v>2</v>
      </c>
      <c r="L51" s="532">
        <v>0</v>
      </c>
      <c r="M51" s="532">
        <v>0</v>
      </c>
      <c r="N51" s="533">
        <v>0</v>
      </c>
      <c r="O51" s="367"/>
    </row>
    <row r="52" spans="1:15" ht="12" customHeight="1">
      <c r="A52" s="360"/>
      <c r="B52" s="363"/>
      <c r="C52" s="346" t="s">
        <v>12</v>
      </c>
      <c r="D52" s="347">
        <f>SUM(E52:N52)</f>
        <v>236</v>
      </c>
      <c r="E52" s="532">
        <v>0</v>
      </c>
      <c r="F52" s="532">
        <v>4</v>
      </c>
      <c r="G52" s="532">
        <v>21</v>
      </c>
      <c r="H52" s="532">
        <v>78</v>
      </c>
      <c r="I52" s="532">
        <v>97</v>
      </c>
      <c r="J52" s="532">
        <v>32</v>
      </c>
      <c r="K52" s="532">
        <v>4</v>
      </c>
      <c r="L52" s="532">
        <v>0</v>
      </c>
      <c r="M52" s="532">
        <v>0</v>
      </c>
      <c r="N52" s="533">
        <v>0</v>
      </c>
      <c r="O52" s="367"/>
    </row>
    <row r="53" spans="1:15" ht="12" customHeight="1">
      <c r="A53" s="360"/>
      <c r="C53" s="346"/>
      <c r="D53" s="378"/>
      <c r="E53" s="344"/>
      <c r="F53" s="344"/>
      <c r="G53" s="344"/>
      <c r="H53" s="344"/>
      <c r="I53" s="344"/>
      <c r="J53" s="344"/>
      <c r="K53" s="344"/>
      <c r="L53" s="344"/>
      <c r="M53" s="344"/>
      <c r="N53" s="345"/>
      <c r="O53" s="367"/>
    </row>
    <row r="54" spans="1:15" ht="12" customHeight="1">
      <c r="A54" s="360"/>
      <c r="B54" s="363"/>
      <c r="C54" s="346"/>
      <c r="D54" s="347"/>
      <c r="E54" s="348"/>
      <c r="F54" s="348"/>
      <c r="G54" s="348"/>
      <c r="H54" s="348"/>
      <c r="I54" s="348"/>
      <c r="J54" s="348"/>
      <c r="K54" s="348"/>
      <c r="L54" s="348"/>
      <c r="M54" s="348"/>
      <c r="N54" s="349"/>
      <c r="O54" s="339"/>
    </row>
    <row r="55" spans="1:15" ht="12" customHeight="1">
      <c r="A55" s="360"/>
      <c r="C55" s="346"/>
      <c r="D55" s="347"/>
      <c r="E55" s="348"/>
      <c r="F55" s="348"/>
      <c r="G55" s="348"/>
      <c r="H55" s="348"/>
      <c r="I55" s="348"/>
      <c r="J55" s="348"/>
      <c r="K55" s="348"/>
      <c r="L55" s="348"/>
      <c r="M55" s="348"/>
      <c r="N55" s="349"/>
      <c r="O55" s="367"/>
    </row>
    <row r="56" spans="1:15" ht="12" customHeight="1">
      <c r="A56" s="360"/>
      <c r="B56" s="363"/>
      <c r="C56" s="346"/>
      <c r="D56" s="347"/>
      <c r="E56" s="348"/>
      <c r="F56" s="348"/>
      <c r="G56" s="348"/>
      <c r="H56" s="348"/>
      <c r="I56" s="348"/>
      <c r="J56" s="348"/>
      <c r="K56" s="348"/>
      <c r="L56" s="348"/>
      <c r="M56" s="348"/>
      <c r="N56" s="349"/>
      <c r="O56" s="367"/>
    </row>
    <row r="57" spans="1:15" ht="12" customHeight="1">
      <c r="A57" s="379"/>
      <c r="B57" s="380"/>
      <c r="C57" s="370"/>
      <c r="D57" s="381"/>
      <c r="E57" s="382"/>
      <c r="F57" s="382"/>
      <c r="G57" s="382"/>
      <c r="H57" s="382"/>
      <c r="I57" s="382"/>
      <c r="J57" s="382"/>
      <c r="K57" s="382"/>
      <c r="L57" s="382"/>
      <c r="M57" s="382"/>
      <c r="N57" s="383"/>
      <c r="O57" s="367"/>
    </row>
    <row r="58" ht="12" customHeight="1">
      <c r="O58" s="367"/>
    </row>
    <row r="59" ht="12" customHeight="1">
      <c r="O59" s="367"/>
    </row>
    <row r="60" ht="12" customHeight="1">
      <c r="O60" s="367"/>
    </row>
    <row r="61" ht="12" customHeight="1">
      <c r="O61" s="367"/>
    </row>
    <row r="62" ht="12" customHeight="1">
      <c r="O62" s="367"/>
    </row>
    <row r="63" ht="12" customHeight="1">
      <c r="O63" s="367"/>
    </row>
    <row r="64" ht="12" customHeight="1">
      <c r="O64" s="367"/>
    </row>
    <row r="65" ht="12" customHeight="1">
      <c r="O65" s="367"/>
    </row>
    <row r="66" ht="12" customHeight="1">
      <c r="O66" s="367"/>
    </row>
    <row r="67" ht="12" customHeight="1">
      <c r="O67" s="367"/>
    </row>
    <row r="68" ht="12" customHeight="1">
      <c r="O68" s="367"/>
    </row>
    <row r="69" ht="12" customHeight="1">
      <c r="O69" s="367"/>
    </row>
    <row r="70" ht="12" customHeight="1">
      <c r="O70" s="367"/>
    </row>
    <row r="71" ht="12" customHeight="1">
      <c r="O71" s="367"/>
    </row>
    <row r="72" spans="8:15" ht="12" customHeight="1">
      <c r="H72" s="373" t="s">
        <v>702</v>
      </c>
      <c r="O72" s="367"/>
    </row>
    <row r="73" ht="12" customHeight="1">
      <c r="O73" s="367"/>
    </row>
    <row r="74" ht="12" customHeight="1">
      <c r="O74" s="367"/>
    </row>
    <row r="75" ht="12" customHeight="1">
      <c r="O75" s="367"/>
    </row>
    <row r="76" ht="12" customHeight="1">
      <c r="O76" s="367"/>
    </row>
    <row r="77" ht="12" customHeight="1">
      <c r="O77" s="367"/>
    </row>
    <row r="78" ht="12" customHeight="1">
      <c r="O78" s="367"/>
    </row>
    <row r="79" ht="12" customHeight="1">
      <c r="O79" s="367"/>
    </row>
    <row r="80" ht="12" customHeight="1">
      <c r="O80" s="367"/>
    </row>
    <row r="81" ht="12" customHeight="1">
      <c r="O81" s="367"/>
    </row>
    <row r="82" ht="12" customHeight="1">
      <c r="O82" s="367"/>
    </row>
    <row r="83" ht="12" customHeight="1">
      <c r="O83" s="367"/>
    </row>
    <row r="84" ht="12" customHeight="1">
      <c r="O84" s="367"/>
    </row>
    <row r="85" ht="12" customHeight="1">
      <c r="O85" s="367"/>
    </row>
    <row r="86" ht="12" customHeight="1">
      <c r="O86" s="367"/>
    </row>
    <row r="87" ht="12" customHeight="1">
      <c r="O87" s="367"/>
    </row>
    <row r="88" ht="12" customHeight="1">
      <c r="O88" s="367"/>
    </row>
    <row r="89" ht="12" customHeight="1">
      <c r="O89" s="367"/>
    </row>
    <row r="90" spans="1:15" ht="12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</row>
    <row r="91" s="367" customFormat="1" ht="12" customHeight="1"/>
    <row r="92" s="367" customFormat="1" ht="12" customHeight="1"/>
    <row r="93" spans="2:14" s="367" customFormat="1" ht="12" customHeight="1">
      <c r="B93" s="339"/>
      <c r="C93" s="339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</row>
    <row r="94" spans="2:14" s="367" customFormat="1" ht="12" customHeight="1">
      <c r="B94" s="339"/>
      <c r="C94" s="339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</row>
    <row r="95" spans="2:14" s="367" customFormat="1" ht="12" customHeight="1">
      <c r="B95" s="339"/>
      <c r="C95" s="339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</row>
    <row r="96" spans="1:14" s="367" customFormat="1" ht="12" customHeight="1">
      <c r="A96" s="333"/>
      <c r="B96" s="339"/>
      <c r="C96" s="339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</row>
    <row r="97" spans="2:15" ht="12" customHeight="1">
      <c r="B97" s="339"/>
      <c r="C97" s="339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67"/>
    </row>
    <row r="98" spans="2:15" ht="12" customHeight="1">
      <c r="B98" s="339"/>
      <c r="C98" s="339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67"/>
    </row>
    <row r="99" spans="2:15" ht="12" customHeight="1">
      <c r="B99" s="339"/>
      <c r="C99" s="339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67"/>
    </row>
    <row r="100" spans="2:15" ht="12" customHeight="1">
      <c r="B100" s="339"/>
      <c r="C100" s="339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67"/>
    </row>
    <row r="101" spans="2:15" ht="12" customHeight="1">
      <c r="B101" s="339"/>
      <c r="C101" s="339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67"/>
    </row>
    <row r="102" spans="2:15" ht="12" customHeight="1">
      <c r="B102" s="367"/>
      <c r="C102" s="339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67"/>
    </row>
    <row r="103" spans="2:15" ht="12" customHeight="1">
      <c r="B103" s="351"/>
      <c r="C103" s="339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67"/>
    </row>
    <row r="104" spans="2:15" ht="12" customHeight="1">
      <c r="B104" s="351"/>
      <c r="C104" s="339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67"/>
    </row>
    <row r="105" spans="2:15" ht="12" customHeight="1">
      <c r="B105" s="339"/>
      <c r="C105" s="339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67"/>
    </row>
    <row r="106" spans="2:15" ht="12" customHeight="1">
      <c r="B106" s="339"/>
      <c r="C106" s="339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67"/>
    </row>
    <row r="107" spans="2:15" ht="12" customHeight="1">
      <c r="B107" s="339"/>
      <c r="C107" s="339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67"/>
    </row>
    <row r="108" spans="2:15" ht="12" customHeight="1">
      <c r="B108" s="339"/>
      <c r="C108" s="339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67"/>
    </row>
    <row r="109" spans="2:15" ht="12" customHeight="1">
      <c r="B109" s="339"/>
      <c r="C109" s="339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67"/>
    </row>
    <row r="110" spans="2:15" ht="12" customHeight="1">
      <c r="B110" s="339"/>
      <c r="C110" s="339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67"/>
    </row>
    <row r="111" spans="2:15" ht="12" customHeight="1">
      <c r="B111" s="367"/>
      <c r="C111" s="339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67"/>
    </row>
    <row r="112" spans="2:15" ht="12" customHeight="1">
      <c r="B112" s="367"/>
      <c r="C112" s="339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67"/>
    </row>
    <row r="113" spans="2:15" ht="12" customHeight="1">
      <c r="B113" s="367"/>
      <c r="C113" s="339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67"/>
    </row>
    <row r="114" spans="2:15" ht="12" customHeight="1">
      <c r="B114" s="339"/>
      <c r="C114" s="339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67"/>
    </row>
    <row r="115" spans="2:15" ht="12" customHeight="1">
      <c r="B115" s="351"/>
      <c r="C115" s="339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67"/>
    </row>
    <row r="116" spans="2:15" ht="12" customHeight="1">
      <c r="B116" s="351"/>
      <c r="C116" s="339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67"/>
    </row>
    <row r="117" spans="2:14" ht="12" customHeight="1">
      <c r="B117" s="339"/>
      <c r="C117" s="339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</row>
    <row r="118" spans="2:14" ht="12" customHeight="1">
      <c r="B118" s="351"/>
      <c r="C118" s="339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</row>
    <row r="119" spans="2:14" ht="12" customHeight="1">
      <c r="B119" s="351"/>
      <c r="C119" s="339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</row>
    <row r="120" spans="2:14" ht="12" customHeight="1">
      <c r="B120" s="339"/>
      <c r="C120" s="339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</row>
    <row r="121" spans="2:14" ht="12" customHeight="1">
      <c r="B121" s="351"/>
      <c r="C121" s="339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</row>
    <row r="122" spans="2:14" ht="12" customHeight="1">
      <c r="B122" s="351"/>
      <c r="C122" s="339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</row>
    <row r="123" spans="2:14" ht="12" customHeight="1">
      <c r="B123" s="339"/>
      <c r="C123" s="339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</row>
    <row r="124" spans="2:14" ht="12" customHeight="1">
      <c r="B124" s="351"/>
      <c r="C124" s="339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</row>
    <row r="125" spans="2:14" ht="12" customHeight="1">
      <c r="B125" s="351"/>
      <c r="C125" s="339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</row>
    <row r="126" spans="2:14" ht="12" customHeight="1">
      <c r="B126" s="339"/>
      <c r="C126" s="339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</row>
    <row r="127" spans="2:14" ht="12" customHeight="1">
      <c r="B127" s="351"/>
      <c r="C127" s="339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</row>
    <row r="128" spans="2:14" ht="12" customHeight="1">
      <c r="B128" s="351"/>
      <c r="C128" s="339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</row>
    <row r="129" spans="2:14" ht="12" customHeight="1">
      <c r="B129" s="339"/>
      <c r="C129" s="339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</row>
    <row r="130" spans="2:14" ht="12" customHeight="1">
      <c r="B130" s="351"/>
      <c r="C130" s="339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</row>
    <row r="131" spans="2:14" ht="12" customHeight="1">
      <c r="B131" s="351"/>
      <c r="C131" s="339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</row>
    <row r="132" spans="2:14" ht="12" customHeight="1">
      <c r="B132" s="339"/>
      <c r="C132" s="339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</row>
    <row r="133" spans="2:14" ht="12" customHeight="1">
      <c r="B133" s="339"/>
      <c r="C133" s="339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</row>
    <row r="134" spans="2:14" ht="12" customHeight="1">
      <c r="B134" s="339"/>
      <c r="C134" s="339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</row>
    <row r="135" spans="2:14" ht="12" customHeight="1">
      <c r="B135" s="339"/>
      <c r="C135" s="339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</row>
    <row r="136" spans="2:14" ht="12" customHeight="1">
      <c r="B136" s="351"/>
      <c r="C136" s="339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</row>
    <row r="137" spans="2:14" ht="12" customHeight="1">
      <c r="B137" s="351"/>
      <c r="C137" s="339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</row>
    <row r="138" spans="2:14" ht="12" customHeight="1">
      <c r="B138" s="339"/>
      <c r="C138" s="339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</row>
    <row r="139" spans="2:14" ht="12" customHeight="1">
      <c r="B139" s="351"/>
      <c r="C139" s="339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</row>
    <row r="140" spans="2:14" ht="12" customHeight="1">
      <c r="B140" s="351"/>
      <c r="C140" s="339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</row>
    <row r="141" spans="2:14" ht="12" customHeight="1">
      <c r="B141" s="339"/>
      <c r="C141" s="339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</row>
    <row r="142" spans="2:14" ht="12" customHeight="1">
      <c r="B142" s="351"/>
      <c r="C142" s="339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</row>
    <row r="143" spans="2:14" ht="12" customHeight="1">
      <c r="B143" s="351"/>
      <c r="C143" s="339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</row>
    <row r="144" spans="2:14" ht="12" customHeight="1">
      <c r="B144" s="339"/>
      <c r="C144" s="339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</row>
    <row r="145" spans="2:14" ht="12" customHeight="1">
      <c r="B145" s="351"/>
      <c r="C145" s="339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</row>
    <row r="146" spans="2:14" ht="12" customHeight="1">
      <c r="B146" s="351"/>
      <c r="C146" s="339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</row>
    <row r="147" spans="2:14" ht="12" customHeight="1">
      <c r="B147" s="339"/>
      <c r="C147" s="339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</row>
    <row r="148" spans="2:14" ht="12" customHeight="1">
      <c r="B148" s="351"/>
      <c r="C148" s="339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</row>
    <row r="149" spans="2:14" ht="12" customHeight="1">
      <c r="B149" s="351"/>
      <c r="C149" s="339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</row>
    <row r="150" spans="2:14" ht="12" customHeight="1">
      <c r="B150" s="339"/>
      <c r="C150" s="339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</row>
    <row r="151" spans="2:14" ht="12" customHeight="1">
      <c r="B151" s="351"/>
      <c r="C151" s="339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</row>
    <row r="152" spans="2:14" ht="12" customHeight="1">
      <c r="B152" s="351"/>
      <c r="C152" s="339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</row>
    <row r="153" spans="2:14" ht="12" customHeight="1">
      <c r="B153" s="339"/>
      <c r="C153" s="339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</row>
    <row r="154" spans="2:14" ht="12" customHeight="1">
      <c r="B154" s="351"/>
      <c r="C154" s="339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</row>
    <row r="155" spans="2:14" ht="12" customHeight="1">
      <c r="B155" s="351"/>
      <c r="C155" s="339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</row>
    <row r="156" spans="2:14" ht="12" customHeight="1">
      <c r="B156" s="339"/>
      <c r="C156" s="339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</row>
    <row r="157" spans="2:14" ht="12" customHeight="1">
      <c r="B157" s="351"/>
      <c r="C157" s="339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</row>
    <row r="158" spans="2:14" ht="12" customHeight="1">
      <c r="B158" s="351"/>
      <c r="C158" s="339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</row>
    <row r="159" spans="2:14" ht="12" customHeight="1">
      <c r="B159" s="339"/>
      <c r="C159" s="339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</row>
    <row r="160" spans="2:14" ht="12" customHeight="1">
      <c r="B160" s="339"/>
      <c r="C160" s="339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</row>
    <row r="161" spans="2:14" ht="12" customHeight="1">
      <c r="B161" s="339"/>
      <c r="C161" s="339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</row>
    <row r="162" spans="2:14" ht="12" customHeight="1">
      <c r="B162" s="339"/>
      <c r="C162" s="339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</row>
    <row r="163" spans="2:14" ht="12" customHeight="1">
      <c r="B163" s="351"/>
      <c r="C163" s="339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</row>
    <row r="164" spans="2:14" ht="12" customHeight="1">
      <c r="B164" s="351"/>
      <c r="C164" s="339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</row>
    <row r="165" spans="2:14" ht="12" customHeight="1">
      <c r="B165" s="339"/>
      <c r="C165" s="339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</row>
    <row r="166" spans="2:14" ht="12" customHeight="1">
      <c r="B166" s="351"/>
      <c r="C166" s="339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</row>
    <row r="167" spans="2:14" ht="12" customHeight="1">
      <c r="B167" s="351"/>
      <c r="C167" s="339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</row>
    <row r="168" spans="2:14" ht="12" customHeight="1">
      <c r="B168" s="339"/>
      <c r="C168" s="339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</row>
    <row r="169" spans="2:14" ht="12" customHeight="1">
      <c r="B169" s="339"/>
      <c r="C169" s="339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</row>
    <row r="170" spans="2:14" ht="12" customHeight="1">
      <c r="B170" s="339"/>
      <c r="C170" s="339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</row>
    <row r="171" spans="2:14" ht="12" customHeight="1">
      <c r="B171" s="339"/>
      <c r="C171" s="339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</row>
    <row r="172" spans="2:14" ht="12" customHeight="1">
      <c r="B172" s="351"/>
      <c r="C172" s="339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</row>
    <row r="173" spans="2:14" ht="12" customHeight="1">
      <c r="B173" s="351"/>
      <c r="C173" s="339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</row>
    <row r="174" spans="2:14" ht="12" customHeight="1">
      <c r="B174" s="339"/>
      <c r="C174" s="339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</row>
    <row r="175" spans="2:14" ht="12" customHeight="1">
      <c r="B175" s="339"/>
      <c r="C175" s="339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</row>
    <row r="176" spans="2:14" ht="12" customHeight="1">
      <c r="B176" s="339"/>
      <c r="C176" s="339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</row>
    <row r="177" spans="2:14" ht="12" customHeight="1">
      <c r="B177" s="339"/>
      <c r="C177" s="339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</row>
    <row r="178" spans="2:14" ht="12" customHeight="1">
      <c r="B178" s="351"/>
      <c r="C178" s="339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</row>
    <row r="179" spans="2:14" ht="12" customHeight="1">
      <c r="B179" s="351"/>
      <c r="C179" s="339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</row>
    <row r="180" spans="2:14" ht="12" customHeight="1">
      <c r="B180" s="339"/>
      <c r="C180" s="339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</row>
    <row r="181" spans="2:14" ht="12" customHeight="1">
      <c r="B181" s="351"/>
      <c r="C181" s="339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</row>
    <row r="182" spans="2:14" ht="12" customHeight="1">
      <c r="B182" s="351"/>
      <c r="C182" s="339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</row>
    <row r="183" spans="2:14" ht="12" customHeight="1">
      <c r="B183" s="339"/>
      <c r="C183" s="339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</row>
    <row r="184" spans="2:14" ht="12" customHeight="1">
      <c r="B184" s="339"/>
      <c r="C184" s="339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</row>
    <row r="185" spans="2:14" ht="12" customHeight="1">
      <c r="B185" s="339"/>
      <c r="C185" s="339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</row>
    <row r="186" spans="2:14" ht="12" customHeight="1">
      <c r="B186" s="339"/>
      <c r="C186" s="339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</row>
    <row r="187" spans="2:14" ht="12" customHeight="1">
      <c r="B187" s="351"/>
      <c r="C187" s="339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</row>
    <row r="188" spans="2:14" ht="12" customHeight="1">
      <c r="B188" s="351"/>
      <c r="C188" s="339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</row>
    <row r="189" spans="2:14" ht="12" customHeight="1">
      <c r="B189" s="339"/>
      <c r="C189" s="339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</row>
    <row r="190" spans="2:14" ht="12" customHeight="1">
      <c r="B190" s="351"/>
      <c r="C190" s="339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</row>
    <row r="191" spans="2:14" ht="12" customHeight="1">
      <c r="B191" s="351"/>
      <c r="C191" s="339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</row>
    <row r="192" spans="2:14" ht="12" customHeight="1">
      <c r="B192" s="339"/>
      <c r="C192" s="339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</row>
    <row r="193" spans="2:14" ht="12" customHeight="1">
      <c r="B193" s="351"/>
      <c r="C193" s="339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</row>
    <row r="194" spans="2:14" ht="12" customHeight="1">
      <c r="B194" s="351"/>
      <c r="C194" s="339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</row>
    <row r="195" spans="2:14" ht="12" customHeight="1">
      <c r="B195" s="339"/>
      <c r="C195" s="339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</row>
    <row r="196" spans="2:14" ht="12" customHeight="1">
      <c r="B196" s="351"/>
      <c r="C196" s="339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</row>
    <row r="197" spans="2:14" ht="12" customHeight="1">
      <c r="B197" s="351"/>
      <c r="C197" s="339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</row>
    <row r="198" spans="2:14" ht="12" customHeight="1">
      <c r="B198" s="339"/>
      <c r="C198" s="339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</row>
    <row r="199" spans="2:14" ht="12" customHeight="1">
      <c r="B199" s="339"/>
      <c r="C199" s="339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</row>
    <row r="200" spans="2:14" ht="12" customHeight="1">
      <c r="B200" s="339"/>
      <c r="C200" s="339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</row>
    <row r="201" spans="2:14" ht="12" customHeight="1">
      <c r="B201" s="339"/>
      <c r="C201" s="339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</row>
    <row r="202" spans="2:14" ht="12" customHeight="1">
      <c r="B202" s="351"/>
      <c r="C202" s="339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</row>
    <row r="203" spans="2:14" ht="12" customHeight="1">
      <c r="B203" s="351"/>
      <c r="C203" s="339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</row>
    <row r="204" spans="2:14" ht="12" customHeight="1">
      <c r="B204" s="339"/>
      <c r="C204" s="339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</row>
    <row r="205" spans="2:14" ht="12" customHeight="1">
      <c r="B205" s="339"/>
      <c r="C205" s="339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</row>
    <row r="206" spans="2:14" ht="12" customHeight="1">
      <c r="B206" s="339"/>
      <c r="C206" s="339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</row>
    <row r="207" spans="2:14" ht="12" customHeight="1">
      <c r="B207" s="339"/>
      <c r="C207" s="339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</row>
    <row r="208" spans="2:14" ht="12" customHeight="1">
      <c r="B208" s="351"/>
      <c r="C208" s="339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</row>
    <row r="209" spans="2:14" ht="12" customHeight="1">
      <c r="B209" s="351"/>
      <c r="C209" s="339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</row>
    <row r="210" spans="2:14" ht="12" customHeight="1">
      <c r="B210" s="339"/>
      <c r="C210" s="339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</row>
    <row r="211" spans="2:14" ht="12" customHeight="1">
      <c r="B211" s="351"/>
      <c r="C211" s="339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</row>
    <row r="212" spans="2:14" ht="12" customHeight="1">
      <c r="B212" s="351"/>
      <c r="C212" s="339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</row>
    <row r="213" spans="2:14" ht="12" customHeight="1">
      <c r="B213" s="339"/>
      <c r="C213" s="339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</row>
    <row r="214" spans="2:14" ht="12" customHeight="1">
      <c r="B214" s="351"/>
      <c r="C214" s="339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</row>
    <row r="215" spans="2:14" ht="12" customHeight="1">
      <c r="B215" s="351"/>
      <c r="C215" s="339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</row>
    <row r="216" spans="2:14" ht="12" customHeight="1">
      <c r="B216" s="339"/>
      <c r="C216" s="339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</row>
    <row r="217" spans="2:14" ht="12" customHeight="1">
      <c r="B217" s="351"/>
      <c r="C217" s="339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</row>
    <row r="218" spans="2:14" ht="12" customHeight="1">
      <c r="B218" s="351"/>
      <c r="C218" s="339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</row>
    <row r="219" spans="2:14" ht="12" customHeight="1">
      <c r="B219" s="339"/>
      <c r="C219" s="339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</row>
    <row r="220" spans="2:14" ht="12" customHeight="1">
      <c r="B220" s="339"/>
      <c r="C220" s="339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</row>
    <row r="221" spans="2:14" ht="12" customHeight="1">
      <c r="B221" s="339"/>
      <c r="C221" s="339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</row>
    <row r="222" spans="2:14" ht="12" customHeight="1">
      <c r="B222" s="339"/>
      <c r="C222" s="339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</row>
    <row r="223" spans="2:14" ht="12" customHeight="1">
      <c r="B223" s="351"/>
      <c r="C223" s="339"/>
      <c r="D223" s="358"/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</row>
    <row r="224" spans="2:14" ht="12" customHeight="1">
      <c r="B224" s="351"/>
      <c r="C224" s="339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</row>
    <row r="225" spans="2:14" ht="12" customHeight="1">
      <c r="B225" s="339"/>
      <c r="C225" s="339"/>
      <c r="D225" s="358"/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</row>
    <row r="226" spans="2:14" ht="12" customHeight="1">
      <c r="B226" s="351"/>
      <c r="C226" s="339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</row>
    <row r="227" spans="2:14" ht="12" customHeight="1">
      <c r="B227" s="351"/>
      <c r="C227" s="339"/>
      <c r="D227" s="358"/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</row>
    <row r="228" spans="2:14" ht="12" customHeight="1">
      <c r="B228" s="339"/>
      <c r="C228" s="339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</row>
    <row r="229" spans="2:14" ht="12" customHeight="1">
      <c r="B229" s="351"/>
      <c r="C229" s="339"/>
      <c r="D229" s="358"/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</row>
    <row r="230" spans="2:14" ht="12" customHeight="1">
      <c r="B230" s="351"/>
      <c r="C230" s="339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</row>
    <row r="231" spans="2:14" ht="12" customHeight="1">
      <c r="B231" s="339"/>
      <c r="C231" s="339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</row>
    <row r="232" spans="2:14" ht="12" customHeight="1">
      <c r="B232" s="351"/>
      <c r="C232" s="339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</row>
    <row r="233" spans="2:14" ht="12" customHeight="1">
      <c r="B233" s="351"/>
      <c r="C233" s="339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</row>
    <row r="234" spans="2:14" ht="12" customHeight="1">
      <c r="B234" s="339"/>
      <c r="C234" s="339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</row>
    <row r="235" spans="2:14" ht="12" customHeight="1">
      <c r="B235" s="351"/>
      <c r="C235" s="339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</row>
    <row r="236" spans="2:14" ht="12" customHeight="1">
      <c r="B236" s="351"/>
      <c r="C236" s="339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</row>
    <row r="237" spans="2:14" ht="12" customHeight="1">
      <c r="B237" s="339"/>
      <c r="C237" s="339"/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</row>
    <row r="238" spans="2:14" ht="12" customHeight="1">
      <c r="B238" s="351"/>
      <c r="C238" s="339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</row>
    <row r="239" spans="2:14" ht="12" customHeight="1">
      <c r="B239" s="351"/>
      <c r="C239" s="339"/>
      <c r="D239" s="358"/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</row>
    <row r="240" spans="2:14" ht="12" customHeight="1">
      <c r="B240" s="339"/>
      <c r="C240" s="339"/>
      <c r="D240" s="358"/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</row>
    <row r="241" spans="2:14" ht="12" customHeight="1">
      <c r="B241" s="351"/>
      <c r="C241" s="339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</row>
    <row r="242" spans="2:14" ht="12" customHeight="1">
      <c r="B242" s="351"/>
      <c r="C242" s="339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</row>
    <row r="243" spans="2:14" ht="12" customHeight="1">
      <c r="B243" s="339"/>
      <c r="C243" s="339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</row>
    <row r="244" spans="2:14" ht="12" customHeight="1">
      <c r="B244" s="351"/>
      <c r="C244" s="339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</row>
    <row r="245" spans="2:14" ht="12" customHeight="1">
      <c r="B245" s="351"/>
      <c r="C245" s="339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</row>
    <row r="246" spans="2:14" ht="12" customHeight="1">
      <c r="B246" s="339"/>
      <c r="C246" s="339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</row>
    <row r="247" spans="2:14" ht="12" customHeight="1">
      <c r="B247" s="351"/>
      <c r="C247" s="339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</row>
    <row r="248" spans="2:14" ht="12" customHeight="1">
      <c r="B248" s="351"/>
      <c r="C248" s="339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</row>
    <row r="249" spans="2:14" ht="12" customHeight="1">
      <c r="B249" s="339"/>
      <c r="C249" s="339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</row>
    <row r="250" spans="2:14" ht="12" customHeight="1">
      <c r="B250" s="339"/>
      <c r="C250" s="339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</row>
    <row r="251" spans="2:14" ht="12" customHeight="1">
      <c r="B251" s="339"/>
      <c r="C251" s="339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</row>
    <row r="252" spans="2:14" ht="12" customHeight="1">
      <c r="B252" s="339"/>
      <c r="C252" s="339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</row>
    <row r="253" spans="2:14" ht="12" customHeight="1">
      <c r="B253" s="351"/>
      <c r="C253" s="339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</row>
    <row r="254" spans="2:14" ht="12" customHeight="1">
      <c r="B254" s="351"/>
      <c r="C254" s="339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</row>
    <row r="255" spans="2:14" ht="12" customHeight="1">
      <c r="B255" s="339"/>
      <c r="C255" s="339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</row>
    <row r="256" spans="2:14" ht="12" customHeight="1">
      <c r="B256" s="351"/>
      <c r="C256" s="339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</row>
    <row r="257" spans="2:14" ht="12" customHeight="1">
      <c r="B257" s="351"/>
      <c r="C257" s="339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</row>
    <row r="258" spans="2:14" ht="12" customHeight="1">
      <c r="B258" s="339"/>
      <c r="C258" s="339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</row>
    <row r="259" spans="2:14" ht="12" customHeight="1">
      <c r="B259" s="351"/>
      <c r="C259" s="339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</row>
    <row r="260" spans="2:14" ht="12" customHeight="1">
      <c r="B260" s="351"/>
      <c r="C260" s="339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</row>
    <row r="261" spans="2:14" ht="12" customHeight="1">
      <c r="B261" s="339"/>
      <c r="C261" s="339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</row>
    <row r="262" spans="2:14" ht="12" customHeight="1">
      <c r="B262" s="351"/>
      <c r="C262" s="339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</row>
    <row r="263" spans="2:14" ht="12" customHeight="1">
      <c r="B263" s="351"/>
      <c r="C263" s="339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</row>
    <row r="264" spans="2:14" ht="12" customHeight="1">
      <c r="B264" s="339"/>
      <c r="C264" s="339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</row>
    <row r="265" spans="2:14" ht="12" customHeight="1">
      <c r="B265" s="351"/>
      <c r="C265" s="339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</row>
    <row r="266" spans="2:14" ht="12" customHeight="1">
      <c r="B266" s="351"/>
      <c r="C266" s="339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</row>
    <row r="267" spans="2:14" ht="12" customHeight="1">
      <c r="B267" s="339"/>
      <c r="C267" s="339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</row>
    <row r="268" spans="2:14" ht="12" customHeight="1">
      <c r="B268" s="351"/>
      <c r="C268" s="339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</row>
    <row r="269" spans="2:14" ht="12" customHeight="1">
      <c r="B269" s="351"/>
      <c r="C269" s="339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</row>
    <row r="270" spans="2:14" ht="12" customHeight="1">
      <c r="B270" s="339"/>
      <c r="C270" s="339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</row>
    <row r="271" spans="2:14" ht="12" customHeight="1">
      <c r="B271" s="339"/>
      <c r="C271" s="339"/>
      <c r="D271" s="358"/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</row>
    <row r="272" spans="2:14" ht="12" customHeight="1">
      <c r="B272" s="339"/>
      <c r="C272" s="339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</row>
    <row r="273" spans="2:14" ht="12" customHeight="1">
      <c r="B273" s="339"/>
      <c r="C273" s="339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</row>
    <row r="274" spans="2:14" ht="12" customHeight="1">
      <c r="B274" s="351"/>
      <c r="C274" s="339"/>
      <c r="D274" s="358"/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</row>
    <row r="275" spans="2:14" ht="12" customHeight="1">
      <c r="B275" s="351"/>
      <c r="C275" s="339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</row>
    <row r="276" spans="2:14" ht="12" customHeight="1">
      <c r="B276" s="339"/>
      <c r="C276" s="339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</row>
    <row r="277" spans="2:14" ht="12" customHeight="1">
      <c r="B277" s="351"/>
      <c r="C277" s="339"/>
      <c r="D277" s="358"/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</row>
    <row r="278" spans="2:14" ht="12" customHeight="1">
      <c r="B278" s="351"/>
      <c r="C278" s="339"/>
      <c r="D278" s="358"/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</row>
    <row r="279" spans="2:14" ht="12" customHeight="1">
      <c r="B279" s="339"/>
      <c r="C279" s="339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</row>
    <row r="280" spans="2:14" ht="12" customHeight="1">
      <c r="B280" s="351"/>
      <c r="C280" s="339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</row>
    <row r="281" spans="2:14" ht="12" customHeight="1">
      <c r="B281" s="351"/>
      <c r="C281" s="339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</row>
    <row r="282" spans="2:14" ht="12" customHeight="1">
      <c r="B282" s="339"/>
      <c r="C282" s="339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</row>
    <row r="283" spans="2:14" ht="12" customHeight="1">
      <c r="B283" s="351"/>
      <c r="C283" s="339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</row>
    <row r="284" spans="2:14" ht="12" customHeight="1">
      <c r="B284" s="351"/>
      <c r="C284" s="339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</row>
    <row r="285" spans="2:14" ht="12" customHeight="1">
      <c r="B285" s="339"/>
      <c r="C285" s="339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</row>
    <row r="286" spans="2:14" ht="12" customHeight="1">
      <c r="B286" s="351"/>
      <c r="C286" s="339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</row>
    <row r="287" spans="2:14" ht="12" customHeight="1">
      <c r="B287" s="351"/>
      <c r="C287" s="339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</row>
    <row r="288" spans="2:14" ht="12" customHeight="1">
      <c r="B288" s="339"/>
      <c r="C288" s="339"/>
      <c r="D288" s="358"/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</row>
    <row r="289" spans="2:14" ht="12" customHeight="1">
      <c r="B289" s="351"/>
      <c r="C289" s="339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</row>
    <row r="290" spans="2:14" ht="12" customHeight="1">
      <c r="B290" s="351"/>
      <c r="C290" s="339"/>
      <c r="D290" s="358"/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</row>
    <row r="291" spans="2:14" ht="12" customHeight="1">
      <c r="B291" s="339"/>
      <c r="C291" s="339"/>
      <c r="D291" s="358"/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</row>
    <row r="292" spans="2:14" ht="12" customHeight="1">
      <c r="B292" s="351"/>
      <c r="C292" s="339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</row>
    <row r="293" spans="2:14" ht="12" customHeight="1">
      <c r="B293" s="351"/>
      <c r="C293" s="339"/>
      <c r="D293" s="358"/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</row>
    <row r="294" spans="2:14" ht="12" customHeight="1">
      <c r="B294" s="339"/>
      <c r="C294" s="339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</row>
    <row r="295" spans="2:14" ht="12" customHeight="1">
      <c r="B295" s="339"/>
      <c r="C295" s="339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</row>
    <row r="296" spans="2:14" ht="12" customHeight="1">
      <c r="B296" s="339"/>
      <c r="C296" s="339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</row>
    <row r="297" spans="2:14" ht="12" customHeight="1">
      <c r="B297" s="339"/>
      <c r="C297" s="339"/>
      <c r="D297" s="358"/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</row>
    <row r="298" spans="2:14" ht="12" customHeight="1">
      <c r="B298" s="351"/>
      <c r="C298" s="339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</row>
    <row r="299" spans="2:14" ht="12" customHeight="1">
      <c r="B299" s="351"/>
      <c r="C299" s="339"/>
      <c r="D299" s="358"/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</row>
    <row r="300" spans="2:14" ht="12" customHeight="1">
      <c r="B300" s="339"/>
      <c r="C300" s="339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</row>
    <row r="301" spans="2:14" ht="12" customHeight="1">
      <c r="B301" s="351"/>
      <c r="C301" s="339"/>
      <c r="D301" s="358"/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</row>
    <row r="302" spans="2:14" ht="12" customHeight="1">
      <c r="B302" s="351"/>
      <c r="C302" s="339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</row>
    <row r="303" spans="2:14" ht="12" customHeight="1">
      <c r="B303" s="339"/>
      <c r="C303" s="339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</row>
    <row r="304" spans="2:14" ht="12" customHeight="1">
      <c r="B304" s="351"/>
      <c r="C304" s="339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</row>
    <row r="305" spans="2:14" ht="12" customHeight="1">
      <c r="B305" s="351"/>
      <c r="C305" s="339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</row>
    <row r="306" spans="2:14" ht="12" customHeight="1">
      <c r="B306" s="339"/>
      <c r="C306" s="339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</row>
    <row r="307" spans="2:14" ht="12" customHeight="1">
      <c r="B307" s="351"/>
      <c r="C307" s="339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</row>
    <row r="308" spans="2:14" ht="12" customHeight="1">
      <c r="B308" s="351"/>
      <c r="C308" s="339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</row>
    <row r="309" spans="2:14" ht="12" customHeight="1">
      <c r="B309" s="339"/>
      <c r="C309" s="339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</row>
    <row r="310" spans="2:14" ht="12" customHeight="1">
      <c r="B310" s="351"/>
      <c r="C310" s="339"/>
      <c r="D310" s="358"/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</row>
    <row r="311" spans="2:14" ht="12" customHeight="1">
      <c r="B311" s="351"/>
      <c r="C311" s="339"/>
      <c r="D311" s="358"/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</row>
    <row r="312" spans="2:14" ht="12" customHeight="1">
      <c r="B312" s="339"/>
      <c r="C312" s="339"/>
      <c r="D312" s="358"/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</row>
    <row r="313" spans="2:14" ht="12" customHeight="1">
      <c r="B313" s="351"/>
      <c r="C313" s="339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</row>
    <row r="314" spans="2:14" ht="12" customHeight="1">
      <c r="B314" s="351"/>
      <c r="C314" s="339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</row>
    <row r="315" spans="2:14" ht="12" customHeight="1">
      <c r="B315" s="339"/>
      <c r="C315" s="339"/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</row>
    <row r="316" spans="2:14" ht="12" customHeight="1">
      <c r="B316" s="351"/>
      <c r="C316" s="339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</row>
    <row r="317" spans="2:14" ht="12" customHeight="1">
      <c r="B317" s="351"/>
      <c r="C317" s="339"/>
      <c r="D317" s="358"/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</row>
    <row r="318" spans="2:14" ht="12" customHeight="1">
      <c r="B318" s="339"/>
      <c r="C318" s="339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</row>
    <row r="319" spans="2:14" ht="12" customHeight="1">
      <c r="B319" s="339"/>
      <c r="C319" s="339"/>
      <c r="D319" s="358"/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</row>
    <row r="320" spans="2:14" ht="12" customHeight="1">
      <c r="B320" s="339"/>
      <c r="C320" s="339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</row>
    <row r="321" spans="2:14" ht="12" customHeight="1">
      <c r="B321" s="339"/>
      <c r="C321" s="339"/>
      <c r="D321" s="358"/>
      <c r="E321" s="358"/>
      <c r="F321" s="358"/>
      <c r="G321" s="358"/>
      <c r="H321" s="358"/>
      <c r="I321" s="358"/>
      <c r="J321" s="358"/>
      <c r="K321" s="358"/>
      <c r="L321" s="358"/>
      <c r="M321" s="358"/>
      <c r="N321" s="358"/>
    </row>
    <row r="322" spans="2:14" ht="12" customHeight="1">
      <c r="B322" s="351"/>
      <c r="C322" s="339"/>
      <c r="D322" s="358"/>
      <c r="E322" s="358"/>
      <c r="F322" s="358"/>
      <c r="G322" s="358"/>
      <c r="H322" s="358"/>
      <c r="I322" s="358"/>
      <c r="J322" s="358"/>
      <c r="K322" s="358"/>
      <c r="L322" s="358"/>
      <c r="M322" s="358"/>
      <c r="N322" s="358"/>
    </row>
    <row r="323" spans="2:14" ht="12" customHeight="1">
      <c r="B323" s="351"/>
      <c r="C323" s="339"/>
      <c r="D323" s="358"/>
      <c r="E323" s="358"/>
      <c r="F323" s="358"/>
      <c r="G323" s="358"/>
      <c r="H323" s="358"/>
      <c r="I323" s="358"/>
      <c r="J323" s="358"/>
      <c r="K323" s="358"/>
      <c r="L323" s="358"/>
      <c r="M323" s="358"/>
      <c r="N323" s="358"/>
    </row>
    <row r="324" spans="2:14" ht="12" customHeight="1">
      <c r="B324" s="339"/>
      <c r="C324" s="339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</row>
    <row r="325" spans="2:14" ht="12" customHeight="1">
      <c r="B325" s="339"/>
      <c r="C325" s="339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</row>
    <row r="326" spans="2:14" ht="12" customHeight="1">
      <c r="B326" s="339"/>
      <c r="C326" s="339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</row>
    <row r="327" spans="2:14" ht="12" customHeight="1">
      <c r="B327" s="339"/>
      <c r="C327" s="339"/>
      <c r="D327" s="358"/>
      <c r="E327" s="358"/>
      <c r="F327" s="358"/>
      <c r="G327" s="358"/>
      <c r="H327" s="358"/>
      <c r="I327" s="358"/>
      <c r="J327" s="358"/>
      <c r="K327" s="358"/>
      <c r="L327" s="358"/>
      <c r="M327" s="358"/>
      <c r="N327" s="358"/>
    </row>
    <row r="328" spans="2:14" ht="12" customHeight="1">
      <c r="B328" s="351"/>
      <c r="C328" s="339"/>
      <c r="D328" s="358"/>
      <c r="E328" s="358"/>
      <c r="F328" s="358"/>
      <c r="G328" s="358"/>
      <c r="H328" s="358"/>
      <c r="I328" s="358"/>
      <c r="J328" s="358"/>
      <c r="K328" s="358"/>
      <c r="L328" s="358"/>
      <c r="M328" s="358"/>
      <c r="N328" s="358"/>
    </row>
    <row r="329" spans="2:14" ht="12" customHeight="1">
      <c r="B329" s="351"/>
      <c r="C329" s="339"/>
      <c r="D329" s="358"/>
      <c r="E329" s="358"/>
      <c r="F329" s="358"/>
      <c r="G329" s="358"/>
      <c r="H329" s="358"/>
      <c r="I329" s="358"/>
      <c r="J329" s="358"/>
      <c r="K329" s="358"/>
      <c r="L329" s="358"/>
      <c r="M329" s="358"/>
      <c r="N329" s="358"/>
    </row>
    <row r="330" spans="2:14" ht="12" customHeight="1">
      <c r="B330" s="339"/>
      <c r="C330" s="339"/>
      <c r="D330" s="358"/>
      <c r="E330" s="358"/>
      <c r="F330" s="358"/>
      <c r="G330" s="358"/>
      <c r="H330" s="358"/>
      <c r="I330" s="358"/>
      <c r="J330" s="358"/>
      <c r="K330" s="358"/>
      <c r="L330" s="358"/>
      <c r="M330" s="358"/>
      <c r="N330" s="358"/>
    </row>
    <row r="331" spans="2:14" ht="12" customHeight="1">
      <c r="B331" s="351"/>
      <c r="C331" s="339"/>
      <c r="D331" s="358"/>
      <c r="E331" s="358"/>
      <c r="F331" s="358"/>
      <c r="G331" s="358"/>
      <c r="H331" s="358"/>
      <c r="I331" s="358"/>
      <c r="J331" s="358"/>
      <c r="K331" s="358"/>
      <c r="L331" s="358"/>
      <c r="M331" s="358"/>
      <c r="N331" s="358"/>
    </row>
    <row r="332" spans="2:14" ht="12" customHeight="1">
      <c r="B332" s="351"/>
      <c r="C332" s="339"/>
      <c r="D332" s="358"/>
      <c r="E332" s="358"/>
      <c r="F332" s="358"/>
      <c r="G332" s="358"/>
      <c r="H332" s="358"/>
      <c r="I332" s="358"/>
      <c r="J332" s="358"/>
      <c r="K332" s="358"/>
      <c r="L332" s="358"/>
      <c r="M332" s="358"/>
      <c r="N332" s="358"/>
    </row>
    <row r="333" spans="2:14" ht="12" customHeight="1">
      <c r="B333" s="339"/>
      <c r="C333" s="339"/>
      <c r="D333" s="358"/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</row>
    <row r="334" spans="2:14" ht="12" customHeight="1">
      <c r="B334" s="351"/>
      <c r="C334" s="339"/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</row>
    <row r="335" spans="2:14" ht="12" customHeight="1">
      <c r="B335" s="351"/>
      <c r="C335" s="339"/>
      <c r="D335" s="358"/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</row>
    <row r="336" spans="2:14" ht="12" customHeight="1">
      <c r="B336" s="339"/>
      <c r="C336" s="339"/>
      <c r="D336" s="358"/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</row>
    <row r="337" spans="2:14" ht="12" customHeight="1">
      <c r="B337" s="351"/>
      <c r="C337" s="339"/>
      <c r="D337" s="358"/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</row>
    <row r="338" spans="2:14" ht="12" customHeight="1">
      <c r="B338" s="351"/>
      <c r="C338" s="339"/>
      <c r="D338" s="358"/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</row>
    <row r="339" spans="2:14" ht="12" customHeight="1">
      <c r="B339" s="339"/>
      <c r="C339" s="339"/>
      <c r="D339" s="358"/>
      <c r="E339" s="358"/>
      <c r="F339" s="358"/>
      <c r="G339" s="358"/>
      <c r="H339" s="358"/>
      <c r="I339" s="358"/>
      <c r="J339" s="358"/>
      <c r="K339" s="358"/>
      <c r="L339" s="358"/>
      <c r="M339" s="358"/>
      <c r="N339" s="358"/>
    </row>
    <row r="340" spans="2:14" ht="12" customHeight="1">
      <c r="B340" s="339"/>
      <c r="C340" s="339"/>
      <c r="D340" s="358"/>
      <c r="E340" s="358"/>
      <c r="F340" s="358"/>
      <c r="G340" s="358"/>
      <c r="H340" s="358"/>
      <c r="I340" s="358"/>
      <c r="J340" s="358"/>
      <c r="K340" s="358"/>
      <c r="L340" s="358"/>
      <c r="M340" s="358"/>
      <c r="N340" s="358"/>
    </row>
    <row r="341" spans="2:14" ht="12" customHeight="1">
      <c r="B341" s="339"/>
      <c r="C341" s="339"/>
      <c r="D341" s="358"/>
      <c r="E341" s="358"/>
      <c r="F341" s="358"/>
      <c r="G341" s="358"/>
      <c r="H341" s="358"/>
      <c r="I341" s="358"/>
      <c r="J341" s="358"/>
      <c r="K341" s="358"/>
      <c r="L341" s="358"/>
      <c r="M341" s="358"/>
      <c r="N341" s="358"/>
    </row>
    <row r="342" spans="2:14" ht="12" customHeight="1">
      <c r="B342" s="339"/>
      <c r="C342" s="339"/>
      <c r="D342" s="358"/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</row>
    <row r="343" spans="2:14" ht="12" customHeight="1">
      <c r="B343" s="351"/>
      <c r="C343" s="339"/>
      <c r="D343" s="358"/>
      <c r="E343" s="358"/>
      <c r="F343" s="358"/>
      <c r="G343" s="358"/>
      <c r="H343" s="358"/>
      <c r="I343" s="358"/>
      <c r="J343" s="358"/>
      <c r="K343" s="358"/>
      <c r="L343" s="358"/>
      <c r="M343" s="358"/>
      <c r="N343" s="358"/>
    </row>
    <row r="344" spans="2:14" ht="12" customHeight="1">
      <c r="B344" s="351"/>
      <c r="C344" s="339"/>
      <c r="D344" s="358"/>
      <c r="E344" s="358"/>
      <c r="F344" s="358"/>
      <c r="G344" s="358"/>
      <c r="H344" s="358"/>
      <c r="I344" s="358"/>
      <c r="J344" s="358"/>
      <c r="K344" s="358"/>
      <c r="L344" s="358"/>
      <c r="M344" s="358"/>
      <c r="N344" s="358"/>
    </row>
    <row r="345" spans="2:14" ht="12" customHeight="1">
      <c r="B345" s="339"/>
      <c r="C345" s="339"/>
      <c r="D345" s="358"/>
      <c r="E345" s="358"/>
      <c r="F345" s="358"/>
      <c r="G345" s="358"/>
      <c r="H345" s="358"/>
      <c r="I345" s="358"/>
      <c r="J345" s="358"/>
      <c r="K345" s="358"/>
      <c r="L345" s="358"/>
      <c r="M345" s="358"/>
      <c r="N345" s="358"/>
    </row>
    <row r="346" spans="2:14" ht="12" customHeight="1">
      <c r="B346" s="351"/>
      <c r="C346" s="339"/>
      <c r="D346" s="358"/>
      <c r="E346" s="358"/>
      <c r="F346" s="358"/>
      <c r="G346" s="358"/>
      <c r="H346" s="358"/>
      <c r="I346" s="358"/>
      <c r="J346" s="358"/>
      <c r="K346" s="358"/>
      <c r="L346" s="358"/>
      <c r="M346" s="358"/>
      <c r="N346" s="358"/>
    </row>
    <row r="347" spans="2:14" ht="12" customHeight="1">
      <c r="B347" s="351"/>
      <c r="C347" s="339"/>
      <c r="D347" s="358"/>
      <c r="E347" s="358"/>
      <c r="F347" s="358"/>
      <c r="G347" s="358"/>
      <c r="H347" s="358"/>
      <c r="I347" s="358"/>
      <c r="J347" s="358"/>
      <c r="K347" s="358"/>
      <c r="L347" s="358"/>
      <c r="M347" s="358"/>
      <c r="N347" s="358"/>
    </row>
    <row r="348" spans="2:14" ht="12" customHeight="1">
      <c r="B348" s="339"/>
      <c r="C348" s="339"/>
      <c r="D348" s="358"/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</row>
    <row r="349" spans="3:14" ht="12" customHeight="1">
      <c r="C349" s="339"/>
      <c r="D349" s="358"/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</row>
    <row r="350" spans="3:14" ht="12" customHeight="1">
      <c r="C350" s="339"/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</row>
  </sheetData>
  <mergeCells count="4">
    <mergeCell ref="M2:N2"/>
    <mergeCell ref="A3:C3"/>
    <mergeCell ref="A5:B5"/>
    <mergeCell ref="A18:B18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9"/>
  <sheetViews>
    <sheetView workbookViewId="0" topLeftCell="A1">
      <pane xSplit="3" ySplit="3" topLeftCell="D4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1" width="2.625" style="333" customWidth="1"/>
    <col min="2" max="2" width="9.50390625" style="333" customWidth="1"/>
    <col min="3" max="3" width="5.125" style="334" customWidth="1"/>
    <col min="4" max="14" width="7.125" style="333" customWidth="1"/>
    <col min="15" max="15" width="7.125" style="367" customWidth="1"/>
    <col min="16" max="16384" width="7.125" style="333" customWidth="1"/>
  </cols>
  <sheetData>
    <row r="1" spans="1:2" ht="12">
      <c r="A1" s="374"/>
      <c r="B1" s="375"/>
    </row>
    <row r="2" spans="1:14" ht="12">
      <c r="A2" s="333" t="s">
        <v>46</v>
      </c>
      <c r="M2" s="628" t="str">
        <f>+'4(1)'!N2</f>
        <v>（平成18年）</v>
      </c>
      <c r="N2" s="628"/>
    </row>
    <row r="3" spans="1:15" ht="21" customHeight="1">
      <c r="A3" s="621"/>
      <c r="B3" s="622"/>
      <c r="C3" s="623"/>
      <c r="D3" s="336" t="s">
        <v>132</v>
      </c>
      <c r="E3" s="337" t="s">
        <v>471</v>
      </c>
      <c r="F3" s="337" t="s">
        <v>133</v>
      </c>
      <c r="G3" s="337" t="s">
        <v>134</v>
      </c>
      <c r="H3" s="337" t="s">
        <v>135</v>
      </c>
      <c r="I3" s="337" t="s">
        <v>136</v>
      </c>
      <c r="J3" s="337" t="s">
        <v>137</v>
      </c>
      <c r="K3" s="337" t="s">
        <v>138</v>
      </c>
      <c r="L3" s="337" t="s">
        <v>139</v>
      </c>
      <c r="M3" s="337" t="s">
        <v>472</v>
      </c>
      <c r="N3" s="338" t="s">
        <v>140</v>
      </c>
      <c r="O3" s="339"/>
    </row>
    <row r="4" spans="1:14" ht="12" customHeight="1">
      <c r="A4" s="360"/>
      <c r="B4" s="363"/>
      <c r="C4" s="346"/>
      <c r="D4" s="347"/>
      <c r="E4" s="348"/>
      <c r="F4" s="348"/>
      <c r="G4" s="348"/>
      <c r="H4" s="348"/>
      <c r="I4" s="348"/>
      <c r="J4" s="348"/>
      <c r="K4" s="348"/>
      <c r="L4" s="348"/>
      <c r="M4" s="348"/>
      <c r="N4" s="349"/>
    </row>
    <row r="5" spans="1:14" ht="12" customHeight="1">
      <c r="A5" s="629" t="s">
        <v>37</v>
      </c>
      <c r="B5" s="634"/>
      <c r="C5" s="346" t="s">
        <v>10</v>
      </c>
      <c r="D5" s="347">
        <f>SUM(E5:N5)</f>
        <v>1032</v>
      </c>
      <c r="E5" s="348">
        <f aca="true" t="shared" si="0" ref="E5:N5">SUM(E6:E7)</f>
        <v>0</v>
      </c>
      <c r="F5" s="348">
        <f t="shared" si="0"/>
        <v>15</v>
      </c>
      <c r="G5" s="348">
        <f t="shared" si="0"/>
        <v>113</v>
      </c>
      <c r="H5" s="348">
        <f t="shared" si="0"/>
        <v>378</v>
      </c>
      <c r="I5" s="348">
        <f t="shared" si="0"/>
        <v>399</v>
      </c>
      <c r="J5" s="348">
        <f t="shared" si="0"/>
        <v>109</v>
      </c>
      <c r="K5" s="348">
        <f t="shared" si="0"/>
        <v>18</v>
      </c>
      <c r="L5" s="348">
        <f t="shared" si="0"/>
        <v>0</v>
      </c>
      <c r="M5" s="348">
        <f t="shared" si="0"/>
        <v>0</v>
      </c>
      <c r="N5" s="349">
        <f t="shared" si="0"/>
        <v>0</v>
      </c>
    </row>
    <row r="6" spans="1:14" ht="12" customHeight="1">
      <c r="A6" s="360"/>
      <c r="B6" s="339"/>
      <c r="C6" s="346" t="s">
        <v>11</v>
      </c>
      <c r="D6" s="347">
        <f>SUM(E6:N6)</f>
        <v>503</v>
      </c>
      <c r="E6" s="348">
        <f aca="true" t="shared" si="1" ref="E6:N6">SUM(E10,E14)</f>
        <v>0</v>
      </c>
      <c r="F6" s="348">
        <f aca="true" t="shared" si="2" ref="E6:N7">SUM(F10,F14)</f>
        <v>8</v>
      </c>
      <c r="G6" s="348">
        <f t="shared" si="1"/>
        <v>65</v>
      </c>
      <c r="H6" s="348">
        <f t="shared" si="1"/>
        <v>175</v>
      </c>
      <c r="I6" s="348">
        <f t="shared" si="1"/>
        <v>187</v>
      </c>
      <c r="J6" s="348">
        <f t="shared" si="1"/>
        <v>56</v>
      </c>
      <c r="K6" s="348">
        <f t="shared" si="1"/>
        <v>12</v>
      </c>
      <c r="L6" s="348">
        <f t="shared" si="1"/>
        <v>0</v>
      </c>
      <c r="M6" s="348">
        <f t="shared" si="1"/>
        <v>0</v>
      </c>
      <c r="N6" s="349">
        <f t="shared" si="1"/>
        <v>0</v>
      </c>
    </row>
    <row r="7" spans="1:14" ht="12" customHeight="1">
      <c r="A7" s="360"/>
      <c r="B7" s="339"/>
      <c r="C7" s="346" t="s">
        <v>12</v>
      </c>
      <c r="D7" s="347">
        <f>SUM(E7:N7)</f>
        <v>529</v>
      </c>
      <c r="E7" s="348">
        <f t="shared" si="2"/>
        <v>0</v>
      </c>
      <c r="F7" s="348">
        <f t="shared" si="2"/>
        <v>7</v>
      </c>
      <c r="G7" s="348">
        <f t="shared" si="2"/>
        <v>48</v>
      </c>
      <c r="H7" s="348">
        <f t="shared" si="2"/>
        <v>203</v>
      </c>
      <c r="I7" s="348">
        <f t="shared" si="2"/>
        <v>212</v>
      </c>
      <c r="J7" s="348">
        <f t="shared" si="2"/>
        <v>53</v>
      </c>
      <c r="K7" s="348">
        <f t="shared" si="2"/>
        <v>6</v>
      </c>
      <c r="L7" s="348">
        <f t="shared" si="2"/>
        <v>0</v>
      </c>
      <c r="M7" s="348">
        <f t="shared" si="2"/>
        <v>0</v>
      </c>
      <c r="N7" s="349">
        <f t="shared" si="2"/>
        <v>0</v>
      </c>
    </row>
    <row r="8" spans="1:14" ht="12" customHeight="1">
      <c r="A8" s="360"/>
      <c r="B8" s="339"/>
      <c r="C8" s="388"/>
      <c r="D8" s="347"/>
      <c r="E8" s="390"/>
      <c r="F8" s="390"/>
      <c r="G8" s="390"/>
      <c r="H8" s="390"/>
      <c r="I8" s="390"/>
      <c r="J8" s="390"/>
      <c r="K8" s="390"/>
      <c r="L8" s="390"/>
      <c r="M8" s="390"/>
      <c r="N8" s="391"/>
    </row>
    <row r="9" spans="1:14" ht="12" customHeight="1">
      <c r="A9" s="360"/>
      <c r="B9" s="363" t="s">
        <v>38</v>
      </c>
      <c r="C9" s="346" t="s">
        <v>10</v>
      </c>
      <c r="D9" s="347">
        <f>SUM(E9:N9)</f>
        <v>856</v>
      </c>
      <c r="E9" s="348">
        <f aca="true" t="shared" si="3" ref="E9:N9">SUM(E10:E11)</f>
        <v>0</v>
      </c>
      <c r="F9" s="348">
        <f t="shared" si="3"/>
        <v>14</v>
      </c>
      <c r="G9" s="348">
        <f t="shared" si="3"/>
        <v>90</v>
      </c>
      <c r="H9" s="348">
        <f t="shared" si="3"/>
        <v>319</v>
      </c>
      <c r="I9" s="348">
        <f t="shared" si="3"/>
        <v>325</v>
      </c>
      <c r="J9" s="348">
        <f t="shared" si="3"/>
        <v>93</v>
      </c>
      <c r="K9" s="348">
        <f t="shared" si="3"/>
        <v>15</v>
      </c>
      <c r="L9" s="348">
        <f t="shared" si="3"/>
        <v>0</v>
      </c>
      <c r="M9" s="348">
        <f t="shared" si="3"/>
        <v>0</v>
      </c>
      <c r="N9" s="349">
        <f t="shared" si="3"/>
        <v>0</v>
      </c>
    </row>
    <row r="10" spans="1:14" ht="12" customHeight="1">
      <c r="A10" s="360"/>
      <c r="B10" s="363"/>
      <c r="C10" s="346" t="s">
        <v>11</v>
      </c>
      <c r="D10" s="347">
        <f>SUM(E10:N10)</f>
        <v>414</v>
      </c>
      <c r="E10" s="532">
        <v>0</v>
      </c>
      <c r="F10" s="532">
        <v>8</v>
      </c>
      <c r="G10" s="532">
        <v>50</v>
      </c>
      <c r="H10" s="532">
        <v>141</v>
      </c>
      <c r="I10" s="532">
        <v>158</v>
      </c>
      <c r="J10" s="532">
        <v>48</v>
      </c>
      <c r="K10" s="532">
        <v>9</v>
      </c>
      <c r="L10" s="532">
        <v>0</v>
      </c>
      <c r="M10" s="532">
        <v>0</v>
      </c>
      <c r="N10" s="533">
        <v>0</v>
      </c>
    </row>
    <row r="11" spans="1:14" ht="12" customHeight="1">
      <c r="A11" s="360"/>
      <c r="B11" s="363"/>
      <c r="C11" s="346" t="s">
        <v>12</v>
      </c>
      <c r="D11" s="347">
        <f>SUM(E11:N11)</f>
        <v>442</v>
      </c>
      <c r="E11" s="532">
        <v>0</v>
      </c>
      <c r="F11" s="532">
        <v>6</v>
      </c>
      <c r="G11" s="532">
        <v>40</v>
      </c>
      <c r="H11" s="532">
        <v>178</v>
      </c>
      <c r="I11" s="532">
        <v>167</v>
      </c>
      <c r="J11" s="532">
        <v>45</v>
      </c>
      <c r="K11" s="532">
        <v>6</v>
      </c>
      <c r="L11" s="532">
        <v>0</v>
      </c>
      <c r="M11" s="532">
        <v>0</v>
      </c>
      <c r="N11" s="533">
        <v>0</v>
      </c>
    </row>
    <row r="12" spans="1:14" ht="12" customHeight="1">
      <c r="A12" s="360"/>
      <c r="B12" s="363"/>
      <c r="C12" s="388"/>
      <c r="D12" s="347"/>
      <c r="E12" s="390"/>
      <c r="F12" s="390"/>
      <c r="G12" s="390"/>
      <c r="H12" s="390"/>
      <c r="I12" s="390"/>
      <c r="J12" s="390"/>
      <c r="K12" s="390"/>
      <c r="L12" s="390"/>
      <c r="M12" s="390"/>
      <c r="N12" s="391"/>
    </row>
    <row r="13" spans="1:14" ht="12" customHeight="1">
      <c r="A13" s="360"/>
      <c r="B13" s="363" t="s">
        <v>39</v>
      </c>
      <c r="C13" s="346" t="s">
        <v>10</v>
      </c>
      <c r="D13" s="347">
        <f>SUM(E13:N13)</f>
        <v>176</v>
      </c>
      <c r="E13" s="348">
        <f aca="true" t="shared" si="4" ref="E13:N13">SUM(E14:E15)</f>
        <v>0</v>
      </c>
      <c r="F13" s="348">
        <f t="shared" si="4"/>
        <v>1</v>
      </c>
      <c r="G13" s="348">
        <f t="shared" si="4"/>
        <v>23</v>
      </c>
      <c r="H13" s="348">
        <f t="shared" si="4"/>
        <v>59</v>
      </c>
      <c r="I13" s="348">
        <f t="shared" si="4"/>
        <v>74</v>
      </c>
      <c r="J13" s="348">
        <f t="shared" si="4"/>
        <v>16</v>
      </c>
      <c r="K13" s="348">
        <f t="shared" si="4"/>
        <v>3</v>
      </c>
      <c r="L13" s="348">
        <f t="shared" si="4"/>
        <v>0</v>
      </c>
      <c r="M13" s="348">
        <f t="shared" si="4"/>
        <v>0</v>
      </c>
      <c r="N13" s="349">
        <f t="shared" si="4"/>
        <v>0</v>
      </c>
    </row>
    <row r="14" spans="1:14" ht="12" customHeight="1">
      <c r="A14" s="360"/>
      <c r="B14" s="351"/>
      <c r="C14" s="346" t="s">
        <v>11</v>
      </c>
      <c r="D14" s="347">
        <f>SUM(E14:N14)</f>
        <v>89</v>
      </c>
      <c r="E14" s="532">
        <v>0</v>
      </c>
      <c r="F14" s="532">
        <v>0</v>
      </c>
      <c r="G14" s="532">
        <v>15</v>
      </c>
      <c r="H14" s="532">
        <v>34</v>
      </c>
      <c r="I14" s="532">
        <v>29</v>
      </c>
      <c r="J14" s="532">
        <v>8</v>
      </c>
      <c r="K14" s="532">
        <v>3</v>
      </c>
      <c r="L14" s="532">
        <v>0</v>
      </c>
      <c r="M14" s="532">
        <v>0</v>
      </c>
      <c r="N14" s="533">
        <v>0</v>
      </c>
    </row>
    <row r="15" spans="1:14" ht="12" customHeight="1">
      <c r="A15" s="360"/>
      <c r="B15" s="351"/>
      <c r="C15" s="346" t="s">
        <v>12</v>
      </c>
      <c r="D15" s="347">
        <f>SUM(E15:N15)</f>
        <v>87</v>
      </c>
      <c r="E15" s="532">
        <v>0</v>
      </c>
      <c r="F15" s="532">
        <v>1</v>
      </c>
      <c r="G15" s="532">
        <v>8</v>
      </c>
      <c r="H15" s="532">
        <v>25</v>
      </c>
      <c r="I15" s="532">
        <v>45</v>
      </c>
      <c r="J15" s="532">
        <v>8</v>
      </c>
      <c r="K15" s="532">
        <v>0</v>
      </c>
      <c r="L15" s="532">
        <v>0</v>
      </c>
      <c r="M15" s="532">
        <v>0</v>
      </c>
      <c r="N15" s="533">
        <v>0</v>
      </c>
    </row>
    <row r="16" spans="1:14" ht="12" customHeight="1">
      <c r="A16" s="376"/>
      <c r="B16" s="384"/>
      <c r="C16" s="385"/>
      <c r="D16" s="355"/>
      <c r="E16" s="386"/>
      <c r="F16" s="386"/>
      <c r="G16" s="386"/>
      <c r="H16" s="386"/>
      <c r="I16" s="386"/>
      <c r="J16" s="386"/>
      <c r="K16" s="386"/>
      <c r="L16" s="386"/>
      <c r="M16" s="386"/>
      <c r="N16" s="387"/>
    </row>
    <row r="17" spans="1:14" ht="12" customHeight="1">
      <c r="A17" s="360"/>
      <c r="B17" s="367"/>
      <c r="C17" s="389"/>
      <c r="D17" s="347"/>
      <c r="E17" s="390"/>
      <c r="F17" s="390"/>
      <c r="G17" s="390"/>
      <c r="H17" s="390"/>
      <c r="I17" s="390"/>
      <c r="J17" s="390"/>
      <c r="K17" s="390"/>
      <c r="L17" s="390"/>
      <c r="M17" s="390"/>
      <c r="N17" s="391"/>
    </row>
    <row r="18" spans="1:14" ht="12" customHeight="1">
      <c r="A18" s="629" t="s">
        <v>40</v>
      </c>
      <c r="B18" s="630"/>
      <c r="C18" s="346" t="s">
        <v>10</v>
      </c>
      <c r="D18" s="347">
        <f>SUM(E18:N18)</f>
        <v>3461</v>
      </c>
      <c r="E18" s="348">
        <f aca="true" t="shared" si="5" ref="E18:N18">SUM(E19:E20)</f>
        <v>0</v>
      </c>
      <c r="F18" s="348">
        <f t="shared" si="5"/>
        <v>74</v>
      </c>
      <c r="G18" s="348">
        <f t="shared" si="5"/>
        <v>477</v>
      </c>
      <c r="H18" s="348">
        <f t="shared" si="5"/>
        <v>1081</v>
      </c>
      <c r="I18" s="348">
        <f t="shared" si="5"/>
        <v>1276</v>
      </c>
      <c r="J18" s="348">
        <f t="shared" si="5"/>
        <v>500</v>
      </c>
      <c r="K18" s="348">
        <f t="shared" si="5"/>
        <v>53</v>
      </c>
      <c r="L18" s="348">
        <f t="shared" si="5"/>
        <v>0</v>
      </c>
      <c r="M18" s="348">
        <f t="shared" si="5"/>
        <v>0</v>
      </c>
      <c r="N18" s="349">
        <f t="shared" si="5"/>
        <v>0</v>
      </c>
    </row>
    <row r="19" spans="1:14" ht="12" customHeight="1">
      <c r="A19" s="360"/>
      <c r="B19" s="339"/>
      <c r="C19" s="346" t="s">
        <v>11</v>
      </c>
      <c r="D19" s="347">
        <f>SUM(E19:N19)</f>
        <v>1734</v>
      </c>
      <c r="E19" s="348">
        <f aca="true" t="shared" si="6" ref="E19:N19">SUM(E27,E23,E31,E35)</f>
        <v>0</v>
      </c>
      <c r="F19" s="348">
        <f>SUM(F27,F23,F31,F35)</f>
        <v>40</v>
      </c>
      <c r="G19" s="348">
        <f t="shared" si="6"/>
        <v>240</v>
      </c>
      <c r="H19" s="348">
        <f t="shared" si="6"/>
        <v>527</v>
      </c>
      <c r="I19" s="348">
        <f t="shared" si="6"/>
        <v>648</v>
      </c>
      <c r="J19" s="348">
        <f t="shared" si="6"/>
        <v>252</v>
      </c>
      <c r="K19" s="348">
        <f t="shared" si="6"/>
        <v>27</v>
      </c>
      <c r="L19" s="348">
        <f t="shared" si="6"/>
        <v>0</v>
      </c>
      <c r="M19" s="348">
        <f t="shared" si="6"/>
        <v>0</v>
      </c>
      <c r="N19" s="349">
        <f t="shared" si="6"/>
        <v>0</v>
      </c>
    </row>
    <row r="20" spans="1:14" ht="12" customHeight="1">
      <c r="A20" s="360"/>
      <c r="B20" s="339"/>
      <c r="C20" s="346" t="s">
        <v>12</v>
      </c>
      <c r="D20" s="347">
        <f>SUM(E20:N20)</f>
        <v>1727</v>
      </c>
      <c r="E20" s="348">
        <f aca="true" t="shared" si="7" ref="E20:N20">SUM(E28,E24,E32,E36)</f>
        <v>0</v>
      </c>
      <c r="F20" s="348">
        <f t="shared" si="7"/>
        <v>34</v>
      </c>
      <c r="G20" s="348">
        <f t="shared" si="7"/>
        <v>237</v>
      </c>
      <c r="H20" s="348">
        <f t="shared" si="7"/>
        <v>554</v>
      </c>
      <c r="I20" s="348">
        <f t="shared" si="7"/>
        <v>628</v>
      </c>
      <c r="J20" s="348">
        <f t="shared" si="7"/>
        <v>248</v>
      </c>
      <c r="K20" s="348">
        <f t="shared" si="7"/>
        <v>26</v>
      </c>
      <c r="L20" s="348">
        <f t="shared" si="7"/>
        <v>0</v>
      </c>
      <c r="M20" s="348">
        <f t="shared" si="7"/>
        <v>0</v>
      </c>
      <c r="N20" s="349">
        <f t="shared" si="7"/>
        <v>0</v>
      </c>
    </row>
    <row r="21" spans="1:14" ht="12" customHeight="1">
      <c r="A21" s="360"/>
      <c r="B21" s="339"/>
      <c r="C21" s="346"/>
      <c r="D21" s="347"/>
      <c r="E21" s="348"/>
      <c r="F21" s="348"/>
      <c r="G21" s="348"/>
      <c r="H21" s="348"/>
      <c r="I21" s="348"/>
      <c r="J21" s="348"/>
      <c r="K21" s="348"/>
      <c r="L21" s="348"/>
      <c r="M21" s="348"/>
      <c r="N21" s="349"/>
    </row>
    <row r="22" spans="1:14" ht="12" customHeight="1">
      <c r="A22" s="360"/>
      <c r="B22" s="363" t="s">
        <v>41</v>
      </c>
      <c r="C22" s="346" t="s">
        <v>10</v>
      </c>
      <c r="D22" s="347">
        <f>SUM(E22:N22)</f>
        <v>1120</v>
      </c>
      <c r="E22" s="348">
        <f aca="true" t="shared" si="8" ref="E22:N22">SUM(E23:E24)</f>
        <v>0</v>
      </c>
      <c r="F22" s="348">
        <f t="shared" si="8"/>
        <v>22</v>
      </c>
      <c r="G22" s="348">
        <f t="shared" si="8"/>
        <v>147</v>
      </c>
      <c r="H22" s="348">
        <f t="shared" si="8"/>
        <v>341</v>
      </c>
      <c r="I22" s="348">
        <f t="shared" si="8"/>
        <v>430</v>
      </c>
      <c r="J22" s="348">
        <f t="shared" si="8"/>
        <v>160</v>
      </c>
      <c r="K22" s="348">
        <f t="shared" si="8"/>
        <v>20</v>
      </c>
      <c r="L22" s="348">
        <f t="shared" si="8"/>
        <v>0</v>
      </c>
      <c r="M22" s="348">
        <f t="shared" si="8"/>
        <v>0</v>
      </c>
      <c r="N22" s="349">
        <f t="shared" si="8"/>
        <v>0</v>
      </c>
    </row>
    <row r="23" spans="1:14" ht="12" customHeight="1">
      <c r="A23" s="360"/>
      <c r="B23" s="363"/>
      <c r="C23" s="346" t="s">
        <v>11</v>
      </c>
      <c r="D23" s="347">
        <f>SUM(E23:N23)</f>
        <v>562</v>
      </c>
      <c r="E23" s="532">
        <v>0</v>
      </c>
      <c r="F23" s="532">
        <v>14</v>
      </c>
      <c r="G23" s="532">
        <v>81</v>
      </c>
      <c r="H23" s="532">
        <v>162</v>
      </c>
      <c r="I23" s="532">
        <v>217</v>
      </c>
      <c r="J23" s="532">
        <v>80</v>
      </c>
      <c r="K23" s="532">
        <v>8</v>
      </c>
      <c r="L23" s="532">
        <v>0</v>
      </c>
      <c r="M23" s="532">
        <v>0</v>
      </c>
      <c r="N23" s="533">
        <v>0</v>
      </c>
    </row>
    <row r="24" spans="1:14" ht="12" customHeight="1">
      <c r="A24" s="360"/>
      <c r="B24" s="363"/>
      <c r="C24" s="346" t="s">
        <v>12</v>
      </c>
      <c r="D24" s="347">
        <f>SUM(E24:N24)</f>
        <v>558</v>
      </c>
      <c r="E24" s="532">
        <v>0</v>
      </c>
      <c r="F24" s="532">
        <v>8</v>
      </c>
      <c r="G24" s="532">
        <v>66</v>
      </c>
      <c r="H24" s="532">
        <v>179</v>
      </c>
      <c r="I24" s="532">
        <v>213</v>
      </c>
      <c r="J24" s="532">
        <v>80</v>
      </c>
      <c r="K24" s="532">
        <v>12</v>
      </c>
      <c r="L24" s="532">
        <v>0</v>
      </c>
      <c r="M24" s="532">
        <v>0</v>
      </c>
      <c r="N24" s="533">
        <v>0</v>
      </c>
    </row>
    <row r="25" spans="1:14" ht="12" customHeight="1">
      <c r="A25" s="360"/>
      <c r="B25" s="363"/>
      <c r="C25" s="346"/>
      <c r="D25" s="347"/>
      <c r="E25" s="348"/>
      <c r="F25" s="348"/>
      <c r="G25" s="348"/>
      <c r="H25" s="348"/>
      <c r="I25" s="348"/>
      <c r="J25" s="348"/>
      <c r="K25" s="348"/>
      <c r="L25" s="348"/>
      <c r="M25" s="348"/>
      <c r="N25" s="349"/>
    </row>
    <row r="26" spans="1:14" ht="12" customHeight="1">
      <c r="A26" s="360"/>
      <c r="B26" s="363" t="s">
        <v>42</v>
      </c>
      <c r="C26" s="346" t="s">
        <v>10</v>
      </c>
      <c r="D26" s="347">
        <f>SUM(E26:N26)</f>
        <v>2168</v>
      </c>
      <c r="E26" s="348">
        <f aca="true" t="shared" si="9" ref="E26:N26">SUM(E27:E28)</f>
        <v>0</v>
      </c>
      <c r="F26" s="348">
        <f t="shared" si="9"/>
        <v>47</v>
      </c>
      <c r="G26" s="348">
        <f t="shared" si="9"/>
        <v>304</v>
      </c>
      <c r="H26" s="348">
        <f t="shared" si="9"/>
        <v>688</v>
      </c>
      <c r="I26" s="348">
        <f t="shared" si="9"/>
        <v>790</v>
      </c>
      <c r="J26" s="348">
        <f t="shared" si="9"/>
        <v>314</v>
      </c>
      <c r="K26" s="348">
        <f t="shared" si="9"/>
        <v>25</v>
      </c>
      <c r="L26" s="348">
        <f t="shared" si="9"/>
        <v>0</v>
      </c>
      <c r="M26" s="348">
        <f t="shared" si="9"/>
        <v>0</v>
      </c>
      <c r="N26" s="349">
        <f t="shared" si="9"/>
        <v>0</v>
      </c>
    </row>
    <row r="27" spans="1:14" ht="12" customHeight="1">
      <c r="A27" s="360"/>
      <c r="B27" s="351"/>
      <c r="C27" s="346" t="s">
        <v>11</v>
      </c>
      <c r="D27" s="347">
        <f>SUM(E27:N27)</f>
        <v>1073</v>
      </c>
      <c r="E27" s="532">
        <v>0</v>
      </c>
      <c r="F27" s="532">
        <v>22</v>
      </c>
      <c r="G27" s="532">
        <v>142</v>
      </c>
      <c r="H27" s="532">
        <v>336</v>
      </c>
      <c r="I27" s="532">
        <v>399</v>
      </c>
      <c r="J27" s="532">
        <v>160</v>
      </c>
      <c r="K27" s="532">
        <v>14</v>
      </c>
      <c r="L27" s="532">
        <v>0</v>
      </c>
      <c r="M27" s="532">
        <v>0</v>
      </c>
      <c r="N27" s="533">
        <v>0</v>
      </c>
    </row>
    <row r="28" spans="1:14" ht="12" customHeight="1">
      <c r="A28" s="360"/>
      <c r="B28" s="351"/>
      <c r="C28" s="346" t="s">
        <v>12</v>
      </c>
      <c r="D28" s="347">
        <f>SUM(E28:N28)</f>
        <v>1095</v>
      </c>
      <c r="E28" s="532">
        <v>0</v>
      </c>
      <c r="F28" s="532">
        <v>25</v>
      </c>
      <c r="G28" s="532">
        <v>162</v>
      </c>
      <c r="H28" s="532">
        <v>352</v>
      </c>
      <c r="I28" s="532">
        <v>391</v>
      </c>
      <c r="J28" s="532">
        <v>154</v>
      </c>
      <c r="K28" s="532">
        <v>11</v>
      </c>
      <c r="L28" s="532">
        <v>0</v>
      </c>
      <c r="M28" s="532">
        <v>0</v>
      </c>
      <c r="N28" s="533">
        <v>0</v>
      </c>
    </row>
    <row r="29" spans="1:14" ht="12" customHeight="1">
      <c r="A29" s="360"/>
      <c r="B29" s="339"/>
      <c r="C29" s="346"/>
      <c r="D29" s="347"/>
      <c r="E29" s="348"/>
      <c r="F29" s="348"/>
      <c r="G29" s="348"/>
      <c r="H29" s="348"/>
      <c r="I29" s="348"/>
      <c r="J29" s="348"/>
      <c r="K29" s="348"/>
      <c r="L29" s="348"/>
      <c r="M29" s="348"/>
      <c r="N29" s="349"/>
    </row>
    <row r="30" spans="1:14" ht="12" customHeight="1">
      <c r="A30" s="360"/>
      <c r="B30" s="363" t="s">
        <v>43</v>
      </c>
      <c r="C30" s="346" t="s">
        <v>10</v>
      </c>
      <c r="D30" s="347">
        <f>SUM(E30:N30)</f>
        <v>70</v>
      </c>
      <c r="E30" s="348">
        <f aca="true" t="shared" si="10" ref="E30:N30">SUM(E31:E32)</f>
        <v>0</v>
      </c>
      <c r="F30" s="348">
        <f t="shared" si="10"/>
        <v>1</v>
      </c>
      <c r="G30" s="348">
        <f t="shared" si="10"/>
        <v>13</v>
      </c>
      <c r="H30" s="348">
        <f t="shared" si="10"/>
        <v>18</v>
      </c>
      <c r="I30" s="348">
        <f t="shared" si="10"/>
        <v>25</v>
      </c>
      <c r="J30" s="348">
        <f t="shared" si="10"/>
        <v>8</v>
      </c>
      <c r="K30" s="348">
        <f t="shared" si="10"/>
        <v>5</v>
      </c>
      <c r="L30" s="348">
        <f t="shared" si="10"/>
        <v>0</v>
      </c>
      <c r="M30" s="348">
        <f t="shared" si="10"/>
        <v>0</v>
      </c>
      <c r="N30" s="349">
        <f t="shared" si="10"/>
        <v>0</v>
      </c>
    </row>
    <row r="31" spans="1:14" ht="12" customHeight="1">
      <c r="A31" s="360"/>
      <c r="B31" s="351"/>
      <c r="C31" s="346" t="s">
        <v>11</v>
      </c>
      <c r="D31" s="347">
        <f>SUM(E31:N31)</f>
        <v>43</v>
      </c>
      <c r="E31" s="532">
        <v>0</v>
      </c>
      <c r="F31" s="532">
        <v>1</v>
      </c>
      <c r="G31" s="532">
        <v>8</v>
      </c>
      <c r="H31" s="532">
        <v>13</v>
      </c>
      <c r="I31" s="532">
        <v>15</v>
      </c>
      <c r="J31" s="532">
        <v>3</v>
      </c>
      <c r="K31" s="532">
        <v>3</v>
      </c>
      <c r="L31" s="532">
        <v>0</v>
      </c>
      <c r="M31" s="532">
        <v>0</v>
      </c>
      <c r="N31" s="533">
        <v>0</v>
      </c>
    </row>
    <row r="32" spans="1:14" ht="12" customHeight="1">
      <c r="A32" s="360"/>
      <c r="B32" s="351"/>
      <c r="C32" s="346" t="s">
        <v>12</v>
      </c>
      <c r="D32" s="347">
        <f>SUM(E32:N32)</f>
        <v>27</v>
      </c>
      <c r="E32" s="532">
        <v>0</v>
      </c>
      <c r="F32" s="532">
        <v>0</v>
      </c>
      <c r="G32" s="532">
        <v>5</v>
      </c>
      <c r="H32" s="532">
        <v>5</v>
      </c>
      <c r="I32" s="532">
        <v>10</v>
      </c>
      <c r="J32" s="532">
        <v>5</v>
      </c>
      <c r="K32" s="532">
        <v>2</v>
      </c>
      <c r="L32" s="532">
        <v>0</v>
      </c>
      <c r="M32" s="532">
        <v>0</v>
      </c>
      <c r="N32" s="533">
        <v>0</v>
      </c>
    </row>
    <row r="33" spans="1:14" ht="12" customHeight="1">
      <c r="A33" s="360"/>
      <c r="B33" s="351"/>
      <c r="C33" s="346"/>
      <c r="D33" s="347"/>
      <c r="E33" s="348"/>
      <c r="F33" s="534"/>
      <c r="G33" s="534"/>
      <c r="H33" s="534"/>
      <c r="I33" s="534"/>
      <c r="J33" s="348"/>
      <c r="K33" s="534"/>
      <c r="L33" s="348"/>
      <c r="M33" s="348"/>
      <c r="N33" s="349"/>
    </row>
    <row r="34" spans="1:14" ht="12" customHeight="1">
      <c r="A34" s="360"/>
      <c r="B34" s="363" t="s">
        <v>476</v>
      </c>
      <c r="C34" s="346" t="s">
        <v>10</v>
      </c>
      <c r="D34" s="347">
        <f>SUM(E34:N34)</f>
        <v>103</v>
      </c>
      <c r="E34" s="348">
        <f aca="true" t="shared" si="11" ref="E34:N34">SUM(E35:E36)</f>
        <v>0</v>
      </c>
      <c r="F34" s="348">
        <f t="shared" si="11"/>
        <v>4</v>
      </c>
      <c r="G34" s="348">
        <f t="shared" si="11"/>
        <v>13</v>
      </c>
      <c r="H34" s="348">
        <f t="shared" si="11"/>
        <v>34</v>
      </c>
      <c r="I34" s="348">
        <f t="shared" si="11"/>
        <v>31</v>
      </c>
      <c r="J34" s="348">
        <f t="shared" si="11"/>
        <v>18</v>
      </c>
      <c r="K34" s="348">
        <f t="shared" si="11"/>
        <v>3</v>
      </c>
      <c r="L34" s="348">
        <f t="shared" si="11"/>
        <v>0</v>
      </c>
      <c r="M34" s="348">
        <f t="shared" si="11"/>
        <v>0</v>
      </c>
      <c r="N34" s="349">
        <f t="shared" si="11"/>
        <v>0</v>
      </c>
    </row>
    <row r="35" spans="1:14" ht="12" customHeight="1">
      <c r="A35" s="360"/>
      <c r="B35" s="351"/>
      <c r="C35" s="346" t="s">
        <v>11</v>
      </c>
      <c r="D35" s="347">
        <f>SUM(E35:N35)</f>
        <v>56</v>
      </c>
      <c r="E35" s="532">
        <v>0</v>
      </c>
      <c r="F35" s="532">
        <v>3</v>
      </c>
      <c r="G35" s="532">
        <v>9</v>
      </c>
      <c r="H35" s="532">
        <v>16</v>
      </c>
      <c r="I35" s="532">
        <v>17</v>
      </c>
      <c r="J35" s="532">
        <v>9</v>
      </c>
      <c r="K35" s="532">
        <v>2</v>
      </c>
      <c r="L35" s="532">
        <v>0</v>
      </c>
      <c r="M35" s="532">
        <v>0</v>
      </c>
      <c r="N35" s="533">
        <v>0</v>
      </c>
    </row>
    <row r="36" spans="1:14" ht="12" customHeight="1">
      <c r="A36" s="360"/>
      <c r="B36" s="351"/>
      <c r="C36" s="346" t="s">
        <v>12</v>
      </c>
      <c r="D36" s="347">
        <f>SUM(E36:N36)</f>
        <v>47</v>
      </c>
      <c r="E36" s="532">
        <v>0</v>
      </c>
      <c r="F36" s="532">
        <v>1</v>
      </c>
      <c r="G36" s="532">
        <v>4</v>
      </c>
      <c r="H36" s="532">
        <v>18</v>
      </c>
      <c r="I36" s="532">
        <v>14</v>
      </c>
      <c r="J36" s="532">
        <v>9</v>
      </c>
      <c r="K36" s="532">
        <v>1</v>
      </c>
      <c r="L36" s="532">
        <v>0</v>
      </c>
      <c r="M36" s="532">
        <v>0</v>
      </c>
      <c r="N36" s="533">
        <v>0</v>
      </c>
    </row>
    <row r="37" spans="1:14" ht="12" customHeight="1">
      <c r="A37" s="376"/>
      <c r="B37" s="392"/>
      <c r="C37" s="354"/>
      <c r="D37" s="355"/>
      <c r="E37" s="356"/>
      <c r="F37" s="356"/>
      <c r="G37" s="356"/>
      <c r="H37" s="356"/>
      <c r="I37" s="356"/>
      <c r="J37" s="356"/>
      <c r="K37" s="356"/>
      <c r="L37" s="356"/>
      <c r="M37" s="356"/>
      <c r="N37" s="357"/>
    </row>
    <row r="38" spans="1:14" ht="12" customHeight="1">
      <c r="A38" s="360"/>
      <c r="B38" s="339"/>
      <c r="C38" s="346"/>
      <c r="D38" s="347"/>
      <c r="E38" s="348"/>
      <c r="F38" s="348"/>
      <c r="G38" s="348"/>
      <c r="H38" s="348"/>
      <c r="I38" s="348"/>
      <c r="J38" s="348"/>
      <c r="K38" s="348"/>
      <c r="L38" s="348"/>
      <c r="M38" s="348"/>
      <c r="N38" s="349"/>
    </row>
    <row r="39" spans="1:14" ht="12" customHeight="1">
      <c r="A39" s="629" t="s">
        <v>475</v>
      </c>
      <c r="B39" s="631"/>
      <c r="C39" s="346" t="s">
        <v>10</v>
      </c>
      <c r="D39" s="347">
        <f>SUM(E39:N39)</f>
        <v>5790</v>
      </c>
      <c r="E39" s="348">
        <f aca="true" t="shared" si="12" ref="E39:N39">SUM(E40:E41)</f>
        <v>0</v>
      </c>
      <c r="F39" s="348">
        <f t="shared" si="12"/>
        <v>72</v>
      </c>
      <c r="G39" s="348">
        <f t="shared" si="12"/>
        <v>619</v>
      </c>
      <c r="H39" s="348">
        <f t="shared" si="12"/>
        <v>1742</v>
      </c>
      <c r="I39" s="348">
        <f t="shared" si="12"/>
        <v>2256</v>
      </c>
      <c r="J39" s="348">
        <f t="shared" si="12"/>
        <v>981</v>
      </c>
      <c r="K39" s="348">
        <f t="shared" si="12"/>
        <v>117</v>
      </c>
      <c r="L39" s="348">
        <f t="shared" si="12"/>
        <v>3</v>
      </c>
      <c r="M39" s="348">
        <f t="shared" si="12"/>
        <v>0</v>
      </c>
      <c r="N39" s="349">
        <f t="shared" si="12"/>
        <v>0</v>
      </c>
    </row>
    <row r="40" spans="1:14" ht="12" customHeight="1">
      <c r="A40" s="360"/>
      <c r="B40" s="339"/>
      <c r="C40" s="346" t="s">
        <v>11</v>
      </c>
      <c r="D40" s="347">
        <f>SUM(E40:N40)</f>
        <v>2982</v>
      </c>
      <c r="E40" s="348">
        <f aca="true" t="shared" si="13" ref="E40:N40">SUM(E44)</f>
        <v>0</v>
      </c>
      <c r="F40" s="348">
        <f t="shared" si="13"/>
        <v>36</v>
      </c>
      <c r="G40" s="348">
        <f t="shared" si="13"/>
        <v>319</v>
      </c>
      <c r="H40" s="348">
        <f t="shared" si="13"/>
        <v>870</v>
      </c>
      <c r="I40" s="348">
        <f t="shared" si="13"/>
        <v>1192</v>
      </c>
      <c r="J40" s="348">
        <f t="shared" si="13"/>
        <v>506</v>
      </c>
      <c r="K40" s="348">
        <f t="shared" si="13"/>
        <v>58</v>
      </c>
      <c r="L40" s="348">
        <f t="shared" si="13"/>
        <v>1</v>
      </c>
      <c r="M40" s="348">
        <f t="shared" si="13"/>
        <v>0</v>
      </c>
      <c r="N40" s="349">
        <f t="shared" si="13"/>
        <v>0</v>
      </c>
    </row>
    <row r="41" spans="1:14" ht="12" customHeight="1">
      <c r="A41" s="360"/>
      <c r="B41" s="339"/>
      <c r="C41" s="346" t="s">
        <v>12</v>
      </c>
      <c r="D41" s="347">
        <f>SUM(E41:N41)</f>
        <v>2808</v>
      </c>
      <c r="E41" s="348">
        <f aca="true" t="shared" si="14" ref="E41:N41">SUM(E45)</f>
        <v>0</v>
      </c>
      <c r="F41" s="348">
        <f t="shared" si="14"/>
        <v>36</v>
      </c>
      <c r="G41" s="348">
        <f t="shared" si="14"/>
        <v>300</v>
      </c>
      <c r="H41" s="348">
        <f t="shared" si="14"/>
        <v>872</v>
      </c>
      <c r="I41" s="348">
        <f t="shared" si="14"/>
        <v>1064</v>
      </c>
      <c r="J41" s="348">
        <f t="shared" si="14"/>
        <v>475</v>
      </c>
      <c r="K41" s="348">
        <f t="shared" si="14"/>
        <v>59</v>
      </c>
      <c r="L41" s="348">
        <f t="shared" si="14"/>
        <v>2</v>
      </c>
      <c r="M41" s="348">
        <f t="shared" si="14"/>
        <v>0</v>
      </c>
      <c r="N41" s="349">
        <f t="shared" si="14"/>
        <v>0</v>
      </c>
    </row>
    <row r="42" spans="1:14" ht="12" customHeight="1">
      <c r="A42" s="360"/>
      <c r="B42" s="339"/>
      <c r="C42" s="346"/>
      <c r="D42" s="347"/>
      <c r="E42" s="348"/>
      <c r="F42" s="348"/>
      <c r="G42" s="348"/>
      <c r="H42" s="348"/>
      <c r="I42" s="348"/>
      <c r="J42" s="348"/>
      <c r="K42" s="348"/>
      <c r="L42" s="348"/>
      <c r="M42" s="348"/>
      <c r="N42" s="349"/>
    </row>
    <row r="43" spans="1:14" ht="12" customHeight="1">
      <c r="A43" s="360"/>
      <c r="B43" s="363" t="s">
        <v>419</v>
      </c>
      <c r="C43" s="346" t="s">
        <v>10</v>
      </c>
      <c r="D43" s="347">
        <f>SUM(E43:N43)</f>
        <v>5790</v>
      </c>
      <c r="E43" s="348">
        <f aca="true" t="shared" si="15" ref="E43:N43">SUM(E44:E45)</f>
        <v>0</v>
      </c>
      <c r="F43" s="348">
        <f t="shared" si="15"/>
        <v>72</v>
      </c>
      <c r="G43" s="348">
        <f t="shared" si="15"/>
        <v>619</v>
      </c>
      <c r="H43" s="348">
        <f t="shared" si="15"/>
        <v>1742</v>
      </c>
      <c r="I43" s="348">
        <f t="shared" si="15"/>
        <v>2256</v>
      </c>
      <c r="J43" s="348">
        <f t="shared" si="15"/>
        <v>981</v>
      </c>
      <c r="K43" s="348">
        <f t="shared" si="15"/>
        <v>117</v>
      </c>
      <c r="L43" s="348">
        <f t="shared" si="15"/>
        <v>3</v>
      </c>
      <c r="M43" s="348">
        <f t="shared" si="15"/>
        <v>0</v>
      </c>
      <c r="N43" s="349">
        <f t="shared" si="15"/>
        <v>0</v>
      </c>
    </row>
    <row r="44" spans="1:14" ht="12" customHeight="1">
      <c r="A44" s="360"/>
      <c r="B44" s="351"/>
      <c r="C44" s="346" t="s">
        <v>11</v>
      </c>
      <c r="D44" s="347">
        <f>SUM(E44:N44)</f>
        <v>2982</v>
      </c>
      <c r="E44" s="348">
        <f aca="true" t="shared" si="16" ref="E44:N44">E48+E52+E56</f>
        <v>0</v>
      </c>
      <c r="F44" s="348">
        <f>F48+F52+F56</f>
        <v>36</v>
      </c>
      <c r="G44" s="348">
        <f t="shared" si="16"/>
        <v>319</v>
      </c>
      <c r="H44" s="348">
        <f t="shared" si="16"/>
        <v>870</v>
      </c>
      <c r="I44" s="348">
        <f t="shared" si="16"/>
        <v>1192</v>
      </c>
      <c r="J44" s="348">
        <f t="shared" si="16"/>
        <v>506</v>
      </c>
      <c r="K44" s="348">
        <f t="shared" si="16"/>
        <v>58</v>
      </c>
      <c r="L44" s="348">
        <f t="shared" si="16"/>
        <v>1</v>
      </c>
      <c r="M44" s="348">
        <f t="shared" si="16"/>
        <v>0</v>
      </c>
      <c r="N44" s="349">
        <f t="shared" si="16"/>
        <v>0</v>
      </c>
    </row>
    <row r="45" spans="1:14" ht="12" customHeight="1">
      <c r="A45" s="360"/>
      <c r="B45" s="351"/>
      <c r="C45" s="346" t="s">
        <v>12</v>
      </c>
      <c r="D45" s="347">
        <f>SUM(E45:N45)</f>
        <v>2808</v>
      </c>
      <c r="E45" s="348">
        <f aca="true" t="shared" si="17" ref="E45:N45">E49+E53+E57</f>
        <v>0</v>
      </c>
      <c r="F45" s="348">
        <f t="shared" si="17"/>
        <v>36</v>
      </c>
      <c r="G45" s="348">
        <f t="shared" si="17"/>
        <v>300</v>
      </c>
      <c r="H45" s="348">
        <f t="shared" si="17"/>
        <v>872</v>
      </c>
      <c r="I45" s="348">
        <f t="shared" si="17"/>
        <v>1064</v>
      </c>
      <c r="J45" s="348">
        <f t="shared" si="17"/>
        <v>475</v>
      </c>
      <c r="K45" s="348">
        <f t="shared" si="17"/>
        <v>59</v>
      </c>
      <c r="L45" s="348">
        <f t="shared" si="17"/>
        <v>2</v>
      </c>
      <c r="M45" s="348">
        <f t="shared" si="17"/>
        <v>0</v>
      </c>
      <c r="N45" s="349">
        <f t="shared" si="17"/>
        <v>0</v>
      </c>
    </row>
    <row r="46" spans="1:14" ht="12" customHeight="1">
      <c r="A46" s="360"/>
      <c r="B46" s="351"/>
      <c r="C46" s="346"/>
      <c r="D46" s="347"/>
      <c r="E46" s="348"/>
      <c r="F46" s="348"/>
      <c r="G46" s="348"/>
      <c r="H46" s="348"/>
      <c r="I46" s="348"/>
      <c r="J46" s="348"/>
      <c r="K46" s="348"/>
      <c r="L46" s="348"/>
      <c r="M46" s="348"/>
      <c r="N46" s="349"/>
    </row>
    <row r="47" spans="1:14" ht="12" customHeight="1">
      <c r="A47" s="360"/>
      <c r="B47" s="363" t="s">
        <v>658</v>
      </c>
      <c r="C47" s="346" t="s">
        <v>10</v>
      </c>
      <c r="D47" s="347">
        <f>SUM(E47:N47)</f>
        <v>2035</v>
      </c>
      <c r="E47" s="348">
        <f aca="true" t="shared" si="18" ref="E47:N47">SUM(E48:E49)</f>
        <v>0</v>
      </c>
      <c r="F47" s="348">
        <f t="shared" si="18"/>
        <v>16</v>
      </c>
      <c r="G47" s="348">
        <f t="shared" si="18"/>
        <v>227</v>
      </c>
      <c r="H47" s="348">
        <f t="shared" si="18"/>
        <v>620</v>
      </c>
      <c r="I47" s="348">
        <f t="shared" si="18"/>
        <v>778</v>
      </c>
      <c r="J47" s="348">
        <f t="shared" si="18"/>
        <v>350</v>
      </c>
      <c r="K47" s="348">
        <f t="shared" si="18"/>
        <v>43</v>
      </c>
      <c r="L47" s="348">
        <f t="shared" si="18"/>
        <v>1</v>
      </c>
      <c r="M47" s="348">
        <f t="shared" si="18"/>
        <v>0</v>
      </c>
      <c r="N47" s="349">
        <f t="shared" si="18"/>
        <v>0</v>
      </c>
    </row>
    <row r="48" spans="1:14" ht="12" customHeight="1">
      <c r="A48" s="360"/>
      <c r="B48" s="351"/>
      <c r="C48" s="346" t="s">
        <v>11</v>
      </c>
      <c r="D48" s="347">
        <f>SUM(E48:N48)</f>
        <v>1069</v>
      </c>
      <c r="E48" s="532">
        <v>0</v>
      </c>
      <c r="F48" s="532">
        <v>5</v>
      </c>
      <c r="G48" s="532">
        <v>111</v>
      </c>
      <c r="H48" s="532">
        <v>307</v>
      </c>
      <c r="I48" s="532">
        <v>434</v>
      </c>
      <c r="J48" s="532">
        <v>193</v>
      </c>
      <c r="K48" s="532">
        <v>18</v>
      </c>
      <c r="L48" s="532">
        <v>1</v>
      </c>
      <c r="M48" s="532">
        <v>0</v>
      </c>
      <c r="N48" s="533">
        <v>0</v>
      </c>
    </row>
    <row r="49" spans="1:14" ht="12" customHeight="1">
      <c r="A49" s="360"/>
      <c r="B49" s="351"/>
      <c r="C49" s="346" t="s">
        <v>12</v>
      </c>
      <c r="D49" s="347">
        <f>SUM(E49:N49)</f>
        <v>966</v>
      </c>
      <c r="E49" s="532">
        <v>0</v>
      </c>
      <c r="F49" s="532">
        <v>11</v>
      </c>
      <c r="G49" s="532">
        <v>116</v>
      </c>
      <c r="H49" s="532">
        <v>313</v>
      </c>
      <c r="I49" s="532">
        <v>344</v>
      </c>
      <c r="J49" s="532">
        <v>157</v>
      </c>
      <c r="K49" s="532">
        <v>25</v>
      </c>
      <c r="L49" s="532">
        <v>0</v>
      </c>
      <c r="M49" s="532">
        <v>0</v>
      </c>
      <c r="N49" s="533">
        <v>0</v>
      </c>
    </row>
    <row r="50" spans="1:14" ht="12" customHeight="1">
      <c r="A50" s="360"/>
      <c r="B50" s="351"/>
      <c r="C50" s="346"/>
      <c r="D50" s="347"/>
      <c r="E50" s="348"/>
      <c r="F50" s="348"/>
      <c r="G50" s="348"/>
      <c r="H50" s="348"/>
      <c r="I50" s="348"/>
      <c r="J50" s="348"/>
      <c r="K50" s="348"/>
      <c r="L50" s="348"/>
      <c r="M50" s="348"/>
      <c r="N50" s="349"/>
    </row>
    <row r="51" spans="1:14" ht="12" customHeight="1">
      <c r="A51" s="360"/>
      <c r="B51" s="363" t="s">
        <v>647</v>
      </c>
      <c r="C51" s="346" t="s">
        <v>10</v>
      </c>
      <c r="D51" s="347">
        <f>SUM(E51:N51)</f>
        <v>1935</v>
      </c>
      <c r="E51" s="348">
        <f aca="true" t="shared" si="19" ref="E51:N51">SUM(E52:E53)</f>
        <v>0</v>
      </c>
      <c r="F51" s="348">
        <f t="shared" si="19"/>
        <v>30</v>
      </c>
      <c r="G51" s="348">
        <f t="shared" si="19"/>
        <v>187</v>
      </c>
      <c r="H51" s="348">
        <f t="shared" si="19"/>
        <v>563</v>
      </c>
      <c r="I51" s="348">
        <f t="shared" si="19"/>
        <v>768</v>
      </c>
      <c r="J51" s="348">
        <f t="shared" si="19"/>
        <v>348</v>
      </c>
      <c r="K51" s="348">
        <f t="shared" si="19"/>
        <v>38</v>
      </c>
      <c r="L51" s="348">
        <f t="shared" si="19"/>
        <v>1</v>
      </c>
      <c r="M51" s="348">
        <f t="shared" si="19"/>
        <v>0</v>
      </c>
      <c r="N51" s="349">
        <f t="shared" si="19"/>
        <v>0</v>
      </c>
    </row>
    <row r="52" spans="1:14" ht="12" customHeight="1">
      <c r="A52" s="360"/>
      <c r="B52" s="351"/>
      <c r="C52" s="346" t="s">
        <v>11</v>
      </c>
      <c r="D52" s="347">
        <f>SUM(E52:N52)</f>
        <v>980</v>
      </c>
      <c r="E52" s="532">
        <v>0</v>
      </c>
      <c r="F52" s="532">
        <v>16</v>
      </c>
      <c r="G52" s="532">
        <v>92</v>
      </c>
      <c r="H52" s="532">
        <v>280</v>
      </c>
      <c r="I52" s="532">
        <v>394</v>
      </c>
      <c r="J52" s="532">
        <v>180</v>
      </c>
      <c r="K52" s="532">
        <v>18</v>
      </c>
      <c r="L52" s="532">
        <v>0</v>
      </c>
      <c r="M52" s="532">
        <v>0</v>
      </c>
      <c r="N52" s="533">
        <v>0</v>
      </c>
    </row>
    <row r="53" spans="1:14" ht="12" customHeight="1">
      <c r="A53" s="360"/>
      <c r="B53" s="351"/>
      <c r="C53" s="346" t="s">
        <v>12</v>
      </c>
      <c r="D53" s="347">
        <f>SUM(E53:N53)</f>
        <v>955</v>
      </c>
      <c r="E53" s="532">
        <v>0</v>
      </c>
      <c r="F53" s="532">
        <v>14</v>
      </c>
      <c r="G53" s="532">
        <v>95</v>
      </c>
      <c r="H53" s="532">
        <v>283</v>
      </c>
      <c r="I53" s="532">
        <v>374</v>
      </c>
      <c r="J53" s="532">
        <v>168</v>
      </c>
      <c r="K53" s="532">
        <v>20</v>
      </c>
      <c r="L53" s="532">
        <v>1</v>
      </c>
      <c r="M53" s="532">
        <v>0</v>
      </c>
      <c r="N53" s="533">
        <v>0</v>
      </c>
    </row>
    <row r="54" spans="1:14" ht="12" customHeight="1">
      <c r="A54" s="360"/>
      <c r="B54" s="351"/>
      <c r="C54" s="346"/>
      <c r="D54" s="347"/>
      <c r="E54" s="348"/>
      <c r="F54" s="535"/>
      <c r="G54" s="535"/>
      <c r="H54" s="535"/>
      <c r="I54" s="535"/>
      <c r="J54" s="535"/>
      <c r="K54" s="535"/>
      <c r="L54" s="535"/>
      <c r="M54" s="348"/>
      <c r="N54" s="349"/>
    </row>
    <row r="55" spans="1:14" ht="12" customHeight="1">
      <c r="A55" s="360"/>
      <c r="B55" s="363" t="s">
        <v>648</v>
      </c>
      <c r="C55" s="346" t="s">
        <v>10</v>
      </c>
      <c r="D55" s="347">
        <f>SUM(E55:N55)</f>
        <v>1820</v>
      </c>
      <c r="E55" s="348">
        <f aca="true" t="shared" si="20" ref="E55:N55">SUM(E56:E57)</f>
        <v>0</v>
      </c>
      <c r="F55" s="348">
        <f t="shared" si="20"/>
        <v>26</v>
      </c>
      <c r="G55" s="348">
        <f t="shared" si="20"/>
        <v>205</v>
      </c>
      <c r="H55" s="348">
        <f t="shared" si="20"/>
        <v>559</v>
      </c>
      <c r="I55" s="348">
        <f t="shared" si="20"/>
        <v>710</v>
      </c>
      <c r="J55" s="348">
        <f t="shared" si="20"/>
        <v>283</v>
      </c>
      <c r="K55" s="348">
        <f t="shared" si="20"/>
        <v>36</v>
      </c>
      <c r="L55" s="348">
        <f t="shared" si="20"/>
        <v>1</v>
      </c>
      <c r="M55" s="348">
        <f t="shared" si="20"/>
        <v>0</v>
      </c>
      <c r="N55" s="349">
        <f t="shared" si="20"/>
        <v>0</v>
      </c>
    </row>
    <row r="56" spans="1:14" ht="12" customHeight="1">
      <c r="A56" s="360"/>
      <c r="B56" s="351"/>
      <c r="C56" s="346" t="s">
        <v>11</v>
      </c>
      <c r="D56" s="347">
        <f>SUM(E56:N56)</f>
        <v>933</v>
      </c>
      <c r="E56" s="532">
        <v>0</v>
      </c>
      <c r="F56" s="532">
        <v>15</v>
      </c>
      <c r="G56" s="532">
        <v>116</v>
      </c>
      <c r="H56" s="532">
        <v>283</v>
      </c>
      <c r="I56" s="532">
        <v>364</v>
      </c>
      <c r="J56" s="532">
        <v>133</v>
      </c>
      <c r="K56" s="532">
        <v>22</v>
      </c>
      <c r="L56" s="532">
        <v>0</v>
      </c>
      <c r="M56" s="532">
        <v>0</v>
      </c>
      <c r="N56" s="533">
        <v>0</v>
      </c>
    </row>
    <row r="57" spans="1:14" ht="12" customHeight="1">
      <c r="A57" s="360"/>
      <c r="B57" s="351"/>
      <c r="C57" s="346" t="s">
        <v>12</v>
      </c>
      <c r="D57" s="347">
        <f>SUM(E57:N57)</f>
        <v>887</v>
      </c>
      <c r="E57" s="532">
        <v>0</v>
      </c>
      <c r="F57" s="532">
        <v>11</v>
      </c>
      <c r="G57" s="532">
        <v>89</v>
      </c>
      <c r="H57" s="532">
        <v>276</v>
      </c>
      <c r="I57" s="532">
        <v>346</v>
      </c>
      <c r="J57" s="532">
        <v>150</v>
      </c>
      <c r="K57" s="532">
        <v>14</v>
      </c>
      <c r="L57" s="532">
        <v>1</v>
      </c>
      <c r="M57" s="532">
        <v>0</v>
      </c>
      <c r="N57" s="533">
        <v>0</v>
      </c>
    </row>
    <row r="58" spans="1:14" ht="12" customHeight="1">
      <c r="A58" s="376"/>
      <c r="B58" s="353"/>
      <c r="C58" s="354"/>
      <c r="D58" s="355"/>
      <c r="E58" s="356"/>
      <c r="F58" s="536"/>
      <c r="G58" s="536"/>
      <c r="H58" s="536"/>
      <c r="I58" s="536"/>
      <c r="J58" s="536"/>
      <c r="K58" s="536"/>
      <c r="L58" s="536"/>
      <c r="M58" s="356"/>
      <c r="N58" s="357"/>
    </row>
    <row r="59" spans="1:14" ht="12" customHeight="1">
      <c r="A59" s="360"/>
      <c r="B59" s="351"/>
      <c r="C59" s="346"/>
      <c r="D59" s="347"/>
      <c r="E59" s="348"/>
      <c r="F59" s="535"/>
      <c r="G59" s="535"/>
      <c r="H59" s="535"/>
      <c r="I59" s="535"/>
      <c r="J59" s="535"/>
      <c r="K59" s="535"/>
      <c r="L59" s="535"/>
      <c r="M59" s="348"/>
      <c r="N59" s="349"/>
    </row>
    <row r="60" spans="1:14" ht="12" customHeight="1">
      <c r="A60" s="632" t="s">
        <v>489</v>
      </c>
      <c r="B60" s="633"/>
      <c r="C60" s="346" t="s">
        <v>10</v>
      </c>
      <c r="D60" s="347">
        <f>SUM(E60:N60)</f>
        <v>4071</v>
      </c>
      <c r="E60" s="348">
        <f aca="true" t="shared" si="21" ref="E60:N60">SUM(E61:E62)</f>
        <v>0</v>
      </c>
      <c r="F60" s="348">
        <f t="shared" si="21"/>
        <v>57</v>
      </c>
      <c r="G60" s="348">
        <f t="shared" si="21"/>
        <v>492</v>
      </c>
      <c r="H60" s="348">
        <f t="shared" si="21"/>
        <v>1295</v>
      </c>
      <c r="I60" s="348">
        <f t="shared" si="21"/>
        <v>1573</v>
      </c>
      <c r="J60" s="348">
        <f t="shared" si="21"/>
        <v>575</v>
      </c>
      <c r="K60" s="348">
        <f t="shared" si="21"/>
        <v>77</v>
      </c>
      <c r="L60" s="348">
        <f t="shared" si="21"/>
        <v>2</v>
      </c>
      <c r="M60" s="348">
        <f t="shared" si="21"/>
        <v>0</v>
      </c>
      <c r="N60" s="349">
        <f t="shared" si="21"/>
        <v>0</v>
      </c>
    </row>
    <row r="61" spans="1:14" ht="12" customHeight="1">
      <c r="A61" s="360"/>
      <c r="B61" s="351"/>
      <c r="C61" s="346" t="s">
        <v>11</v>
      </c>
      <c r="D61" s="347">
        <f>SUM(E61:N61)</f>
        <v>2070</v>
      </c>
      <c r="E61" s="348">
        <f>E65+E69+'4(4)'!E6+'4(4)'!E10+'4(4)'!E14+'4(4)'!E18+'4(4)'!E22+'4(4)'!E26+'4(4)'!E30+'4(4)'!E34</f>
        <v>0</v>
      </c>
      <c r="F61" s="348">
        <f>F65+F69+'4(4)'!F6+'4(4)'!F10+'4(4)'!F14+'4(4)'!F18+'4(4)'!F22+'4(4)'!F26+'4(4)'!F30+'4(4)'!F34</f>
        <v>25</v>
      </c>
      <c r="G61" s="348">
        <f>G65+G69+'4(4)'!G6+'4(4)'!G10+'4(4)'!G14+'4(4)'!G18+'4(4)'!G22+'4(4)'!G26+'4(4)'!G30+'4(4)'!G34</f>
        <v>264</v>
      </c>
      <c r="H61" s="348">
        <f>H65+H69+'4(4)'!H6+'4(4)'!H10+'4(4)'!H14+'4(4)'!H18+'4(4)'!H22+'4(4)'!H26+'4(4)'!H30+'4(4)'!H34</f>
        <v>673</v>
      </c>
      <c r="I61" s="348">
        <f>I65+I69+'4(4)'!I6+'4(4)'!I10+'4(4)'!I14+'4(4)'!I18+'4(4)'!I22+'4(4)'!I26+'4(4)'!I30+'4(4)'!I34</f>
        <v>787</v>
      </c>
      <c r="J61" s="348">
        <f>J65+J69+'4(4)'!J6+'4(4)'!J10+'4(4)'!J14+'4(4)'!J18+'4(4)'!J22+'4(4)'!J26+'4(4)'!J30+'4(4)'!J34</f>
        <v>282</v>
      </c>
      <c r="K61" s="348">
        <f>K65+K69+'4(4)'!K6+'4(4)'!K10+'4(4)'!K14+'4(4)'!K18+'4(4)'!K22+'4(4)'!K26+'4(4)'!K30+'4(4)'!K34</f>
        <v>38</v>
      </c>
      <c r="L61" s="348">
        <f>L65+L69+'4(4)'!L6+'4(4)'!L10+'4(4)'!L14+'4(4)'!L18+'4(4)'!L22+'4(4)'!L26+'4(4)'!L30+'4(4)'!L34</f>
        <v>1</v>
      </c>
      <c r="M61" s="348">
        <f>M65+M69+'4(4)'!M6+'4(4)'!M10+'4(4)'!M14+'4(4)'!M18+'4(4)'!M22+'4(4)'!M26+'4(4)'!M30+'4(4)'!M34</f>
        <v>0</v>
      </c>
      <c r="N61" s="349">
        <f>N65+N69+'4(4)'!N6+'4(4)'!N10+'4(4)'!N14+'4(4)'!N18+'4(4)'!N22+'4(4)'!N26+'4(4)'!N30+'4(4)'!N34</f>
        <v>0</v>
      </c>
    </row>
    <row r="62" spans="1:14" ht="12" customHeight="1">
      <c r="A62" s="360"/>
      <c r="B62" s="351"/>
      <c r="C62" s="346" t="s">
        <v>12</v>
      </c>
      <c r="D62" s="347">
        <f>SUM(E62:N62)</f>
        <v>2001</v>
      </c>
      <c r="E62" s="348">
        <f>E66+E70+'4(4)'!E7+'4(4)'!E11+'4(4)'!E15+'4(4)'!E19+'4(4)'!E23+'4(4)'!E27+'4(4)'!E31+'4(4)'!E35</f>
        <v>0</v>
      </c>
      <c r="F62" s="348">
        <f>F66+F70+'4(4)'!F7+'4(4)'!F11+'4(4)'!F15+'4(4)'!F19+'4(4)'!F23+'4(4)'!F27+'4(4)'!F31+'4(4)'!F35</f>
        <v>32</v>
      </c>
      <c r="G62" s="348">
        <f>G66+G70+'4(4)'!G7+'4(4)'!G11+'4(4)'!G15+'4(4)'!G19+'4(4)'!G23+'4(4)'!G27+'4(4)'!G31+'4(4)'!G35</f>
        <v>228</v>
      </c>
      <c r="H62" s="348">
        <f>H66+H70+'4(4)'!H7+'4(4)'!H11+'4(4)'!H15+'4(4)'!H19+'4(4)'!H23+'4(4)'!H27+'4(4)'!H31+'4(4)'!H35</f>
        <v>622</v>
      </c>
      <c r="I62" s="348">
        <f>I66+I70+'4(4)'!I7+'4(4)'!I11+'4(4)'!I15+'4(4)'!I19+'4(4)'!I23+'4(4)'!I27+'4(4)'!I31+'4(4)'!I35</f>
        <v>786</v>
      </c>
      <c r="J62" s="348">
        <f>J66+J70+'4(4)'!J7+'4(4)'!J11+'4(4)'!J15+'4(4)'!J19+'4(4)'!J23+'4(4)'!J27+'4(4)'!J31+'4(4)'!J35</f>
        <v>293</v>
      </c>
      <c r="K62" s="348">
        <f>K66+K70+'4(4)'!K7+'4(4)'!K11+'4(4)'!K15+'4(4)'!K19+'4(4)'!K23+'4(4)'!K27+'4(4)'!K31+'4(4)'!K35</f>
        <v>39</v>
      </c>
      <c r="L62" s="348">
        <f>L66+L70+'4(4)'!L7+'4(4)'!L11+'4(4)'!L15+'4(4)'!L19+'4(4)'!L23+'4(4)'!L27+'4(4)'!L31+'4(4)'!L35</f>
        <v>1</v>
      </c>
      <c r="M62" s="348">
        <f>M66+M70+'4(4)'!M7+'4(4)'!M11+'4(4)'!M15+'4(4)'!M19+'4(4)'!M23+'4(4)'!M27+'4(4)'!M31+'4(4)'!M35</f>
        <v>0</v>
      </c>
      <c r="N62" s="349">
        <f>N66+N70+'4(4)'!N7+'4(4)'!N11+'4(4)'!N15+'4(4)'!N19+'4(4)'!N23+'4(4)'!N27+'4(4)'!N31+'4(4)'!N35</f>
        <v>0</v>
      </c>
    </row>
    <row r="63" spans="1:14" ht="12" customHeight="1">
      <c r="A63" s="360"/>
      <c r="B63" s="351"/>
      <c r="C63" s="346"/>
      <c r="D63" s="347"/>
      <c r="E63" s="348"/>
      <c r="F63" s="348"/>
      <c r="G63" s="348"/>
      <c r="H63" s="348"/>
      <c r="I63" s="348"/>
      <c r="J63" s="348"/>
      <c r="K63" s="348"/>
      <c r="L63" s="348"/>
      <c r="M63" s="348"/>
      <c r="N63" s="349"/>
    </row>
    <row r="64" spans="1:14" ht="12" customHeight="1">
      <c r="A64" s="360"/>
      <c r="B64" s="363" t="s">
        <v>47</v>
      </c>
      <c r="C64" s="346" t="s">
        <v>10</v>
      </c>
      <c r="D64" s="347">
        <f>SUM(E64:N64)</f>
        <v>782</v>
      </c>
      <c r="E64" s="348">
        <f aca="true" t="shared" si="22" ref="E64:N64">SUM(E65:E66)</f>
        <v>0</v>
      </c>
      <c r="F64" s="348">
        <f t="shared" si="22"/>
        <v>9</v>
      </c>
      <c r="G64" s="348">
        <f t="shared" si="22"/>
        <v>93</v>
      </c>
      <c r="H64" s="348">
        <f t="shared" si="22"/>
        <v>256</v>
      </c>
      <c r="I64" s="348">
        <f t="shared" si="22"/>
        <v>292</v>
      </c>
      <c r="J64" s="348">
        <f t="shared" si="22"/>
        <v>117</v>
      </c>
      <c r="K64" s="348">
        <f t="shared" si="22"/>
        <v>14</v>
      </c>
      <c r="L64" s="348">
        <f t="shared" si="22"/>
        <v>1</v>
      </c>
      <c r="M64" s="348">
        <f t="shared" si="22"/>
        <v>0</v>
      </c>
      <c r="N64" s="349">
        <f t="shared" si="22"/>
        <v>0</v>
      </c>
    </row>
    <row r="65" spans="1:14" ht="12" customHeight="1">
      <c r="A65" s="360"/>
      <c r="B65" s="363"/>
      <c r="C65" s="346" t="s">
        <v>11</v>
      </c>
      <c r="D65" s="347">
        <f>SUM(E65:N65)</f>
        <v>381</v>
      </c>
      <c r="E65" s="532">
        <v>0</v>
      </c>
      <c r="F65" s="532">
        <v>3</v>
      </c>
      <c r="G65" s="532">
        <v>44</v>
      </c>
      <c r="H65" s="532">
        <v>131</v>
      </c>
      <c r="I65" s="532">
        <v>138</v>
      </c>
      <c r="J65" s="532">
        <v>57</v>
      </c>
      <c r="K65" s="532">
        <v>7</v>
      </c>
      <c r="L65" s="532">
        <v>1</v>
      </c>
      <c r="M65" s="532">
        <v>0</v>
      </c>
      <c r="N65" s="533">
        <v>0</v>
      </c>
    </row>
    <row r="66" spans="1:14" ht="12" customHeight="1">
      <c r="A66" s="360"/>
      <c r="B66" s="363"/>
      <c r="C66" s="346" t="s">
        <v>12</v>
      </c>
      <c r="D66" s="347">
        <f>SUM(E66:N66)</f>
        <v>401</v>
      </c>
      <c r="E66" s="532">
        <v>0</v>
      </c>
      <c r="F66" s="532">
        <v>6</v>
      </c>
      <c r="G66" s="532">
        <v>49</v>
      </c>
      <c r="H66" s="532">
        <v>125</v>
      </c>
      <c r="I66" s="532">
        <v>154</v>
      </c>
      <c r="J66" s="532">
        <v>60</v>
      </c>
      <c r="K66" s="532">
        <v>7</v>
      </c>
      <c r="L66" s="532">
        <v>0</v>
      </c>
      <c r="M66" s="532">
        <v>0</v>
      </c>
      <c r="N66" s="533">
        <v>0</v>
      </c>
    </row>
    <row r="67" spans="1:14" ht="12" customHeight="1">
      <c r="A67" s="360"/>
      <c r="B67" s="339"/>
      <c r="C67" s="346"/>
      <c r="D67" s="347"/>
      <c r="E67" s="348"/>
      <c r="F67" s="348"/>
      <c r="G67" s="348"/>
      <c r="H67" s="348"/>
      <c r="I67" s="348"/>
      <c r="J67" s="348"/>
      <c r="K67" s="348"/>
      <c r="L67" s="348"/>
      <c r="M67" s="348"/>
      <c r="N67" s="349"/>
    </row>
    <row r="68" spans="1:14" ht="12" customHeight="1">
      <c r="A68" s="393"/>
      <c r="B68" s="363" t="s">
        <v>48</v>
      </c>
      <c r="C68" s="346" t="s">
        <v>10</v>
      </c>
      <c r="D68" s="347">
        <f>SUM(E68:N68)</f>
        <v>1068</v>
      </c>
      <c r="E68" s="348">
        <f aca="true" t="shared" si="23" ref="E68:N68">SUM(E69:E70)</f>
        <v>0</v>
      </c>
      <c r="F68" s="348">
        <f t="shared" si="23"/>
        <v>20</v>
      </c>
      <c r="G68" s="348">
        <f t="shared" si="23"/>
        <v>120</v>
      </c>
      <c r="H68" s="348">
        <f t="shared" si="23"/>
        <v>347</v>
      </c>
      <c r="I68" s="348">
        <f t="shared" si="23"/>
        <v>407</v>
      </c>
      <c r="J68" s="348">
        <f t="shared" si="23"/>
        <v>158</v>
      </c>
      <c r="K68" s="348">
        <f t="shared" si="23"/>
        <v>16</v>
      </c>
      <c r="L68" s="348">
        <f t="shared" si="23"/>
        <v>0</v>
      </c>
      <c r="M68" s="348">
        <f t="shared" si="23"/>
        <v>0</v>
      </c>
      <c r="N68" s="349">
        <f t="shared" si="23"/>
        <v>0</v>
      </c>
    </row>
    <row r="69" spans="1:14" s="367" customFormat="1" ht="12" customHeight="1">
      <c r="A69" s="360"/>
      <c r="B69" s="363"/>
      <c r="C69" s="346" t="s">
        <v>11</v>
      </c>
      <c r="D69" s="347">
        <f>SUM(E69:N69)</f>
        <v>547</v>
      </c>
      <c r="E69" s="532">
        <v>0</v>
      </c>
      <c r="F69" s="532">
        <v>9</v>
      </c>
      <c r="G69" s="532">
        <v>66</v>
      </c>
      <c r="H69" s="532">
        <v>176</v>
      </c>
      <c r="I69" s="532">
        <v>212</v>
      </c>
      <c r="J69" s="532">
        <v>77</v>
      </c>
      <c r="K69" s="532">
        <v>7</v>
      </c>
      <c r="L69" s="532">
        <v>0</v>
      </c>
      <c r="M69" s="532">
        <v>0</v>
      </c>
      <c r="N69" s="533">
        <v>0</v>
      </c>
    </row>
    <row r="70" spans="1:14" s="367" customFormat="1" ht="12" customHeight="1">
      <c r="A70" s="360"/>
      <c r="B70" s="363"/>
      <c r="C70" s="346" t="s">
        <v>12</v>
      </c>
      <c r="D70" s="347">
        <f>SUM(E70:N70)</f>
        <v>521</v>
      </c>
      <c r="E70" s="532">
        <v>0</v>
      </c>
      <c r="F70" s="532">
        <v>11</v>
      </c>
      <c r="G70" s="532">
        <v>54</v>
      </c>
      <c r="H70" s="532">
        <v>171</v>
      </c>
      <c r="I70" s="532">
        <v>195</v>
      </c>
      <c r="J70" s="532">
        <v>81</v>
      </c>
      <c r="K70" s="532">
        <v>9</v>
      </c>
      <c r="L70" s="532">
        <v>0</v>
      </c>
      <c r="M70" s="532">
        <v>0</v>
      </c>
      <c r="N70" s="533">
        <v>0</v>
      </c>
    </row>
    <row r="71" spans="1:14" s="367" customFormat="1" ht="12" customHeight="1">
      <c r="A71" s="360"/>
      <c r="B71" s="351"/>
      <c r="C71" s="346"/>
      <c r="D71" s="364"/>
      <c r="E71" s="382"/>
      <c r="F71" s="382"/>
      <c r="G71" s="382"/>
      <c r="H71" s="382"/>
      <c r="I71" s="382"/>
      <c r="J71" s="382"/>
      <c r="K71" s="382"/>
      <c r="L71" s="382"/>
      <c r="M71" s="382"/>
      <c r="N71" s="349"/>
    </row>
    <row r="72" spans="1:14" s="367" customFormat="1" ht="12" customHeight="1">
      <c r="A72" s="396"/>
      <c r="B72" s="397"/>
      <c r="C72" s="341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</row>
    <row r="73" spans="1:14" ht="12" customHeight="1">
      <c r="A73" s="367"/>
      <c r="B73" s="367"/>
      <c r="C73" s="394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</row>
    <row r="74" spans="2:14" ht="12" customHeight="1">
      <c r="B74" s="339"/>
      <c r="C74" s="394"/>
      <c r="D74" s="358"/>
      <c r="E74" s="358"/>
      <c r="F74" s="358"/>
      <c r="G74" s="358"/>
      <c r="H74" s="399" t="s">
        <v>703</v>
      </c>
      <c r="I74" s="358"/>
      <c r="J74" s="358"/>
      <c r="K74" s="358"/>
      <c r="L74" s="358"/>
      <c r="M74" s="358"/>
      <c r="N74" s="358"/>
    </row>
    <row r="75" spans="2:14" ht="12" customHeight="1">
      <c r="B75" s="339"/>
      <c r="C75" s="394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</row>
    <row r="76" spans="2:14" ht="12" customHeight="1">
      <c r="B76" s="339"/>
      <c r="C76" s="394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</row>
    <row r="77" spans="2:14" ht="12" customHeight="1">
      <c r="B77" s="339"/>
      <c r="C77" s="394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</row>
    <row r="78" spans="2:14" ht="12" customHeight="1">
      <c r="B78" s="339"/>
      <c r="C78" s="394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</row>
    <row r="79" spans="2:15" ht="12" customHeight="1">
      <c r="B79" s="339"/>
      <c r="C79" s="394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</row>
    <row r="80" spans="2:15" ht="12" customHeight="1">
      <c r="B80" s="367"/>
      <c r="C80" s="394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</row>
    <row r="81" spans="2:15" ht="12" customHeight="1">
      <c r="B81" s="367"/>
      <c r="C81" s="394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</row>
    <row r="82" spans="2:14" ht="12" customHeight="1">
      <c r="B82" s="367"/>
      <c r="C82" s="394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</row>
    <row r="83" spans="2:14" ht="12" customHeight="1">
      <c r="B83" s="339"/>
      <c r="C83" s="394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</row>
    <row r="84" spans="2:14" ht="12" customHeight="1">
      <c r="B84" s="351"/>
      <c r="C84" s="394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</row>
    <row r="85" spans="2:14" ht="12" customHeight="1">
      <c r="B85" s="351"/>
      <c r="C85" s="394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</row>
    <row r="86" spans="2:14" ht="12" customHeight="1">
      <c r="B86" s="339"/>
      <c r="C86" s="394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</row>
    <row r="87" spans="2:14" ht="12" customHeight="1">
      <c r="B87" s="351"/>
      <c r="C87" s="394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</row>
    <row r="88" spans="2:14" ht="12" customHeight="1">
      <c r="B88" s="351"/>
      <c r="C88" s="394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</row>
    <row r="89" spans="2:14" ht="12" customHeight="1">
      <c r="B89" s="339"/>
      <c r="C89" s="394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</row>
    <row r="90" spans="2:14" ht="12" customHeight="1">
      <c r="B90" s="351"/>
      <c r="C90" s="394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</row>
    <row r="91" spans="2:14" ht="12" customHeight="1">
      <c r="B91" s="351"/>
      <c r="C91" s="394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</row>
    <row r="92" spans="2:14" ht="12" customHeight="1">
      <c r="B92" s="339"/>
      <c r="C92" s="394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</row>
    <row r="93" spans="2:14" ht="12" customHeight="1">
      <c r="B93" s="351"/>
      <c r="C93" s="394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</row>
    <row r="94" spans="2:14" ht="12" customHeight="1">
      <c r="B94" s="351"/>
      <c r="C94" s="394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</row>
    <row r="95" spans="2:14" ht="12" customHeight="1">
      <c r="B95" s="339"/>
      <c r="C95" s="394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</row>
    <row r="96" spans="2:14" ht="12" customHeight="1">
      <c r="B96" s="351"/>
      <c r="C96" s="394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</row>
    <row r="97" spans="2:14" ht="12" customHeight="1">
      <c r="B97" s="351"/>
      <c r="C97" s="394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</row>
    <row r="98" spans="2:14" ht="12" customHeight="1">
      <c r="B98" s="339"/>
      <c r="C98" s="394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</row>
    <row r="99" spans="2:14" ht="12" customHeight="1">
      <c r="B99" s="351"/>
      <c r="C99" s="394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</row>
    <row r="100" spans="2:14" ht="12" customHeight="1">
      <c r="B100" s="351"/>
      <c r="C100" s="394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</row>
    <row r="101" spans="2:14" ht="12" customHeight="1">
      <c r="B101" s="339"/>
      <c r="C101" s="394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</row>
    <row r="102" spans="2:14" ht="12" customHeight="1">
      <c r="B102" s="339"/>
      <c r="C102" s="394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</row>
    <row r="103" spans="2:14" ht="12" customHeight="1">
      <c r="B103" s="339"/>
      <c r="C103" s="394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</row>
    <row r="104" spans="2:14" ht="12" customHeight="1">
      <c r="B104" s="339"/>
      <c r="C104" s="394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</row>
    <row r="105" spans="2:14" ht="12" customHeight="1">
      <c r="B105" s="351"/>
      <c r="C105" s="394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</row>
    <row r="106" spans="2:14" ht="12" customHeight="1">
      <c r="B106" s="351"/>
      <c r="C106" s="394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</row>
    <row r="107" spans="2:14" ht="12" customHeight="1">
      <c r="B107" s="339"/>
      <c r="C107" s="394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</row>
    <row r="108" spans="2:14" ht="12" customHeight="1">
      <c r="B108" s="351"/>
      <c r="C108" s="394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</row>
    <row r="109" spans="2:14" ht="12" customHeight="1">
      <c r="B109" s="351"/>
      <c r="C109" s="394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</row>
    <row r="110" spans="2:14" ht="12" customHeight="1">
      <c r="B110" s="339"/>
      <c r="C110" s="394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</row>
    <row r="111" spans="2:14" ht="12" customHeight="1">
      <c r="B111" s="351"/>
      <c r="C111" s="394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</row>
    <row r="112" spans="2:14" ht="12" customHeight="1">
      <c r="B112" s="351"/>
      <c r="C112" s="394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</row>
    <row r="113" spans="2:14" ht="12" customHeight="1">
      <c r="B113" s="339"/>
      <c r="C113" s="394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</row>
    <row r="114" spans="2:14" ht="12" customHeight="1">
      <c r="B114" s="351"/>
      <c r="C114" s="394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</row>
    <row r="115" spans="2:14" ht="12" customHeight="1">
      <c r="B115" s="351"/>
      <c r="C115" s="394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</row>
    <row r="116" spans="2:14" ht="12" customHeight="1">
      <c r="B116" s="339"/>
      <c r="C116" s="394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</row>
    <row r="117" spans="2:14" ht="12" customHeight="1">
      <c r="B117" s="351"/>
      <c r="C117" s="394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</row>
    <row r="118" spans="2:14" ht="12" customHeight="1">
      <c r="B118" s="351"/>
      <c r="C118" s="394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</row>
    <row r="119" spans="2:14" ht="12" customHeight="1">
      <c r="B119" s="339"/>
      <c r="C119" s="394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</row>
    <row r="120" spans="2:14" ht="12" customHeight="1">
      <c r="B120" s="351"/>
      <c r="C120" s="394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</row>
    <row r="121" spans="2:14" ht="12" customHeight="1">
      <c r="B121" s="351"/>
      <c r="C121" s="394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</row>
    <row r="122" spans="2:14" ht="12" customHeight="1">
      <c r="B122" s="339"/>
      <c r="C122" s="394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</row>
    <row r="123" spans="2:14" ht="12" customHeight="1">
      <c r="B123" s="351"/>
      <c r="C123" s="394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</row>
    <row r="124" spans="2:14" ht="12" customHeight="1">
      <c r="B124" s="351"/>
      <c r="C124" s="394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</row>
    <row r="125" spans="2:14" ht="12" customHeight="1">
      <c r="B125" s="339"/>
      <c r="C125" s="394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</row>
    <row r="126" spans="2:14" ht="12" customHeight="1">
      <c r="B126" s="351"/>
      <c r="C126" s="394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</row>
    <row r="127" spans="2:14" ht="12" customHeight="1">
      <c r="B127" s="351"/>
      <c r="C127" s="394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</row>
    <row r="128" spans="2:14" ht="12" customHeight="1">
      <c r="B128" s="339"/>
      <c r="C128" s="394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</row>
    <row r="129" spans="2:14" ht="12" customHeight="1">
      <c r="B129" s="339"/>
      <c r="C129" s="394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</row>
    <row r="130" spans="2:14" ht="12" customHeight="1">
      <c r="B130" s="339"/>
      <c r="C130" s="394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</row>
    <row r="131" spans="2:14" ht="12" customHeight="1">
      <c r="B131" s="339"/>
      <c r="C131" s="394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</row>
    <row r="132" spans="2:14" ht="12" customHeight="1">
      <c r="B132" s="351"/>
      <c r="C132" s="394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</row>
    <row r="133" spans="2:14" ht="12" customHeight="1">
      <c r="B133" s="351"/>
      <c r="C133" s="394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</row>
    <row r="134" spans="2:14" ht="12" customHeight="1">
      <c r="B134" s="339"/>
      <c r="C134" s="394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</row>
    <row r="135" spans="2:14" ht="12" customHeight="1">
      <c r="B135" s="351"/>
      <c r="C135" s="394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</row>
    <row r="136" spans="2:14" ht="12" customHeight="1">
      <c r="B136" s="351"/>
      <c r="C136" s="394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</row>
    <row r="137" spans="2:14" ht="12" customHeight="1">
      <c r="B137" s="339"/>
      <c r="C137" s="394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</row>
    <row r="138" spans="2:14" ht="12" customHeight="1">
      <c r="B138" s="339"/>
      <c r="C138" s="394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</row>
    <row r="139" spans="2:14" ht="12" customHeight="1">
      <c r="B139" s="339"/>
      <c r="C139" s="394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</row>
    <row r="140" spans="2:14" ht="12" customHeight="1">
      <c r="B140" s="339"/>
      <c r="C140" s="394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</row>
    <row r="141" spans="2:14" ht="12" customHeight="1">
      <c r="B141" s="351"/>
      <c r="C141" s="394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</row>
    <row r="142" spans="2:14" ht="12" customHeight="1">
      <c r="B142" s="351"/>
      <c r="C142" s="394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</row>
    <row r="143" spans="2:14" ht="12" customHeight="1">
      <c r="B143" s="339"/>
      <c r="C143" s="394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</row>
    <row r="144" spans="2:14" ht="12" customHeight="1">
      <c r="B144" s="339"/>
      <c r="C144" s="394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</row>
    <row r="145" spans="2:14" ht="12" customHeight="1">
      <c r="B145" s="339"/>
      <c r="C145" s="394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</row>
    <row r="146" spans="2:14" ht="12" customHeight="1">
      <c r="B146" s="339"/>
      <c r="C146" s="394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</row>
    <row r="147" spans="2:14" ht="12" customHeight="1">
      <c r="B147" s="351"/>
      <c r="C147" s="394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</row>
    <row r="148" spans="2:14" ht="12" customHeight="1">
      <c r="B148" s="351"/>
      <c r="C148" s="394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</row>
    <row r="149" spans="2:14" ht="12" customHeight="1">
      <c r="B149" s="339"/>
      <c r="C149" s="394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</row>
    <row r="150" spans="2:14" ht="12" customHeight="1">
      <c r="B150" s="351"/>
      <c r="C150" s="394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</row>
    <row r="151" spans="2:14" ht="12" customHeight="1">
      <c r="B151" s="351"/>
      <c r="C151" s="394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</row>
    <row r="152" spans="2:14" ht="12" customHeight="1">
      <c r="B152" s="339"/>
      <c r="C152" s="394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</row>
    <row r="153" spans="2:14" ht="12" customHeight="1">
      <c r="B153" s="339"/>
      <c r="C153" s="394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</row>
    <row r="154" spans="2:14" ht="12" customHeight="1">
      <c r="B154" s="339"/>
      <c r="C154" s="394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</row>
    <row r="155" spans="2:14" ht="12" customHeight="1">
      <c r="B155" s="339"/>
      <c r="C155" s="394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</row>
    <row r="156" spans="2:14" ht="12" customHeight="1">
      <c r="B156" s="351"/>
      <c r="C156" s="394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</row>
    <row r="157" spans="2:14" ht="12" customHeight="1">
      <c r="B157" s="351"/>
      <c r="C157" s="394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</row>
    <row r="158" spans="2:14" ht="12" customHeight="1">
      <c r="B158" s="339"/>
      <c r="C158" s="394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</row>
    <row r="159" spans="2:14" ht="12" customHeight="1">
      <c r="B159" s="351"/>
      <c r="C159" s="394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</row>
    <row r="160" spans="2:14" ht="12" customHeight="1">
      <c r="B160" s="351"/>
      <c r="C160" s="394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</row>
    <row r="161" spans="2:14" ht="12" customHeight="1">
      <c r="B161" s="339"/>
      <c r="C161" s="394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</row>
    <row r="162" spans="2:14" ht="12" customHeight="1">
      <c r="B162" s="351"/>
      <c r="C162" s="394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</row>
    <row r="163" spans="2:14" ht="12" customHeight="1">
      <c r="B163" s="351"/>
      <c r="C163" s="394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</row>
    <row r="164" spans="2:14" ht="12" customHeight="1">
      <c r="B164" s="339"/>
      <c r="C164" s="394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</row>
    <row r="165" spans="2:14" ht="12" customHeight="1">
      <c r="B165" s="351"/>
      <c r="C165" s="394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</row>
    <row r="166" spans="2:14" ht="12" customHeight="1">
      <c r="B166" s="351"/>
      <c r="C166" s="394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</row>
    <row r="167" spans="2:14" ht="12" customHeight="1">
      <c r="B167" s="339"/>
      <c r="C167" s="394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</row>
    <row r="168" spans="2:14" ht="12" customHeight="1">
      <c r="B168" s="339"/>
      <c r="C168" s="394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</row>
    <row r="169" spans="2:14" ht="12" customHeight="1">
      <c r="B169" s="339"/>
      <c r="C169" s="394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</row>
    <row r="170" spans="2:14" ht="12" customHeight="1">
      <c r="B170" s="339"/>
      <c r="C170" s="394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</row>
    <row r="171" spans="2:14" ht="12" customHeight="1">
      <c r="B171" s="351"/>
      <c r="C171" s="394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</row>
    <row r="172" spans="2:14" ht="12" customHeight="1">
      <c r="B172" s="351"/>
      <c r="C172" s="394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</row>
    <row r="173" spans="2:14" ht="12" customHeight="1">
      <c r="B173" s="339"/>
      <c r="C173" s="394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</row>
    <row r="174" spans="2:14" ht="12" customHeight="1">
      <c r="B174" s="339"/>
      <c r="C174" s="394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</row>
    <row r="175" spans="2:14" ht="12" customHeight="1">
      <c r="B175" s="339"/>
      <c r="C175" s="394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</row>
    <row r="176" spans="2:14" ht="12" customHeight="1">
      <c r="B176" s="339"/>
      <c r="C176" s="394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</row>
    <row r="177" spans="2:14" ht="12" customHeight="1">
      <c r="B177" s="351"/>
      <c r="C177" s="394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</row>
    <row r="178" spans="2:14" ht="12" customHeight="1">
      <c r="B178" s="351"/>
      <c r="C178" s="394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</row>
    <row r="179" spans="2:14" ht="12" customHeight="1">
      <c r="B179" s="339"/>
      <c r="C179" s="394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</row>
    <row r="180" spans="2:14" ht="12" customHeight="1">
      <c r="B180" s="351"/>
      <c r="C180" s="394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</row>
    <row r="181" spans="2:14" ht="12" customHeight="1">
      <c r="B181" s="351"/>
      <c r="C181" s="394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</row>
    <row r="182" spans="2:14" ht="12" customHeight="1">
      <c r="B182" s="339"/>
      <c r="C182" s="394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</row>
    <row r="183" spans="2:14" ht="12" customHeight="1">
      <c r="B183" s="351"/>
      <c r="C183" s="394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</row>
    <row r="184" spans="2:14" ht="12" customHeight="1">
      <c r="B184" s="351"/>
      <c r="C184" s="394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</row>
    <row r="185" spans="2:14" ht="12" customHeight="1">
      <c r="B185" s="339"/>
      <c r="C185" s="394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</row>
    <row r="186" spans="2:14" ht="12" customHeight="1">
      <c r="B186" s="351"/>
      <c r="C186" s="394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</row>
    <row r="187" spans="2:14" ht="12" customHeight="1">
      <c r="B187" s="351"/>
      <c r="C187" s="394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</row>
    <row r="188" spans="2:14" ht="12" customHeight="1">
      <c r="B188" s="339"/>
      <c r="C188" s="394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</row>
    <row r="189" spans="2:14" ht="12" customHeight="1">
      <c r="B189" s="339"/>
      <c r="C189" s="394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</row>
    <row r="190" spans="2:14" ht="12" customHeight="1">
      <c r="B190" s="339"/>
      <c r="C190" s="394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</row>
    <row r="191" spans="2:14" ht="12" customHeight="1">
      <c r="B191" s="339"/>
      <c r="C191" s="394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</row>
    <row r="192" spans="2:14" ht="12" customHeight="1">
      <c r="B192" s="351"/>
      <c r="C192" s="394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</row>
    <row r="193" spans="2:14" ht="12" customHeight="1">
      <c r="B193" s="351"/>
      <c r="C193" s="394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</row>
    <row r="194" spans="2:14" ht="12" customHeight="1">
      <c r="B194" s="339"/>
      <c r="C194" s="394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</row>
    <row r="195" spans="2:14" ht="12" customHeight="1">
      <c r="B195" s="351"/>
      <c r="C195" s="394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</row>
    <row r="196" spans="2:14" ht="12" customHeight="1">
      <c r="B196" s="351"/>
      <c r="C196" s="394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</row>
    <row r="197" spans="2:14" ht="12" customHeight="1">
      <c r="B197" s="339"/>
      <c r="C197" s="394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</row>
    <row r="198" spans="2:14" ht="12" customHeight="1">
      <c r="B198" s="351"/>
      <c r="C198" s="394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</row>
    <row r="199" spans="2:14" ht="12" customHeight="1">
      <c r="B199" s="351"/>
      <c r="C199" s="394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</row>
    <row r="200" spans="2:14" ht="12" customHeight="1">
      <c r="B200" s="339"/>
      <c r="C200" s="394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</row>
    <row r="201" spans="2:14" ht="12" customHeight="1">
      <c r="B201" s="351"/>
      <c r="C201" s="394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</row>
    <row r="202" spans="2:14" ht="12" customHeight="1">
      <c r="B202" s="351"/>
      <c r="C202" s="394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</row>
    <row r="203" spans="2:14" ht="12" customHeight="1">
      <c r="B203" s="339"/>
      <c r="C203" s="394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</row>
    <row r="204" spans="2:14" ht="12" customHeight="1">
      <c r="B204" s="351"/>
      <c r="C204" s="394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</row>
    <row r="205" spans="2:14" ht="12" customHeight="1">
      <c r="B205" s="351"/>
      <c r="C205" s="394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</row>
    <row r="206" spans="2:14" ht="12" customHeight="1">
      <c r="B206" s="339"/>
      <c r="C206" s="394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</row>
    <row r="207" spans="2:14" ht="12" customHeight="1">
      <c r="B207" s="351"/>
      <c r="C207" s="394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</row>
    <row r="208" spans="2:14" ht="12" customHeight="1">
      <c r="B208" s="351"/>
      <c r="C208" s="394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</row>
    <row r="209" spans="2:14" ht="12" customHeight="1">
      <c r="B209" s="339"/>
      <c r="C209" s="394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</row>
    <row r="210" spans="2:14" ht="12" customHeight="1">
      <c r="B210" s="351"/>
      <c r="C210" s="394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</row>
    <row r="211" spans="2:14" ht="12" customHeight="1">
      <c r="B211" s="351"/>
      <c r="C211" s="394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</row>
    <row r="212" spans="2:14" ht="12" customHeight="1">
      <c r="B212" s="339"/>
      <c r="C212" s="394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</row>
    <row r="213" spans="2:14" ht="12" customHeight="1">
      <c r="B213" s="351"/>
      <c r="C213" s="394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</row>
    <row r="214" spans="2:14" ht="12" customHeight="1">
      <c r="B214" s="351"/>
      <c r="C214" s="394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</row>
    <row r="215" spans="2:14" ht="12" customHeight="1">
      <c r="B215" s="339"/>
      <c r="C215" s="394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</row>
    <row r="216" spans="2:14" ht="12" customHeight="1">
      <c r="B216" s="351"/>
      <c r="C216" s="394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</row>
    <row r="217" spans="2:14" ht="12" customHeight="1">
      <c r="B217" s="351"/>
      <c r="C217" s="394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</row>
    <row r="218" spans="2:14" ht="12" customHeight="1">
      <c r="B218" s="339"/>
      <c r="C218" s="394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</row>
    <row r="219" spans="2:14" ht="12" customHeight="1">
      <c r="B219" s="339"/>
      <c r="C219" s="394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</row>
    <row r="220" spans="2:14" ht="12" customHeight="1">
      <c r="B220" s="339"/>
      <c r="C220" s="394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</row>
    <row r="221" spans="2:14" ht="12" customHeight="1">
      <c r="B221" s="339"/>
      <c r="C221" s="394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</row>
    <row r="222" spans="2:14" ht="12" customHeight="1">
      <c r="B222" s="351"/>
      <c r="C222" s="394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</row>
    <row r="223" spans="2:14" ht="12" customHeight="1">
      <c r="B223" s="351"/>
      <c r="C223" s="394"/>
      <c r="D223" s="358"/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</row>
    <row r="224" spans="2:14" ht="12" customHeight="1">
      <c r="B224" s="339"/>
      <c r="C224" s="394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</row>
    <row r="225" spans="2:14" ht="12" customHeight="1">
      <c r="B225" s="351"/>
      <c r="C225" s="394"/>
      <c r="D225" s="358"/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</row>
    <row r="226" spans="2:14" ht="12" customHeight="1">
      <c r="B226" s="351"/>
      <c r="C226" s="394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</row>
    <row r="227" spans="2:14" ht="12" customHeight="1">
      <c r="B227" s="339"/>
      <c r="C227" s="394"/>
      <c r="D227" s="358"/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</row>
    <row r="228" spans="2:14" ht="12" customHeight="1">
      <c r="B228" s="351"/>
      <c r="C228" s="394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</row>
    <row r="229" spans="2:14" ht="12" customHeight="1">
      <c r="B229" s="351"/>
      <c r="C229" s="394"/>
      <c r="D229" s="358"/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</row>
    <row r="230" spans="2:14" ht="12" customHeight="1">
      <c r="B230" s="339"/>
      <c r="C230" s="394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</row>
    <row r="231" spans="2:14" ht="12" customHeight="1">
      <c r="B231" s="351"/>
      <c r="C231" s="394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</row>
    <row r="232" spans="2:14" ht="12" customHeight="1">
      <c r="B232" s="351"/>
      <c r="C232" s="394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</row>
    <row r="233" spans="2:14" ht="12" customHeight="1">
      <c r="B233" s="339"/>
      <c r="C233" s="394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</row>
    <row r="234" spans="2:14" ht="12" customHeight="1">
      <c r="B234" s="351"/>
      <c r="C234" s="394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</row>
    <row r="235" spans="2:14" ht="12" customHeight="1">
      <c r="B235" s="351"/>
      <c r="C235" s="394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</row>
    <row r="236" spans="2:14" ht="12" customHeight="1">
      <c r="B236" s="339"/>
      <c r="C236" s="394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</row>
    <row r="237" spans="2:14" ht="12" customHeight="1">
      <c r="B237" s="351"/>
      <c r="C237" s="394"/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</row>
    <row r="238" spans="2:14" ht="12" customHeight="1">
      <c r="B238" s="351"/>
      <c r="C238" s="394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</row>
    <row r="239" spans="2:14" ht="12" customHeight="1">
      <c r="B239" s="339"/>
      <c r="C239" s="394"/>
      <c r="D239" s="358"/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</row>
    <row r="240" spans="2:14" ht="12" customHeight="1">
      <c r="B240" s="339"/>
      <c r="C240" s="394"/>
      <c r="D240" s="358"/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</row>
    <row r="241" spans="2:14" ht="12" customHeight="1">
      <c r="B241" s="339"/>
      <c r="C241" s="394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</row>
    <row r="242" spans="2:14" ht="12" customHeight="1">
      <c r="B242" s="339"/>
      <c r="C242" s="394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</row>
    <row r="243" spans="2:14" ht="12" customHeight="1">
      <c r="B243" s="351"/>
      <c r="C243" s="394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</row>
    <row r="244" spans="2:14" ht="12" customHeight="1">
      <c r="B244" s="351"/>
      <c r="C244" s="394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</row>
    <row r="245" spans="2:14" ht="12" customHeight="1">
      <c r="B245" s="339"/>
      <c r="C245" s="394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</row>
    <row r="246" spans="2:14" ht="12" customHeight="1">
      <c r="B246" s="351"/>
      <c r="C246" s="394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</row>
    <row r="247" spans="2:14" ht="12" customHeight="1">
      <c r="B247" s="351"/>
      <c r="C247" s="394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</row>
    <row r="248" spans="2:14" ht="12" customHeight="1">
      <c r="B248" s="339"/>
      <c r="C248" s="394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</row>
    <row r="249" spans="2:14" ht="12" customHeight="1">
      <c r="B249" s="351"/>
      <c r="C249" s="394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</row>
    <row r="250" spans="2:14" ht="12" customHeight="1">
      <c r="B250" s="351"/>
      <c r="C250" s="394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</row>
    <row r="251" spans="2:14" ht="12" customHeight="1">
      <c r="B251" s="339"/>
      <c r="C251" s="394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</row>
    <row r="252" spans="2:14" ht="12" customHeight="1">
      <c r="B252" s="351"/>
      <c r="C252" s="394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</row>
    <row r="253" spans="2:14" ht="12" customHeight="1">
      <c r="B253" s="351"/>
      <c r="C253" s="394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</row>
    <row r="254" spans="2:14" ht="12" customHeight="1">
      <c r="B254" s="339"/>
      <c r="C254" s="394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</row>
    <row r="255" spans="2:14" ht="12" customHeight="1">
      <c r="B255" s="351"/>
      <c r="C255" s="394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</row>
    <row r="256" spans="2:14" ht="12" customHeight="1">
      <c r="B256" s="351"/>
      <c r="C256" s="394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</row>
    <row r="257" spans="2:14" ht="12" customHeight="1">
      <c r="B257" s="339"/>
      <c r="C257" s="394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</row>
    <row r="258" spans="2:14" ht="12" customHeight="1">
      <c r="B258" s="351"/>
      <c r="C258" s="394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</row>
    <row r="259" spans="2:14" ht="12" customHeight="1">
      <c r="B259" s="351"/>
      <c r="C259" s="394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</row>
    <row r="260" spans="2:14" ht="12" customHeight="1">
      <c r="B260" s="339"/>
      <c r="C260" s="394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</row>
    <row r="261" spans="2:14" ht="12" customHeight="1">
      <c r="B261" s="351"/>
      <c r="C261" s="394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</row>
    <row r="262" spans="2:14" ht="12" customHeight="1">
      <c r="B262" s="351"/>
      <c r="C262" s="394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</row>
    <row r="263" spans="2:14" ht="12" customHeight="1">
      <c r="B263" s="339"/>
      <c r="C263" s="394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</row>
    <row r="264" spans="2:14" ht="12" customHeight="1">
      <c r="B264" s="339"/>
      <c r="C264" s="394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</row>
    <row r="265" spans="2:14" ht="12" customHeight="1">
      <c r="B265" s="339"/>
      <c r="C265" s="394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</row>
    <row r="266" spans="2:14" ht="12" customHeight="1">
      <c r="B266" s="339"/>
      <c r="C266" s="394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</row>
    <row r="267" spans="2:14" ht="12" customHeight="1">
      <c r="B267" s="351"/>
      <c r="C267" s="394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</row>
    <row r="268" spans="2:14" ht="12" customHeight="1">
      <c r="B268" s="351"/>
      <c r="C268" s="394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</row>
    <row r="269" spans="2:14" ht="12" customHeight="1">
      <c r="B269" s="339"/>
      <c r="C269" s="394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</row>
    <row r="270" spans="2:14" ht="12" customHeight="1">
      <c r="B270" s="351"/>
      <c r="C270" s="394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</row>
    <row r="271" spans="2:14" ht="12" customHeight="1">
      <c r="B271" s="351"/>
      <c r="C271" s="394"/>
      <c r="D271" s="358"/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</row>
    <row r="272" spans="2:14" ht="12" customHeight="1">
      <c r="B272" s="339"/>
      <c r="C272" s="394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</row>
    <row r="273" spans="2:14" ht="12" customHeight="1">
      <c r="B273" s="351"/>
      <c r="C273" s="394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</row>
    <row r="274" spans="2:14" ht="12" customHeight="1">
      <c r="B274" s="351"/>
      <c r="C274" s="394"/>
      <c r="D274" s="358"/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</row>
    <row r="275" spans="2:14" ht="12" customHeight="1">
      <c r="B275" s="339"/>
      <c r="C275" s="394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</row>
    <row r="276" spans="2:14" ht="12" customHeight="1">
      <c r="B276" s="351"/>
      <c r="C276" s="394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</row>
    <row r="277" spans="2:14" ht="12" customHeight="1">
      <c r="B277" s="351"/>
      <c r="C277" s="394"/>
      <c r="D277" s="358"/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</row>
    <row r="278" spans="2:14" ht="12" customHeight="1">
      <c r="B278" s="339"/>
      <c r="C278" s="394"/>
      <c r="D278" s="358"/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</row>
    <row r="279" spans="2:14" ht="12" customHeight="1">
      <c r="B279" s="351"/>
      <c r="C279" s="394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</row>
    <row r="280" spans="2:14" ht="12" customHeight="1">
      <c r="B280" s="351"/>
      <c r="C280" s="394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</row>
    <row r="281" spans="2:14" ht="12" customHeight="1">
      <c r="B281" s="339"/>
      <c r="C281" s="394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</row>
    <row r="282" spans="2:14" ht="12" customHeight="1">
      <c r="B282" s="351"/>
      <c r="C282" s="394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</row>
    <row r="283" spans="2:14" ht="12" customHeight="1">
      <c r="B283" s="351"/>
      <c r="C283" s="394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</row>
    <row r="284" spans="2:14" ht="12" customHeight="1">
      <c r="B284" s="339"/>
      <c r="C284" s="394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</row>
    <row r="285" spans="2:14" ht="12" customHeight="1">
      <c r="B285" s="351"/>
      <c r="C285" s="394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</row>
    <row r="286" spans="2:14" ht="12" customHeight="1">
      <c r="B286" s="351"/>
      <c r="C286" s="394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</row>
    <row r="287" spans="2:14" ht="12" customHeight="1">
      <c r="B287" s="339"/>
      <c r="C287" s="394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</row>
    <row r="288" spans="2:14" ht="12" customHeight="1">
      <c r="B288" s="339"/>
      <c r="C288" s="394"/>
      <c r="D288" s="358"/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</row>
    <row r="289" spans="2:14" ht="12" customHeight="1">
      <c r="B289" s="339"/>
      <c r="C289" s="394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</row>
    <row r="290" spans="2:14" ht="12" customHeight="1">
      <c r="B290" s="339"/>
      <c r="C290" s="394"/>
      <c r="D290" s="358"/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</row>
    <row r="291" spans="2:14" ht="12" customHeight="1">
      <c r="B291" s="351"/>
      <c r="C291" s="394"/>
      <c r="D291" s="358"/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</row>
    <row r="292" spans="2:14" ht="12" customHeight="1">
      <c r="B292" s="351"/>
      <c r="C292" s="394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</row>
    <row r="293" spans="2:14" ht="12" customHeight="1">
      <c r="B293" s="339"/>
      <c r="C293" s="394"/>
      <c r="D293" s="358"/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</row>
    <row r="294" spans="2:14" ht="12" customHeight="1">
      <c r="B294" s="339"/>
      <c r="C294" s="394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</row>
    <row r="295" spans="2:14" ht="12" customHeight="1">
      <c r="B295" s="339"/>
      <c r="C295" s="394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</row>
    <row r="296" spans="2:14" ht="12" customHeight="1">
      <c r="B296" s="339"/>
      <c r="C296" s="394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</row>
    <row r="297" spans="2:14" ht="12" customHeight="1">
      <c r="B297" s="351"/>
      <c r="C297" s="394"/>
      <c r="D297" s="358"/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</row>
    <row r="298" spans="2:14" ht="12" customHeight="1">
      <c r="B298" s="351"/>
      <c r="C298" s="394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</row>
    <row r="299" spans="2:14" ht="12" customHeight="1">
      <c r="B299" s="339"/>
      <c r="C299" s="394"/>
      <c r="D299" s="358"/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</row>
    <row r="300" spans="2:14" ht="12" customHeight="1">
      <c r="B300" s="351"/>
      <c r="C300" s="394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</row>
    <row r="301" spans="2:14" ht="12" customHeight="1">
      <c r="B301" s="351"/>
      <c r="C301" s="394"/>
      <c r="D301" s="358"/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</row>
    <row r="302" spans="2:14" ht="12" customHeight="1">
      <c r="B302" s="339"/>
      <c r="C302" s="394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</row>
    <row r="303" spans="2:14" ht="12" customHeight="1">
      <c r="B303" s="351"/>
      <c r="C303" s="394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</row>
    <row r="304" spans="2:14" ht="12" customHeight="1">
      <c r="B304" s="351"/>
      <c r="C304" s="394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</row>
    <row r="305" spans="2:14" ht="12" customHeight="1">
      <c r="B305" s="339"/>
      <c r="C305" s="394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</row>
    <row r="306" spans="2:14" ht="12" customHeight="1">
      <c r="B306" s="351"/>
      <c r="C306" s="394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</row>
    <row r="307" spans="2:14" ht="12" customHeight="1">
      <c r="B307" s="351"/>
      <c r="C307" s="394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</row>
    <row r="308" spans="2:14" ht="12" customHeight="1">
      <c r="B308" s="339"/>
      <c r="C308" s="394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</row>
    <row r="309" spans="2:14" ht="12" customHeight="1">
      <c r="B309" s="339"/>
      <c r="C309" s="394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</row>
    <row r="310" spans="2:14" ht="12" customHeight="1">
      <c r="B310" s="339"/>
      <c r="C310" s="394"/>
      <c r="D310" s="358"/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</row>
    <row r="311" spans="2:14" ht="12" customHeight="1">
      <c r="B311" s="339"/>
      <c r="C311" s="394"/>
      <c r="D311" s="358"/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</row>
    <row r="312" spans="2:14" ht="12" customHeight="1">
      <c r="B312" s="351"/>
      <c r="C312" s="394"/>
      <c r="D312" s="358"/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</row>
    <row r="313" spans="2:14" ht="12" customHeight="1">
      <c r="B313" s="351"/>
      <c r="C313" s="394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</row>
    <row r="314" spans="2:14" ht="12" customHeight="1">
      <c r="B314" s="339"/>
      <c r="C314" s="394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</row>
    <row r="315" spans="2:14" ht="12" customHeight="1">
      <c r="B315" s="351"/>
      <c r="C315" s="394"/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</row>
    <row r="316" spans="2:14" ht="12" customHeight="1">
      <c r="B316" s="351"/>
      <c r="C316" s="394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</row>
    <row r="317" spans="2:14" ht="12" customHeight="1">
      <c r="B317" s="339"/>
      <c r="C317" s="394"/>
      <c r="D317" s="358"/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</row>
    <row r="318" spans="3:14" ht="12" customHeight="1">
      <c r="C318" s="394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</row>
    <row r="319" spans="3:14" ht="12" customHeight="1">
      <c r="C319" s="394"/>
      <c r="D319" s="358"/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</row>
  </sheetData>
  <mergeCells count="6">
    <mergeCell ref="A39:B39"/>
    <mergeCell ref="A60:B60"/>
    <mergeCell ref="M2:N2"/>
    <mergeCell ref="A3:C3"/>
    <mergeCell ref="A5:B5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8"/>
  <sheetViews>
    <sheetView workbookViewId="0" topLeftCell="A1">
      <pane xSplit="3" ySplit="3" topLeftCell="D4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B23" sqref="B23:C23"/>
    </sheetView>
  </sheetViews>
  <sheetFormatPr defaultColWidth="9.00390625" defaultRowHeight="13.5"/>
  <cols>
    <col min="1" max="1" width="2.625" style="367" customWidth="1"/>
    <col min="2" max="2" width="9.625" style="367" customWidth="1"/>
    <col min="3" max="3" width="5.125" style="402" customWidth="1"/>
    <col min="4" max="16384" width="7.125" style="367" customWidth="1"/>
  </cols>
  <sheetData>
    <row r="1" spans="1:2" ht="12">
      <c r="A1" s="400"/>
      <c r="B1" s="401"/>
    </row>
    <row r="2" spans="1:14" ht="12">
      <c r="A2" s="367" t="s">
        <v>46</v>
      </c>
      <c r="M2" s="628" t="str">
        <f>+'4(1)'!N2</f>
        <v>（平成18年）</v>
      </c>
      <c r="N2" s="628"/>
    </row>
    <row r="3" spans="1:15" s="333" customFormat="1" ht="21" customHeight="1">
      <c r="A3" s="621"/>
      <c r="B3" s="622"/>
      <c r="C3" s="623"/>
      <c r="D3" s="336" t="s">
        <v>132</v>
      </c>
      <c r="E3" s="337" t="s">
        <v>471</v>
      </c>
      <c r="F3" s="337" t="s">
        <v>133</v>
      </c>
      <c r="G3" s="337" t="s">
        <v>134</v>
      </c>
      <c r="H3" s="337" t="s">
        <v>135</v>
      </c>
      <c r="I3" s="337" t="s">
        <v>136</v>
      </c>
      <c r="J3" s="337" t="s">
        <v>137</v>
      </c>
      <c r="K3" s="337" t="s">
        <v>138</v>
      </c>
      <c r="L3" s="337" t="s">
        <v>139</v>
      </c>
      <c r="M3" s="337" t="s">
        <v>472</v>
      </c>
      <c r="N3" s="338" t="s">
        <v>140</v>
      </c>
      <c r="O3" s="339"/>
    </row>
    <row r="4" spans="1:14" ht="12" customHeight="1">
      <c r="A4" s="360"/>
      <c r="B4" s="351"/>
      <c r="C4" s="346"/>
      <c r="D4" s="364"/>
      <c r="E4" s="348"/>
      <c r="F4" s="348"/>
      <c r="G4" s="348"/>
      <c r="H4" s="348"/>
      <c r="I4" s="348"/>
      <c r="J4" s="348"/>
      <c r="K4" s="348"/>
      <c r="L4" s="348"/>
      <c r="M4" s="348"/>
      <c r="N4" s="349"/>
    </row>
    <row r="5" spans="1:14" ht="12" customHeight="1">
      <c r="A5" s="360"/>
      <c r="B5" s="363" t="s">
        <v>49</v>
      </c>
      <c r="C5" s="346" t="s">
        <v>10</v>
      </c>
      <c r="D5" s="364">
        <f>SUM(E5:N5)</f>
        <v>1139</v>
      </c>
      <c r="E5" s="348">
        <f aca="true" t="shared" si="0" ref="E5:N5">SUM(E6:E7)</f>
        <v>0</v>
      </c>
      <c r="F5" s="348">
        <f t="shared" si="0"/>
        <v>12</v>
      </c>
      <c r="G5" s="348">
        <f t="shared" si="0"/>
        <v>122</v>
      </c>
      <c r="H5" s="348">
        <f t="shared" si="0"/>
        <v>347</v>
      </c>
      <c r="I5" s="348">
        <f t="shared" si="0"/>
        <v>460</v>
      </c>
      <c r="J5" s="348">
        <f t="shared" si="0"/>
        <v>166</v>
      </c>
      <c r="K5" s="348">
        <f t="shared" si="0"/>
        <v>31</v>
      </c>
      <c r="L5" s="348">
        <f t="shared" si="0"/>
        <v>1</v>
      </c>
      <c r="M5" s="348">
        <f t="shared" si="0"/>
        <v>0</v>
      </c>
      <c r="N5" s="349">
        <f t="shared" si="0"/>
        <v>0</v>
      </c>
    </row>
    <row r="6" spans="1:14" ht="12" customHeight="1">
      <c r="A6" s="360"/>
      <c r="B6" s="363"/>
      <c r="C6" s="346" t="s">
        <v>11</v>
      </c>
      <c r="D6" s="364">
        <f>SUM(E6:N6)</f>
        <v>574</v>
      </c>
      <c r="E6" s="532">
        <v>0</v>
      </c>
      <c r="F6" s="532">
        <v>4</v>
      </c>
      <c r="G6" s="532">
        <v>70</v>
      </c>
      <c r="H6" s="532">
        <v>176</v>
      </c>
      <c r="I6" s="532">
        <v>227</v>
      </c>
      <c r="J6" s="532">
        <v>79</v>
      </c>
      <c r="K6" s="532">
        <v>18</v>
      </c>
      <c r="L6" s="532">
        <v>0</v>
      </c>
      <c r="M6" s="532">
        <v>0</v>
      </c>
      <c r="N6" s="533">
        <v>0</v>
      </c>
    </row>
    <row r="7" spans="1:14" ht="12" customHeight="1">
      <c r="A7" s="360"/>
      <c r="B7" s="363"/>
      <c r="C7" s="346" t="s">
        <v>12</v>
      </c>
      <c r="D7" s="364">
        <f>SUM(E7:N7)</f>
        <v>565</v>
      </c>
      <c r="E7" s="532">
        <v>0</v>
      </c>
      <c r="F7" s="532">
        <v>8</v>
      </c>
      <c r="G7" s="532">
        <v>52</v>
      </c>
      <c r="H7" s="532">
        <v>171</v>
      </c>
      <c r="I7" s="532">
        <v>233</v>
      </c>
      <c r="J7" s="532">
        <v>87</v>
      </c>
      <c r="K7" s="532">
        <v>13</v>
      </c>
      <c r="L7" s="532">
        <v>1</v>
      </c>
      <c r="M7" s="532">
        <v>0</v>
      </c>
      <c r="N7" s="533">
        <v>0</v>
      </c>
    </row>
    <row r="8" spans="1:14" ht="12" customHeight="1">
      <c r="A8" s="360"/>
      <c r="B8" s="363"/>
      <c r="C8" s="346"/>
      <c r="D8" s="364"/>
      <c r="E8" s="348"/>
      <c r="F8" s="348"/>
      <c r="G8" s="348"/>
      <c r="H8" s="348"/>
      <c r="I8" s="348"/>
      <c r="J8" s="348"/>
      <c r="K8" s="348"/>
      <c r="L8" s="348"/>
      <c r="M8" s="348"/>
      <c r="N8" s="349"/>
    </row>
    <row r="9" spans="1:14" ht="12" customHeight="1">
      <c r="A9" s="360"/>
      <c r="B9" s="363" t="s">
        <v>423</v>
      </c>
      <c r="C9" s="346" t="s">
        <v>10</v>
      </c>
      <c r="D9" s="364">
        <f>SUM(E9:N9)</f>
        <v>412</v>
      </c>
      <c r="E9" s="348">
        <f aca="true" t="shared" si="1" ref="E9:N9">SUM(E10:E11)</f>
        <v>0</v>
      </c>
      <c r="F9" s="348">
        <f t="shared" si="1"/>
        <v>5</v>
      </c>
      <c r="G9" s="348">
        <f t="shared" si="1"/>
        <v>65</v>
      </c>
      <c r="H9" s="348">
        <f t="shared" si="1"/>
        <v>130</v>
      </c>
      <c r="I9" s="348">
        <f t="shared" si="1"/>
        <v>161</v>
      </c>
      <c r="J9" s="348">
        <f t="shared" si="1"/>
        <v>44</v>
      </c>
      <c r="K9" s="348">
        <f t="shared" si="1"/>
        <v>7</v>
      </c>
      <c r="L9" s="348">
        <f t="shared" si="1"/>
        <v>0</v>
      </c>
      <c r="M9" s="348">
        <f t="shared" si="1"/>
        <v>0</v>
      </c>
      <c r="N9" s="349">
        <f t="shared" si="1"/>
        <v>0</v>
      </c>
    </row>
    <row r="10" spans="1:14" ht="12" customHeight="1">
      <c r="A10" s="360"/>
      <c r="B10" s="363"/>
      <c r="C10" s="346" t="s">
        <v>11</v>
      </c>
      <c r="D10" s="364">
        <f>SUM(E10:N10)</f>
        <v>209</v>
      </c>
      <c r="E10" s="532">
        <v>0</v>
      </c>
      <c r="F10" s="532">
        <v>3</v>
      </c>
      <c r="G10" s="532">
        <v>34</v>
      </c>
      <c r="H10" s="532">
        <v>70</v>
      </c>
      <c r="I10" s="532">
        <v>79</v>
      </c>
      <c r="J10" s="532">
        <v>21</v>
      </c>
      <c r="K10" s="532">
        <v>2</v>
      </c>
      <c r="L10" s="532">
        <v>0</v>
      </c>
      <c r="M10" s="532">
        <v>0</v>
      </c>
      <c r="N10" s="533">
        <v>0</v>
      </c>
    </row>
    <row r="11" spans="1:14" ht="12" customHeight="1">
      <c r="A11" s="360"/>
      <c r="B11" s="363"/>
      <c r="C11" s="346" t="s">
        <v>12</v>
      </c>
      <c r="D11" s="364">
        <f>SUM(E11:N11)</f>
        <v>203</v>
      </c>
      <c r="E11" s="532">
        <v>0</v>
      </c>
      <c r="F11" s="532">
        <v>2</v>
      </c>
      <c r="G11" s="532">
        <v>31</v>
      </c>
      <c r="H11" s="532">
        <v>60</v>
      </c>
      <c r="I11" s="532">
        <v>82</v>
      </c>
      <c r="J11" s="532">
        <v>23</v>
      </c>
      <c r="K11" s="532">
        <v>5</v>
      </c>
      <c r="L11" s="532">
        <v>0</v>
      </c>
      <c r="M11" s="532">
        <v>0</v>
      </c>
      <c r="N11" s="533">
        <v>0</v>
      </c>
    </row>
    <row r="12" spans="1:14" ht="12" customHeight="1">
      <c r="A12" s="360"/>
      <c r="B12" s="363"/>
      <c r="C12" s="346"/>
      <c r="D12" s="364"/>
      <c r="E12" s="348"/>
      <c r="F12" s="348"/>
      <c r="G12" s="348"/>
      <c r="H12" s="348"/>
      <c r="I12" s="348"/>
      <c r="J12" s="348"/>
      <c r="K12" s="348"/>
      <c r="L12" s="348"/>
      <c r="M12" s="348"/>
      <c r="N12" s="349"/>
    </row>
    <row r="13" spans="1:15" s="333" customFormat="1" ht="12" customHeight="1">
      <c r="A13" s="361"/>
      <c r="B13" s="395" t="s">
        <v>477</v>
      </c>
      <c r="C13" s="346" t="s">
        <v>10</v>
      </c>
      <c r="D13" s="347">
        <f>SUM(E13:N13)</f>
        <v>51</v>
      </c>
      <c r="E13" s="348">
        <f aca="true" t="shared" si="2" ref="E13:N13">SUM(E14:E15)</f>
        <v>0</v>
      </c>
      <c r="F13" s="348">
        <f t="shared" si="2"/>
        <v>0</v>
      </c>
      <c r="G13" s="348">
        <f t="shared" si="2"/>
        <v>5</v>
      </c>
      <c r="H13" s="348">
        <f t="shared" si="2"/>
        <v>16</v>
      </c>
      <c r="I13" s="348">
        <f t="shared" si="2"/>
        <v>21</v>
      </c>
      <c r="J13" s="348">
        <f t="shared" si="2"/>
        <v>9</v>
      </c>
      <c r="K13" s="348">
        <f t="shared" si="2"/>
        <v>0</v>
      </c>
      <c r="L13" s="348">
        <f t="shared" si="2"/>
        <v>0</v>
      </c>
      <c r="M13" s="348">
        <f t="shared" si="2"/>
        <v>0</v>
      </c>
      <c r="N13" s="349">
        <f t="shared" si="2"/>
        <v>0</v>
      </c>
      <c r="O13" s="367"/>
    </row>
    <row r="14" spans="1:15" s="333" customFormat="1" ht="12" customHeight="1">
      <c r="A14" s="360"/>
      <c r="B14" s="351"/>
      <c r="C14" s="346" t="s">
        <v>11</v>
      </c>
      <c r="D14" s="347">
        <f>SUM(E14:N14)</f>
        <v>25</v>
      </c>
      <c r="E14" s="532">
        <v>0</v>
      </c>
      <c r="F14" s="532">
        <v>0</v>
      </c>
      <c r="G14" s="532">
        <v>3</v>
      </c>
      <c r="H14" s="532">
        <v>8</v>
      </c>
      <c r="I14" s="532">
        <v>10</v>
      </c>
      <c r="J14" s="532">
        <v>4</v>
      </c>
      <c r="K14" s="532">
        <v>0</v>
      </c>
      <c r="L14" s="532">
        <v>0</v>
      </c>
      <c r="M14" s="532">
        <v>0</v>
      </c>
      <c r="N14" s="533">
        <v>0</v>
      </c>
      <c r="O14" s="367"/>
    </row>
    <row r="15" spans="1:15" s="333" customFormat="1" ht="12" customHeight="1">
      <c r="A15" s="360"/>
      <c r="B15" s="351"/>
      <c r="C15" s="346" t="s">
        <v>12</v>
      </c>
      <c r="D15" s="347">
        <f>SUM(E15:N15)</f>
        <v>26</v>
      </c>
      <c r="E15" s="532">
        <v>0</v>
      </c>
      <c r="F15" s="532">
        <v>0</v>
      </c>
      <c r="G15" s="532">
        <v>2</v>
      </c>
      <c r="H15" s="532">
        <v>8</v>
      </c>
      <c r="I15" s="532">
        <v>11</v>
      </c>
      <c r="J15" s="532">
        <v>5</v>
      </c>
      <c r="K15" s="532">
        <v>0</v>
      </c>
      <c r="L15" s="532">
        <v>0</v>
      </c>
      <c r="M15" s="532">
        <v>0</v>
      </c>
      <c r="N15" s="533">
        <v>0</v>
      </c>
      <c r="O15" s="367"/>
    </row>
    <row r="16" spans="1:14" ht="12" customHeight="1">
      <c r="A16" s="360"/>
      <c r="B16" s="363"/>
      <c r="C16" s="346"/>
      <c r="D16" s="364"/>
      <c r="E16" s="348"/>
      <c r="F16" s="348"/>
      <c r="G16" s="348"/>
      <c r="H16" s="348"/>
      <c r="I16" s="348"/>
      <c r="J16" s="348"/>
      <c r="K16" s="348"/>
      <c r="L16" s="348"/>
      <c r="M16" s="348"/>
      <c r="N16" s="349"/>
    </row>
    <row r="17" spans="1:14" ht="12" customHeight="1">
      <c r="A17" s="360"/>
      <c r="B17" s="363" t="s">
        <v>490</v>
      </c>
      <c r="C17" s="346" t="s">
        <v>10</v>
      </c>
      <c r="D17" s="364">
        <f>SUM(E17:N17)</f>
        <v>69</v>
      </c>
      <c r="E17" s="348">
        <f aca="true" t="shared" si="3" ref="E17:N17">SUM(E18:E19)</f>
        <v>0</v>
      </c>
      <c r="F17" s="348">
        <f t="shared" si="3"/>
        <v>0</v>
      </c>
      <c r="G17" s="348">
        <f t="shared" si="3"/>
        <v>11</v>
      </c>
      <c r="H17" s="348">
        <f t="shared" si="3"/>
        <v>26</v>
      </c>
      <c r="I17" s="348">
        <f t="shared" si="3"/>
        <v>25</v>
      </c>
      <c r="J17" s="348">
        <f t="shared" si="3"/>
        <v>7</v>
      </c>
      <c r="K17" s="348">
        <f t="shared" si="3"/>
        <v>0</v>
      </c>
      <c r="L17" s="348">
        <f t="shared" si="3"/>
        <v>0</v>
      </c>
      <c r="M17" s="348">
        <f t="shared" si="3"/>
        <v>0</v>
      </c>
      <c r="N17" s="349">
        <f t="shared" si="3"/>
        <v>0</v>
      </c>
    </row>
    <row r="18" spans="1:14" ht="12" customHeight="1">
      <c r="A18" s="360"/>
      <c r="B18" s="351"/>
      <c r="C18" s="346" t="s">
        <v>11</v>
      </c>
      <c r="D18" s="364">
        <f>SUM(E18:N18)</f>
        <v>39</v>
      </c>
      <c r="E18" s="532">
        <v>0</v>
      </c>
      <c r="F18" s="532">
        <v>0</v>
      </c>
      <c r="G18" s="532">
        <v>4</v>
      </c>
      <c r="H18" s="532">
        <v>16</v>
      </c>
      <c r="I18" s="532">
        <v>15</v>
      </c>
      <c r="J18" s="532">
        <v>4</v>
      </c>
      <c r="K18" s="532">
        <v>0</v>
      </c>
      <c r="L18" s="532">
        <v>0</v>
      </c>
      <c r="M18" s="532">
        <v>0</v>
      </c>
      <c r="N18" s="533">
        <v>0</v>
      </c>
    </row>
    <row r="19" spans="1:14" ht="12" customHeight="1">
      <c r="A19" s="360"/>
      <c r="B19" s="351"/>
      <c r="C19" s="346" t="s">
        <v>12</v>
      </c>
      <c r="D19" s="364">
        <f>SUM(E19:N19)</f>
        <v>30</v>
      </c>
      <c r="E19" s="532">
        <v>0</v>
      </c>
      <c r="F19" s="532">
        <v>0</v>
      </c>
      <c r="G19" s="532">
        <v>7</v>
      </c>
      <c r="H19" s="532">
        <v>10</v>
      </c>
      <c r="I19" s="532">
        <v>10</v>
      </c>
      <c r="J19" s="532">
        <v>3</v>
      </c>
      <c r="K19" s="532">
        <v>0</v>
      </c>
      <c r="L19" s="532">
        <v>0</v>
      </c>
      <c r="M19" s="532">
        <v>0</v>
      </c>
      <c r="N19" s="533">
        <v>0</v>
      </c>
    </row>
    <row r="20" spans="1:14" ht="12" customHeight="1">
      <c r="A20" s="360"/>
      <c r="B20" s="363"/>
      <c r="C20" s="346"/>
      <c r="D20" s="364"/>
      <c r="E20" s="348"/>
      <c r="F20" s="348"/>
      <c r="G20" s="348"/>
      <c r="H20" s="348"/>
      <c r="I20" s="348"/>
      <c r="J20" s="348"/>
      <c r="K20" s="348"/>
      <c r="L20" s="348"/>
      <c r="M20" s="348"/>
      <c r="N20" s="349"/>
    </row>
    <row r="21" spans="1:14" ht="12" customHeight="1">
      <c r="A21" s="360"/>
      <c r="B21" s="363" t="s">
        <v>491</v>
      </c>
      <c r="C21" s="346" t="s">
        <v>10</v>
      </c>
      <c r="D21" s="364">
        <f>SUM(E21:N21)</f>
        <v>166</v>
      </c>
      <c r="E21" s="348">
        <f aca="true" t="shared" si="4" ref="E21:N21">SUM(E22:E23)</f>
        <v>0</v>
      </c>
      <c r="F21" s="348">
        <f t="shared" si="4"/>
        <v>2</v>
      </c>
      <c r="G21" s="348">
        <f t="shared" si="4"/>
        <v>24</v>
      </c>
      <c r="H21" s="348">
        <f t="shared" si="4"/>
        <v>54</v>
      </c>
      <c r="I21" s="348">
        <f t="shared" si="4"/>
        <v>65</v>
      </c>
      <c r="J21" s="348">
        <f t="shared" si="4"/>
        <v>18</v>
      </c>
      <c r="K21" s="348">
        <f t="shared" si="4"/>
        <v>3</v>
      </c>
      <c r="L21" s="348">
        <f t="shared" si="4"/>
        <v>0</v>
      </c>
      <c r="M21" s="348">
        <f t="shared" si="4"/>
        <v>0</v>
      </c>
      <c r="N21" s="349">
        <f t="shared" si="4"/>
        <v>0</v>
      </c>
    </row>
    <row r="22" spans="1:14" ht="12" customHeight="1">
      <c r="A22" s="360"/>
      <c r="B22" s="363"/>
      <c r="C22" s="346" t="s">
        <v>11</v>
      </c>
      <c r="D22" s="364">
        <f>SUM(E22:N22)</f>
        <v>86</v>
      </c>
      <c r="E22" s="532">
        <v>0</v>
      </c>
      <c r="F22" s="532">
        <v>1</v>
      </c>
      <c r="G22" s="532">
        <v>15</v>
      </c>
      <c r="H22" s="532">
        <v>31</v>
      </c>
      <c r="I22" s="532">
        <v>31</v>
      </c>
      <c r="J22" s="532">
        <v>7</v>
      </c>
      <c r="K22" s="532">
        <v>1</v>
      </c>
      <c r="L22" s="532">
        <v>0</v>
      </c>
      <c r="M22" s="532">
        <v>0</v>
      </c>
      <c r="N22" s="533">
        <v>0</v>
      </c>
    </row>
    <row r="23" spans="1:14" ht="12" customHeight="1">
      <c r="A23" s="360"/>
      <c r="B23" s="363"/>
      <c r="C23" s="346" t="s">
        <v>12</v>
      </c>
      <c r="D23" s="364">
        <f>SUM(E23:N23)</f>
        <v>80</v>
      </c>
      <c r="E23" s="532">
        <v>0</v>
      </c>
      <c r="F23" s="532">
        <v>1</v>
      </c>
      <c r="G23" s="532">
        <v>9</v>
      </c>
      <c r="H23" s="532">
        <v>23</v>
      </c>
      <c r="I23" s="532">
        <v>34</v>
      </c>
      <c r="J23" s="532">
        <v>11</v>
      </c>
      <c r="K23" s="532">
        <v>2</v>
      </c>
      <c r="L23" s="532">
        <v>0</v>
      </c>
      <c r="M23" s="532">
        <v>0</v>
      </c>
      <c r="N23" s="533">
        <v>0</v>
      </c>
    </row>
    <row r="24" spans="1:14" ht="12" customHeight="1">
      <c r="A24" s="360"/>
      <c r="B24" s="363"/>
      <c r="C24" s="346"/>
      <c r="D24" s="364"/>
      <c r="E24" s="348"/>
      <c r="F24" s="348"/>
      <c r="G24" s="348"/>
      <c r="H24" s="348"/>
      <c r="I24" s="348"/>
      <c r="J24" s="348"/>
      <c r="K24" s="348"/>
      <c r="L24" s="348"/>
      <c r="M24" s="348"/>
      <c r="N24" s="349"/>
    </row>
    <row r="25" spans="1:14" ht="12" customHeight="1">
      <c r="A25" s="360"/>
      <c r="B25" s="363" t="s">
        <v>492</v>
      </c>
      <c r="C25" s="346" t="s">
        <v>10</v>
      </c>
      <c r="D25" s="364">
        <f>SUM(E25:N25)</f>
        <v>326</v>
      </c>
      <c r="E25" s="348">
        <f aca="true" t="shared" si="5" ref="E25:N25">SUM(E26:E27)</f>
        <v>0</v>
      </c>
      <c r="F25" s="348">
        <f t="shared" si="5"/>
        <v>9</v>
      </c>
      <c r="G25" s="348">
        <f t="shared" si="5"/>
        <v>47</v>
      </c>
      <c r="H25" s="348">
        <f t="shared" si="5"/>
        <v>105</v>
      </c>
      <c r="I25" s="348">
        <f t="shared" si="5"/>
        <v>118</v>
      </c>
      <c r="J25" s="348">
        <f t="shared" si="5"/>
        <v>43</v>
      </c>
      <c r="K25" s="348">
        <f t="shared" si="5"/>
        <v>4</v>
      </c>
      <c r="L25" s="348">
        <f t="shared" si="5"/>
        <v>0</v>
      </c>
      <c r="M25" s="348">
        <f t="shared" si="5"/>
        <v>0</v>
      </c>
      <c r="N25" s="349">
        <f t="shared" si="5"/>
        <v>0</v>
      </c>
    </row>
    <row r="26" spans="1:14" ht="12" customHeight="1">
      <c r="A26" s="360"/>
      <c r="B26" s="351"/>
      <c r="C26" s="346" t="s">
        <v>11</v>
      </c>
      <c r="D26" s="364">
        <f>SUM(E26:N26)</f>
        <v>180</v>
      </c>
      <c r="E26" s="532">
        <v>0</v>
      </c>
      <c r="F26" s="532">
        <v>5</v>
      </c>
      <c r="G26" s="532">
        <v>26</v>
      </c>
      <c r="H26" s="532">
        <v>61</v>
      </c>
      <c r="I26" s="532">
        <v>60</v>
      </c>
      <c r="J26" s="532">
        <v>26</v>
      </c>
      <c r="K26" s="532">
        <v>2</v>
      </c>
      <c r="L26" s="532">
        <v>0</v>
      </c>
      <c r="M26" s="532">
        <v>0</v>
      </c>
      <c r="N26" s="533">
        <v>0</v>
      </c>
    </row>
    <row r="27" spans="1:14" ht="12" customHeight="1">
      <c r="A27" s="360"/>
      <c r="B27" s="351"/>
      <c r="C27" s="346" t="s">
        <v>12</v>
      </c>
      <c r="D27" s="364">
        <f>SUM(E27:N27)</f>
        <v>146</v>
      </c>
      <c r="E27" s="532">
        <v>0</v>
      </c>
      <c r="F27" s="532">
        <v>4</v>
      </c>
      <c r="G27" s="532">
        <v>21</v>
      </c>
      <c r="H27" s="532">
        <v>44</v>
      </c>
      <c r="I27" s="532">
        <v>58</v>
      </c>
      <c r="J27" s="532">
        <v>17</v>
      </c>
      <c r="K27" s="532">
        <v>2</v>
      </c>
      <c r="L27" s="532">
        <v>0</v>
      </c>
      <c r="M27" s="532">
        <v>0</v>
      </c>
      <c r="N27" s="533">
        <v>0</v>
      </c>
    </row>
    <row r="28" spans="1:14" ht="12" customHeight="1">
      <c r="A28" s="360"/>
      <c r="B28" s="339"/>
      <c r="C28" s="346"/>
      <c r="D28" s="364"/>
      <c r="E28" s="348"/>
      <c r="F28" s="348"/>
      <c r="G28" s="348"/>
      <c r="H28" s="348"/>
      <c r="I28" s="348"/>
      <c r="J28" s="348"/>
      <c r="K28" s="348"/>
      <c r="L28" s="348"/>
      <c r="M28" s="348"/>
      <c r="N28" s="349"/>
    </row>
    <row r="29" spans="1:14" ht="12" customHeight="1">
      <c r="A29" s="360"/>
      <c r="B29" s="363" t="s">
        <v>493</v>
      </c>
      <c r="C29" s="346" t="s">
        <v>10</v>
      </c>
      <c r="D29" s="364">
        <f>SUM(E29:N29)</f>
        <v>28</v>
      </c>
      <c r="E29" s="348">
        <f aca="true" t="shared" si="6" ref="E29:N29">SUM(E30:E31)</f>
        <v>0</v>
      </c>
      <c r="F29" s="348">
        <f t="shared" si="6"/>
        <v>0</v>
      </c>
      <c r="G29" s="348">
        <f t="shared" si="6"/>
        <v>2</v>
      </c>
      <c r="H29" s="348">
        <f t="shared" si="6"/>
        <v>8</v>
      </c>
      <c r="I29" s="348">
        <f t="shared" si="6"/>
        <v>12</v>
      </c>
      <c r="J29" s="348">
        <f t="shared" si="6"/>
        <v>6</v>
      </c>
      <c r="K29" s="348">
        <f t="shared" si="6"/>
        <v>0</v>
      </c>
      <c r="L29" s="348">
        <f t="shared" si="6"/>
        <v>0</v>
      </c>
      <c r="M29" s="348">
        <f t="shared" si="6"/>
        <v>0</v>
      </c>
      <c r="N29" s="349">
        <f t="shared" si="6"/>
        <v>0</v>
      </c>
    </row>
    <row r="30" spans="1:14" ht="12" customHeight="1">
      <c r="A30" s="360"/>
      <c r="B30" s="363"/>
      <c r="C30" s="346" t="s">
        <v>11</v>
      </c>
      <c r="D30" s="364">
        <f>SUM(E30:N30)</f>
        <v>12</v>
      </c>
      <c r="E30" s="532">
        <v>0</v>
      </c>
      <c r="F30" s="532">
        <v>0</v>
      </c>
      <c r="G30" s="532">
        <v>0</v>
      </c>
      <c r="H30" s="532">
        <v>3</v>
      </c>
      <c r="I30" s="532">
        <v>7</v>
      </c>
      <c r="J30" s="532">
        <v>2</v>
      </c>
      <c r="K30" s="532">
        <v>0</v>
      </c>
      <c r="L30" s="532">
        <v>0</v>
      </c>
      <c r="M30" s="532">
        <v>0</v>
      </c>
      <c r="N30" s="533">
        <v>0</v>
      </c>
    </row>
    <row r="31" spans="1:14" ht="12" customHeight="1">
      <c r="A31" s="360"/>
      <c r="B31" s="363"/>
      <c r="C31" s="346" t="s">
        <v>12</v>
      </c>
      <c r="D31" s="364">
        <f>SUM(E31:N31)</f>
        <v>16</v>
      </c>
      <c r="E31" s="532">
        <v>0</v>
      </c>
      <c r="F31" s="532">
        <v>0</v>
      </c>
      <c r="G31" s="532">
        <v>2</v>
      </c>
      <c r="H31" s="532">
        <v>5</v>
      </c>
      <c r="I31" s="532">
        <v>5</v>
      </c>
      <c r="J31" s="532">
        <v>4</v>
      </c>
      <c r="K31" s="532">
        <v>0</v>
      </c>
      <c r="L31" s="532">
        <v>0</v>
      </c>
      <c r="M31" s="532">
        <v>0</v>
      </c>
      <c r="N31" s="533">
        <v>0</v>
      </c>
    </row>
    <row r="32" spans="1:14" ht="12" customHeight="1">
      <c r="A32" s="360"/>
      <c r="B32" s="363"/>
      <c r="C32" s="346"/>
      <c r="D32" s="364"/>
      <c r="E32" s="348"/>
      <c r="F32" s="348"/>
      <c r="G32" s="348"/>
      <c r="H32" s="348"/>
      <c r="I32" s="348"/>
      <c r="J32" s="348"/>
      <c r="K32" s="348"/>
      <c r="L32" s="348"/>
      <c r="M32" s="348"/>
      <c r="N32" s="349"/>
    </row>
    <row r="33" spans="1:14" ht="12" customHeight="1">
      <c r="A33" s="360"/>
      <c r="B33" s="363" t="s">
        <v>424</v>
      </c>
      <c r="C33" s="346" t="s">
        <v>10</v>
      </c>
      <c r="D33" s="364">
        <f>SUM(E33:N33)</f>
        <v>30</v>
      </c>
      <c r="E33" s="348">
        <f aca="true" t="shared" si="7" ref="E33:N33">SUM(E34:E35)</f>
        <v>0</v>
      </c>
      <c r="F33" s="348">
        <f>SUM(F34:F35)</f>
        <v>0</v>
      </c>
      <c r="G33" s="348">
        <f t="shared" si="7"/>
        <v>3</v>
      </c>
      <c r="H33" s="348">
        <f t="shared" si="7"/>
        <v>6</v>
      </c>
      <c r="I33" s="348">
        <f t="shared" si="7"/>
        <v>12</v>
      </c>
      <c r="J33" s="348">
        <f t="shared" si="7"/>
        <v>7</v>
      </c>
      <c r="K33" s="348">
        <f t="shared" si="7"/>
        <v>2</v>
      </c>
      <c r="L33" s="348">
        <f t="shared" si="7"/>
        <v>0</v>
      </c>
      <c r="M33" s="348">
        <f t="shared" si="7"/>
        <v>0</v>
      </c>
      <c r="N33" s="349">
        <f t="shared" si="7"/>
        <v>0</v>
      </c>
    </row>
    <row r="34" spans="1:14" ht="12" customHeight="1">
      <c r="A34" s="360"/>
      <c r="B34" s="363"/>
      <c r="C34" s="346" t="s">
        <v>11</v>
      </c>
      <c r="D34" s="364">
        <f>SUM(E34:N34)</f>
        <v>17</v>
      </c>
      <c r="E34" s="532">
        <v>0</v>
      </c>
      <c r="F34" s="532">
        <v>0</v>
      </c>
      <c r="G34" s="532">
        <v>2</v>
      </c>
      <c r="H34" s="532">
        <v>1</v>
      </c>
      <c r="I34" s="532">
        <v>8</v>
      </c>
      <c r="J34" s="532">
        <v>5</v>
      </c>
      <c r="K34" s="532">
        <v>1</v>
      </c>
      <c r="L34" s="532">
        <v>0</v>
      </c>
      <c r="M34" s="532">
        <v>0</v>
      </c>
      <c r="N34" s="533">
        <v>0</v>
      </c>
    </row>
    <row r="35" spans="1:14" ht="12" customHeight="1">
      <c r="A35" s="360"/>
      <c r="B35" s="363"/>
      <c r="C35" s="346" t="s">
        <v>12</v>
      </c>
      <c r="D35" s="364">
        <f>SUM(E35:N35)</f>
        <v>13</v>
      </c>
      <c r="E35" s="532">
        <v>0</v>
      </c>
      <c r="F35" s="532">
        <v>0</v>
      </c>
      <c r="G35" s="532">
        <v>1</v>
      </c>
      <c r="H35" s="532">
        <v>5</v>
      </c>
      <c r="I35" s="532">
        <v>4</v>
      </c>
      <c r="J35" s="532">
        <v>2</v>
      </c>
      <c r="K35" s="532">
        <v>1</v>
      </c>
      <c r="L35" s="532">
        <v>0</v>
      </c>
      <c r="M35" s="532">
        <v>0</v>
      </c>
      <c r="N35" s="533">
        <v>0</v>
      </c>
    </row>
    <row r="36" spans="1:14" ht="12" customHeight="1">
      <c r="A36" s="376"/>
      <c r="B36" s="384"/>
      <c r="C36" s="354"/>
      <c r="D36" s="405"/>
      <c r="E36" s="356"/>
      <c r="F36" s="356"/>
      <c r="G36" s="356"/>
      <c r="H36" s="356"/>
      <c r="I36" s="356"/>
      <c r="J36" s="356"/>
      <c r="K36" s="356"/>
      <c r="L36" s="356"/>
      <c r="M36" s="356"/>
      <c r="N36" s="357"/>
    </row>
    <row r="37" spans="1:14" ht="12" customHeight="1">
      <c r="A37" s="360"/>
      <c r="B37" s="363"/>
      <c r="C37" s="346"/>
      <c r="D37" s="364"/>
      <c r="E37" s="348"/>
      <c r="F37" s="348"/>
      <c r="G37" s="348"/>
      <c r="H37" s="348"/>
      <c r="I37" s="348"/>
      <c r="J37" s="348"/>
      <c r="K37" s="348"/>
      <c r="L37" s="348"/>
      <c r="M37" s="348"/>
      <c r="N37" s="349"/>
    </row>
    <row r="38" spans="1:14" ht="12" customHeight="1">
      <c r="A38" s="629" t="s">
        <v>445</v>
      </c>
      <c r="B38" s="634"/>
      <c r="C38" s="346" t="s">
        <v>10</v>
      </c>
      <c r="D38" s="364">
        <f>SUM(E38:N38)</f>
        <v>4891</v>
      </c>
      <c r="E38" s="348">
        <f aca="true" t="shared" si="8" ref="E38:N38">SUM(E39:E40)</f>
        <v>1</v>
      </c>
      <c r="F38" s="348">
        <f t="shared" si="8"/>
        <v>57</v>
      </c>
      <c r="G38" s="348">
        <f t="shared" si="8"/>
        <v>689</v>
      </c>
      <c r="H38" s="348">
        <f t="shared" si="8"/>
        <v>1685</v>
      </c>
      <c r="I38" s="348">
        <f t="shared" si="8"/>
        <v>1801</v>
      </c>
      <c r="J38" s="348">
        <f t="shared" si="8"/>
        <v>600</v>
      </c>
      <c r="K38" s="348">
        <f t="shared" si="8"/>
        <v>56</v>
      </c>
      <c r="L38" s="348">
        <f t="shared" si="8"/>
        <v>2</v>
      </c>
      <c r="M38" s="348">
        <f t="shared" si="8"/>
        <v>0</v>
      </c>
      <c r="N38" s="349">
        <f t="shared" si="8"/>
        <v>0</v>
      </c>
    </row>
    <row r="39" spans="1:14" ht="12" customHeight="1">
      <c r="A39" s="360"/>
      <c r="B39" s="339"/>
      <c r="C39" s="346" t="s">
        <v>11</v>
      </c>
      <c r="D39" s="364">
        <f>SUM(E39:N39)</f>
        <v>2506</v>
      </c>
      <c r="E39" s="348">
        <f aca="true" t="shared" si="9" ref="E39:N39">SUM(E43,E47,E51,E55,E59,E63,E67,E71)</f>
        <v>1</v>
      </c>
      <c r="F39" s="348">
        <f>SUM(F43,F47,F51,F55,F59,F63,F67,F71)</f>
        <v>33</v>
      </c>
      <c r="G39" s="348">
        <f t="shared" si="9"/>
        <v>378</v>
      </c>
      <c r="H39" s="348">
        <f t="shared" si="9"/>
        <v>863</v>
      </c>
      <c r="I39" s="348">
        <f t="shared" si="9"/>
        <v>926</v>
      </c>
      <c r="J39" s="348">
        <f t="shared" si="9"/>
        <v>285</v>
      </c>
      <c r="K39" s="348">
        <f t="shared" si="9"/>
        <v>19</v>
      </c>
      <c r="L39" s="348">
        <f t="shared" si="9"/>
        <v>1</v>
      </c>
      <c r="M39" s="348">
        <f t="shared" si="9"/>
        <v>0</v>
      </c>
      <c r="N39" s="349">
        <f t="shared" si="9"/>
        <v>0</v>
      </c>
    </row>
    <row r="40" spans="1:14" ht="12" customHeight="1">
      <c r="A40" s="360"/>
      <c r="B40" s="339"/>
      <c r="C40" s="346" t="s">
        <v>12</v>
      </c>
      <c r="D40" s="364">
        <f>SUM(E40:N40)</f>
        <v>2385</v>
      </c>
      <c r="E40" s="348">
        <f aca="true" t="shared" si="10" ref="E40:N40">SUM(E44,E48,E52,E56,E60,E64,E68,E72)</f>
        <v>0</v>
      </c>
      <c r="F40" s="348">
        <f t="shared" si="10"/>
        <v>24</v>
      </c>
      <c r="G40" s="348">
        <f t="shared" si="10"/>
        <v>311</v>
      </c>
      <c r="H40" s="348">
        <f t="shared" si="10"/>
        <v>822</v>
      </c>
      <c r="I40" s="348">
        <f t="shared" si="10"/>
        <v>875</v>
      </c>
      <c r="J40" s="348">
        <f t="shared" si="10"/>
        <v>315</v>
      </c>
      <c r="K40" s="348">
        <f t="shared" si="10"/>
        <v>37</v>
      </c>
      <c r="L40" s="348">
        <f t="shared" si="10"/>
        <v>1</v>
      </c>
      <c r="M40" s="348">
        <f t="shared" si="10"/>
        <v>0</v>
      </c>
      <c r="N40" s="349">
        <f t="shared" si="10"/>
        <v>0</v>
      </c>
    </row>
    <row r="41" spans="1:15" s="333" customFormat="1" ht="12">
      <c r="A41" s="360"/>
      <c r="B41" s="339"/>
      <c r="C41" s="346"/>
      <c r="D41" s="364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39"/>
    </row>
    <row r="42" spans="1:15" s="333" customFormat="1" ht="12" customHeight="1">
      <c r="A42" s="360"/>
      <c r="B42" s="363" t="s">
        <v>54</v>
      </c>
      <c r="C42" s="346" t="s">
        <v>10</v>
      </c>
      <c r="D42" s="364">
        <f>SUM(E42:N42)</f>
        <v>1542</v>
      </c>
      <c r="E42" s="348">
        <f aca="true" t="shared" si="11" ref="E42:N42">SUM(E43:E44)</f>
        <v>1</v>
      </c>
      <c r="F42" s="348">
        <f t="shared" si="11"/>
        <v>13</v>
      </c>
      <c r="G42" s="348">
        <f t="shared" si="11"/>
        <v>199</v>
      </c>
      <c r="H42" s="348">
        <f t="shared" si="11"/>
        <v>529</v>
      </c>
      <c r="I42" s="348">
        <f t="shared" si="11"/>
        <v>584</v>
      </c>
      <c r="J42" s="348">
        <f t="shared" si="11"/>
        <v>194</v>
      </c>
      <c r="K42" s="348">
        <f t="shared" si="11"/>
        <v>21</v>
      </c>
      <c r="L42" s="348">
        <f t="shared" si="11"/>
        <v>1</v>
      </c>
      <c r="M42" s="348">
        <f t="shared" si="11"/>
        <v>0</v>
      </c>
      <c r="N42" s="349">
        <f t="shared" si="11"/>
        <v>0</v>
      </c>
      <c r="O42" s="367"/>
    </row>
    <row r="43" spans="1:15" s="333" customFormat="1" ht="12" customHeight="1">
      <c r="A43" s="360"/>
      <c r="B43" s="363"/>
      <c r="C43" s="346" t="s">
        <v>11</v>
      </c>
      <c r="D43" s="364">
        <f>SUM(E43:N43)</f>
        <v>788</v>
      </c>
      <c r="E43" s="532">
        <v>1</v>
      </c>
      <c r="F43" s="532">
        <v>8</v>
      </c>
      <c r="G43" s="532">
        <v>100</v>
      </c>
      <c r="H43" s="532">
        <v>266</v>
      </c>
      <c r="I43" s="532">
        <v>317</v>
      </c>
      <c r="J43" s="532">
        <v>87</v>
      </c>
      <c r="K43" s="532">
        <v>8</v>
      </c>
      <c r="L43" s="532">
        <v>1</v>
      </c>
      <c r="M43" s="532">
        <v>0</v>
      </c>
      <c r="N43" s="533">
        <v>0</v>
      </c>
      <c r="O43" s="367"/>
    </row>
    <row r="44" spans="1:14" ht="12" customHeight="1">
      <c r="A44" s="360"/>
      <c r="B44" s="363"/>
      <c r="C44" s="346" t="s">
        <v>12</v>
      </c>
      <c r="D44" s="364">
        <f>SUM(E44:N44)</f>
        <v>754</v>
      </c>
      <c r="E44" s="532">
        <v>0</v>
      </c>
      <c r="F44" s="532">
        <v>5</v>
      </c>
      <c r="G44" s="532">
        <v>99</v>
      </c>
      <c r="H44" s="532">
        <v>263</v>
      </c>
      <c r="I44" s="532">
        <v>267</v>
      </c>
      <c r="J44" s="532">
        <v>107</v>
      </c>
      <c r="K44" s="532">
        <v>13</v>
      </c>
      <c r="L44" s="532">
        <v>0</v>
      </c>
      <c r="M44" s="532">
        <v>0</v>
      </c>
      <c r="N44" s="533">
        <v>0</v>
      </c>
    </row>
    <row r="45" spans="1:14" ht="12" customHeight="1">
      <c r="A45" s="360"/>
      <c r="B45" s="363"/>
      <c r="C45" s="346"/>
      <c r="D45" s="364"/>
      <c r="E45" s="348"/>
      <c r="F45" s="348"/>
      <c r="G45" s="348"/>
      <c r="H45" s="348"/>
      <c r="I45" s="348"/>
      <c r="J45" s="348"/>
      <c r="K45" s="348"/>
      <c r="L45" s="348"/>
      <c r="M45" s="348"/>
      <c r="N45" s="349"/>
    </row>
    <row r="46" spans="1:14" ht="12" customHeight="1">
      <c r="A46" s="360"/>
      <c r="B46" s="363" t="s">
        <v>55</v>
      </c>
      <c r="C46" s="346" t="s">
        <v>10</v>
      </c>
      <c r="D46" s="364">
        <f>SUM(E46:N46)</f>
        <v>1086</v>
      </c>
      <c r="E46" s="348">
        <f aca="true" t="shared" si="12" ref="E46:N46">SUM(E47:E48)</f>
        <v>0</v>
      </c>
      <c r="F46" s="348">
        <f t="shared" si="12"/>
        <v>16</v>
      </c>
      <c r="G46" s="348">
        <f t="shared" si="12"/>
        <v>171</v>
      </c>
      <c r="H46" s="348">
        <f t="shared" si="12"/>
        <v>368</v>
      </c>
      <c r="I46" s="348">
        <f t="shared" si="12"/>
        <v>374</v>
      </c>
      <c r="J46" s="348">
        <f t="shared" si="12"/>
        <v>143</v>
      </c>
      <c r="K46" s="348">
        <f t="shared" si="12"/>
        <v>14</v>
      </c>
      <c r="L46" s="348">
        <f t="shared" si="12"/>
        <v>0</v>
      </c>
      <c r="M46" s="348">
        <f t="shared" si="12"/>
        <v>0</v>
      </c>
      <c r="N46" s="349">
        <f t="shared" si="12"/>
        <v>0</v>
      </c>
    </row>
    <row r="47" spans="1:14" ht="12" customHeight="1">
      <c r="A47" s="360"/>
      <c r="B47" s="363"/>
      <c r="C47" s="346" t="s">
        <v>11</v>
      </c>
      <c r="D47" s="364">
        <f>SUM(E47:N47)</f>
        <v>567</v>
      </c>
      <c r="E47" s="532">
        <v>0</v>
      </c>
      <c r="F47" s="532">
        <v>11</v>
      </c>
      <c r="G47" s="532">
        <v>91</v>
      </c>
      <c r="H47" s="532">
        <v>206</v>
      </c>
      <c r="I47" s="532">
        <v>182</v>
      </c>
      <c r="J47" s="532">
        <v>73</v>
      </c>
      <c r="K47" s="532">
        <v>4</v>
      </c>
      <c r="L47" s="532">
        <v>0</v>
      </c>
      <c r="M47" s="532">
        <v>0</v>
      </c>
      <c r="N47" s="533">
        <v>0</v>
      </c>
    </row>
    <row r="48" spans="1:14" ht="12" customHeight="1">
      <c r="A48" s="360"/>
      <c r="B48" s="363"/>
      <c r="C48" s="346" t="s">
        <v>12</v>
      </c>
      <c r="D48" s="364">
        <f>SUM(E48:N48)</f>
        <v>519</v>
      </c>
      <c r="E48" s="532">
        <v>0</v>
      </c>
      <c r="F48" s="532">
        <v>5</v>
      </c>
      <c r="G48" s="532">
        <v>80</v>
      </c>
      <c r="H48" s="532">
        <v>162</v>
      </c>
      <c r="I48" s="532">
        <v>192</v>
      </c>
      <c r="J48" s="532">
        <v>70</v>
      </c>
      <c r="K48" s="532">
        <v>10</v>
      </c>
      <c r="L48" s="532">
        <v>0</v>
      </c>
      <c r="M48" s="532">
        <v>0</v>
      </c>
      <c r="N48" s="533">
        <v>0</v>
      </c>
    </row>
    <row r="49" spans="1:14" ht="12" customHeight="1">
      <c r="A49" s="360"/>
      <c r="C49" s="346"/>
      <c r="D49" s="364"/>
      <c r="E49" s="348"/>
      <c r="F49" s="348"/>
      <c r="G49" s="348"/>
      <c r="H49" s="348"/>
      <c r="I49" s="348"/>
      <c r="J49" s="348"/>
      <c r="K49" s="348"/>
      <c r="L49" s="348"/>
      <c r="M49" s="348"/>
      <c r="N49" s="349"/>
    </row>
    <row r="50" spans="1:14" ht="12" customHeight="1">
      <c r="A50" s="360"/>
      <c r="B50" s="363" t="s">
        <v>56</v>
      </c>
      <c r="C50" s="346" t="s">
        <v>10</v>
      </c>
      <c r="D50" s="364">
        <f>SUM(E50:N50)</f>
        <v>863</v>
      </c>
      <c r="E50" s="348">
        <f aca="true" t="shared" si="13" ref="E50:N50">SUM(E51:E52)</f>
        <v>0</v>
      </c>
      <c r="F50" s="348">
        <f t="shared" si="13"/>
        <v>14</v>
      </c>
      <c r="G50" s="348">
        <f t="shared" si="13"/>
        <v>124</v>
      </c>
      <c r="H50" s="348">
        <f t="shared" si="13"/>
        <v>301</v>
      </c>
      <c r="I50" s="348">
        <f t="shared" si="13"/>
        <v>317</v>
      </c>
      <c r="J50" s="348">
        <f t="shared" si="13"/>
        <v>98</v>
      </c>
      <c r="K50" s="348">
        <f t="shared" si="13"/>
        <v>8</v>
      </c>
      <c r="L50" s="348">
        <f t="shared" si="13"/>
        <v>1</v>
      </c>
      <c r="M50" s="348">
        <f t="shared" si="13"/>
        <v>0</v>
      </c>
      <c r="N50" s="349">
        <f t="shared" si="13"/>
        <v>0</v>
      </c>
    </row>
    <row r="51" spans="1:14" ht="12" customHeight="1">
      <c r="A51" s="360"/>
      <c r="B51" s="363"/>
      <c r="C51" s="346" t="s">
        <v>11</v>
      </c>
      <c r="D51" s="364">
        <f>SUM(E51:N51)</f>
        <v>451</v>
      </c>
      <c r="E51" s="532">
        <v>0</v>
      </c>
      <c r="F51" s="532">
        <v>8</v>
      </c>
      <c r="G51" s="532">
        <v>76</v>
      </c>
      <c r="H51" s="532">
        <v>147</v>
      </c>
      <c r="I51" s="532">
        <v>164</v>
      </c>
      <c r="J51" s="532">
        <v>54</v>
      </c>
      <c r="K51" s="532">
        <v>2</v>
      </c>
      <c r="L51" s="532">
        <v>0</v>
      </c>
      <c r="M51" s="532">
        <v>0</v>
      </c>
      <c r="N51" s="533">
        <v>0</v>
      </c>
    </row>
    <row r="52" spans="1:14" ht="12" customHeight="1">
      <c r="A52" s="360"/>
      <c r="B52" s="363"/>
      <c r="C52" s="346" t="s">
        <v>12</v>
      </c>
      <c r="D52" s="364">
        <f>SUM(E52:N52)</f>
        <v>412</v>
      </c>
      <c r="E52" s="532">
        <v>0</v>
      </c>
      <c r="F52" s="532">
        <v>6</v>
      </c>
      <c r="G52" s="532">
        <v>48</v>
      </c>
      <c r="H52" s="532">
        <v>154</v>
      </c>
      <c r="I52" s="532">
        <v>153</v>
      </c>
      <c r="J52" s="532">
        <v>44</v>
      </c>
      <c r="K52" s="532">
        <v>6</v>
      </c>
      <c r="L52" s="532">
        <v>1</v>
      </c>
      <c r="M52" s="532">
        <v>0</v>
      </c>
      <c r="N52" s="533">
        <v>0</v>
      </c>
    </row>
    <row r="53" spans="1:14" ht="12" customHeight="1">
      <c r="A53" s="360"/>
      <c r="C53" s="346"/>
      <c r="D53" s="364"/>
      <c r="E53" s="348"/>
      <c r="F53" s="348"/>
      <c r="G53" s="348"/>
      <c r="H53" s="348"/>
      <c r="I53" s="348"/>
      <c r="J53" s="348"/>
      <c r="K53" s="348"/>
      <c r="L53" s="348"/>
      <c r="M53" s="348"/>
      <c r="N53" s="349"/>
    </row>
    <row r="54" spans="1:15" s="333" customFormat="1" ht="12" customHeight="1">
      <c r="A54" s="360"/>
      <c r="B54" s="363" t="s">
        <v>426</v>
      </c>
      <c r="C54" s="346" t="s">
        <v>10</v>
      </c>
      <c r="D54" s="364">
        <f>SUM(E54:N54)</f>
        <v>389</v>
      </c>
      <c r="E54" s="348">
        <f aca="true" t="shared" si="14" ref="E54:N54">SUM(E55:E56)</f>
        <v>0</v>
      </c>
      <c r="F54" s="348">
        <f t="shared" si="14"/>
        <v>2</v>
      </c>
      <c r="G54" s="348">
        <f t="shared" si="14"/>
        <v>42</v>
      </c>
      <c r="H54" s="348">
        <f t="shared" si="14"/>
        <v>123</v>
      </c>
      <c r="I54" s="348">
        <f t="shared" si="14"/>
        <v>163</v>
      </c>
      <c r="J54" s="348">
        <f t="shared" si="14"/>
        <v>55</v>
      </c>
      <c r="K54" s="348">
        <f t="shared" si="14"/>
        <v>4</v>
      </c>
      <c r="L54" s="348">
        <f t="shared" si="14"/>
        <v>0</v>
      </c>
      <c r="M54" s="348">
        <f t="shared" si="14"/>
        <v>0</v>
      </c>
      <c r="N54" s="349">
        <f t="shared" si="14"/>
        <v>0</v>
      </c>
      <c r="O54" s="367"/>
    </row>
    <row r="55" spans="1:15" s="333" customFormat="1" ht="12" customHeight="1">
      <c r="A55" s="361"/>
      <c r="B55" s="363"/>
      <c r="C55" s="346" t="s">
        <v>11</v>
      </c>
      <c r="D55" s="364">
        <f>SUM(E55:N55)</f>
        <v>188</v>
      </c>
      <c r="E55" s="532">
        <v>0</v>
      </c>
      <c r="F55" s="532">
        <v>1</v>
      </c>
      <c r="G55" s="532">
        <v>23</v>
      </c>
      <c r="H55" s="532">
        <v>63</v>
      </c>
      <c r="I55" s="532">
        <v>79</v>
      </c>
      <c r="J55" s="532">
        <v>20</v>
      </c>
      <c r="K55" s="532">
        <v>2</v>
      </c>
      <c r="L55" s="532">
        <v>0</v>
      </c>
      <c r="M55" s="532">
        <v>0</v>
      </c>
      <c r="N55" s="533">
        <v>0</v>
      </c>
      <c r="O55" s="367"/>
    </row>
    <row r="56" spans="1:15" s="333" customFormat="1" ht="12" customHeight="1">
      <c r="A56" s="360"/>
      <c r="B56" s="363"/>
      <c r="C56" s="346" t="s">
        <v>12</v>
      </c>
      <c r="D56" s="364">
        <f>SUM(E56:N56)</f>
        <v>201</v>
      </c>
      <c r="E56" s="532">
        <v>0</v>
      </c>
      <c r="F56" s="532">
        <v>1</v>
      </c>
      <c r="G56" s="532">
        <v>19</v>
      </c>
      <c r="H56" s="532">
        <v>60</v>
      </c>
      <c r="I56" s="532">
        <v>84</v>
      </c>
      <c r="J56" s="532">
        <v>35</v>
      </c>
      <c r="K56" s="532">
        <v>2</v>
      </c>
      <c r="L56" s="532">
        <v>0</v>
      </c>
      <c r="M56" s="532">
        <v>0</v>
      </c>
      <c r="N56" s="533">
        <v>0</v>
      </c>
      <c r="O56" s="367"/>
    </row>
    <row r="57" spans="1:15" s="333" customFormat="1" ht="12" customHeight="1">
      <c r="A57" s="360"/>
      <c r="B57" s="363"/>
      <c r="C57" s="346"/>
      <c r="D57" s="364"/>
      <c r="E57" s="348"/>
      <c r="F57" s="348"/>
      <c r="G57" s="348"/>
      <c r="H57" s="348"/>
      <c r="I57" s="348"/>
      <c r="J57" s="348"/>
      <c r="K57" s="348"/>
      <c r="L57" s="348"/>
      <c r="M57" s="348"/>
      <c r="N57" s="349"/>
      <c r="O57" s="367"/>
    </row>
    <row r="58" spans="1:15" s="333" customFormat="1" ht="12" customHeight="1">
      <c r="A58" s="360"/>
      <c r="B58" s="363" t="s">
        <v>418</v>
      </c>
      <c r="C58" s="346" t="s">
        <v>10</v>
      </c>
      <c r="D58" s="364">
        <f>SUM(E58:N58)</f>
        <v>320</v>
      </c>
      <c r="E58" s="348">
        <f aca="true" t="shared" si="15" ref="E58:N58">SUM(E59:E60)</f>
        <v>0</v>
      </c>
      <c r="F58" s="348">
        <f t="shared" si="15"/>
        <v>5</v>
      </c>
      <c r="G58" s="348">
        <f t="shared" si="15"/>
        <v>45</v>
      </c>
      <c r="H58" s="348">
        <f t="shared" si="15"/>
        <v>111</v>
      </c>
      <c r="I58" s="348">
        <f t="shared" si="15"/>
        <v>118</v>
      </c>
      <c r="J58" s="348">
        <f t="shared" si="15"/>
        <v>38</v>
      </c>
      <c r="K58" s="348">
        <f t="shared" si="15"/>
        <v>3</v>
      </c>
      <c r="L58" s="348">
        <f t="shared" si="15"/>
        <v>0</v>
      </c>
      <c r="M58" s="348">
        <f t="shared" si="15"/>
        <v>0</v>
      </c>
      <c r="N58" s="349">
        <f t="shared" si="15"/>
        <v>0</v>
      </c>
      <c r="O58" s="367"/>
    </row>
    <row r="59" spans="1:15" s="333" customFormat="1" ht="12" customHeight="1">
      <c r="A59" s="360"/>
      <c r="B59" s="363"/>
      <c r="C59" s="346" t="s">
        <v>11</v>
      </c>
      <c r="D59" s="364">
        <f>SUM(E59:N59)</f>
        <v>166</v>
      </c>
      <c r="E59" s="532">
        <v>0</v>
      </c>
      <c r="F59" s="532">
        <v>2</v>
      </c>
      <c r="G59" s="532">
        <v>26</v>
      </c>
      <c r="H59" s="532">
        <v>58</v>
      </c>
      <c r="I59" s="532">
        <v>60</v>
      </c>
      <c r="J59" s="532">
        <v>18</v>
      </c>
      <c r="K59" s="532">
        <v>2</v>
      </c>
      <c r="L59" s="532">
        <v>0</v>
      </c>
      <c r="M59" s="532">
        <v>0</v>
      </c>
      <c r="N59" s="533">
        <v>0</v>
      </c>
      <c r="O59" s="367"/>
    </row>
    <row r="60" spans="1:15" s="333" customFormat="1" ht="12" customHeight="1">
      <c r="A60" s="360"/>
      <c r="B60" s="363"/>
      <c r="C60" s="346" t="s">
        <v>12</v>
      </c>
      <c r="D60" s="364">
        <f>SUM(E60:N60)</f>
        <v>154</v>
      </c>
      <c r="E60" s="532">
        <v>0</v>
      </c>
      <c r="F60" s="532">
        <v>3</v>
      </c>
      <c r="G60" s="532">
        <v>19</v>
      </c>
      <c r="H60" s="532">
        <v>53</v>
      </c>
      <c r="I60" s="532">
        <v>58</v>
      </c>
      <c r="J60" s="532">
        <v>20</v>
      </c>
      <c r="K60" s="532">
        <v>1</v>
      </c>
      <c r="L60" s="532">
        <v>0</v>
      </c>
      <c r="M60" s="532">
        <v>0</v>
      </c>
      <c r="N60" s="533">
        <v>0</v>
      </c>
      <c r="O60" s="367"/>
    </row>
    <row r="61" spans="1:15" s="333" customFormat="1" ht="12" customHeight="1">
      <c r="A61" s="360"/>
      <c r="B61" s="363"/>
      <c r="C61" s="346"/>
      <c r="D61" s="364"/>
      <c r="E61" s="348"/>
      <c r="F61" s="348"/>
      <c r="G61" s="348"/>
      <c r="H61" s="348"/>
      <c r="I61" s="348"/>
      <c r="J61" s="348"/>
      <c r="K61" s="348"/>
      <c r="L61" s="348"/>
      <c r="M61" s="348"/>
      <c r="N61" s="349"/>
      <c r="O61" s="367"/>
    </row>
    <row r="62" spans="1:15" s="333" customFormat="1" ht="12" customHeight="1">
      <c r="A62" s="360"/>
      <c r="B62" s="363" t="s">
        <v>427</v>
      </c>
      <c r="C62" s="346" t="s">
        <v>10</v>
      </c>
      <c r="D62" s="364">
        <f>SUM(E62:N62)</f>
        <v>425</v>
      </c>
      <c r="E62" s="348">
        <f aca="true" t="shared" si="16" ref="E62:N62">SUM(E63:E64)</f>
        <v>0</v>
      </c>
      <c r="F62" s="348">
        <f t="shared" si="16"/>
        <v>5</v>
      </c>
      <c r="G62" s="348">
        <f t="shared" si="16"/>
        <v>59</v>
      </c>
      <c r="H62" s="348">
        <f t="shared" si="16"/>
        <v>153</v>
      </c>
      <c r="I62" s="348">
        <f t="shared" si="16"/>
        <v>164</v>
      </c>
      <c r="J62" s="348">
        <f t="shared" si="16"/>
        <v>41</v>
      </c>
      <c r="K62" s="348">
        <f t="shared" si="16"/>
        <v>3</v>
      </c>
      <c r="L62" s="348">
        <f t="shared" si="16"/>
        <v>0</v>
      </c>
      <c r="M62" s="348">
        <f t="shared" si="16"/>
        <v>0</v>
      </c>
      <c r="N62" s="349">
        <f t="shared" si="16"/>
        <v>0</v>
      </c>
      <c r="O62" s="367"/>
    </row>
    <row r="63" spans="1:15" s="333" customFormat="1" ht="12" customHeight="1">
      <c r="A63" s="360"/>
      <c r="B63" s="363"/>
      <c r="C63" s="346" t="s">
        <v>11</v>
      </c>
      <c r="D63" s="364">
        <f>SUM(E63:N63)</f>
        <v>213</v>
      </c>
      <c r="E63" s="532">
        <v>0</v>
      </c>
      <c r="F63" s="532">
        <v>2</v>
      </c>
      <c r="G63" s="532">
        <v>33</v>
      </c>
      <c r="H63" s="532">
        <v>74</v>
      </c>
      <c r="I63" s="532">
        <v>86</v>
      </c>
      <c r="J63" s="532">
        <v>18</v>
      </c>
      <c r="K63" s="532">
        <v>0</v>
      </c>
      <c r="L63" s="532">
        <v>0</v>
      </c>
      <c r="M63" s="532">
        <v>0</v>
      </c>
      <c r="N63" s="533">
        <v>0</v>
      </c>
      <c r="O63" s="367"/>
    </row>
    <row r="64" spans="1:15" s="333" customFormat="1" ht="12" customHeight="1">
      <c r="A64" s="360"/>
      <c r="B64" s="363"/>
      <c r="C64" s="346" t="s">
        <v>12</v>
      </c>
      <c r="D64" s="364">
        <f>SUM(E64:N64)</f>
        <v>212</v>
      </c>
      <c r="E64" s="532">
        <v>0</v>
      </c>
      <c r="F64" s="532">
        <v>3</v>
      </c>
      <c r="G64" s="532">
        <v>26</v>
      </c>
      <c r="H64" s="532">
        <v>79</v>
      </c>
      <c r="I64" s="532">
        <v>78</v>
      </c>
      <c r="J64" s="532">
        <v>23</v>
      </c>
      <c r="K64" s="532">
        <v>3</v>
      </c>
      <c r="L64" s="532">
        <v>0</v>
      </c>
      <c r="M64" s="532">
        <v>0</v>
      </c>
      <c r="N64" s="533">
        <v>0</v>
      </c>
      <c r="O64" s="367"/>
    </row>
    <row r="65" spans="1:15" s="333" customFormat="1" ht="12" customHeight="1">
      <c r="A65" s="360"/>
      <c r="B65" s="363"/>
      <c r="C65" s="346"/>
      <c r="D65" s="364"/>
      <c r="E65" s="348"/>
      <c r="F65" s="348"/>
      <c r="G65" s="348"/>
      <c r="H65" s="348"/>
      <c r="I65" s="348"/>
      <c r="J65" s="348"/>
      <c r="K65" s="348"/>
      <c r="L65" s="348"/>
      <c r="M65" s="348"/>
      <c r="N65" s="349"/>
      <c r="O65" s="367"/>
    </row>
    <row r="66" spans="1:15" s="333" customFormat="1" ht="12" customHeight="1">
      <c r="A66" s="360"/>
      <c r="B66" s="363" t="s">
        <v>494</v>
      </c>
      <c r="C66" s="346" t="s">
        <v>10</v>
      </c>
      <c r="D66" s="364">
        <f>SUM(E66:N66)</f>
        <v>155</v>
      </c>
      <c r="E66" s="348">
        <f aca="true" t="shared" si="17" ref="E66:N66">SUM(E67:E68)</f>
        <v>0</v>
      </c>
      <c r="F66" s="348">
        <f t="shared" si="17"/>
        <v>2</v>
      </c>
      <c r="G66" s="348">
        <f t="shared" si="17"/>
        <v>39</v>
      </c>
      <c r="H66" s="348">
        <f t="shared" si="17"/>
        <v>48</v>
      </c>
      <c r="I66" s="348">
        <f t="shared" si="17"/>
        <v>49</v>
      </c>
      <c r="J66" s="348">
        <f t="shared" si="17"/>
        <v>16</v>
      </c>
      <c r="K66" s="348">
        <f t="shared" si="17"/>
        <v>1</v>
      </c>
      <c r="L66" s="348">
        <f t="shared" si="17"/>
        <v>0</v>
      </c>
      <c r="M66" s="348">
        <f t="shared" si="17"/>
        <v>0</v>
      </c>
      <c r="N66" s="349">
        <f t="shared" si="17"/>
        <v>0</v>
      </c>
      <c r="O66" s="367"/>
    </row>
    <row r="67" spans="1:15" s="333" customFormat="1" ht="12" customHeight="1">
      <c r="A67" s="360"/>
      <c r="B67" s="363"/>
      <c r="C67" s="346" t="s">
        <v>11</v>
      </c>
      <c r="D67" s="364">
        <f>SUM(E67:N67)</f>
        <v>74</v>
      </c>
      <c r="E67" s="532">
        <v>0</v>
      </c>
      <c r="F67" s="532">
        <v>1</v>
      </c>
      <c r="G67" s="532">
        <v>23</v>
      </c>
      <c r="H67" s="532">
        <v>17</v>
      </c>
      <c r="I67" s="532">
        <v>26</v>
      </c>
      <c r="J67" s="532">
        <v>7</v>
      </c>
      <c r="K67" s="532">
        <v>0</v>
      </c>
      <c r="L67" s="532">
        <v>0</v>
      </c>
      <c r="M67" s="532">
        <v>0</v>
      </c>
      <c r="N67" s="533">
        <v>0</v>
      </c>
      <c r="O67" s="367"/>
    </row>
    <row r="68" spans="1:15" s="333" customFormat="1" ht="12" customHeight="1">
      <c r="A68" s="360"/>
      <c r="B68" s="363"/>
      <c r="C68" s="346" t="s">
        <v>12</v>
      </c>
      <c r="D68" s="364">
        <f>SUM(E68:N68)</f>
        <v>81</v>
      </c>
      <c r="E68" s="532">
        <v>0</v>
      </c>
      <c r="F68" s="532">
        <v>1</v>
      </c>
      <c r="G68" s="532">
        <v>16</v>
      </c>
      <c r="H68" s="532">
        <v>31</v>
      </c>
      <c r="I68" s="532">
        <v>23</v>
      </c>
      <c r="J68" s="532">
        <v>9</v>
      </c>
      <c r="K68" s="532">
        <v>1</v>
      </c>
      <c r="L68" s="532">
        <v>0</v>
      </c>
      <c r="M68" s="532">
        <v>0</v>
      </c>
      <c r="N68" s="533">
        <v>0</v>
      </c>
      <c r="O68" s="367"/>
    </row>
    <row r="69" spans="1:15" s="333" customFormat="1" ht="12" customHeight="1">
      <c r="A69" s="360"/>
      <c r="B69" s="363"/>
      <c r="C69" s="346"/>
      <c r="D69" s="364"/>
      <c r="E69" s="348"/>
      <c r="F69" s="348"/>
      <c r="G69" s="348"/>
      <c r="H69" s="348"/>
      <c r="I69" s="348"/>
      <c r="J69" s="348"/>
      <c r="K69" s="348"/>
      <c r="L69" s="348"/>
      <c r="M69" s="348"/>
      <c r="N69" s="349"/>
      <c r="O69" s="367"/>
    </row>
    <row r="70" spans="1:15" s="333" customFormat="1" ht="12" customHeight="1">
      <c r="A70" s="360"/>
      <c r="B70" s="363" t="s">
        <v>429</v>
      </c>
      <c r="C70" s="346" t="s">
        <v>10</v>
      </c>
      <c r="D70" s="364">
        <f>SUM(E70:N70)</f>
        <v>111</v>
      </c>
      <c r="E70" s="348">
        <f aca="true" t="shared" si="18" ref="E70:N70">SUM(E71:E72)</f>
        <v>0</v>
      </c>
      <c r="F70" s="348">
        <f t="shared" si="18"/>
        <v>0</v>
      </c>
      <c r="G70" s="348">
        <f t="shared" si="18"/>
        <v>10</v>
      </c>
      <c r="H70" s="348">
        <f t="shared" si="18"/>
        <v>52</v>
      </c>
      <c r="I70" s="348">
        <f t="shared" si="18"/>
        <v>32</v>
      </c>
      <c r="J70" s="348">
        <f t="shared" si="18"/>
        <v>15</v>
      </c>
      <c r="K70" s="348">
        <f t="shared" si="18"/>
        <v>2</v>
      </c>
      <c r="L70" s="348">
        <f t="shared" si="18"/>
        <v>0</v>
      </c>
      <c r="M70" s="348">
        <f t="shared" si="18"/>
        <v>0</v>
      </c>
      <c r="N70" s="349">
        <f t="shared" si="18"/>
        <v>0</v>
      </c>
      <c r="O70" s="367"/>
    </row>
    <row r="71" spans="1:15" s="333" customFormat="1" ht="12" customHeight="1">
      <c r="A71" s="360"/>
      <c r="B71" s="351"/>
      <c r="C71" s="346" t="s">
        <v>11</v>
      </c>
      <c r="D71" s="364">
        <f>SUM(E71:N71)</f>
        <v>59</v>
      </c>
      <c r="E71" s="532">
        <v>0</v>
      </c>
      <c r="F71" s="532">
        <v>0</v>
      </c>
      <c r="G71" s="532">
        <v>6</v>
      </c>
      <c r="H71" s="532">
        <v>32</v>
      </c>
      <c r="I71" s="532">
        <v>12</v>
      </c>
      <c r="J71" s="532">
        <v>8</v>
      </c>
      <c r="K71" s="532">
        <v>1</v>
      </c>
      <c r="L71" s="532">
        <v>0</v>
      </c>
      <c r="M71" s="532">
        <v>0</v>
      </c>
      <c r="N71" s="533">
        <v>0</v>
      </c>
      <c r="O71" s="367"/>
    </row>
    <row r="72" spans="1:15" s="333" customFormat="1" ht="12" customHeight="1">
      <c r="A72" s="360"/>
      <c r="B72" s="351"/>
      <c r="C72" s="346" t="s">
        <v>12</v>
      </c>
      <c r="D72" s="364">
        <f>SUM(E72:N72)</f>
        <v>52</v>
      </c>
      <c r="E72" s="532">
        <v>0</v>
      </c>
      <c r="F72" s="532">
        <v>0</v>
      </c>
      <c r="G72" s="532">
        <v>4</v>
      </c>
      <c r="H72" s="532">
        <v>20</v>
      </c>
      <c r="I72" s="532">
        <v>20</v>
      </c>
      <c r="J72" s="532">
        <v>7</v>
      </c>
      <c r="K72" s="532">
        <v>1</v>
      </c>
      <c r="L72" s="532">
        <v>0</v>
      </c>
      <c r="M72" s="532">
        <v>0</v>
      </c>
      <c r="N72" s="533">
        <v>0</v>
      </c>
      <c r="O72" s="367"/>
    </row>
    <row r="73" spans="1:15" s="333" customFormat="1" ht="12" customHeight="1">
      <c r="A73" s="376"/>
      <c r="B73" s="411"/>
      <c r="C73" s="354"/>
      <c r="D73" s="405"/>
      <c r="E73" s="412"/>
      <c r="F73" s="412"/>
      <c r="G73" s="412"/>
      <c r="H73" s="412"/>
      <c r="I73" s="412"/>
      <c r="J73" s="412"/>
      <c r="K73" s="412"/>
      <c r="L73" s="412"/>
      <c r="M73" s="412"/>
      <c r="N73" s="413"/>
      <c r="O73" s="367"/>
    </row>
    <row r="74" spans="1:15" s="333" customFormat="1" ht="12" customHeight="1">
      <c r="A74" s="360"/>
      <c r="B74" s="394"/>
      <c r="C74" s="346"/>
      <c r="D74" s="364"/>
      <c r="E74" s="403"/>
      <c r="F74" s="403"/>
      <c r="G74" s="403"/>
      <c r="H74" s="403"/>
      <c r="I74" s="403"/>
      <c r="J74" s="403"/>
      <c r="K74" s="403"/>
      <c r="L74" s="403"/>
      <c r="M74" s="403"/>
      <c r="N74" s="404"/>
      <c r="O74" s="367"/>
    </row>
    <row r="75" spans="1:15" s="333" customFormat="1" ht="12" customHeight="1">
      <c r="A75" s="629" t="s">
        <v>496</v>
      </c>
      <c r="B75" s="630"/>
      <c r="C75" s="346" t="s">
        <v>10</v>
      </c>
      <c r="D75" s="364">
        <f>SUM(E75:N75)</f>
        <v>7486</v>
      </c>
      <c r="E75" s="348">
        <f aca="true" t="shared" si="19" ref="E75:N75">SUM(E76:E77)</f>
        <v>0</v>
      </c>
      <c r="F75" s="348">
        <f t="shared" si="19"/>
        <v>92</v>
      </c>
      <c r="G75" s="348">
        <f t="shared" si="19"/>
        <v>859</v>
      </c>
      <c r="H75" s="348">
        <f t="shared" si="19"/>
        <v>2387</v>
      </c>
      <c r="I75" s="348">
        <f t="shared" si="19"/>
        <v>2913</v>
      </c>
      <c r="J75" s="348">
        <f t="shared" si="19"/>
        <v>1093</v>
      </c>
      <c r="K75" s="348">
        <f t="shared" si="19"/>
        <v>141</v>
      </c>
      <c r="L75" s="348">
        <f t="shared" si="19"/>
        <v>1</v>
      </c>
      <c r="M75" s="348">
        <f t="shared" si="19"/>
        <v>0</v>
      </c>
      <c r="N75" s="349">
        <f t="shared" si="19"/>
        <v>0</v>
      </c>
      <c r="O75" s="367"/>
    </row>
    <row r="76" spans="1:15" s="333" customFormat="1" ht="12" customHeight="1">
      <c r="A76" s="360"/>
      <c r="B76" s="339"/>
      <c r="C76" s="346" t="s">
        <v>11</v>
      </c>
      <c r="D76" s="364">
        <f>SUM(E76:N76)</f>
        <v>3842</v>
      </c>
      <c r="E76" s="348">
        <f aca="true" t="shared" si="20" ref="E76:N76">SUM(E80)</f>
        <v>0</v>
      </c>
      <c r="F76" s="348">
        <f>SUM(F80)</f>
        <v>50</v>
      </c>
      <c r="G76" s="348">
        <f t="shared" si="20"/>
        <v>433</v>
      </c>
      <c r="H76" s="348">
        <f t="shared" si="20"/>
        <v>1199</v>
      </c>
      <c r="I76" s="348">
        <f t="shared" si="20"/>
        <v>1496</v>
      </c>
      <c r="J76" s="348">
        <f t="shared" si="20"/>
        <v>604</v>
      </c>
      <c r="K76" s="348">
        <f t="shared" si="20"/>
        <v>59</v>
      </c>
      <c r="L76" s="348">
        <f t="shared" si="20"/>
        <v>1</v>
      </c>
      <c r="M76" s="348">
        <f t="shared" si="20"/>
        <v>0</v>
      </c>
      <c r="N76" s="349">
        <f t="shared" si="20"/>
        <v>0</v>
      </c>
      <c r="O76" s="367"/>
    </row>
    <row r="77" spans="1:15" s="333" customFormat="1" ht="12" customHeight="1">
      <c r="A77" s="360"/>
      <c r="B77" s="339"/>
      <c r="C77" s="346" t="s">
        <v>12</v>
      </c>
      <c r="D77" s="364">
        <f>SUM(E77:N77)</f>
        <v>3644</v>
      </c>
      <c r="E77" s="348">
        <f aca="true" t="shared" si="21" ref="E77:N77">SUM(E81)</f>
        <v>0</v>
      </c>
      <c r="F77" s="348">
        <f t="shared" si="21"/>
        <v>42</v>
      </c>
      <c r="G77" s="348">
        <f t="shared" si="21"/>
        <v>426</v>
      </c>
      <c r="H77" s="348">
        <f t="shared" si="21"/>
        <v>1188</v>
      </c>
      <c r="I77" s="348">
        <f t="shared" si="21"/>
        <v>1417</v>
      </c>
      <c r="J77" s="348">
        <f t="shared" si="21"/>
        <v>489</v>
      </c>
      <c r="K77" s="348">
        <f t="shared" si="21"/>
        <v>82</v>
      </c>
      <c r="L77" s="348">
        <f t="shared" si="21"/>
        <v>0</v>
      </c>
      <c r="M77" s="348">
        <f t="shared" si="21"/>
        <v>0</v>
      </c>
      <c r="N77" s="349">
        <f t="shared" si="21"/>
        <v>0</v>
      </c>
      <c r="O77" s="367"/>
    </row>
    <row r="78" spans="1:15" s="333" customFormat="1" ht="12" customHeight="1">
      <c r="A78" s="360"/>
      <c r="B78" s="339"/>
      <c r="C78" s="346"/>
      <c r="D78" s="364"/>
      <c r="E78" s="348"/>
      <c r="F78" s="348"/>
      <c r="G78" s="348"/>
      <c r="H78" s="348"/>
      <c r="I78" s="348"/>
      <c r="J78" s="348"/>
      <c r="K78" s="348"/>
      <c r="L78" s="348"/>
      <c r="M78" s="348"/>
      <c r="N78" s="349"/>
      <c r="O78" s="367"/>
    </row>
    <row r="79" spans="1:15" s="333" customFormat="1" ht="12" customHeight="1">
      <c r="A79" s="360"/>
      <c r="B79" s="363" t="s">
        <v>495</v>
      </c>
      <c r="C79" s="346" t="s">
        <v>10</v>
      </c>
      <c r="D79" s="364">
        <f>SUM(E79:N79)</f>
        <v>7486</v>
      </c>
      <c r="E79" s="348">
        <f aca="true" t="shared" si="22" ref="E79:N79">SUM(E80:E81)</f>
        <v>0</v>
      </c>
      <c r="F79" s="348">
        <f t="shared" si="22"/>
        <v>92</v>
      </c>
      <c r="G79" s="348">
        <f t="shared" si="22"/>
        <v>859</v>
      </c>
      <c r="H79" s="348">
        <f t="shared" si="22"/>
        <v>2387</v>
      </c>
      <c r="I79" s="348">
        <f t="shared" si="22"/>
        <v>2913</v>
      </c>
      <c r="J79" s="348">
        <f t="shared" si="22"/>
        <v>1093</v>
      </c>
      <c r="K79" s="348">
        <f t="shared" si="22"/>
        <v>141</v>
      </c>
      <c r="L79" s="348">
        <f t="shared" si="22"/>
        <v>1</v>
      </c>
      <c r="M79" s="348">
        <f t="shared" si="22"/>
        <v>0</v>
      </c>
      <c r="N79" s="349">
        <f t="shared" si="22"/>
        <v>0</v>
      </c>
      <c r="O79" s="367"/>
    </row>
    <row r="80" spans="1:15" s="333" customFormat="1" ht="12" customHeight="1">
      <c r="A80" s="360"/>
      <c r="B80" s="363"/>
      <c r="C80" s="346" t="s">
        <v>11</v>
      </c>
      <c r="D80" s="364">
        <f>SUM(E80:N80)</f>
        <v>3842</v>
      </c>
      <c r="E80" s="532">
        <v>0</v>
      </c>
      <c r="F80" s="532">
        <v>50</v>
      </c>
      <c r="G80" s="532">
        <v>433</v>
      </c>
      <c r="H80" s="532">
        <v>1199</v>
      </c>
      <c r="I80" s="532">
        <v>1496</v>
      </c>
      <c r="J80" s="532">
        <v>604</v>
      </c>
      <c r="K80" s="532">
        <v>59</v>
      </c>
      <c r="L80" s="532">
        <v>1</v>
      </c>
      <c r="M80" s="532">
        <v>0</v>
      </c>
      <c r="N80" s="533">
        <v>0</v>
      </c>
      <c r="O80" s="367"/>
    </row>
    <row r="81" spans="1:15" s="333" customFormat="1" ht="12" customHeight="1">
      <c r="A81" s="360"/>
      <c r="B81" s="363"/>
      <c r="C81" s="346" t="s">
        <v>12</v>
      </c>
      <c r="D81" s="364">
        <f>SUM(E81:N81)</f>
        <v>3644</v>
      </c>
      <c r="E81" s="532">
        <v>0</v>
      </c>
      <c r="F81" s="532">
        <v>42</v>
      </c>
      <c r="G81" s="532">
        <v>426</v>
      </c>
      <c r="H81" s="532">
        <v>1188</v>
      </c>
      <c r="I81" s="532">
        <v>1417</v>
      </c>
      <c r="J81" s="532">
        <v>489</v>
      </c>
      <c r="K81" s="532">
        <v>82</v>
      </c>
      <c r="L81" s="532">
        <v>0</v>
      </c>
      <c r="M81" s="532">
        <v>0</v>
      </c>
      <c r="N81" s="533">
        <v>0</v>
      </c>
      <c r="O81" s="367"/>
    </row>
    <row r="82" spans="1:14" ht="12" customHeight="1">
      <c r="A82" s="379"/>
      <c r="B82" s="406"/>
      <c r="C82" s="407"/>
      <c r="D82" s="408"/>
      <c r="E82" s="409"/>
      <c r="F82" s="409"/>
      <c r="G82" s="409"/>
      <c r="H82" s="409"/>
      <c r="I82" s="409"/>
      <c r="J82" s="409"/>
      <c r="K82" s="409"/>
      <c r="L82" s="409"/>
      <c r="M82" s="409"/>
      <c r="N82" s="410"/>
    </row>
    <row r="83" ht="12" customHeight="1"/>
    <row r="84" spans="2:14" ht="12" customHeight="1">
      <c r="B84" s="339"/>
      <c r="C84" s="394"/>
      <c r="D84" s="358"/>
      <c r="E84" s="358"/>
      <c r="F84" s="358"/>
      <c r="G84" s="358"/>
      <c r="H84" s="399" t="s">
        <v>446</v>
      </c>
      <c r="I84" s="358"/>
      <c r="J84" s="358"/>
      <c r="K84" s="358"/>
      <c r="L84" s="358"/>
      <c r="M84" s="358"/>
      <c r="N84" s="358"/>
    </row>
    <row r="85" spans="2:14" ht="12" customHeight="1">
      <c r="B85" s="339"/>
      <c r="C85" s="394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</row>
    <row r="86" spans="2:14" ht="12" customHeight="1">
      <c r="B86" s="339"/>
      <c r="C86" s="394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</row>
    <row r="87" spans="2:14" ht="12" customHeight="1">
      <c r="B87" s="339"/>
      <c r="C87" s="394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</row>
    <row r="88" spans="2:14" ht="12" customHeight="1">
      <c r="B88" s="339"/>
      <c r="C88" s="394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</row>
    <row r="89" spans="2:14" ht="12" customHeight="1">
      <c r="B89" s="339"/>
      <c r="C89" s="394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</row>
    <row r="90" spans="3:14" ht="12" customHeight="1">
      <c r="C90" s="394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</row>
    <row r="91" spans="2:14" ht="12" customHeight="1">
      <c r="B91" s="351"/>
      <c r="C91" s="394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</row>
    <row r="92" spans="2:14" ht="12" customHeight="1">
      <c r="B92" s="351"/>
      <c r="C92" s="394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</row>
    <row r="93" spans="2:14" ht="12" customHeight="1">
      <c r="B93" s="339"/>
      <c r="C93" s="394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</row>
    <row r="94" spans="2:14" ht="12" customHeight="1">
      <c r="B94" s="339"/>
      <c r="C94" s="394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</row>
    <row r="95" spans="2:14" ht="12" customHeight="1">
      <c r="B95" s="339"/>
      <c r="C95" s="394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</row>
    <row r="96" spans="2:14" ht="12" customHeight="1">
      <c r="B96" s="339"/>
      <c r="C96" s="394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</row>
    <row r="97" spans="2:14" ht="12" customHeight="1">
      <c r="B97" s="339"/>
      <c r="C97" s="394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</row>
    <row r="98" spans="2:14" ht="12" customHeight="1">
      <c r="B98" s="339"/>
      <c r="C98" s="394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</row>
    <row r="99" spans="3:14" ht="12" customHeight="1">
      <c r="C99" s="394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</row>
    <row r="100" spans="3:14" ht="12" customHeight="1">
      <c r="C100" s="394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</row>
    <row r="101" spans="3:14" ht="12" customHeight="1">
      <c r="C101" s="394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</row>
    <row r="102" spans="2:14" ht="12" customHeight="1">
      <c r="B102" s="339"/>
      <c r="C102" s="394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</row>
    <row r="103" spans="2:14" ht="12" customHeight="1">
      <c r="B103" s="351"/>
      <c r="C103" s="394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</row>
    <row r="104" spans="2:14" ht="12" customHeight="1">
      <c r="B104" s="351"/>
      <c r="C104" s="394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</row>
    <row r="105" spans="2:14" ht="12" customHeight="1">
      <c r="B105" s="339"/>
      <c r="C105" s="394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</row>
    <row r="106" spans="2:14" ht="12" customHeight="1">
      <c r="B106" s="351"/>
      <c r="C106" s="394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</row>
    <row r="107" spans="2:14" ht="12" customHeight="1">
      <c r="B107" s="351"/>
      <c r="C107" s="394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</row>
    <row r="108" spans="2:14" ht="12" customHeight="1">
      <c r="B108" s="339"/>
      <c r="C108" s="394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</row>
    <row r="109" spans="2:14" ht="12" customHeight="1">
      <c r="B109" s="351"/>
      <c r="C109" s="394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</row>
    <row r="110" spans="2:14" ht="12" customHeight="1">
      <c r="B110" s="351"/>
      <c r="C110" s="394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</row>
    <row r="111" spans="2:14" ht="12" customHeight="1">
      <c r="B111" s="339"/>
      <c r="C111" s="394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</row>
    <row r="112" spans="2:14" ht="12" customHeight="1">
      <c r="B112" s="351"/>
      <c r="C112" s="394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</row>
    <row r="113" spans="2:14" ht="12" customHeight="1">
      <c r="B113" s="351"/>
      <c r="C113" s="394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</row>
    <row r="114" spans="2:14" ht="12" customHeight="1">
      <c r="B114" s="339"/>
      <c r="C114" s="394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</row>
    <row r="115" spans="2:14" ht="12" customHeight="1">
      <c r="B115" s="351"/>
      <c r="C115" s="394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</row>
    <row r="116" spans="2:14" ht="12" customHeight="1">
      <c r="B116" s="351"/>
      <c r="C116" s="394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</row>
    <row r="117" spans="2:14" ht="12" customHeight="1">
      <c r="B117" s="339"/>
      <c r="C117" s="394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</row>
    <row r="118" spans="2:14" ht="12" customHeight="1">
      <c r="B118" s="351"/>
      <c r="C118" s="394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</row>
    <row r="119" spans="2:14" ht="12" customHeight="1">
      <c r="B119" s="351"/>
      <c r="C119" s="394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</row>
    <row r="120" spans="2:14" ht="12" customHeight="1">
      <c r="B120" s="339"/>
      <c r="C120" s="394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</row>
    <row r="121" spans="2:14" ht="12" customHeight="1">
      <c r="B121" s="339"/>
      <c r="C121" s="394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</row>
    <row r="122" spans="2:14" ht="12" customHeight="1">
      <c r="B122" s="339"/>
      <c r="C122" s="394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</row>
    <row r="123" spans="2:14" ht="12" customHeight="1">
      <c r="B123" s="339"/>
      <c r="C123" s="394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</row>
    <row r="124" spans="2:14" ht="12" customHeight="1">
      <c r="B124" s="351"/>
      <c r="C124" s="394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</row>
    <row r="125" spans="2:14" ht="12" customHeight="1">
      <c r="B125" s="351"/>
      <c r="C125" s="394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</row>
    <row r="126" spans="2:14" ht="12" customHeight="1">
      <c r="B126" s="339"/>
      <c r="C126" s="394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</row>
    <row r="127" spans="2:14" ht="12" customHeight="1">
      <c r="B127" s="351"/>
      <c r="C127" s="394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</row>
    <row r="128" spans="2:14" ht="12" customHeight="1">
      <c r="B128" s="351"/>
      <c r="C128" s="394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</row>
    <row r="129" spans="2:14" ht="12" customHeight="1">
      <c r="B129" s="339"/>
      <c r="C129" s="394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</row>
    <row r="130" spans="2:14" ht="12" customHeight="1">
      <c r="B130" s="351"/>
      <c r="C130" s="394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</row>
    <row r="131" spans="2:14" ht="12" customHeight="1">
      <c r="B131" s="351"/>
      <c r="C131" s="394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</row>
    <row r="132" spans="2:14" ht="12" customHeight="1">
      <c r="B132" s="339"/>
      <c r="C132" s="394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</row>
    <row r="133" spans="2:14" ht="12" customHeight="1">
      <c r="B133" s="351"/>
      <c r="C133" s="394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</row>
    <row r="134" spans="2:14" ht="12" customHeight="1">
      <c r="B134" s="351"/>
      <c r="C134" s="394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</row>
    <row r="135" spans="2:14" ht="12" customHeight="1">
      <c r="B135" s="339"/>
      <c r="C135" s="394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</row>
    <row r="136" spans="2:14" ht="12" customHeight="1">
      <c r="B136" s="351"/>
      <c r="C136" s="394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</row>
    <row r="137" spans="2:14" ht="12" customHeight="1">
      <c r="B137" s="351"/>
      <c r="C137" s="394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</row>
    <row r="138" spans="2:14" ht="12" customHeight="1">
      <c r="B138" s="339"/>
      <c r="C138" s="394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</row>
    <row r="139" spans="2:14" ht="12" customHeight="1">
      <c r="B139" s="351"/>
      <c r="C139" s="394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</row>
    <row r="140" spans="2:14" ht="12" customHeight="1">
      <c r="B140" s="351"/>
      <c r="C140" s="394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</row>
    <row r="141" spans="2:14" ht="12" customHeight="1">
      <c r="B141" s="339"/>
      <c r="C141" s="394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</row>
    <row r="142" spans="2:14" ht="12" customHeight="1">
      <c r="B142" s="351"/>
      <c r="C142" s="394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</row>
    <row r="143" spans="2:14" ht="12" customHeight="1">
      <c r="B143" s="351"/>
      <c r="C143" s="394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</row>
    <row r="144" spans="2:14" ht="12" customHeight="1">
      <c r="B144" s="339"/>
      <c r="C144" s="394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</row>
    <row r="145" spans="2:14" ht="12" customHeight="1">
      <c r="B145" s="351"/>
      <c r="C145" s="394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</row>
    <row r="146" spans="2:14" ht="12" customHeight="1">
      <c r="B146" s="351"/>
      <c r="C146" s="394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</row>
    <row r="147" spans="2:14" ht="12" customHeight="1">
      <c r="B147" s="339"/>
      <c r="C147" s="394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</row>
    <row r="148" spans="2:14" ht="12" customHeight="1">
      <c r="B148" s="339"/>
      <c r="C148" s="394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</row>
    <row r="149" spans="2:14" ht="12" customHeight="1">
      <c r="B149" s="339"/>
      <c r="C149" s="394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</row>
    <row r="150" spans="2:14" ht="12" customHeight="1">
      <c r="B150" s="339"/>
      <c r="C150" s="394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</row>
    <row r="151" spans="2:14" ht="12" customHeight="1">
      <c r="B151" s="351"/>
      <c r="C151" s="394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</row>
    <row r="152" spans="2:14" ht="12" customHeight="1">
      <c r="B152" s="351"/>
      <c r="C152" s="394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</row>
    <row r="153" spans="2:14" ht="12" customHeight="1">
      <c r="B153" s="339"/>
      <c r="C153" s="394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</row>
    <row r="154" spans="2:14" ht="12" customHeight="1">
      <c r="B154" s="351"/>
      <c r="C154" s="394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</row>
    <row r="155" spans="2:14" ht="12" customHeight="1">
      <c r="B155" s="351"/>
      <c r="C155" s="394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</row>
    <row r="156" spans="2:14" ht="12" customHeight="1">
      <c r="B156" s="339"/>
      <c r="C156" s="394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</row>
    <row r="157" spans="2:14" ht="12" customHeight="1">
      <c r="B157" s="339"/>
      <c r="C157" s="394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</row>
    <row r="158" spans="2:14" ht="12" customHeight="1">
      <c r="B158" s="339"/>
      <c r="C158" s="394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</row>
    <row r="159" spans="2:14" ht="12" customHeight="1">
      <c r="B159" s="339"/>
      <c r="C159" s="394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</row>
    <row r="160" spans="2:14" ht="12" customHeight="1">
      <c r="B160" s="351"/>
      <c r="C160" s="394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</row>
    <row r="161" spans="2:14" ht="12" customHeight="1">
      <c r="B161" s="351"/>
      <c r="C161" s="394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</row>
    <row r="162" spans="2:14" ht="12" customHeight="1">
      <c r="B162" s="339"/>
      <c r="C162" s="394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</row>
    <row r="163" spans="2:14" ht="12" customHeight="1">
      <c r="B163" s="339"/>
      <c r="C163" s="394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</row>
    <row r="164" spans="2:14" ht="12" customHeight="1">
      <c r="B164" s="339"/>
      <c r="C164" s="394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</row>
    <row r="165" spans="2:14" ht="12" customHeight="1">
      <c r="B165" s="339"/>
      <c r="C165" s="394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</row>
    <row r="166" spans="2:14" ht="12" customHeight="1">
      <c r="B166" s="351"/>
      <c r="C166" s="394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</row>
    <row r="167" spans="2:14" ht="12" customHeight="1">
      <c r="B167" s="351"/>
      <c r="C167" s="394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</row>
    <row r="168" spans="2:14" ht="12" customHeight="1">
      <c r="B168" s="339"/>
      <c r="C168" s="394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</row>
    <row r="169" spans="2:14" ht="12" customHeight="1">
      <c r="B169" s="351"/>
      <c r="C169" s="394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</row>
    <row r="170" spans="2:14" ht="12" customHeight="1">
      <c r="B170" s="351"/>
      <c r="C170" s="394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</row>
    <row r="171" spans="2:14" ht="12" customHeight="1">
      <c r="B171" s="339"/>
      <c r="C171" s="394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</row>
    <row r="172" spans="2:14" ht="12" customHeight="1">
      <c r="B172" s="339"/>
      <c r="C172" s="394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</row>
    <row r="173" spans="2:14" ht="12" customHeight="1">
      <c r="B173" s="339"/>
      <c r="C173" s="394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</row>
    <row r="174" spans="2:14" ht="12" customHeight="1">
      <c r="B174" s="339"/>
      <c r="C174" s="394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</row>
    <row r="175" spans="2:14" ht="12" customHeight="1">
      <c r="B175" s="351"/>
      <c r="C175" s="394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</row>
    <row r="176" spans="2:14" ht="12" customHeight="1">
      <c r="B176" s="351"/>
      <c r="C176" s="394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</row>
    <row r="177" spans="2:14" ht="12" customHeight="1">
      <c r="B177" s="339"/>
      <c r="C177" s="394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</row>
    <row r="178" spans="2:14" ht="12" customHeight="1">
      <c r="B178" s="351"/>
      <c r="C178" s="394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</row>
    <row r="179" spans="2:14" ht="12" customHeight="1">
      <c r="B179" s="351"/>
      <c r="C179" s="394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</row>
    <row r="180" spans="2:14" ht="12" customHeight="1">
      <c r="B180" s="339"/>
      <c r="C180" s="394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</row>
    <row r="181" spans="2:14" ht="12" customHeight="1">
      <c r="B181" s="351"/>
      <c r="C181" s="394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</row>
    <row r="182" spans="2:14" ht="12" customHeight="1">
      <c r="B182" s="351"/>
      <c r="C182" s="394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</row>
    <row r="183" spans="2:14" ht="12" customHeight="1">
      <c r="B183" s="339"/>
      <c r="C183" s="394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</row>
    <row r="184" spans="2:14" ht="12" customHeight="1">
      <c r="B184" s="351"/>
      <c r="C184" s="394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</row>
    <row r="185" spans="2:14" ht="12" customHeight="1">
      <c r="B185" s="351"/>
      <c r="C185" s="394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</row>
    <row r="186" spans="2:14" ht="12" customHeight="1">
      <c r="B186" s="339"/>
      <c r="C186" s="394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</row>
    <row r="187" spans="2:14" ht="12" customHeight="1">
      <c r="B187" s="339"/>
      <c r="C187" s="394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</row>
    <row r="188" spans="2:14" ht="12" customHeight="1">
      <c r="B188" s="339"/>
      <c r="C188" s="394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</row>
    <row r="189" spans="2:14" ht="12" customHeight="1">
      <c r="B189" s="339"/>
      <c r="C189" s="394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</row>
    <row r="190" spans="2:14" ht="12" customHeight="1">
      <c r="B190" s="351"/>
      <c r="C190" s="394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</row>
    <row r="191" spans="2:14" ht="12" customHeight="1">
      <c r="B191" s="351"/>
      <c r="C191" s="394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</row>
    <row r="192" spans="2:14" ht="12" customHeight="1">
      <c r="B192" s="339"/>
      <c r="C192" s="394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</row>
    <row r="193" spans="2:14" ht="12" customHeight="1">
      <c r="B193" s="339"/>
      <c r="C193" s="394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</row>
    <row r="194" spans="2:14" ht="12" customHeight="1">
      <c r="B194" s="339"/>
      <c r="C194" s="394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</row>
    <row r="195" spans="2:14" ht="12" customHeight="1">
      <c r="B195" s="339"/>
      <c r="C195" s="394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</row>
    <row r="196" spans="2:14" ht="12" customHeight="1">
      <c r="B196" s="351"/>
      <c r="C196" s="394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</row>
    <row r="197" spans="2:14" ht="12" customHeight="1">
      <c r="B197" s="351"/>
      <c r="C197" s="394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</row>
    <row r="198" spans="2:14" ht="12" customHeight="1">
      <c r="B198" s="339"/>
      <c r="C198" s="394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</row>
    <row r="199" spans="2:14" ht="12" customHeight="1">
      <c r="B199" s="351"/>
      <c r="C199" s="394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</row>
    <row r="200" spans="2:14" ht="12" customHeight="1">
      <c r="B200" s="351"/>
      <c r="C200" s="394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</row>
    <row r="201" spans="2:14" ht="12" customHeight="1">
      <c r="B201" s="339"/>
      <c r="C201" s="394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</row>
    <row r="202" spans="2:14" ht="12" customHeight="1">
      <c r="B202" s="351"/>
      <c r="C202" s="394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</row>
    <row r="203" spans="2:14" ht="12" customHeight="1">
      <c r="B203" s="351"/>
      <c r="C203" s="394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</row>
    <row r="204" spans="2:14" ht="12" customHeight="1">
      <c r="B204" s="339"/>
      <c r="C204" s="394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</row>
    <row r="205" spans="2:14" ht="12" customHeight="1">
      <c r="B205" s="351"/>
      <c r="C205" s="394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</row>
    <row r="206" spans="2:14" ht="12" customHeight="1">
      <c r="B206" s="351"/>
      <c r="C206" s="394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</row>
    <row r="207" spans="2:14" ht="12" customHeight="1">
      <c r="B207" s="339"/>
      <c r="C207" s="394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</row>
    <row r="208" spans="2:14" ht="12" customHeight="1">
      <c r="B208" s="339"/>
      <c r="C208" s="394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</row>
    <row r="209" spans="2:14" ht="12" customHeight="1">
      <c r="B209" s="339"/>
      <c r="C209" s="394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</row>
    <row r="210" spans="2:14" ht="12" customHeight="1">
      <c r="B210" s="339"/>
      <c r="C210" s="394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</row>
    <row r="211" spans="2:14" ht="12" customHeight="1">
      <c r="B211" s="351"/>
      <c r="C211" s="394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</row>
    <row r="212" spans="2:14" ht="12" customHeight="1">
      <c r="B212" s="351"/>
      <c r="C212" s="394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</row>
    <row r="213" spans="2:14" ht="12" customHeight="1">
      <c r="B213" s="339"/>
      <c r="C213" s="394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</row>
    <row r="214" spans="2:14" ht="12" customHeight="1">
      <c r="B214" s="351"/>
      <c r="C214" s="394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</row>
    <row r="215" spans="2:14" ht="12" customHeight="1">
      <c r="B215" s="351"/>
      <c r="C215" s="394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</row>
    <row r="216" spans="2:14" ht="12" customHeight="1">
      <c r="B216" s="339"/>
      <c r="C216" s="394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</row>
    <row r="217" spans="2:14" ht="12" customHeight="1">
      <c r="B217" s="351"/>
      <c r="C217" s="394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</row>
    <row r="218" spans="2:14" ht="12" customHeight="1">
      <c r="B218" s="351"/>
      <c r="C218" s="394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</row>
    <row r="219" spans="2:14" ht="12" customHeight="1">
      <c r="B219" s="339"/>
      <c r="C219" s="394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</row>
    <row r="220" spans="2:14" ht="12" customHeight="1">
      <c r="B220" s="351"/>
      <c r="C220" s="394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</row>
    <row r="221" spans="2:14" ht="12" customHeight="1">
      <c r="B221" s="351"/>
      <c r="C221" s="394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</row>
    <row r="222" spans="2:14" ht="12" customHeight="1">
      <c r="B222" s="339"/>
      <c r="C222" s="394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</row>
    <row r="223" spans="2:14" ht="12" customHeight="1">
      <c r="B223" s="351"/>
      <c r="C223" s="394"/>
      <c r="D223" s="358"/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</row>
    <row r="224" spans="2:14" ht="12" customHeight="1">
      <c r="B224" s="351"/>
      <c r="C224" s="394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</row>
    <row r="225" spans="2:14" ht="12" customHeight="1">
      <c r="B225" s="339"/>
      <c r="C225" s="394"/>
      <c r="D225" s="358"/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</row>
    <row r="226" spans="2:14" ht="12" customHeight="1">
      <c r="B226" s="351"/>
      <c r="C226" s="394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</row>
    <row r="227" spans="2:14" ht="12" customHeight="1">
      <c r="B227" s="351"/>
      <c r="C227" s="394"/>
      <c r="D227" s="358"/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</row>
    <row r="228" spans="2:14" ht="12" customHeight="1">
      <c r="B228" s="339"/>
      <c r="C228" s="394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</row>
    <row r="229" spans="2:14" ht="12" customHeight="1">
      <c r="B229" s="351"/>
      <c r="C229" s="394"/>
      <c r="D229" s="358"/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</row>
    <row r="230" spans="2:14" ht="12" customHeight="1">
      <c r="B230" s="351"/>
      <c r="C230" s="394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</row>
    <row r="231" spans="2:14" ht="12" customHeight="1">
      <c r="B231" s="339"/>
      <c r="C231" s="394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</row>
    <row r="232" spans="2:14" ht="12" customHeight="1">
      <c r="B232" s="351"/>
      <c r="C232" s="394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</row>
    <row r="233" spans="2:14" ht="12" customHeight="1">
      <c r="B233" s="351"/>
      <c r="C233" s="394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</row>
    <row r="234" spans="2:14" ht="12" customHeight="1">
      <c r="B234" s="339"/>
      <c r="C234" s="394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</row>
    <row r="235" spans="2:14" ht="12" customHeight="1">
      <c r="B235" s="351"/>
      <c r="C235" s="394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</row>
    <row r="236" spans="2:14" ht="12" customHeight="1">
      <c r="B236" s="351"/>
      <c r="C236" s="394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</row>
    <row r="237" spans="2:14" ht="12" customHeight="1">
      <c r="B237" s="339"/>
      <c r="C237" s="394"/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</row>
    <row r="238" spans="2:14" ht="12" customHeight="1">
      <c r="B238" s="339"/>
      <c r="C238" s="394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</row>
    <row r="239" spans="2:14" ht="12" customHeight="1">
      <c r="B239" s="339"/>
      <c r="C239" s="394"/>
      <c r="D239" s="358"/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</row>
    <row r="240" spans="2:14" ht="12" customHeight="1">
      <c r="B240" s="339"/>
      <c r="C240" s="394"/>
      <c r="D240" s="358"/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</row>
    <row r="241" spans="2:14" ht="12" customHeight="1">
      <c r="B241" s="351"/>
      <c r="C241" s="394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</row>
    <row r="242" spans="2:14" ht="12" customHeight="1">
      <c r="B242" s="351"/>
      <c r="C242" s="394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</row>
    <row r="243" spans="2:14" ht="12" customHeight="1">
      <c r="B243" s="339"/>
      <c r="C243" s="394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</row>
    <row r="244" spans="2:14" ht="12" customHeight="1">
      <c r="B244" s="351"/>
      <c r="C244" s="394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</row>
    <row r="245" spans="2:14" ht="12" customHeight="1">
      <c r="B245" s="351"/>
      <c r="C245" s="394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</row>
    <row r="246" spans="2:14" ht="12" customHeight="1">
      <c r="B246" s="339"/>
      <c r="C246" s="394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</row>
    <row r="247" spans="2:14" ht="12" customHeight="1">
      <c r="B247" s="351"/>
      <c r="C247" s="394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</row>
    <row r="248" spans="2:14" ht="12" customHeight="1">
      <c r="B248" s="351"/>
      <c r="C248" s="394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</row>
    <row r="249" spans="2:14" ht="12" customHeight="1">
      <c r="B249" s="339"/>
      <c r="C249" s="394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</row>
    <row r="250" spans="2:14" ht="12" customHeight="1">
      <c r="B250" s="351"/>
      <c r="C250" s="394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</row>
    <row r="251" spans="2:14" ht="12" customHeight="1">
      <c r="B251" s="351"/>
      <c r="C251" s="394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</row>
    <row r="252" spans="2:14" ht="12" customHeight="1">
      <c r="B252" s="339"/>
      <c r="C252" s="394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</row>
    <row r="253" spans="2:14" ht="12" customHeight="1">
      <c r="B253" s="351"/>
      <c r="C253" s="394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</row>
    <row r="254" spans="2:14" ht="12" customHeight="1">
      <c r="B254" s="351"/>
      <c r="C254" s="394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</row>
    <row r="255" spans="2:14" ht="12" customHeight="1">
      <c r="B255" s="339"/>
      <c r="C255" s="394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</row>
    <row r="256" spans="2:14" ht="12" customHeight="1">
      <c r="B256" s="351"/>
      <c r="C256" s="394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</row>
    <row r="257" spans="2:14" ht="12" customHeight="1">
      <c r="B257" s="351"/>
      <c r="C257" s="394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</row>
    <row r="258" spans="2:14" ht="12" customHeight="1">
      <c r="B258" s="339"/>
      <c r="C258" s="394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</row>
    <row r="259" spans="2:14" ht="12" customHeight="1">
      <c r="B259" s="339"/>
      <c r="C259" s="394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</row>
    <row r="260" spans="2:14" ht="12" customHeight="1">
      <c r="B260" s="339"/>
      <c r="C260" s="394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</row>
    <row r="261" spans="2:14" ht="12" customHeight="1">
      <c r="B261" s="339"/>
      <c r="C261" s="394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</row>
    <row r="262" spans="2:14" ht="12" customHeight="1">
      <c r="B262" s="351"/>
      <c r="C262" s="394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</row>
    <row r="263" spans="2:14" ht="12" customHeight="1">
      <c r="B263" s="351"/>
      <c r="C263" s="394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</row>
    <row r="264" spans="2:14" ht="12" customHeight="1">
      <c r="B264" s="339"/>
      <c r="C264" s="394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</row>
    <row r="265" spans="2:14" ht="12" customHeight="1">
      <c r="B265" s="351"/>
      <c r="C265" s="394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</row>
    <row r="266" spans="2:14" ht="12" customHeight="1">
      <c r="B266" s="351"/>
      <c r="C266" s="394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</row>
    <row r="267" spans="2:14" ht="12" customHeight="1">
      <c r="B267" s="339"/>
      <c r="C267" s="394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</row>
    <row r="268" spans="2:14" ht="12" customHeight="1">
      <c r="B268" s="351"/>
      <c r="C268" s="394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</row>
    <row r="269" spans="2:14" ht="12" customHeight="1">
      <c r="B269" s="351"/>
      <c r="C269" s="394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</row>
    <row r="270" spans="2:14" ht="12" customHeight="1">
      <c r="B270" s="339"/>
      <c r="C270" s="394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</row>
    <row r="271" spans="2:14" ht="12" customHeight="1">
      <c r="B271" s="351"/>
      <c r="C271" s="394"/>
      <c r="D271" s="358"/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</row>
    <row r="272" spans="2:14" ht="12" customHeight="1">
      <c r="B272" s="351"/>
      <c r="C272" s="394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</row>
    <row r="273" spans="2:14" ht="12" customHeight="1">
      <c r="B273" s="339"/>
      <c r="C273" s="394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</row>
    <row r="274" spans="2:14" ht="12" customHeight="1">
      <c r="B274" s="351"/>
      <c r="C274" s="394"/>
      <c r="D274" s="358"/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</row>
    <row r="275" spans="2:14" ht="12" customHeight="1">
      <c r="B275" s="351"/>
      <c r="C275" s="394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</row>
    <row r="276" spans="2:14" ht="12" customHeight="1">
      <c r="B276" s="339"/>
      <c r="C276" s="394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</row>
    <row r="277" spans="2:14" ht="12" customHeight="1">
      <c r="B277" s="351"/>
      <c r="C277" s="394"/>
      <c r="D277" s="358"/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</row>
    <row r="278" spans="2:14" ht="12" customHeight="1">
      <c r="B278" s="351"/>
      <c r="C278" s="394"/>
      <c r="D278" s="358"/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</row>
    <row r="279" spans="2:14" ht="12" customHeight="1">
      <c r="B279" s="339"/>
      <c r="C279" s="394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</row>
    <row r="280" spans="2:14" ht="12" customHeight="1">
      <c r="B280" s="351"/>
      <c r="C280" s="394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</row>
    <row r="281" spans="2:14" ht="12" customHeight="1">
      <c r="B281" s="351"/>
      <c r="C281" s="394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</row>
    <row r="282" spans="2:14" ht="12" customHeight="1">
      <c r="B282" s="339"/>
      <c r="C282" s="394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</row>
    <row r="283" spans="2:14" ht="12" customHeight="1">
      <c r="B283" s="339"/>
      <c r="C283" s="394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</row>
    <row r="284" spans="2:14" ht="12" customHeight="1">
      <c r="B284" s="339"/>
      <c r="C284" s="394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</row>
    <row r="285" spans="2:14" ht="12" customHeight="1">
      <c r="B285" s="339"/>
      <c r="C285" s="394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</row>
    <row r="286" spans="2:14" ht="12" customHeight="1">
      <c r="B286" s="351"/>
      <c r="C286" s="394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</row>
    <row r="287" spans="2:14" ht="12" customHeight="1">
      <c r="B287" s="351"/>
      <c r="C287" s="394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</row>
    <row r="288" spans="2:14" ht="12" customHeight="1">
      <c r="B288" s="339"/>
      <c r="C288" s="394"/>
      <c r="D288" s="358"/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</row>
    <row r="289" spans="2:14" ht="12" customHeight="1">
      <c r="B289" s="351"/>
      <c r="C289" s="394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</row>
    <row r="290" spans="2:14" ht="12" customHeight="1">
      <c r="B290" s="351"/>
      <c r="C290" s="394"/>
      <c r="D290" s="358"/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</row>
    <row r="291" spans="2:14" ht="12" customHeight="1">
      <c r="B291" s="339"/>
      <c r="C291" s="394"/>
      <c r="D291" s="358"/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</row>
    <row r="292" spans="2:14" ht="12" customHeight="1">
      <c r="B292" s="351"/>
      <c r="C292" s="394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</row>
    <row r="293" spans="2:14" ht="12" customHeight="1">
      <c r="B293" s="351"/>
      <c r="C293" s="394"/>
      <c r="D293" s="358"/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</row>
    <row r="294" spans="2:14" ht="12" customHeight="1">
      <c r="B294" s="339"/>
      <c r="C294" s="394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</row>
    <row r="295" spans="2:14" ht="12" customHeight="1">
      <c r="B295" s="351"/>
      <c r="C295" s="394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</row>
    <row r="296" spans="2:14" ht="12" customHeight="1">
      <c r="B296" s="351"/>
      <c r="C296" s="394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</row>
    <row r="297" spans="2:14" ht="12" customHeight="1">
      <c r="B297" s="339"/>
      <c r="C297" s="394"/>
      <c r="D297" s="358"/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</row>
    <row r="298" spans="2:14" ht="12" customHeight="1">
      <c r="B298" s="351"/>
      <c r="C298" s="394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</row>
    <row r="299" spans="2:14" ht="12" customHeight="1">
      <c r="B299" s="351"/>
      <c r="C299" s="394"/>
      <c r="D299" s="358"/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</row>
    <row r="300" spans="2:14" ht="12" customHeight="1">
      <c r="B300" s="339"/>
      <c r="C300" s="394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</row>
    <row r="301" spans="2:14" ht="12" customHeight="1">
      <c r="B301" s="351"/>
      <c r="C301" s="394"/>
      <c r="D301" s="358"/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</row>
    <row r="302" spans="2:14" ht="12" customHeight="1">
      <c r="B302" s="351"/>
      <c r="C302" s="394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</row>
    <row r="303" spans="2:14" ht="12" customHeight="1">
      <c r="B303" s="339"/>
      <c r="C303" s="394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</row>
    <row r="304" spans="2:14" ht="12" customHeight="1">
      <c r="B304" s="351"/>
      <c r="C304" s="394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</row>
    <row r="305" spans="2:14" ht="12" customHeight="1">
      <c r="B305" s="351"/>
      <c r="C305" s="394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</row>
    <row r="306" spans="2:14" ht="12" customHeight="1">
      <c r="B306" s="339"/>
      <c r="C306" s="394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</row>
    <row r="307" spans="2:14" ht="12" customHeight="1">
      <c r="B307" s="339"/>
      <c r="C307" s="394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</row>
    <row r="308" spans="2:14" ht="12" customHeight="1">
      <c r="B308" s="339"/>
      <c r="C308" s="394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</row>
    <row r="309" spans="2:14" ht="12" customHeight="1">
      <c r="B309" s="339"/>
      <c r="C309" s="394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</row>
    <row r="310" spans="2:14" ht="12" customHeight="1">
      <c r="B310" s="351"/>
      <c r="C310" s="394"/>
      <c r="D310" s="358"/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</row>
    <row r="311" spans="2:14" ht="12" customHeight="1">
      <c r="B311" s="351"/>
      <c r="C311" s="394"/>
      <c r="D311" s="358"/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</row>
    <row r="312" spans="2:14" ht="12" customHeight="1">
      <c r="B312" s="339"/>
      <c r="C312" s="394"/>
      <c r="D312" s="358"/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</row>
    <row r="313" spans="2:14" ht="12" customHeight="1">
      <c r="B313" s="339"/>
      <c r="C313" s="394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</row>
    <row r="314" spans="2:14" ht="12" customHeight="1">
      <c r="B314" s="339"/>
      <c r="C314" s="394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</row>
    <row r="315" spans="2:14" ht="12" customHeight="1">
      <c r="B315" s="339"/>
      <c r="C315" s="394"/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</row>
    <row r="316" spans="2:14" ht="12" customHeight="1">
      <c r="B316" s="351"/>
      <c r="C316" s="394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</row>
    <row r="317" spans="2:14" ht="12" customHeight="1">
      <c r="B317" s="351"/>
      <c r="C317" s="394"/>
      <c r="D317" s="358"/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</row>
    <row r="318" spans="2:14" ht="12" customHeight="1">
      <c r="B318" s="339"/>
      <c r="C318" s="394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</row>
    <row r="319" spans="2:14" ht="12" customHeight="1">
      <c r="B319" s="351"/>
      <c r="C319" s="394"/>
      <c r="D319" s="358"/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</row>
    <row r="320" spans="2:14" ht="12" customHeight="1">
      <c r="B320" s="351"/>
      <c r="C320" s="394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</row>
    <row r="321" spans="2:14" ht="12" customHeight="1">
      <c r="B321" s="339"/>
      <c r="C321" s="394"/>
      <c r="D321" s="358"/>
      <c r="E321" s="358"/>
      <c r="F321" s="358"/>
      <c r="G321" s="358"/>
      <c r="H321" s="358"/>
      <c r="I321" s="358"/>
      <c r="J321" s="358"/>
      <c r="K321" s="358"/>
      <c r="L321" s="358"/>
      <c r="M321" s="358"/>
      <c r="N321" s="358"/>
    </row>
    <row r="322" spans="2:14" ht="12" customHeight="1">
      <c r="B322" s="351"/>
      <c r="C322" s="394"/>
      <c r="D322" s="358"/>
      <c r="E322" s="358"/>
      <c r="F322" s="358"/>
      <c r="G322" s="358"/>
      <c r="H322" s="358"/>
      <c r="I322" s="358"/>
      <c r="J322" s="358"/>
      <c r="K322" s="358"/>
      <c r="L322" s="358"/>
      <c r="M322" s="358"/>
      <c r="N322" s="358"/>
    </row>
    <row r="323" spans="2:14" ht="12" customHeight="1">
      <c r="B323" s="351"/>
      <c r="C323" s="394"/>
      <c r="D323" s="358"/>
      <c r="E323" s="358"/>
      <c r="F323" s="358"/>
      <c r="G323" s="358"/>
      <c r="H323" s="358"/>
      <c r="I323" s="358"/>
      <c r="J323" s="358"/>
      <c r="K323" s="358"/>
      <c r="L323" s="358"/>
      <c r="M323" s="358"/>
      <c r="N323" s="358"/>
    </row>
    <row r="324" spans="2:14" ht="12" customHeight="1">
      <c r="B324" s="339"/>
      <c r="C324" s="394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</row>
    <row r="325" spans="2:14" ht="12" customHeight="1">
      <c r="B325" s="351"/>
      <c r="C325" s="394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</row>
    <row r="326" spans="2:14" ht="12" customHeight="1">
      <c r="B326" s="351"/>
      <c r="C326" s="394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</row>
    <row r="327" spans="2:14" ht="12" customHeight="1">
      <c r="B327" s="339"/>
      <c r="C327" s="394"/>
      <c r="D327" s="358"/>
      <c r="E327" s="358"/>
      <c r="F327" s="358"/>
      <c r="G327" s="358"/>
      <c r="H327" s="358"/>
      <c r="I327" s="358"/>
      <c r="J327" s="358"/>
      <c r="K327" s="358"/>
      <c r="L327" s="358"/>
      <c r="M327" s="358"/>
      <c r="N327" s="358"/>
    </row>
    <row r="328" spans="2:14" ht="12" customHeight="1">
      <c r="B328" s="339"/>
      <c r="C328" s="394"/>
      <c r="D328" s="358"/>
      <c r="E328" s="358"/>
      <c r="F328" s="358"/>
      <c r="G328" s="358"/>
      <c r="H328" s="358"/>
      <c r="I328" s="358"/>
      <c r="J328" s="358"/>
      <c r="K328" s="358"/>
      <c r="L328" s="358"/>
      <c r="M328" s="358"/>
      <c r="N328" s="358"/>
    </row>
    <row r="329" spans="2:14" ht="12" customHeight="1">
      <c r="B329" s="339"/>
      <c r="C329" s="394"/>
      <c r="D329" s="358"/>
      <c r="E329" s="358"/>
      <c r="F329" s="358"/>
      <c r="G329" s="358"/>
      <c r="H329" s="358"/>
      <c r="I329" s="358"/>
      <c r="J329" s="358"/>
      <c r="K329" s="358"/>
      <c r="L329" s="358"/>
      <c r="M329" s="358"/>
      <c r="N329" s="358"/>
    </row>
    <row r="330" spans="2:14" ht="12" customHeight="1">
      <c r="B330" s="339"/>
      <c r="C330" s="394"/>
      <c r="D330" s="358"/>
      <c r="E330" s="358"/>
      <c r="F330" s="358"/>
      <c r="G330" s="358"/>
      <c r="H330" s="358"/>
      <c r="I330" s="358"/>
      <c r="J330" s="358"/>
      <c r="K330" s="358"/>
      <c r="L330" s="358"/>
      <c r="M330" s="358"/>
      <c r="N330" s="358"/>
    </row>
    <row r="331" spans="2:14" ht="12" customHeight="1">
      <c r="B331" s="351"/>
      <c r="C331" s="394"/>
      <c r="D331" s="358"/>
      <c r="E331" s="358"/>
      <c r="F331" s="358"/>
      <c r="G331" s="358"/>
      <c r="H331" s="358"/>
      <c r="I331" s="358"/>
      <c r="J331" s="358"/>
      <c r="K331" s="358"/>
      <c r="L331" s="358"/>
      <c r="M331" s="358"/>
      <c r="N331" s="358"/>
    </row>
    <row r="332" spans="2:14" ht="12" customHeight="1">
      <c r="B332" s="351"/>
      <c r="C332" s="394"/>
      <c r="D332" s="358"/>
      <c r="E332" s="358"/>
      <c r="F332" s="358"/>
      <c r="G332" s="358"/>
      <c r="H332" s="358"/>
      <c r="I332" s="358"/>
      <c r="J332" s="358"/>
      <c r="K332" s="358"/>
      <c r="L332" s="358"/>
      <c r="M332" s="358"/>
      <c r="N332" s="358"/>
    </row>
    <row r="333" spans="2:14" ht="12" customHeight="1">
      <c r="B333" s="339"/>
      <c r="C333" s="394"/>
      <c r="D333" s="358"/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</row>
    <row r="334" spans="2:14" ht="12" customHeight="1">
      <c r="B334" s="351"/>
      <c r="C334" s="394"/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</row>
    <row r="335" spans="2:14" ht="12" customHeight="1">
      <c r="B335" s="351"/>
      <c r="C335" s="394"/>
      <c r="D335" s="358"/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</row>
    <row r="336" spans="2:14" ht="12" customHeight="1">
      <c r="B336" s="339"/>
      <c r="C336" s="394"/>
      <c r="D336" s="358"/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</row>
    <row r="337" spans="3:14" ht="12" customHeight="1">
      <c r="C337" s="394"/>
      <c r="D337" s="358"/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</row>
    <row r="338" spans="3:14" ht="12" customHeight="1">
      <c r="C338" s="394"/>
      <c r="D338" s="358"/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</row>
  </sheetData>
  <mergeCells count="4">
    <mergeCell ref="M2:N2"/>
    <mergeCell ref="A3:C3"/>
    <mergeCell ref="A38:B38"/>
    <mergeCell ref="A75:B75"/>
  </mergeCells>
  <printOptions/>
  <pageMargins left="0.75" right="0.75" top="1" bottom="1" header="0.512" footer="0.51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0"/>
  <sheetViews>
    <sheetView view="pageBreakPreview" zoomScale="75" zoomScaleSheetLayoutView="75" workbookViewId="0" topLeftCell="D1">
      <pane xSplit="4" ySplit="4" topLeftCell="H5" activePane="bottomRight" state="frozen"/>
      <selection pane="topLeft" activeCell="B23" sqref="B23:C23"/>
      <selection pane="topRight" activeCell="B23" sqref="B23:C23"/>
      <selection pane="bottomLeft" activeCell="B23" sqref="B23:C23"/>
      <selection pane="bottomRight" activeCell="D1" sqref="D1"/>
    </sheetView>
  </sheetViews>
  <sheetFormatPr defaultColWidth="9.00390625" defaultRowHeight="13.5"/>
  <cols>
    <col min="1" max="3" width="0" style="499" hidden="1" customWidth="1"/>
    <col min="4" max="4" width="9.875" style="501" bestFit="1" customWidth="1"/>
    <col min="5" max="5" width="26.50390625" style="499" bestFit="1" customWidth="1"/>
    <col min="6" max="6" width="7.75390625" style="501" bestFit="1" customWidth="1"/>
    <col min="7" max="7" width="9.00390625" style="499" customWidth="1"/>
    <col min="8" max="12" width="7.125" style="499" customWidth="1"/>
    <col min="13" max="34" width="9.625" style="499" customWidth="1"/>
    <col min="35" max="35" width="9.875" style="501" bestFit="1" customWidth="1"/>
    <col min="36" max="16384" width="9.00390625" style="499" customWidth="1"/>
  </cols>
  <sheetData>
    <row r="1" ht="13.5">
      <c r="D1" s="500" t="s">
        <v>690</v>
      </c>
    </row>
    <row r="3" spans="3:35" s="501" customFormat="1" ht="13.5">
      <c r="C3" s="501" t="s">
        <v>663</v>
      </c>
      <c r="D3" s="502" t="s">
        <v>691</v>
      </c>
      <c r="E3" s="635" t="s">
        <v>692</v>
      </c>
      <c r="F3" s="635"/>
      <c r="G3" s="503" t="s">
        <v>10</v>
      </c>
      <c r="H3" s="504" t="s">
        <v>505</v>
      </c>
      <c r="I3" s="504" t="s">
        <v>506</v>
      </c>
      <c r="J3" s="504" t="s">
        <v>507</v>
      </c>
      <c r="K3" s="504" t="s">
        <v>508</v>
      </c>
      <c r="L3" s="504" t="s">
        <v>509</v>
      </c>
      <c r="M3" s="504" t="s">
        <v>693</v>
      </c>
      <c r="N3" s="504" t="s">
        <v>694</v>
      </c>
      <c r="O3" s="504" t="s">
        <v>664</v>
      </c>
      <c r="P3" s="504" t="s">
        <v>665</v>
      </c>
      <c r="Q3" s="504" t="s">
        <v>666</v>
      </c>
      <c r="R3" s="504" t="s">
        <v>667</v>
      </c>
      <c r="S3" s="504" t="s">
        <v>668</v>
      </c>
      <c r="T3" s="504" t="s">
        <v>669</v>
      </c>
      <c r="U3" s="504" t="s">
        <v>670</v>
      </c>
      <c r="V3" s="504" t="s">
        <v>671</v>
      </c>
      <c r="W3" s="504" t="s">
        <v>672</v>
      </c>
      <c r="X3" s="504" t="s">
        <v>673</v>
      </c>
      <c r="Y3" s="504" t="s">
        <v>674</v>
      </c>
      <c r="Z3" s="504" t="s">
        <v>675</v>
      </c>
      <c r="AA3" s="504" t="s">
        <v>676</v>
      </c>
      <c r="AB3" s="504" t="s">
        <v>677</v>
      </c>
      <c r="AC3" s="504" t="s">
        <v>678</v>
      </c>
      <c r="AD3" s="504" t="s">
        <v>679</v>
      </c>
      <c r="AE3" s="504" t="s">
        <v>680</v>
      </c>
      <c r="AF3" s="504" t="s">
        <v>681</v>
      </c>
      <c r="AG3" s="505" t="s">
        <v>682</v>
      </c>
      <c r="AH3" s="506" t="s">
        <v>140</v>
      </c>
      <c r="AI3" s="502" t="s">
        <v>691</v>
      </c>
    </row>
    <row r="4" spans="3:35" ht="13.5">
      <c r="C4" s="499" t="s">
        <v>683</v>
      </c>
      <c r="D4" s="507" t="s">
        <v>695</v>
      </c>
      <c r="E4" s="636"/>
      <c r="F4" s="636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10"/>
      <c r="AH4" s="511"/>
      <c r="AI4" s="507" t="s">
        <v>695</v>
      </c>
    </row>
    <row r="5" spans="1:35" ht="16.5" customHeight="1">
      <c r="A5" s="499">
        <v>1</v>
      </c>
      <c r="B5" s="499">
        <v>1</v>
      </c>
      <c r="C5" s="499" t="s">
        <v>684</v>
      </c>
      <c r="D5" s="502"/>
      <c r="E5" s="512" t="s">
        <v>696</v>
      </c>
      <c r="F5" s="513" t="s">
        <v>10</v>
      </c>
      <c r="G5" s="514">
        <v>32001</v>
      </c>
      <c r="H5" s="524">
        <v>87</v>
      </c>
      <c r="I5" s="524">
        <v>10</v>
      </c>
      <c r="J5" s="524">
        <v>7</v>
      </c>
      <c r="K5" s="524">
        <v>5</v>
      </c>
      <c r="L5" s="524">
        <v>5</v>
      </c>
      <c r="M5" s="524">
        <v>114</v>
      </c>
      <c r="N5" s="524">
        <v>24</v>
      </c>
      <c r="O5" s="524">
        <v>11</v>
      </c>
      <c r="P5" s="524">
        <v>55</v>
      </c>
      <c r="Q5" s="524">
        <v>82</v>
      </c>
      <c r="R5" s="524">
        <v>107</v>
      </c>
      <c r="S5" s="524">
        <v>156</v>
      </c>
      <c r="T5" s="524">
        <v>200</v>
      </c>
      <c r="U5" s="524">
        <v>234</v>
      </c>
      <c r="V5" s="524">
        <v>425</v>
      </c>
      <c r="W5" s="524">
        <v>726</v>
      </c>
      <c r="X5" s="524">
        <v>1380</v>
      </c>
      <c r="Y5" s="524">
        <v>1686</v>
      </c>
      <c r="Z5" s="524">
        <v>2308</v>
      </c>
      <c r="AA5" s="524">
        <v>3497</v>
      </c>
      <c r="AB5" s="524">
        <v>4650</v>
      </c>
      <c r="AC5" s="524">
        <v>5317</v>
      </c>
      <c r="AD5" s="524">
        <v>4992</v>
      </c>
      <c r="AE5" s="524">
        <v>4061</v>
      </c>
      <c r="AF5" s="524">
        <v>1671</v>
      </c>
      <c r="AG5" s="524">
        <v>305</v>
      </c>
      <c r="AH5" s="524" t="s">
        <v>685</v>
      </c>
      <c r="AI5" s="502"/>
    </row>
    <row r="6" spans="1:35" ht="16.5" customHeight="1">
      <c r="A6" s="499">
        <v>2</v>
      </c>
      <c r="B6" s="499">
        <v>1</v>
      </c>
      <c r="C6" s="499" t="s">
        <v>684</v>
      </c>
      <c r="D6" s="515"/>
      <c r="E6" s="516"/>
      <c r="F6" s="517" t="s">
        <v>11</v>
      </c>
      <c r="G6" s="514">
        <v>17133</v>
      </c>
      <c r="H6" s="524">
        <v>50</v>
      </c>
      <c r="I6" s="524">
        <v>5</v>
      </c>
      <c r="J6" s="524">
        <v>5</v>
      </c>
      <c r="K6" s="524">
        <v>2</v>
      </c>
      <c r="L6" s="524">
        <v>2</v>
      </c>
      <c r="M6" s="524">
        <v>64</v>
      </c>
      <c r="N6" s="524">
        <v>13</v>
      </c>
      <c r="O6" s="524">
        <v>6</v>
      </c>
      <c r="P6" s="524">
        <v>36</v>
      </c>
      <c r="Q6" s="524">
        <v>58</v>
      </c>
      <c r="R6" s="524">
        <v>62</v>
      </c>
      <c r="S6" s="524">
        <v>116</v>
      </c>
      <c r="T6" s="524">
        <v>128</v>
      </c>
      <c r="U6" s="524">
        <v>153</v>
      </c>
      <c r="V6" s="524">
        <v>296</v>
      </c>
      <c r="W6" s="524">
        <v>484</v>
      </c>
      <c r="X6" s="524">
        <v>937</v>
      </c>
      <c r="Y6" s="524">
        <v>1184</v>
      </c>
      <c r="Z6" s="524">
        <v>1579</v>
      </c>
      <c r="AA6" s="524">
        <v>2378</v>
      </c>
      <c r="AB6" s="524">
        <v>2916</v>
      </c>
      <c r="AC6" s="524">
        <v>2862</v>
      </c>
      <c r="AD6" s="524">
        <v>2088</v>
      </c>
      <c r="AE6" s="524">
        <v>1349</v>
      </c>
      <c r="AF6" s="524">
        <v>372</v>
      </c>
      <c r="AG6" s="524">
        <v>52</v>
      </c>
      <c r="AH6" s="524" t="s">
        <v>685</v>
      </c>
      <c r="AI6" s="515"/>
    </row>
    <row r="7" spans="1:35" ht="16.5" customHeight="1">
      <c r="A7" s="499">
        <v>3</v>
      </c>
      <c r="B7" s="499">
        <v>1</v>
      </c>
      <c r="C7" s="499" t="s">
        <v>684</v>
      </c>
      <c r="D7" s="515"/>
      <c r="E7" s="516"/>
      <c r="F7" s="517" t="s">
        <v>12</v>
      </c>
      <c r="G7" s="514">
        <v>14868</v>
      </c>
      <c r="H7" s="524">
        <v>37</v>
      </c>
      <c r="I7" s="524">
        <v>5</v>
      </c>
      <c r="J7" s="524">
        <v>2</v>
      </c>
      <c r="K7" s="524">
        <v>3</v>
      </c>
      <c r="L7" s="524">
        <v>3</v>
      </c>
      <c r="M7" s="524">
        <v>50</v>
      </c>
      <c r="N7" s="524">
        <v>11</v>
      </c>
      <c r="O7" s="524">
        <v>5</v>
      </c>
      <c r="P7" s="524">
        <v>19</v>
      </c>
      <c r="Q7" s="524">
        <v>24</v>
      </c>
      <c r="R7" s="524">
        <v>45</v>
      </c>
      <c r="S7" s="524">
        <v>40</v>
      </c>
      <c r="T7" s="524">
        <v>72</v>
      </c>
      <c r="U7" s="524">
        <v>81</v>
      </c>
      <c r="V7" s="524">
        <v>129</v>
      </c>
      <c r="W7" s="524">
        <v>242</v>
      </c>
      <c r="X7" s="524">
        <v>443</v>
      </c>
      <c r="Y7" s="524">
        <v>502</v>
      </c>
      <c r="Z7" s="524">
        <v>729</v>
      </c>
      <c r="AA7" s="524">
        <v>1119</v>
      </c>
      <c r="AB7" s="524">
        <v>1734</v>
      </c>
      <c r="AC7" s="524">
        <v>2455</v>
      </c>
      <c r="AD7" s="524">
        <v>2904</v>
      </c>
      <c r="AE7" s="524">
        <v>2712</v>
      </c>
      <c r="AF7" s="524">
        <v>1299</v>
      </c>
      <c r="AG7" s="524">
        <v>253</v>
      </c>
      <c r="AH7" s="524" t="s">
        <v>685</v>
      </c>
      <c r="AI7" s="515"/>
    </row>
    <row r="8" spans="1:35" ht="16.5" customHeight="1">
      <c r="A8" s="499">
        <v>400</v>
      </c>
      <c r="B8" s="499">
        <v>1</v>
      </c>
      <c r="D8" s="518" t="s">
        <v>510</v>
      </c>
      <c r="E8" s="516" t="s">
        <v>637</v>
      </c>
      <c r="F8" s="517" t="s">
        <v>638</v>
      </c>
      <c r="G8" s="514" t="s">
        <v>639</v>
      </c>
      <c r="H8" s="524" t="s">
        <v>639</v>
      </c>
      <c r="I8" s="524" t="s">
        <v>639</v>
      </c>
      <c r="J8" s="524" t="s">
        <v>639</v>
      </c>
      <c r="K8" s="524" t="s">
        <v>639</v>
      </c>
      <c r="L8" s="524" t="s">
        <v>639</v>
      </c>
      <c r="M8" s="524" t="s">
        <v>639</v>
      </c>
      <c r="N8" s="524" t="s">
        <v>639</v>
      </c>
      <c r="O8" s="524" t="s">
        <v>639</v>
      </c>
      <c r="P8" s="524" t="s">
        <v>639</v>
      </c>
      <c r="Q8" s="524" t="s">
        <v>639</v>
      </c>
      <c r="R8" s="524" t="s">
        <v>639</v>
      </c>
      <c r="S8" s="524" t="s">
        <v>639</v>
      </c>
      <c r="T8" s="524" t="s">
        <v>639</v>
      </c>
      <c r="U8" s="524" t="s">
        <v>639</v>
      </c>
      <c r="V8" s="524" t="s">
        <v>639</v>
      </c>
      <c r="W8" s="524" t="s">
        <v>639</v>
      </c>
      <c r="X8" s="524" t="s">
        <v>639</v>
      </c>
      <c r="Y8" s="524" t="s">
        <v>639</v>
      </c>
      <c r="Z8" s="524" t="s">
        <v>639</v>
      </c>
      <c r="AA8" s="524" t="s">
        <v>639</v>
      </c>
      <c r="AB8" s="524" t="s">
        <v>639</v>
      </c>
      <c r="AC8" s="524" t="s">
        <v>639</v>
      </c>
      <c r="AD8" s="524" t="s">
        <v>639</v>
      </c>
      <c r="AE8" s="524" t="s">
        <v>639</v>
      </c>
      <c r="AF8" s="524" t="s">
        <v>639</v>
      </c>
      <c r="AG8" s="524" t="s">
        <v>639</v>
      </c>
      <c r="AH8" s="524" t="s">
        <v>639</v>
      </c>
      <c r="AI8" s="518" t="s">
        <v>510</v>
      </c>
    </row>
    <row r="9" spans="1:35" ht="16.5" customHeight="1">
      <c r="A9" s="499">
        <v>4</v>
      </c>
      <c r="B9" s="499">
        <v>2</v>
      </c>
      <c r="C9" s="499" t="s">
        <v>684</v>
      </c>
      <c r="D9" s="518" t="s">
        <v>141</v>
      </c>
      <c r="E9" s="516" t="s">
        <v>511</v>
      </c>
      <c r="F9" s="517" t="s">
        <v>10</v>
      </c>
      <c r="G9" s="514">
        <v>737</v>
      </c>
      <c r="H9" s="524">
        <v>4</v>
      </c>
      <c r="I9" s="524">
        <v>2</v>
      </c>
      <c r="J9" s="524">
        <v>2</v>
      </c>
      <c r="K9" s="524" t="s">
        <v>685</v>
      </c>
      <c r="L9" s="524" t="s">
        <v>685</v>
      </c>
      <c r="M9" s="524">
        <v>8</v>
      </c>
      <c r="N9" s="524">
        <v>1</v>
      </c>
      <c r="O9" s="524">
        <v>1</v>
      </c>
      <c r="P9" s="524" t="s">
        <v>685</v>
      </c>
      <c r="Q9" s="524">
        <v>1</v>
      </c>
      <c r="R9" s="524">
        <v>1</v>
      </c>
      <c r="S9" s="524">
        <v>3</v>
      </c>
      <c r="T9" s="524">
        <v>2</v>
      </c>
      <c r="U9" s="524">
        <v>6</v>
      </c>
      <c r="V9" s="524">
        <v>9</v>
      </c>
      <c r="W9" s="524">
        <v>12</v>
      </c>
      <c r="X9" s="524">
        <v>23</v>
      </c>
      <c r="Y9" s="524">
        <v>46</v>
      </c>
      <c r="Z9" s="524">
        <v>71</v>
      </c>
      <c r="AA9" s="524">
        <v>89</v>
      </c>
      <c r="AB9" s="524">
        <v>126</v>
      </c>
      <c r="AC9" s="524">
        <v>126</v>
      </c>
      <c r="AD9" s="524">
        <v>114</v>
      </c>
      <c r="AE9" s="524">
        <v>69</v>
      </c>
      <c r="AF9" s="524">
        <v>23</v>
      </c>
      <c r="AG9" s="524">
        <v>6</v>
      </c>
      <c r="AH9" s="524" t="s">
        <v>685</v>
      </c>
      <c r="AI9" s="518" t="s">
        <v>141</v>
      </c>
    </row>
    <row r="10" spans="1:35" ht="16.5" customHeight="1">
      <c r="A10" s="499">
        <v>5</v>
      </c>
      <c r="B10" s="499">
        <v>2</v>
      </c>
      <c r="C10" s="499" t="s">
        <v>684</v>
      </c>
      <c r="D10" s="515"/>
      <c r="E10" s="516"/>
      <c r="F10" s="517" t="s">
        <v>11</v>
      </c>
      <c r="G10" s="514">
        <v>381</v>
      </c>
      <c r="H10" s="524">
        <v>1</v>
      </c>
      <c r="I10" s="524">
        <v>1</v>
      </c>
      <c r="J10" s="524">
        <v>1</v>
      </c>
      <c r="K10" s="524" t="s">
        <v>685</v>
      </c>
      <c r="L10" s="524" t="s">
        <v>685</v>
      </c>
      <c r="M10" s="524">
        <v>3</v>
      </c>
      <c r="N10" s="524" t="s">
        <v>685</v>
      </c>
      <c r="O10" s="524" t="s">
        <v>685</v>
      </c>
      <c r="P10" s="524" t="s">
        <v>685</v>
      </c>
      <c r="Q10" s="524">
        <v>1</v>
      </c>
      <c r="R10" s="524">
        <v>1</v>
      </c>
      <c r="S10" s="524">
        <v>2</v>
      </c>
      <c r="T10" s="524">
        <v>1</v>
      </c>
      <c r="U10" s="524">
        <v>5</v>
      </c>
      <c r="V10" s="524">
        <v>8</v>
      </c>
      <c r="W10" s="524">
        <v>9</v>
      </c>
      <c r="X10" s="524">
        <v>17</v>
      </c>
      <c r="Y10" s="524">
        <v>27</v>
      </c>
      <c r="Z10" s="524">
        <v>41</v>
      </c>
      <c r="AA10" s="524">
        <v>58</v>
      </c>
      <c r="AB10" s="524">
        <v>72</v>
      </c>
      <c r="AC10" s="524">
        <v>58</v>
      </c>
      <c r="AD10" s="524">
        <v>47</v>
      </c>
      <c r="AE10" s="524">
        <v>25</v>
      </c>
      <c r="AF10" s="524">
        <v>6</v>
      </c>
      <c r="AG10" s="524" t="s">
        <v>685</v>
      </c>
      <c r="AH10" s="524" t="s">
        <v>685</v>
      </c>
      <c r="AI10" s="515"/>
    </row>
    <row r="11" spans="1:35" ht="16.5" customHeight="1">
      <c r="A11" s="499">
        <v>6</v>
      </c>
      <c r="B11" s="499">
        <v>2</v>
      </c>
      <c r="C11" s="499" t="s">
        <v>684</v>
      </c>
      <c r="D11" s="515"/>
      <c r="E11" s="516"/>
      <c r="F11" s="517" t="s">
        <v>12</v>
      </c>
      <c r="G11" s="514">
        <v>356</v>
      </c>
      <c r="H11" s="524">
        <v>3</v>
      </c>
      <c r="I11" s="524">
        <v>1</v>
      </c>
      <c r="J11" s="524">
        <v>1</v>
      </c>
      <c r="K11" s="524" t="s">
        <v>685</v>
      </c>
      <c r="L11" s="524" t="s">
        <v>685</v>
      </c>
      <c r="M11" s="524">
        <v>5</v>
      </c>
      <c r="N11" s="524">
        <v>1</v>
      </c>
      <c r="O11" s="524">
        <v>1</v>
      </c>
      <c r="P11" s="524" t="s">
        <v>685</v>
      </c>
      <c r="Q11" s="524" t="s">
        <v>685</v>
      </c>
      <c r="R11" s="524" t="s">
        <v>685</v>
      </c>
      <c r="S11" s="524">
        <v>1</v>
      </c>
      <c r="T11" s="524">
        <v>1</v>
      </c>
      <c r="U11" s="524">
        <v>1</v>
      </c>
      <c r="V11" s="524">
        <v>1</v>
      </c>
      <c r="W11" s="524">
        <v>3</v>
      </c>
      <c r="X11" s="524">
        <v>6</v>
      </c>
      <c r="Y11" s="524">
        <v>19</v>
      </c>
      <c r="Z11" s="524">
        <v>30</v>
      </c>
      <c r="AA11" s="524">
        <v>31</v>
      </c>
      <c r="AB11" s="524">
        <v>54</v>
      </c>
      <c r="AC11" s="524">
        <v>68</v>
      </c>
      <c r="AD11" s="524">
        <v>67</v>
      </c>
      <c r="AE11" s="524">
        <v>44</v>
      </c>
      <c r="AF11" s="524">
        <v>17</v>
      </c>
      <c r="AG11" s="524">
        <v>6</v>
      </c>
      <c r="AH11" s="524" t="s">
        <v>685</v>
      </c>
      <c r="AI11" s="515"/>
    </row>
    <row r="12" spans="1:35" ht="16.5" customHeight="1">
      <c r="A12" s="499">
        <v>401</v>
      </c>
      <c r="B12" s="499">
        <v>2</v>
      </c>
      <c r="D12" s="515"/>
      <c r="E12" s="516"/>
      <c r="F12" s="517" t="s">
        <v>638</v>
      </c>
      <c r="G12" s="514" t="s">
        <v>639</v>
      </c>
      <c r="H12" s="524" t="s">
        <v>639</v>
      </c>
      <c r="I12" s="524" t="s">
        <v>639</v>
      </c>
      <c r="J12" s="524" t="s">
        <v>639</v>
      </c>
      <c r="K12" s="524" t="s">
        <v>639</v>
      </c>
      <c r="L12" s="524" t="s">
        <v>639</v>
      </c>
      <c r="M12" s="524" t="s">
        <v>639</v>
      </c>
      <c r="N12" s="524" t="s">
        <v>639</v>
      </c>
      <c r="O12" s="524" t="s">
        <v>639</v>
      </c>
      <c r="P12" s="524" t="s">
        <v>639</v>
      </c>
      <c r="Q12" s="524" t="s">
        <v>639</v>
      </c>
      <c r="R12" s="524" t="s">
        <v>639</v>
      </c>
      <c r="S12" s="524" t="s">
        <v>639</v>
      </c>
      <c r="T12" s="524" t="s">
        <v>639</v>
      </c>
      <c r="U12" s="524" t="s">
        <v>639</v>
      </c>
      <c r="V12" s="524" t="s">
        <v>639</v>
      </c>
      <c r="W12" s="524" t="s">
        <v>639</v>
      </c>
      <c r="X12" s="524" t="s">
        <v>639</v>
      </c>
      <c r="Y12" s="524" t="s">
        <v>639</v>
      </c>
      <c r="Z12" s="524" t="s">
        <v>639</v>
      </c>
      <c r="AA12" s="524" t="s">
        <v>639</v>
      </c>
      <c r="AB12" s="524" t="s">
        <v>639</v>
      </c>
      <c r="AC12" s="524" t="s">
        <v>639</v>
      </c>
      <c r="AD12" s="524" t="s">
        <v>639</v>
      </c>
      <c r="AE12" s="524" t="s">
        <v>639</v>
      </c>
      <c r="AF12" s="524" t="s">
        <v>639</v>
      </c>
      <c r="AG12" s="524" t="s">
        <v>639</v>
      </c>
      <c r="AH12" s="524" t="s">
        <v>639</v>
      </c>
      <c r="AI12" s="515"/>
    </row>
    <row r="13" spans="1:35" ht="16.5" customHeight="1">
      <c r="A13" s="499">
        <v>7</v>
      </c>
      <c r="B13" s="499">
        <v>3</v>
      </c>
      <c r="C13" s="499" t="s">
        <v>684</v>
      </c>
      <c r="D13" s="518" t="s">
        <v>142</v>
      </c>
      <c r="E13" s="516" t="s">
        <v>512</v>
      </c>
      <c r="F13" s="517" t="s">
        <v>10</v>
      </c>
      <c r="G13" s="514">
        <v>75</v>
      </c>
      <c r="H13" s="524">
        <v>1</v>
      </c>
      <c r="I13" s="524">
        <v>2</v>
      </c>
      <c r="J13" s="524">
        <v>2</v>
      </c>
      <c r="K13" s="524" t="s">
        <v>685</v>
      </c>
      <c r="L13" s="524" t="s">
        <v>685</v>
      </c>
      <c r="M13" s="524">
        <v>5</v>
      </c>
      <c r="N13" s="524" t="s">
        <v>685</v>
      </c>
      <c r="O13" s="524" t="s">
        <v>685</v>
      </c>
      <c r="P13" s="524" t="s">
        <v>685</v>
      </c>
      <c r="Q13" s="524" t="s">
        <v>685</v>
      </c>
      <c r="R13" s="524" t="s">
        <v>685</v>
      </c>
      <c r="S13" s="524">
        <v>1</v>
      </c>
      <c r="T13" s="524" t="s">
        <v>685</v>
      </c>
      <c r="U13" s="524">
        <v>2</v>
      </c>
      <c r="V13" s="524" t="s">
        <v>685</v>
      </c>
      <c r="W13" s="524" t="s">
        <v>685</v>
      </c>
      <c r="X13" s="524" t="s">
        <v>685</v>
      </c>
      <c r="Y13" s="524">
        <v>4</v>
      </c>
      <c r="Z13" s="524">
        <v>4</v>
      </c>
      <c r="AA13" s="524">
        <v>3</v>
      </c>
      <c r="AB13" s="524">
        <v>11</v>
      </c>
      <c r="AC13" s="524">
        <v>10</v>
      </c>
      <c r="AD13" s="524">
        <v>16</v>
      </c>
      <c r="AE13" s="524">
        <v>12</v>
      </c>
      <c r="AF13" s="524">
        <v>6</v>
      </c>
      <c r="AG13" s="524">
        <v>1</v>
      </c>
      <c r="AH13" s="524" t="s">
        <v>685</v>
      </c>
      <c r="AI13" s="518" t="s">
        <v>142</v>
      </c>
    </row>
    <row r="14" spans="1:35" ht="16.5" customHeight="1">
      <c r="A14" s="499">
        <v>8</v>
      </c>
      <c r="B14" s="499">
        <v>3</v>
      </c>
      <c r="C14" s="499" t="s">
        <v>684</v>
      </c>
      <c r="D14" s="515"/>
      <c r="E14" s="516"/>
      <c r="F14" s="517" t="s">
        <v>11</v>
      </c>
      <c r="G14" s="514">
        <v>37</v>
      </c>
      <c r="H14" s="524" t="s">
        <v>685</v>
      </c>
      <c r="I14" s="524">
        <v>1</v>
      </c>
      <c r="J14" s="524">
        <v>1</v>
      </c>
      <c r="K14" s="524" t="s">
        <v>685</v>
      </c>
      <c r="L14" s="524" t="s">
        <v>685</v>
      </c>
      <c r="M14" s="524">
        <v>2</v>
      </c>
      <c r="N14" s="524" t="s">
        <v>685</v>
      </c>
      <c r="O14" s="524" t="s">
        <v>685</v>
      </c>
      <c r="P14" s="524" t="s">
        <v>685</v>
      </c>
      <c r="Q14" s="524" t="s">
        <v>685</v>
      </c>
      <c r="R14" s="524" t="s">
        <v>685</v>
      </c>
      <c r="S14" s="524">
        <v>1</v>
      </c>
      <c r="T14" s="524" t="s">
        <v>685</v>
      </c>
      <c r="U14" s="524">
        <v>1</v>
      </c>
      <c r="V14" s="524" t="s">
        <v>685</v>
      </c>
      <c r="W14" s="524" t="s">
        <v>685</v>
      </c>
      <c r="X14" s="524" t="s">
        <v>685</v>
      </c>
      <c r="Y14" s="524">
        <v>2</v>
      </c>
      <c r="Z14" s="524">
        <v>4</v>
      </c>
      <c r="AA14" s="524">
        <v>2</v>
      </c>
      <c r="AB14" s="524">
        <v>9</v>
      </c>
      <c r="AC14" s="524">
        <v>3</v>
      </c>
      <c r="AD14" s="524">
        <v>5</v>
      </c>
      <c r="AE14" s="524">
        <v>5</v>
      </c>
      <c r="AF14" s="524">
        <v>3</v>
      </c>
      <c r="AG14" s="524" t="s">
        <v>685</v>
      </c>
      <c r="AH14" s="524" t="s">
        <v>685</v>
      </c>
      <c r="AI14" s="515"/>
    </row>
    <row r="15" spans="1:35" ht="16.5" customHeight="1">
      <c r="A15" s="499">
        <v>9</v>
      </c>
      <c r="B15" s="499">
        <v>3</v>
      </c>
      <c r="C15" s="499" t="s">
        <v>684</v>
      </c>
      <c r="D15" s="515"/>
      <c r="E15" s="516"/>
      <c r="F15" s="517" t="s">
        <v>12</v>
      </c>
      <c r="G15" s="514">
        <v>38</v>
      </c>
      <c r="H15" s="524">
        <v>1</v>
      </c>
      <c r="I15" s="524">
        <v>1</v>
      </c>
      <c r="J15" s="524">
        <v>1</v>
      </c>
      <c r="K15" s="524" t="s">
        <v>685</v>
      </c>
      <c r="L15" s="524" t="s">
        <v>685</v>
      </c>
      <c r="M15" s="524">
        <v>3</v>
      </c>
      <c r="N15" s="524" t="s">
        <v>685</v>
      </c>
      <c r="O15" s="524" t="s">
        <v>685</v>
      </c>
      <c r="P15" s="524" t="s">
        <v>685</v>
      </c>
      <c r="Q15" s="524" t="s">
        <v>685</v>
      </c>
      <c r="R15" s="524" t="s">
        <v>685</v>
      </c>
      <c r="S15" s="524" t="s">
        <v>685</v>
      </c>
      <c r="T15" s="524" t="s">
        <v>685</v>
      </c>
      <c r="U15" s="524">
        <v>1</v>
      </c>
      <c r="V15" s="524" t="s">
        <v>685</v>
      </c>
      <c r="W15" s="524" t="s">
        <v>685</v>
      </c>
      <c r="X15" s="524" t="s">
        <v>685</v>
      </c>
      <c r="Y15" s="524">
        <v>2</v>
      </c>
      <c r="Z15" s="524" t="s">
        <v>685</v>
      </c>
      <c r="AA15" s="524">
        <v>1</v>
      </c>
      <c r="AB15" s="524">
        <v>2</v>
      </c>
      <c r="AC15" s="524">
        <v>7</v>
      </c>
      <c r="AD15" s="524">
        <v>11</v>
      </c>
      <c r="AE15" s="524">
        <v>7</v>
      </c>
      <c r="AF15" s="524">
        <v>3</v>
      </c>
      <c r="AG15" s="524">
        <v>1</v>
      </c>
      <c r="AH15" s="524" t="s">
        <v>685</v>
      </c>
      <c r="AI15" s="515"/>
    </row>
    <row r="16" spans="1:35" ht="16.5" customHeight="1">
      <c r="A16" s="499">
        <v>402</v>
      </c>
      <c r="B16" s="499">
        <v>3</v>
      </c>
      <c r="D16" s="515"/>
      <c r="E16" s="516"/>
      <c r="F16" s="517" t="s">
        <v>638</v>
      </c>
      <c r="G16" s="514" t="s">
        <v>639</v>
      </c>
      <c r="H16" s="524" t="s">
        <v>639</v>
      </c>
      <c r="I16" s="524" t="s">
        <v>639</v>
      </c>
      <c r="J16" s="524" t="s">
        <v>639</v>
      </c>
      <c r="K16" s="524" t="s">
        <v>639</v>
      </c>
      <c r="L16" s="524" t="s">
        <v>639</v>
      </c>
      <c r="M16" s="524" t="s">
        <v>639</v>
      </c>
      <c r="N16" s="524" t="s">
        <v>639</v>
      </c>
      <c r="O16" s="524" t="s">
        <v>639</v>
      </c>
      <c r="P16" s="524" t="s">
        <v>639</v>
      </c>
      <c r="Q16" s="524" t="s">
        <v>639</v>
      </c>
      <c r="R16" s="524" t="s">
        <v>639</v>
      </c>
      <c r="S16" s="524" t="s">
        <v>639</v>
      </c>
      <c r="T16" s="524" t="s">
        <v>639</v>
      </c>
      <c r="U16" s="524" t="s">
        <v>639</v>
      </c>
      <c r="V16" s="524" t="s">
        <v>639</v>
      </c>
      <c r="W16" s="524" t="s">
        <v>639</v>
      </c>
      <c r="X16" s="524" t="s">
        <v>639</v>
      </c>
      <c r="Y16" s="524" t="s">
        <v>639</v>
      </c>
      <c r="Z16" s="524" t="s">
        <v>639</v>
      </c>
      <c r="AA16" s="524" t="s">
        <v>639</v>
      </c>
      <c r="AB16" s="524" t="s">
        <v>639</v>
      </c>
      <c r="AC16" s="524" t="s">
        <v>639</v>
      </c>
      <c r="AD16" s="524" t="s">
        <v>639</v>
      </c>
      <c r="AE16" s="524" t="s">
        <v>639</v>
      </c>
      <c r="AF16" s="524" t="s">
        <v>639</v>
      </c>
      <c r="AG16" s="524" t="s">
        <v>639</v>
      </c>
      <c r="AH16" s="524" t="s">
        <v>639</v>
      </c>
      <c r="AI16" s="515"/>
    </row>
    <row r="17" spans="1:35" ht="16.5" customHeight="1">
      <c r="A17" s="499">
        <v>10</v>
      </c>
      <c r="B17" s="499">
        <v>4</v>
      </c>
      <c r="C17" s="499" t="s">
        <v>684</v>
      </c>
      <c r="D17" s="518" t="s">
        <v>144</v>
      </c>
      <c r="E17" s="516" t="s">
        <v>513</v>
      </c>
      <c r="F17" s="517" t="s">
        <v>10</v>
      </c>
      <c r="G17" s="514">
        <v>75</v>
      </c>
      <c r="H17" s="524" t="s">
        <v>685</v>
      </c>
      <c r="I17" s="524" t="s">
        <v>685</v>
      </c>
      <c r="J17" s="524" t="s">
        <v>685</v>
      </c>
      <c r="K17" s="524" t="s">
        <v>685</v>
      </c>
      <c r="L17" s="524" t="s">
        <v>685</v>
      </c>
      <c r="M17" s="524" t="s">
        <v>685</v>
      </c>
      <c r="N17" s="524" t="s">
        <v>685</v>
      </c>
      <c r="O17" s="524" t="s">
        <v>685</v>
      </c>
      <c r="P17" s="524" t="s">
        <v>685</v>
      </c>
      <c r="Q17" s="524">
        <v>1</v>
      </c>
      <c r="R17" s="524" t="s">
        <v>685</v>
      </c>
      <c r="S17" s="524" t="s">
        <v>685</v>
      </c>
      <c r="T17" s="524">
        <v>1</v>
      </c>
      <c r="U17" s="524" t="s">
        <v>685</v>
      </c>
      <c r="V17" s="524">
        <v>1</v>
      </c>
      <c r="W17" s="524" t="s">
        <v>685</v>
      </c>
      <c r="X17" s="524">
        <v>1</v>
      </c>
      <c r="Y17" s="524" t="s">
        <v>685</v>
      </c>
      <c r="Z17" s="524">
        <v>2</v>
      </c>
      <c r="AA17" s="524">
        <v>5</v>
      </c>
      <c r="AB17" s="524">
        <v>12</v>
      </c>
      <c r="AC17" s="524">
        <v>20</v>
      </c>
      <c r="AD17" s="524">
        <v>20</v>
      </c>
      <c r="AE17" s="524">
        <v>9</v>
      </c>
      <c r="AF17" s="524">
        <v>3</v>
      </c>
      <c r="AG17" s="524" t="s">
        <v>685</v>
      </c>
      <c r="AH17" s="524" t="s">
        <v>685</v>
      </c>
      <c r="AI17" s="518" t="s">
        <v>144</v>
      </c>
    </row>
    <row r="18" spans="1:35" ht="16.5" customHeight="1">
      <c r="A18" s="499">
        <v>11</v>
      </c>
      <c r="B18" s="499">
        <v>4</v>
      </c>
      <c r="C18" s="499" t="s">
        <v>684</v>
      </c>
      <c r="D18" s="515"/>
      <c r="E18" s="516"/>
      <c r="F18" s="517" t="s">
        <v>11</v>
      </c>
      <c r="G18" s="514">
        <v>53</v>
      </c>
      <c r="H18" s="524" t="s">
        <v>685</v>
      </c>
      <c r="I18" s="524" t="s">
        <v>685</v>
      </c>
      <c r="J18" s="524" t="s">
        <v>685</v>
      </c>
      <c r="K18" s="524" t="s">
        <v>685</v>
      </c>
      <c r="L18" s="524" t="s">
        <v>685</v>
      </c>
      <c r="M18" s="524" t="s">
        <v>685</v>
      </c>
      <c r="N18" s="524" t="s">
        <v>685</v>
      </c>
      <c r="O18" s="524" t="s">
        <v>685</v>
      </c>
      <c r="P18" s="524" t="s">
        <v>685</v>
      </c>
      <c r="Q18" s="524">
        <v>1</v>
      </c>
      <c r="R18" s="524" t="s">
        <v>685</v>
      </c>
      <c r="S18" s="524" t="s">
        <v>685</v>
      </c>
      <c r="T18" s="524" t="s">
        <v>685</v>
      </c>
      <c r="U18" s="524" t="s">
        <v>685</v>
      </c>
      <c r="V18" s="524">
        <v>1</v>
      </c>
      <c r="W18" s="524" t="s">
        <v>685</v>
      </c>
      <c r="X18" s="524">
        <v>1</v>
      </c>
      <c r="Y18" s="524" t="s">
        <v>685</v>
      </c>
      <c r="Z18" s="524">
        <v>2</v>
      </c>
      <c r="AA18" s="524">
        <v>5</v>
      </c>
      <c r="AB18" s="524">
        <v>10</v>
      </c>
      <c r="AC18" s="524">
        <v>13</v>
      </c>
      <c r="AD18" s="524">
        <v>14</v>
      </c>
      <c r="AE18" s="524">
        <v>6</v>
      </c>
      <c r="AF18" s="524" t="s">
        <v>685</v>
      </c>
      <c r="AG18" s="524" t="s">
        <v>685</v>
      </c>
      <c r="AH18" s="524" t="s">
        <v>685</v>
      </c>
      <c r="AI18" s="515"/>
    </row>
    <row r="19" spans="1:35" ht="16.5" customHeight="1">
      <c r="A19" s="499">
        <v>12</v>
      </c>
      <c r="B19" s="499">
        <v>4</v>
      </c>
      <c r="C19" s="499" t="s">
        <v>684</v>
      </c>
      <c r="D19" s="515"/>
      <c r="E19" s="516"/>
      <c r="F19" s="517" t="s">
        <v>12</v>
      </c>
      <c r="G19" s="514">
        <v>22</v>
      </c>
      <c r="H19" s="524" t="s">
        <v>685</v>
      </c>
      <c r="I19" s="524" t="s">
        <v>685</v>
      </c>
      <c r="J19" s="524" t="s">
        <v>685</v>
      </c>
      <c r="K19" s="524" t="s">
        <v>685</v>
      </c>
      <c r="L19" s="524" t="s">
        <v>685</v>
      </c>
      <c r="M19" s="524" t="s">
        <v>685</v>
      </c>
      <c r="N19" s="524" t="s">
        <v>685</v>
      </c>
      <c r="O19" s="524" t="s">
        <v>685</v>
      </c>
      <c r="P19" s="524" t="s">
        <v>685</v>
      </c>
      <c r="Q19" s="524" t="s">
        <v>685</v>
      </c>
      <c r="R19" s="524" t="s">
        <v>685</v>
      </c>
      <c r="S19" s="524" t="s">
        <v>685</v>
      </c>
      <c r="T19" s="524">
        <v>1</v>
      </c>
      <c r="U19" s="524" t="s">
        <v>685</v>
      </c>
      <c r="V19" s="524" t="s">
        <v>685</v>
      </c>
      <c r="W19" s="524" t="s">
        <v>685</v>
      </c>
      <c r="X19" s="524" t="s">
        <v>685</v>
      </c>
      <c r="Y19" s="524" t="s">
        <v>685</v>
      </c>
      <c r="Z19" s="524" t="s">
        <v>685</v>
      </c>
      <c r="AA19" s="524" t="s">
        <v>685</v>
      </c>
      <c r="AB19" s="524">
        <v>2</v>
      </c>
      <c r="AC19" s="524">
        <v>7</v>
      </c>
      <c r="AD19" s="524">
        <v>6</v>
      </c>
      <c r="AE19" s="524">
        <v>3</v>
      </c>
      <c r="AF19" s="524">
        <v>3</v>
      </c>
      <c r="AG19" s="524" t="s">
        <v>685</v>
      </c>
      <c r="AH19" s="524" t="s">
        <v>685</v>
      </c>
      <c r="AI19" s="515"/>
    </row>
    <row r="20" spans="1:35" ht="16.5" customHeight="1">
      <c r="A20" s="499">
        <v>403</v>
      </c>
      <c r="B20" s="499">
        <v>4</v>
      </c>
      <c r="D20" s="515"/>
      <c r="E20" s="516"/>
      <c r="F20" s="517"/>
      <c r="G20" s="51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15"/>
    </row>
    <row r="21" spans="1:35" ht="16.5" customHeight="1">
      <c r="A21" s="499">
        <v>13</v>
      </c>
      <c r="B21" s="499">
        <v>5</v>
      </c>
      <c r="C21" s="499" t="s">
        <v>684</v>
      </c>
      <c r="D21" s="518" t="s">
        <v>145</v>
      </c>
      <c r="E21" s="516" t="s">
        <v>514</v>
      </c>
      <c r="F21" s="517" t="s">
        <v>10</v>
      </c>
      <c r="G21" s="514">
        <v>66</v>
      </c>
      <c r="H21" s="524" t="s">
        <v>685</v>
      </c>
      <c r="I21" s="524" t="s">
        <v>685</v>
      </c>
      <c r="J21" s="524" t="s">
        <v>685</v>
      </c>
      <c r="K21" s="524" t="s">
        <v>685</v>
      </c>
      <c r="L21" s="524" t="s">
        <v>685</v>
      </c>
      <c r="M21" s="524" t="s">
        <v>685</v>
      </c>
      <c r="N21" s="524" t="s">
        <v>685</v>
      </c>
      <c r="O21" s="524" t="s">
        <v>685</v>
      </c>
      <c r="P21" s="524" t="s">
        <v>685</v>
      </c>
      <c r="Q21" s="524">
        <v>1</v>
      </c>
      <c r="R21" s="524" t="s">
        <v>685</v>
      </c>
      <c r="S21" s="524" t="s">
        <v>685</v>
      </c>
      <c r="T21" s="524">
        <v>1</v>
      </c>
      <c r="U21" s="524" t="s">
        <v>685</v>
      </c>
      <c r="V21" s="524">
        <v>1</v>
      </c>
      <c r="W21" s="524" t="s">
        <v>685</v>
      </c>
      <c r="X21" s="524">
        <v>1</v>
      </c>
      <c r="Y21" s="524" t="s">
        <v>685</v>
      </c>
      <c r="Z21" s="524">
        <v>2</v>
      </c>
      <c r="AA21" s="524">
        <v>5</v>
      </c>
      <c r="AB21" s="524">
        <v>9</v>
      </c>
      <c r="AC21" s="524">
        <v>17</v>
      </c>
      <c r="AD21" s="524">
        <v>19</v>
      </c>
      <c r="AE21" s="524">
        <v>7</v>
      </c>
      <c r="AF21" s="524">
        <v>3</v>
      </c>
      <c r="AG21" s="524" t="s">
        <v>685</v>
      </c>
      <c r="AH21" s="524" t="s">
        <v>685</v>
      </c>
      <c r="AI21" s="518" t="s">
        <v>145</v>
      </c>
    </row>
    <row r="22" spans="1:35" ht="16.5" customHeight="1">
      <c r="A22" s="499">
        <v>14</v>
      </c>
      <c r="B22" s="499">
        <v>5</v>
      </c>
      <c r="C22" s="499" t="s">
        <v>684</v>
      </c>
      <c r="D22" s="515"/>
      <c r="E22" s="516"/>
      <c r="F22" s="517" t="s">
        <v>11</v>
      </c>
      <c r="G22" s="514">
        <v>50</v>
      </c>
      <c r="H22" s="524" t="s">
        <v>685</v>
      </c>
      <c r="I22" s="524" t="s">
        <v>685</v>
      </c>
      <c r="J22" s="524" t="s">
        <v>685</v>
      </c>
      <c r="K22" s="524" t="s">
        <v>685</v>
      </c>
      <c r="L22" s="524" t="s">
        <v>685</v>
      </c>
      <c r="M22" s="524" t="s">
        <v>685</v>
      </c>
      <c r="N22" s="524" t="s">
        <v>685</v>
      </c>
      <c r="O22" s="524" t="s">
        <v>685</v>
      </c>
      <c r="P22" s="524" t="s">
        <v>685</v>
      </c>
      <c r="Q22" s="524">
        <v>1</v>
      </c>
      <c r="R22" s="524" t="s">
        <v>685</v>
      </c>
      <c r="S22" s="524" t="s">
        <v>685</v>
      </c>
      <c r="T22" s="524" t="s">
        <v>685</v>
      </c>
      <c r="U22" s="524" t="s">
        <v>685</v>
      </c>
      <c r="V22" s="524">
        <v>1</v>
      </c>
      <c r="W22" s="524" t="s">
        <v>685</v>
      </c>
      <c r="X22" s="524">
        <v>1</v>
      </c>
      <c r="Y22" s="524" t="s">
        <v>685</v>
      </c>
      <c r="Z22" s="524">
        <v>2</v>
      </c>
      <c r="AA22" s="524">
        <v>5</v>
      </c>
      <c r="AB22" s="524">
        <v>9</v>
      </c>
      <c r="AC22" s="524">
        <v>12</v>
      </c>
      <c r="AD22" s="524">
        <v>14</v>
      </c>
      <c r="AE22" s="524">
        <v>5</v>
      </c>
      <c r="AF22" s="524" t="s">
        <v>685</v>
      </c>
      <c r="AG22" s="524" t="s">
        <v>685</v>
      </c>
      <c r="AH22" s="524" t="s">
        <v>685</v>
      </c>
      <c r="AI22" s="515"/>
    </row>
    <row r="23" spans="1:35" ht="16.5" customHeight="1">
      <c r="A23" s="499">
        <v>15</v>
      </c>
      <c r="B23" s="499">
        <v>5</v>
      </c>
      <c r="C23" s="499" t="s">
        <v>684</v>
      </c>
      <c r="D23" s="515"/>
      <c r="E23" s="516"/>
      <c r="F23" s="517" t="s">
        <v>12</v>
      </c>
      <c r="G23" s="514">
        <v>16</v>
      </c>
      <c r="H23" s="524" t="s">
        <v>685</v>
      </c>
      <c r="I23" s="524" t="s">
        <v>685</v>
      </c>
      <c r="J23" s="524" t="s">
        <v>685</v>
      </c>
      <c r="K23" s="524" t="s">
        <v>685</v>
      </c>
      <c r="L23" s="524" t="s">
        <v>685</v>
      </c>
      <c r="M23" s="524" t="s">
        <v>685</v>
      </c>
      <c r="N23" s="524" t="s">
        <v>685</v>
      </c>
      <c r="O23" s="524" t="s">
        <v>685</v>
      </c>
      <c r="P23" s="524" t="s">
        <v>685</v>
      </c>
      <c r="Q23" s="524" t="s">
        <v>685</v>
      </c>
      <c r="R23" s="524" t="s">
        <v>685</v>
      </c>
      <c r="S23" s="524" t="s">
        <v>685</v>
      </c>
      <c r="T23" s="524">
        <v>1</v>
      </c>
      <c r="U23" s="524" t="s">
        <v>685</v>
      </c>
      <c r="V23" s="524" t="s">
        <v>685</v>
      </c>
      <c r="W23" s="524" t="s">
        <v>685</v>
      </c>
      <c r="X23" s="524" t="s">
        <v>685</v>
      </c>
      <c r="Y23" s="524" t="s">
        <v>685</v>
      </c>
      <c r="Z23" s="524" t="s">
        <v>685</v>
      </c>
      <c r="AA23" s="524" t="s">
        <v>685</v>
      </c>
      <c r="AB23" s="524" t="s">
        <v>685</v>
      </c>
      <c r="AC23" s="524">
        <v>5</v>
      </c>
      <c r="AD23" s="524">
        <v>5</v>
      </c>
      <c r="AE23" s="524">
        <v>2</v>
      </c>
      <c r="AF23" s="524">
        <v>3</v>
      </c>
      <c r="AG23" s="524" t="s">
        <v>685</v>
      </c>
      <c r="AH23" s="524" t="s">
        <v>685</v>
      </c>
      <c r="AI23" s="515"/>
    </row>
    <row r="24" spans="1:35" ht="16.5" customHeight="1">
      <c r="A24" s="499">
        <v>404</v>
      </c>
      <c r="B24" s="499">
        <v>5</v>
      </c>
      <c r="D24" s="515"/>
      <c r="E24" s="516"/>
      <c r="F24" s="517"/>
      <c r="G24" s="51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15"/>
    </row>
    <row r="25" spans="1:35" ht="16.5" customHeight="1">
      <c r="A25" s="499">
        <v>16</v>
      </c>
      <c r="B25" s="499">
        <v>6</v>
      </c>
      <c r="C25" s="499" t="s">
        <v>684</v>
      </c>
      <c r="D25" s="518" t="s">
        <v>146</v>
      </c>
      <c r="E25" s="516" t="s">
        <v>515</v>
      </c>
      <c r="F25" s="517" t="s">
        <v>10</v>
      </c>
      <c r="G25" s="514">
        <v>9</v>
      </c>
      <c r="H25" s="524" t="s">
        <v>685</v>
      </c>
      <c r="I25" s="524" t="s">
        <v>685</v>
      </c>
      <c r="J25" s="524" t="s">
        <v>685</v>
      </c>
      <c r="K25" s="524" t="s">
        <v>685</v>
      </c>
      <c r="L25" s="524" t="s">
        <v>685</v>
      </c>
      <c r="M25" s="524" t="s">
        <v>685</v>
      </c>
      <c r="N25" s="524" t="s">
        <v>685</v>
      </c>
      <c r="O25" s="524" t="s">
        <v>685</v>
      </c>
      <c r="P25" s="524" t="s">
        <v>685</v>
      </c>
      <c r="Q25" s="524" t="s">
        <v>685</v>
      </c>
      <c r="R25" s="524" t="s">
        <v>685</v>
      </c>
      <c r="S25" s="524" t="s">
        <v>685</v>
      </c>
      <c r="T25" s="524" t="s">
        <v>685</v>
      </c>
      <c r="U25" s="524" t="s">
        <v>685</v>
      </c>
      <c r="V25" s="524" t="s">
        <v>685</v>
      </c>
      <c r="W25" s="524" t="s">
        <v>685</v>
      </c>
      <c r="X25" s="524" t="s">
        <v>685</v>
      </c>
      <c r="Y25" s="524" t="s">
        <v>685</v>
      </c>
      <c r="Z25" s="524" t="s">
        <v>685</v>
      </c>
      <c r="AA25" s="524" t="s">
        <v>685</v>
      </c>
      <c r="AB25" s="524">
        <v>3</v>
      </c>
      <c r="AC25" s="524">
        <v>3</v>
      </c>
      <c r="AD25" s="524">
        <v>1</v>
      </c>
      <c r="AE25" s="524">
        <v>2</v>
      </c>
      <c r="AF25" s="524" t="s">
        <v>685</v>
      </c>
      <c r="AG25" s="524" t="s">
        <v>685</v>
      </c>
      <c r="AH25" s="524" t="s">
        <v>685</v>
      </c>
      <c r="AI25" s="518" t="s">
        <v>146</v>
      </c>
    </row>
    <row r="26" spans="1:35" ht="16.5" customHeight="1">
      <c r="A26" s="499">
        <v>17</v>
      </c>
      <c r="B26" s="499">
        <v>6</v>
      </c>
      <c r="C26" s="499" t="s">
        <v>684</v>
      </c>
      <c r="D26" s="515"/>
      <c r="E26" s="516"/>
      <c r="F26" s="517" t="s">
        <v>11</v>
      </c>
      <c r="G26" s="514">
        <v>3</v>
      </c>
      <c r="H26" s="524" t="s">
        <v>685</v>
      </c>
      <c r="I26" s="524" t="s">
        <v>685</v>
      </c>
      <c r="J26" s="524" t="s">
        <v>685</v>
      </c>
      <c r="K26" s="524" t="s">
        <v>685</v>
      </c>
      <c r="L26" s="524" t="s">
        <v>685</v>
      </c>
      <c r="M26" s="524" t="s">
        <v>685</v>
      </c>
      <c r="N26" s="524" t="s">
        <v>685</v>
      </c>
      <c r="O26" s="524" t="s">
        <v>685</v>
      </c>
      <c r="P26" s="524" t="s">
        <v>685</v>
      </c>
      <c r="Q26" s="524" t="s">
        <v>685</v>
      </c>
      <c r="R26" s="524" t="s">
        <v>685</v>
      </c>
      <c r="S26" s="524" t="s">
        <v>685</v>
      </c>
      <c r="T26" s="524" t="s">
        <v>685</v>
      </c>
      <c r="U26" s="524" t="s">
        <v>685</v>
      </c>
      <c r="V26" s="524" t="s">
        <v>685</v>
      </c>
      <c r="W26" s="524" t="s">
        <v>685</v>
      </c>
      <c r="X26" s="524" t="s">
        <v>685</v>
      </c>
      <c r="Y26" s="524" t="s">
        <v>685</v>
      </c>
      <c r="Z26" s="524" t="s">
        <v>685</v>
      </c>
      <c r="AA26" s="524" t="s">
        <v>685</v>
      </c>
      <c r="AB26" s="524">
        <v>1</v>
      </c>
      <c r="AC26" s="524">
        <v>1</v>
      </c>
      <c r="AD26" s="524" t="s">
        <v>685</v>
      </c>
      <c r="AE26" s="524">
        <v>1</v>
      </c>
      <c r="AF26" s="524" t="s">
        <v>685</v>
      </c>
      <c r="AG26" s="524" t="s">
        <v>685</v>
      </c>
      <c r="AH26" s="524" t="s">
        <v>685</v>
      </c>
      <c r="AI26" s="515"/>
    </row>
    <row r="27" spans="1:35" ht="16.5" customHeight="1">
      <c r="A27" s="499">
        <v>18</v>
      </c>
      <c r="B27" s="499">
        <v>6</v>
      </c>
      <c r="C27" s="499" t="s">
        <v>684</v>
      </c>
      <c r="D27" s="515"/>
      <c r="E27" s="516"/>
      <c r="F27" s="517" t="s">
        <v>12</v>
      </c>
      <c r="G27" s="514">
        <v>6</v>
      </c>
      <c r="H27" s="524" t="s">
        <v>685</v>
      </c>
      <c r="I27" s="524" t="s">
        <v>685</v>
      </c>
      <c r="J27" s="524" t="s">
        <v>685</v>
      </c>
      <c r="K27" s="524" t="s">
        <v>685</v>
      </c>
      <c r="L27" s="524" t="s">
        <v>685</v>
      </c>
      <c r="M27" s="524" t="s">
        <v>685</v>
      </c>
      <c r="N27" s="524" t="s">
        <v>685</v>
      </c>
      <c r="O27" s="524" t="s">
        <v>685</v>
      </c>
      <c r="P27" s="524" t="s">
        <v>685</v>
      </c>
      <c r="Q27" s="524" t="s">
        <v>685</v>
      </c>
      <c r="R27" s="524" t="s">
        <v>685</v>
      </c>
      <c r="S27" s="524" t="s">
        <v>685</v>
      </c>
      <c r="T27" s="524" t="s">
        <v>685</v>
      </c>
      <c r="U27" s="524" t="s">
        <v>685</v>
      </c>
      <c r="V27" s="524" t="s">
        <v>685</v>
      </c>
      <c r="W27" s="524" t="s">
        <v>685</v>
      </c>
      <c r="X27" s="524" t="s">
        <v>685</v>
      </c>
      <c r="Y27" s="524" t="s">
        <v>685</v>
      </c>
      <c r="Z27" s="524" t="s">
        <v>685</v>
      </c>
      <c r="AA27" s="524" t="s">
        <v>685</v>
      </c>
      <c r="AB27" s="524">
        <v>2</v>
      </c>
      <c r="AC27" s="524">
        <v>2</v>
      </c>
      <c r="AD27" s="524">
        <v>1</v>
      </c>
      <c r="AE27" s="524">
        <v>1</v>
      </c>
      <c r="AF27" s="524" t="s">
        <v>685</v>
      </c>
      <c r="AG27" s="524" t="s">
        <v>685</v>
      </c>
      <c r="AH27" s="524" t="s">
        <v>685</v>
      </c>
      <c r="AI27" s="515"/>
    </row>
    <row r="28" spans="1:35" ht="16.5" customHeight="1">
      <c r="A28" s="499">
        <v>405</v>
      </c>
      <c r="B28" s="499">
        <v>6</v>
      </c>
      <c r="D28" s="515"/>
      <c r="E28" s="516"/>
      <c r="F28" s="517"/>
      <c r="G28" s="51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15"/>
    </row>
    <row r="29" spans="1:35" ht="16.5" customHeight="1">
      <c r="A29" s="499">
        <v>19</v>
      </c>
      <c r="B29" s="499">
        <v>7</v>
      </c>
      <c r="C29" s="499" t="s">
        <v>684</v>
      </c>
      <c r="D29" s="518" t="s">
        <v>147</v>
      </c>
      <c r="E29" s="516" t="s">
        <v>516</v>
      </c>
      <c r="F29" s="517" t="s">
        <v>10</v>
      </c>
      <c r="G29" s="514">
        <v>237</v>
      </c>
      <c r="H29" s="524">
        <v>2</v>
      </c>
      <c r="I29" s="524" t="s">
        <v>685</v>
      </c>
      <c r="J29" s="524" t="s">
        <v>685</v>
      </c>
      <c r="K29" s="524" t="s">
        <v>685</v>
      </c>
      <c r="L29" s="524" t="s">
        <v>685</v>
      </c>
      <c r="M29" s="524">
        <v>2</v>
      </c>
      <c r="N29" s="524" t="s">
        <v>685</v>
      </c>
      <c r="O29" s="524" t="s">
        <v>685</v>
      </c>
      <c r="P29" s="524" t="s">
        <v>685</v>
      </c>
      <c r="Q29" s="524" t="s">
        <v>685</v>
      </c>
      <c r="R29" s="524">
        <v>1</v>
      </c>
      <c r="S29" s="524" t="s">
        <v>685</v>
      </c>
      <c r="T29" s="524" t="s">
        <v>685</v>
      </c>
      <c r="U29" s="524">
        <v>2</v>
      </c>
      <c r="V29" s="524">
        <v>4</v>
      </c>
      <c r="W29" s="524">
        <v>8</v>
      </c>
      <c r="X29" s="524">
        <v>8</v>
      </c>
      <c r="Y29" s="524">
        <v>15</v>
      </c>
      <c r="Z29" s="524">
        <v>22</v>
      </c>
      <c r="AA29" s="524">
        <v>31</v>
      </c>
      <c r="AB29" s="524">
        <v>33</v>
      </c>
      <c r="AC29" s="524">
        <v>29</v>
      </c>
      <c r="AD29" s="524">
        <v>36</v>
      </c>
      <c r="AE29" s="524">
        <v>30</v>
      </c>
      <c r="AF29" s="524">
        <v>11</v>
      </c>
      <c r="AG29" s="524">
        <v>5</v>
      </c>
      <c r="AH29" s="524" t="s">
        <v>685</v>
      </c>
      <c r="AI29" s="518" t="s">
        <v>147</v>
      </c>
    </row>
    <row r="30" spans="1:35" ht="16.5" customHeight="1">
      <c r="A30" s="499">
        <v>20</v>
      </c>
      <c r="B30" s="499">
        <v>7</v>
      </c>
      <c r="C30" s="499" t="s">
        <v>684</v>
      </c>
      <c r="D30" s="515"/>
      <c r="E30" s="516"/>
      <c r="F30" s="517" t="s">
        <v>11</v>
      </c>
      <c r="G30" s="514">
        <v>116</v>
      </c>
      <c r="H30" s="524">
        <v>1</v>
      </c>
      <c r="I30" s="524" t="s">
        <v>685</v>
      </c>
      <c r="J30" s="524" t="s">
        <v>685</v>
      </c>
      <c r="K30" s="524" t="s">
        <v>685</v>
      </c>
      <c r="L30" s="524" t="s">
        <v>685</v>
      </c>
      <c r="M30" s="524">
        <v>1</v>
      </c>
      <c r="N30" s="524" t="s">
        <v>685</v>
      </c>
      <c r="O30" s="524" t="s">
        <v>685</v>
      </c>
      <c r="P30" s="524" t="s">
        <v>685</v>
      </c>
      <c r="Q30" s="524" t="s">
        <v>685</v>
      </c>
      <c r="R30" s="524">
        <v>1</v>
      </c>
      <c r="S30" s="524" t="s">
        <v>685</v>
      </c>
      <c r="T30" s="524" t="s">
        <v>685</v>
      </c>
      <c r="U30" s="524">
        <v>2</v>
      </c>
      <c r="V30" s="524">
        <v>3</v>
      </c>
      <c r="W30" s="524">
        <v>6</v>
      </c>
      <c r="X30" s="524">
        <v>7</v>
      </c>
      <c r="Y30" s="524">
        <v>7</v>
      </c>
      <c r="Z30" s="524">
        <v>12</v>
      </c>
      <c r="AA30" s="524">
        <v>23</v>
      </c>
      <c r="AB30" s="524">
        <v>18</v>
      </c>
      <c r="AC30" s="524">
        <v>11</v>
      </c>
      <c r="AD30" s="524">
        <v>13</v>
      </c>
      <c r="AE30" s="524">
        <v>10</v>
      </c>
      <c r="AF30" s="524">
        <v>2</v>
      </c>
      <c r="AG30" s="524" t="s">
        <v>685</v>
      </c>
      <c r="AH30" s="524" t="s">
        <v>685</v>
      </c>
      <c r="AI30" s="515"/>
    </row>
    <row r="31" spans="1:35" ht="16.5" customHeight="1">
      <c r="A31" s="499">
        <v>21</v>
      </c>
      <c r="B31" s="499">
        <v>7</v>
      </c>
      <c r="C31" s="499" t="s">
        <v>684</v>
      </c>
      <c r="D31" s="515"/>
      <c r="E31" s="516"/>
      <c r="F31" s="517" t="s">
        <v>12</v>
      </c>
      <c r="G31" s="514">
        <v>121</v>
      </c>
      <c r="H31" s="524">
        <v>1</v>
      </c>
      <c r="I31" s="524" t="s">
        <v>685</v>
      </c>
      <c r="J31" s="524" t="s">
        <v>685</v>
      </c>
      <c r="K31" s="524" t="s">
        <v>685</v>
      </c>
      <c r="L31" s="524" t="s">
        <v>685</v>
      </c>
      <c r="M31" s="524">
        <v>1</v>
      </c>
      <c r="N31" s="524" t="s">
        <v>685</v>
      </c>
      <c r="O31" s="524" t="s">
        <v>685</v>
      </c>
      <c r="P31" s="524" t="s">
        <v>685</v>
      </c>
      <c r="Q31" s="524" t="s">
        <v>685</v>
      </c>
      <c r="R31" s="524" t="s">
        <v>685</v>
      </c>
      <c r="S31" s="524" t="s">
        <v>685</v>
      </c>
      <c r="T31" s="524" t="s">
        <v>685</v>
      </c>
      <c r="U31" s="524" t="s">
        <v>685</v>
      </c>
      <c r="V31" s="524">
        <v>1</v>
      </c>
      <c r="W31" s="524">
        <v>2</v>
      </c>
      <c r="X31" s="524">
        <v>1</v>
      </c>
      <c r="Y31" s="524">
        <v>8</v>
      </c>
      <c r="Z31" s="524">
        <v>10</v>
      </c>
      <c r="AA31" s="524">
        <v>8</v>
      </c>
      <c r="AB31" s="524">
        <v>15</v>
      </c>
      <c r="AC31" s="524">
        <v>18</v>
      </c>
      <c r="AD31" s="524">
        <v>23</v>
      </c>
      <c r="AE31" s="524">
        <v>20</v>
      </c>
      <c r="AF31" s="524">
        <v>9</v>
      </c>
      <c r="AG31" s="524">
        <v>5</v>
      </c>
      <c r="AH31" s="524" t="s">
        <v>685</v>
      </c>
      <c r="AI31" s="515"/>
    </row>
    <row r="32" spans="1:35" ht="16.5" customHeight="1">
      <c r="A32" s="499">
        <v>406</v>
      </c>
      <c r="B32" s="499">
        <v>7</v>
      </c>
      <c r="D32" s="515"/>
      <c r="E32" s="516"/>
      <c r="F32" s="517"/>
      <c r="G32" s="51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15"/>
    </row>
    <row r="33" spans="1:35" ht="16.5" customHeight="1">
      <c r="A33" s="499">
        <v>22</v>
      </c>
      <c r="B33" s="499">
        <v>8</v>
      </c>
      <c r="C33" s="499" t="s">
        <v>684</v>
      </c>
      <c r="D33" s="518" t="s">
        <v>149</v>
      </c>
      <c r="E33" s="516" t="s">
        <v>517</v>
      </c>
      <c r="F33" s="517" t="s">
        <v>10</v>
      </c>
      <c r="G33" s="514">
        <v>172</v>
      </c>
      <c r="H33" s="524" t="s">
        <v>685</v>
      </c>
      <c r="I33" s="524" t="s">
        <v>685</v>
      </c>
      <c r="J33" s="524" t="s">
        <v>685</v>
      </c>
      <c r="K33" s="524" t="s">
        <v>685</v>
      </c>
      <c r="L33" s="524" t="s">
        <v>685</v>
      </c>
      <c r="M33" s="524" t="s">
        <v>685</v>
      </c>
      <c r="N33" s="524">
        <v>1</v>
      </c>
      <c r="O33" s="524" t="s">
        <v>685</v>
      </c>
      <c r="P33" s="524" t="s">
        <v>685</v>
      </c>
      <c r="Q33" s="524" t="s">
        <v>685</v>
      </c>
      <c r="R33" s="524" t="s">
        <v>685</v>
      </c>
      <c r="S33" s="524">
        <v>1</v>
      </c>
      <c r="T33" s="524" t="s">
        <v>685</v>
      </c>
      <c r="U33" s="524">
        <v>2</v>
      </c>
      <c r="V33" s="524">
        <v>4</v>
      </c>
      <c r="W33" s="524">
        <v>4</v>
      </c>
      <c r="X33" s="524">
        <v>10</v>
      </c>
      <c r="Y33" s="524">
        <v>16</v>
      </c>
      <c r="Z33" s="524">
        <v>29</v>
      </c>
      <c r="AA33" s="524">
        <v>28</v>
      </c>
      <c r="AB33" s="524">
        <v>35</v>
      </c>
      <c r="AC33" s="524">
        <v>26</v>
      </c>
      <c r="AD33" s="524">
        <v>12</v>
      </c>
      <c r="AE33" s="524">
        <v>4</v>
      </c>
      <c r="AF33" s="524" t="s">
        <v>685</v>
      </c>
      <c r="AG33" s="524" t="s">
        <v>685</v>
      </c>
      <c r="AH33" s="524" t="s">
        <v>685</v>
      </c>
      <c r="AI33" s="518" t="s">
        <v>149</v>
      </c>
    </row>
    <row r="34" spans="1:35" ht="16.5" customHeight="1">
      <c r="A34" s="499">
        <v>23</v>
      </c>
      <c r="B34" s="499">
        <v>8</v>
      </c>
      <c r="C34" s="499" t="s">
        <v>684</v>
      </c>
      <c r="D34" s="515"/>
      <c r="E34" s="516"/>
      <c r="F34" s="517" t="s">
        <v>11</v>
      </c>
      <c r="G34" s="514">
        <v>85</v>
      </c>
      <c r="H34" s="524" t="s">
        <v>685</v>
      </c>
      <c r="I34" s="524" t="s">
        <v>685</v>
      </c>
      <c r="J34" s="524" t="s">
        <v>685</v>
      </c>
      <c r="K34" s="524" t="s">
        <v>685</v>
      </c>
      <c r="L34" s="524" t="s">
        <v>685</v>
      </c>
      <c r="M34" s="524" t="s">
        <v>685</v>
      </c>
      <c r="N34" s="524" t="s">
        <v>685</v>
      </c>
      <c r="O34" s="524" t="s">
        <v>685</v>
      </c>
      <c r="P34" s="524" t="s">
        <v>685</v>
      </c>
      <c r="Q34" s="524" t="s">
        <v>685</v>
      </c>
      <c r="R34" s="524" t="s">
        <v>685</v>
      </c>
      <c r="S34" s="524" t="s">
        <v>685</v>
      </c>
      <c r="T34" s="524" t="s">
        <v>685</v>
      </c>
      <c r="U34" s="524">
        <v>2</v>
      </c>
      <c r="V34" s="524">
        <v>4</v>
      </c>
      <c r="W34" s="524">
        <v>3</v>
      </c>
      <c r="X34" s="524">
        <v>8</v>
      </c>
      <c r="Y34" s="524">
        <v>11</v>
      </c>
      <c r="Z34" s="524">
        <v>16</v>
      </c>
      <c r="AA34" s="524">
        <v>14</v>
      </c>
      <c r="AB34" s="524">
        <v>16</v>
      </c>
      <c r="AC34" s="524">
        <v>8</v>
      </c>
      <c r="AD34" s="524">
        <v>3</v>
      </c>
      <c r="AE34" s="524" t="s">
        <v>685</v>
      </c>
      <c r="AF34" s="524" t="s">
        <v>685</v>
      </c>
      <c r="AG34" s="524" t="s">
        <v>685</v>
      </c>
      <c r="AH34" s="524" t="s">
        <v>685</v>
      </c>
      <c r="AI34" s="515"/>
    </row>
    <row r="35" spans="1:35" ht="16.5" customHeight="1">
      <c r="A35" s="499">
        <v>24</v>
      </c>
      <c r="B35" s="499">
        <v>8</v>
      </c>
      <c r="C35" s="499" t="s">
        <v>684</v>
      </c>
      <c r="D35" s="515"/>
      <c r="E35" s="516"/>
      <c r="F35" s="517" t="s">
        <v>12</v>
      </c>
      <c r="G35" s="514">
        <v>87</v>
      </c>
      <c r="H35" s="524" t="s">
        <v>685</v>
      </c>
      <c r="I35" s="524" t="s">
        <v>685</v>
      </c>
      <c r="J35" s="524" t="s">
        <v>685</v>
      </c>
      <c r="K35" s="524" t="s">
        <v>685</v>
      </c>
      <c r="L35" s="524" t="s">
        <v>685</v>
      </c>
      <c r="M35" s="524" t="s">
        <v>685</v>
      </c>
      <c r="N35" s="524">
        <v>1</v>
      </c>
      <c r="O35" s="524" t="s">
        <v>685</v>
      </c>
      <c r="P35" s="524" t="s">
        <v>685</v>
      </c>
      <c r="Q35" s="524" t="s">
        <v>685</v>
      </c>
      <c r="R35" s="524" t="s">
        <v>685</v>
      </c>
      <c r="S35" s="524">
        <v>1</v>
      </c>
      <c r="T35" s="524" t="s">
        <v>685</v>
      </c>
      <c r="U35" s="524" t="s">
        <v>685</v>
      </c>
      <c r="V35" s="524" t="s">
        <v>685</v>
      </c>
      <c r="W35" s="524">
        <v>1</v>
      </c>
      <c r="X35" s="524">
        <v>2</v>
      </c>
      <c r="Y35" s="524">
        <v>5</v>
      </c>
      <c r="Z35" s="524">
        <v>13</v>
      </c>
      <c r="AA35" s="524">
        <v>14</v>
      </c>
      <c r="AB35" s="524">
        <v>19</v>
      </c>
      <c r="AC35" s="524">
        <v>18</v>
      </c>
      <c r="AD35" s="524">
        <v>9</v>
      </c>
      <c r="AE35" s="524">
        <v>4</v>
      </c>
      <c r="AF35" s="524" t="s">
        <v>685</v>
      </c>
      <c r="AG35" s="524" t="s">
        <v>685</v>
      </c>
      <c r="AH35" s="524" t="s">
        <v>685</v>
      </c>
      <c r="AI35" s="515"/>
    </row>
    <row r="36" spans="1:35" ht="16.5" customHeight="1">
      <c r="A36" s="499">
        <v>407</v>
      </c>
      <c r="B36" s="499">
        <v>8</v>
      </c>
      <c r="D36" s="515"/>
      <c r="E36" s="516"/>
      <c r="F36" s="517"/>
      <c r="G36" s="51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15"/>
    </row>
    <row r="37" spans="1:35" ht="16.5" customHeight="1">
      <c r="A37" s="499">
        <v>25</v>
      </c>
      <c r="B37" s="499">
        <v>9</v>
      </c>
      <c r="C37" s="499" t="s">
        <v>684</v>
      </c>
      <c r="D37" s="518" t="s">
        <v>151</v>
      </c>
      <c r="E37" s="516" t="s">
        <v>518</v>
      </c>
      <c r="F37" s="517" t="s">
        <v>10</v>
      </c>
      <c r="G37" s="514">
        <v>21</v>
      </c>
      <c r="H37" s="524" t="s">
        <v>685</v>
      </c>
      <c r="I37" s="524" t="s">
        <v>685</v>
      </c>
      <c r="J37" s="524" t="s">
        <v>685</v>
      </c>
      <c r="K37" s="524" t="s">
        <v>685</v>
      </c>
      <c r="L37" s="524" t="s">
        <v>685</v>
      </c>
      <c r="M37" s="524" t="s">
        <v>685</v>
      </c>
      <c r="N37" s="524" t="s">
        <v>685</v>
      </c>
      <c r="O37" s="524" t="s">
        <v>685</v>
      </c>
      <c r="P37" s="524" t="s">
        <v>685</v>
      </c>
      <c r="Q37" s="524" t="s">
        <v>685</v>
      </c>
      <c r="R37" s="524" t="s">
        <v>685</v>
      </c>
      <c r="S37" s="524" t="s">
        <v>685</v>
      </c>
      <c r="T37" s="524" t="s">
        <v>685</v>
      </c>
      <c r="U37" s="524">
        <v>1</v>
      </c>
      <c r="V37" s="524">
        <v>1</v>
      </c>
      <c r="W37" s="524">
        <v>1</v>
      </c>
      <c r="X37" s="524">
        <v>1</v>
      </c>
      <c r="Y37" s="524">
        <v>6</v>
      </c>
      <c r="Z37" s="524">
        <v>3</v>
      </c>
      <c r="AA37" s="524">
        <v>2</v>
      </c>
      <c r="AB37" s="524">
        <v>1</v>
      </c>
      <c r="AC37" s="524">
        <v>4</v>
      </c>
      <c r="AD37" s="524">
        <v>1</v>
      </c>
      <c r="AE37" s="524" t="s">
        <v>685</v>
      </c>
      <c r="AF37" s="524" t="s">
        <v>685</v>
      </c>
      <c r="AG37" s="524" t="s">
        <v>685</v>
      </c>
      <c r="AH37" s="524" t="s">
        <v>685</v>
      </c>
      <c r="AI37" s="518" t="s">
        <v>151</v>
      </c>
    </row>
    <row r="38" spans="1:35" ht="16.5" customHeight="1">
      <c r="A38" s="499">
        <v>26</v>
      </c>
      <c r="B38" s="499">
        <v>9</v>
      </c>
      <c r="C38" s="499" t="s">
        <v>684</v>
      </c>
      <c r="D38" s="515"/>
      <c r="E38" s="516"/>
      <c r="F38" s="517" t="s">
        <v>11</v>
      </c>
      <c r="G38" s="514">
        <v>13</v>
      </c>
      <c r="H38" s="524" t="s">
        <v>685</v>
      </c>
      <c r="I38" s="524" t="s">
        <v>685</v>
      </c>
      <c r="J38" s="524" t="s">
        <v>685</v>
      </c>
      <c r="K38" s="524" t="s">
        <v>685</v>
      </c>
      <c r="L38" s="524" t="s">
        <v>685</v>
      </c>
      <c r="M38" s="524" t="s">
        <v>685</v>
      </c>
      <c r="N38" s="524" t="s">
        <v>685</v>
      </c>
      <c r="O38" s="524" t="s">
        <v>685</v>
      </c>
      <c r="P38" s="524" t="s">
        <v>685</v>
      </c>
      <c r="Q38" s="524" t="s">
        <v>685</v>
      </c>
      <c r="R38" s="524" t="s">
        <v>685</v>
      </c>
      <c r="S38" s="524" t="s">
        <v>685</v>
      </c>
      <c r="T38" s="524" t="s">
        <v>685</v>
      </c>
      <c r="U38" s="524">
        <v>1</v>
      </c>
      <c r="V38" s="524">
        <v>1</v>
      </c>
      <c r="W38" s="524" t="s">
        <v>685</v>
      </c>
      <c r="X38" s="524">
        <v>1</v>
      </c>
      <c r="Y38" s="524">
        <v>4</v>
      </c>
      <c r="Z38" s="524">
        <v>3</v>
      </c>
      <c r="AA38" s="524">
        <v>1</v>
      </c>
      <c r="AB38" s="524">
        <v>1</v>
      </c>
      <c r="AC38" s="524">
        <v>1</v>
      </c>
      <c r="AD38" s="524" t="s">
        <v>685</v>
      </c>
      <c r="AE38" s="524" t="s">
        <v>685</v>
      </c>
      <c r="AF38" s="524" t="s">
        <v>685</v>
      </c>
      <c r="AG38" s="524" t="s">
        <v>685</v>
      </c>
      <c r="AH38" s="524" t="s">
        <v>685</v>
      </c>
      <c r="AI38" s="515"/>
    </row>
    <row r="39" spans="1:35" ht="16.5" customHeight="1">
      <c r="A39" s="499">
        <v>27</v>
      </c>
      <c r="B39" s="499">
        <v>9</v>
      </c>
      <c r="C39" s="499" t="s">
        <v>684</v>
      </c>
      <c r="D39" s="515"/>
      <c r="E39" s="516"/>
      <c r="F39" s="517" t="s">
        <v>12</v>
      </c>
      <c r="G39" s="514">
        <v>8</v>
      </c>
      <c r="H39" s="524" t="s">
        <v>685</v>
      </c>
      <c r="I39" s="524" t="s">
        <v>685</v>
      </c>
      <c r="J39" s="524" t="s">
        <v>685</v>
      </c>
      <c r="K39" s="524" t="s">
        <v>685</v>
      </c>
      <c r="L39" s="524" t="s">
        <v>685</v>
      </c>
      <c r="M39" s="524" t="s">
        <v>685</v>
      </c>
      <c r="N39" s="524" t="s">
        <v>685</v>
      </c>
      <c r="O39" s="524" t="s">
        <v>685</v>
      </c>
      <c r="P39" s="524" t="s">
        <v>685</v>
      </c>
      <c r="Q39" s="524" t="s">
        <v>685</v>
      </c>
      <c r="R39" s="524" t="s">
        <v>685</v>
      </c>
      <c r="S39" s="524" t="s">
        <v>685</v>
      </c>
      <c r="T39" s="524" t="s">
        <v>685</v>
      </c>
      <c r="U39" s="524" t="s">
        <v>685</v>
      </c>
      <c r="V39" s="524" t="s">
        <v>685</v>
      </c>
      <c r="W39" s="524">
        <v>1</v>
      </c>
      <c r="X39" s="524" t="s">
        <v>685</v>
      </c>
      <c r="Y39" s="524">
        <v>2</v>
      </c>
      <c r="Z39" s="524" t="s">
        <v>685</v>
      </c>
      <c r="AA39" s="524">
        <v>1</v>
      </c>
      <c r="AB39" s="524" t="s">
        <v>685</v>
      </c>
      <c r="AC39" s="524">
        <v>3</v>
      </c>
      <c r="AD39" s="524">
        <v>1</v>
      </c>
      <c r="AE39" s="524" t="s">
        <v>685</v>
      </c>
      <c r="AF39" s="524" t="s">
        <v>685</v>
      </c>
      <c r="AG39" s="524" t="s">
        <v>685</v>
      </c>
      <c r="AH39" s="524" t="s">
        <v>685</v>
      </c>
      <c r="AI39" s="515"/>
    </row>
    <row r="40" spans="1:35" ht="16.5" customHeight="1">
      <c r="A40" s="499">
        <v>408</v>
      </c>
      <c r="B40" s="499">
        <v>9</v>
      </c>
      <c r="D40" s="515"/>
      <c r="E40" s="516"/>
      <c r="F40" s="517"/>
      <c r="G40" s="51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15"/>
    </row>
    <row r="41" spans="1:35" ht="16.5" customHeight="1">
      <c r="A41" s="499">
        <v>28</v>
      </c>
      <c r="B41" s="499">
        <v>10</v>
      </c>
      <c r="C41" s="499" t="s">
        <v>684</v>
      </c>
      <c r="D41" s="518" t="s">
        <v>152</v>
      </c>
      <c r="E41" s="516" t="s">
        <v>519</v>
      </c>
      <c r="F41" s="517" t="s">
        <v>10</v>
      </c>
      <c r="G41" s="514">
        <v>140</v>
      </c>
      <c r="H41" s="524" t="s">
        <v>685</v>
      </c>
      <c r="I41" s="524" t="s">
        <v>685</v>
      </c>
      <c r="J41" s="524" t="s">
        <v>685</v>
      </c>
      <c r="K41" s="524" t="s">
        <v>685</v>
      </c>
      <c r="L41" s="524" t="s">
        <v>685</v>
      </c>
      <c r="M41" s="524" t="s">
        <v>685</v>
      </c>
      <c r="N41" s="524" t="s">
        <v>685</v>
      </c>
      <c r="O41" s="524" t="s">
        <v>685</v>
      </c>
      <c r="P41" s="524" t="s">
        <v>685</v>
      </c>
      <c r="Q41" s="524" t="s">
        <v>685</v>
      </c>
      <c r="R41" s="524" t="s">
        <v>685</v>
      </c>
      <c r="S41" s="524" t="s">
        <v>685</v>
      </c>
      <c r="T41" s="524" t="s">
        <v>685</v>
      </c>
      <c r="U41" s="524">
        <v>1</v>
      </c>
      <c r="V41" s="524">
        <v>3</v>
      </c>
      <c r="W41" s="524">
        <v>3</v>
      </c>
      <c r="X41" s="524">
        <v>7</v>
      </c>
      <c r="Y41" s="524">
        <v>8</v>
      </c>
      <c r="Z41" s="524">
        <v>26</v>
      </c>
      <c r="AA41" s="524">
        <v>26</v>
      </c>
      <c r="AB41" s="524">
        <v>32</v>
      </c>
      <c r="AC41" s="524">
        <v>20</v>
      </c>
      <c r="AD41" s="524">
        <v>10</v>
      </c>
      <c r="AE41" s="524">
        <v>4</v>
      </c>
      <c r="AF41" s="524" t="s">
        <v>685</v>
      </c>
      <c r="AG41" s="524" t="s">
        <v>685</v>
      </c>
      <c r="AH41" s="524" t="s">
        <v>685</v>
      </c>
      <c r="AI41" s="518" t="s">
        <v>152</v>
      </c>
    </row>
    <row r="42" spans="1:35" ht="16.5" customHeight="1">
      <c r="A42" s="499">
        <v>29</v>
      </c>
      <c r="B42" s="499">
        <v>10</v>
      </c>
      <c r="C42" s="499" t="s">
        <v>684</v>
      </c>
      <c r="D42" s="515"/>
      <c r="E42" s="516"/>
      <c r="F42" s="517" t="s">
        <v>11</v>
      </c>
      <c r="G42" s="514">
        <v>66</v>
      </c>
      <c r="H42" s="524" t="s">
        <v>685</v>
      </c>
      <c r="I42" s="524" t="s">
        <v>685</v>
      </c>
      <c r="J42" s="524" t="s">
        <v>685</v>
      </c>
      <c r="K42" s="524" t="s">
        <v>685</v>
      </c>
      <c r="L42" s="524" t="s">
        <v>685</v>
      </c>
      <c r="M42" s="524" t="s">
        <v>685</v>
      </c>
      <c r="N42" s="524" t="s">
        <v>685</v>
      </c>
      <c r="O42" s="524" t="s">
        <v>685</v>
      </c>
      <c r="P42" s="524" t="s">
        <v>685</v>
      </c>
      <c r="Q42" s="524" t="s">
        <v>685</v>
      </c>
      <c r="R42" s="524" t="s">
        <v>685</v>
      </c>
      <c r="S42" s="524" t="s">
        <v>685</v>
      </c>
      <c r="T42" s="524" t="s">
        <v>685</v>
      </c>
      <c r="U42" s="524">
        <v>1</v>
      </c>
      <c r="V42" s="524">
        <v>3</v>
      </c>
      <c r="W42" s="524">
        <v>3</v>
      </c>
      <c r="X42" s="524">
        <v>5</v>
      </c>
      <c r="Y42" s="524">
        <v>5</v>
      </c>
      <c r="Z42" s="524">
        <v>13</v>
      </c>
      <c r="AA42" s="524">
        <v>13</v>
      </c>
      <c r="AB42" s="524">
        <v>14</v>
      </c>
      <c r="AC42" s="524">
        <v>7</v>
      </c>
      <c r="AD42" s="524">
        <v>2</v>
      </c>
      <c r="AE42" s="524" t="s">
        <v>685</v>
      </c>
      <c r="AF42" s="524" t="s">
        <v>685</v>
      </c>
      <c r="AG42" s="524" t="s">
        <v>685</v>
      </c>
      <c r="AH42" s="524" t="s">
        <v>685</v>
      </c>
      <c r="AI42" s="515"/>
    </row>
    <row r="43" spans="1:35" ht="16.5" customHeight="1">
      <c r="A43" s="499">
        <v>30</v>
      </c>
      <c r="B43" s="499">
        <v>10</v>
      </c>
      <c r="C43" s="499" t="s">
        <v>684</v>
      </c>
      <c r="D43" s="515"/>
      <c r="E43" s="516"/>
      <c r="F43" s="517" t="s">
        <v>12</v>
      </c>
      <c r="G43" s="514">
        <v>74</v>
      </c>
      <c r="H43" s="524" t="s">
        <v>685</v>
      </c>
      <c r="I43" s="524" t="s">
        <v>685</v>
      </c>
      <c r="J43" s="524" t="s">
        <v>685</v>
      </c>
      <c r="K43" s="524" t="s">
        <v>685</v>
      </c>
      <c r="L43" s="524" t="s">
        <v>685</v>
      </c>
      <c r="M43" s="524" t="s">
        <v>685</v>
      </c>
      <c r="N43" s="524" t="s">
        <v>685</v>
      </c>
      <c r="O43" s="524" t="s">
        <v>685</v>
      </c>
      <c r="P43" s="524" t="s">
        <v>685</v>
      </c>
      <c r="Q43" s="524" t="s">
        <v>685</v>
      </c>
      <c r="R43" s="524" t="s">
        <v>685</v>
      </c>
      <c r="S43" s="524" t="s">
        <v>685</v>
      </c>
      <c r="T43" s="524" t="s">
        <v>685</v>
      </c>
      <c r="U43" s="524" t="s">
        <v>685</v>
      </c>
      <c r="V43" s="524" t="s">
        <v>685</v>
      </c>
      <c r="W43" s="524" t="s">
        <v>685</v>
      </c>
      <c r="X43" s="524">
        <v>2</v>
      </c>
      <c r="Y43" s="524">
        <v>3</v>
      </c>
      <c r="Z43" s="524">
        <v>13</v>
      </c>
      <c r="AA43" s="524">
        <v>13</v>
      </c>
      <c r="AB43" s="524">
        <v>18</v>
      </c>
      <c r="AC43" s="524">
        <v>13</v>
      </c>
      <c r="AD43" s="524">
        <v>8</v>
      </c>
      <c r="AE43" s="524">
        <v>4</v>
      </c>
      <c r="AF43" s="524" t="s">
        <v>685</v>
      </c>
      <c r="AG43" s="524" t="s">
        <v>685</v>
      </c>
      <c r="AH43" s="524" t="s">
        <v>685</v>
      </c>
      <c r="AI43" s="515"/>
    </row>
    <row r="44" spans="1:35" ht="16.5" customHeight="1">
      <c r="A44" s="499">
        <v>409</v>
      </c>
      <c r="B44" s="499">
        <v>10</v>
      </c>
      <c r="D44" s="515"/>
      <c r="E44" s="516"/>
      <c r="F44" s="517"/>
      <c r="G44" s="51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15"/>
    </row>
    <row r="45" spans="1:35" ht="16.5" customHeight="1">
      <c r="A45" s="499">
        <v>31</v>
      </c>
      <c r="B45" s="499">
        <v>11</v>
      </c>
      <c r="C45" s="499" t="s">
        <v>684</v>
      </c>
      <c r="D45" s="518" t="s">
        <v>153</v>
      </c>
      <c r="E45" s="516" t="s">
        <v>686</v>
      </c>
      <c r="F45" s="517" t="s">
        <v>10</v>
      </c>
      <c r="G45" s="514">
        <v>11</v>
      </c>
      <c r="H45" s="524" t="s">
        <v>685</v>
      </c>
      <c r="I45" s="524" t="s">
        <v>685</v>
      </c>
      <c r="J45" s="524" t="s">
        <v>685</v>
      </c>
      <c r="K45" s="524" t="s">
        <v>685</v>
      </c>
      <c r="L45" s="524" t="s">
        <v>685</v>
      </c>
      <c r="M45" s="524" t="s">
        <v>685</v>
      </c>
      <c r="N45" s="524">
        <v>1</v>
      </c>
      <c r="O45" s="524" t="s">
        <v>685</v>
      </c>
      <c r="P45" s="524" t="s">
        <v>685</v>
      </c>
      <c r="Q45" s="524" t="s">
        <v>685</v>
      </c>
      <c r="R45" s="524" t="s">
        <v>685</v>
      </c>
      <c r="S45" s="524">
        <v>1</v>
      </c>
      <c r="T45" s="524" t="s">
        <v>685</v>
      </c>
      <c r="U45" s="524" t="s">
        <v>685</v>
      </c>
      <c r="V45" s="524" t="s">
        <v>685</v>
      </c>
      <c r="W45" s="524" t="s">
        <v>685</v>
      </c>
      <c r="X45" s="524">
        <v>2</v>
      </c>
      <c r="Y45" s="524">
        <v>2</v>
      </c>
      <c r="Z45" s="524" t="s">
        <v>685</v>
      </c>
      <c r="AA45" s="524" t="s">
        <v>685</v>
      </c>
      <c r="AB45" s="524">
        <v>2</v>
      </c>
      <c r="AC45" s="524">
        <v>2</v>
      </c>
      <c r="AD45" s="524">
        <v>1</v>
      </c>
      <c r="AE45" s="524" t="s">
        <v>685</v>
      </c>
      <c r="AF45" s="524" t="s">
        <v>685</v>
      </c>
      <c r="AG45" s="524" t="s">
        <v>685</v>
      </c>
      <c r="AH45" s="524" t="s">
        <v>685</v>
      </c>
      <c r="AI45" s="518" t="s">
        <v>153</v>
      </c>
    </row>
    <row r="46" spans="1:35" ht="16.5" customHeight="1">
      <c r="A46" s="499">
        <v>32</v>
      </c>
      <c r="B46" s="499">
        <v>11</v>
      </c>
      <c r="C46" s="499" t="s">
        <v>684</v>
      </c>
      <c r="D46" s="515"/>
      <c r="E46" s="516"/>
      <c r="F46" s="517" t="s">
        <v>11</v>
      </c>
      <c r="G46" s="514">
        <v>6</v>
      </c>
      <c r="H46" s="524" t="s">
        <v>685</v>
      </c>
      <c r="I46" s="524" t="s">
        <v>685</v>
      </c>
      <c r="J46" s="524" t="s">
        <v>685</v>
      </c>
      <c r="K46" s="524" t="s">
        <v>685</v>
      </c>
      <c r="L46" s="524" t="s">
        <v>685</v>
      </c>
      <c r="M46" s="524" t="s">
        <v>685</v>
      </c>
      <c r="N46" s="524" t="s">
        <v>685</v>
      </c>
      <c r="O46" s="524" t="s">
        <v>685</v>
      </c>
      <c r="P46" s="524" t="s">
        <v>685</v>
      </c>
      <c r="Q46" s="524" t="s">
        <v>685</v>
      </c>
      <c r="R46" s="524" t="s">
        <v>685</v>
      </c>
      <c r="S46" s="524" t="s">
        <v>685</v>
      </c>
      <c r="T46" s="524" t="s">
        <v>685</v>
      </c>
      <c r="U46" s="524" t="s">
        <v>685</v>
      </c>
      <c r="V46" s="524" t="s">
        <v>685</v>
      </c>
      <c r="W46" s="524" t="s">
        <v>685</v>
      </c>
      <c r="X46" s="524">
        <v>2</v>
      </c>
      <c r="Y46" s="524">
        <v>2</v>
      </c>
      <c r="Z46" s="524" t="s">
        <v>685</v>
      </c>
      <c r="AA46" s="524" t="s">
        <v>685</v>
      </c>
      <c r="AB46" s="524">
        <v>1</v>
      </c>
      <c r="AC46" s="524" t="s">
        <v>685</v>
      </c>
      <c r="AD46" s="524">
        <v>1</v>
      </c>
      <c r="AE46" s="524" t="s">
        <v>685</v>
      </c>
      <c r="AF46" s="524" t="s">
        <v>685</v>
      </c>
      <c r="AG46" s="524" t="s">
        <v>685</v>
      </c>
      <c r="AH46" s="524" t="s">
        <v>685</v>
      </c>
      <c r="AI46" s="515"/>
    </row>
    <row r="47" spans="1:35" ht="16.5" customHeight="1">
      <c r="A47" s="499">
        <v>33</v>
      </c>
      <c r="B47" s="499">
        <v>11</v>
      </c>
      <c r="C47" s="499" t="s">
        <v>684</v>
      </c>
      <c r="D47" s="515"/>
      <c r="E47" s="516"/>
      <c r="F47" s="517" t="s">
        <v>12</v>
      </c>
      <c r="G47" s="514">
        <v>5</v>
      </c>
      <c r="H47" s="524" t="s">
        <v>685</v>
      </c>
      <c r="I47" s="524" t="s">
        <v>685</v>
      </c>
      <c r="J47" s="524" t="s">
        <v>685</v>
      </c>
      <c r="K47" s="524" t="s">
        <v>685</v>
      </c>
      <c r="L47" s="524" t="s">
        <v>685</v>
      </c>
      <c r="M47" s="524" t="s">
        <v>685</v>
      </c>
      <c r="N47" s="524">
        <v>1</v>
      </c>
      <c r="O47" s="524" t="s">
        <v>685</v>
      </c>
      <c r="P47" s="524" t="s">
        <v>685</v>
      </c>
      <c r="Q47" s="524" t="s">
        <v>685</v>
      </c>
      <c r="R47" s="524" t="s">
        <v>685</v>
      </c>
      <c r="S47" s="524">
        <v>1</v>
      </c>
      <c r="T47" s="524" t="s">
        <v>685</v>
      </c>
      <c r="U47" s="524" t="s">
        <v>685</v>
      </c>
      <c r="V47" s="524" t="s">
        <v>685</v>
      </c>
      <c r="W47" s="524" t="s">
        <v>685</v>
      </c>
      <c r="X47" s="524" t="s">
        <v>685</v>
      </c>
      <c r="Y47" s="524" t="s">
        <v>685</v>
      </c>
      <c r="Z47" s="524" t="s">
        <v>685</v>
      </c>
      <c r="AA47" s="524" t="s">
        <v>685</v>
      </c>
      <c r="AB47" s="524">
        <v>1</v>
      </c>
      <c r="AC47" s="524">
        <v>2</v>
      </c>
      <c r="AD47" s="524" t="s">
        <v>685</v>
      </c>
      <c r="AE47" s="524" t="s">
        <v>685</v>
      </c>
      <c r="AF47" s="524" t="s">
        <v>685</v>
      </c>
      <c r="AG47" s="524" t="s">
        <v>685</v>
      </c>
      <c r="AH47" s="524" t="s">
        <v>685</v>
      </c>
      <c r="AI47" s="515"/>
    </row>
    <row r="48" spans="1:35" ht="16.5" customHeight="1">
      <c r="A48" s="499">
        <v>410</v>
      </c>
      <c r="B48" s="499">
        <v>11</v>
      </c>
      <c r="D48" s="515"/>
      <c r="E48" s="516"/>
      <c r="F48" s="517"/>
      <c r="G48" s="51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15"/>
    </row>
    <row r="49" spans="1:35" ht="16.5" customHeight="1">
      <c r="A49" s="499">
        <v>34</v>
      </c>
      <c r="B49" s="499">
        <v>12</v>
      </c>
      <c r="C49" s="499" t="s">
        <v>684</v>
      </c>
      <c r="D49" s="518" t="s">
        <v>154</v>
      </c>
      <c r="E49" s="516" t="s">
        <v>520</v>
      </c>
      <c r="F49" s="517" t="s">
        <v>10</v>
      </c>
      <c r="G49" s="514">
        <v>1</v>
      </c>
      <c r="H49" s="524" t="s">
        <v>685</v>
      </c>
      <c r="I49" s="524" t="s">
        <v>685</v>
      </c>
      <c r="J49" s="524" t="s">
        <v>685</v>
      </c>
      <c r="K49" s="524" t="s">
        <v>685</v>
      </c>
      <c r="L49" s="524" t="s">
        <v>685</v>
      </c>
      <c r="M49" s="524" t="s">
        <v>685</v>
      </c>
      <c r="N49" s="524" t="s">
        <v>685</v>
      </c>
      <c r="O49" s="524" t="s">
        <v>685</v>
      </c>
      <c r="P49" s="524" t="s">
        <v>685</v>
      </c>
      <c r="Q49" s="524" t="s">
        <v>685</v>
      </c>
      <c r="R49" s="524" t="s">
        <v>685</v>
      </c>
      <c r="S49" s="524" t="s">
        <v>685</v>
      </c>
      <c r="T49" s="524" t="s">
        <v>685</v>
      </c>
      <c r="U49" s="524" t="s">
        <v>685</v>
      </c>
      <c r="V49" s="524" t="s">
        <v>685</v>
      </c>
      <c r="W49" s="524" t="s">
        <v>685</v>
      </c>
      <c r="X49" s="524">
        <v>1</v>
      </c>
      <c r="Y49" s="524" t="s">
        <v>685</v>
      </c>
      <c r="Z49" s="524" t="s">
        <v>685</v>
      </c>
      <c r="AA49" s="524" t="s">
        <v>685</v>
      </c>
      <c r="AB49" s="524" t="s">
        <v>685</v>
      </c>
      <c r="AC49" s="524" t="s">
        <v>685</v>
      </c>
      <c r="AD49" s="524" t="s">
        <v>685</v>
      </c>
      <c r="AE49" s="524" t="s">
        <v>685</v>
      </c>
      <c r="AF49" s="524" t="s">
        <v>685</v>
      </c>
      <c r="AG49" s="524" t="s">
        <v>685</v>
      </c>
      <c r="AH49" s="524" t="s">
        <v>685</v>
      </c>
      <c r="AI49" s="518" t="s">
        <v>154</v>
      </c>
    </row>
    <row r="50" spans="1:35" ht="16.5" customHeight="1">
      <c r="A50" s="499">
        <v>35</v>
      </c>
      <c r="B50" s="499">
        <v>12</v>
      </c>
      <c r="C50" s="499" t="s">
        <v>684</v>
      </c>
      <c r="D50" s="515"/>
      <c r="E50" s="516"/>
      <c r="F50" s="517" t="s">
        <v>11</v>
      </c>
      <c r="G50" s="514">
        <v>1</v>
      </c>
      <c r="H50" s="524" t="s">
        <v>685</v>
      </c>
      <c r="I50" s="524" t="s">
        <v>685</v>
      </c>
      <c r="J50" s="524" t="s">
        <v>685</v>
      </c>
      <c r="K50" s="524" t="s">
        <v>685</v>
      </c>
      <c r="L50" s="524" t="s">
        <v>685</v>
      </c>
      <c r="M50" s="524" t="s">
        <v>685</v>
      </c>
      <c r="N50" s="524" t="s">
        <v>685</v>
      </c>
      <c r="O50" s="524" t="s">
        <v>685</v>
      </c>
      <c r="P50" s="524" t="s">
        <v>685</v>
      </c>
      <c r="Q50" s="524" t="s">
        <v>685</v>
      </c>
      <c r="R50" s="524" t="s">
        <v>685</v>
      </c>
      <c r="S50" s="524" t="s">
        <v>685</v>
      </c>
      <c r="T50" s="524" t="s">
        <v>685</v>
      </c>
      <c r="U50" s="524" t="s">
        <v>685</v>
      </c>
      <c r="V50" s="524" t="s">
        <v>685</v>
      </c>
      <c r="W50" s="524" t="s">
        <v>685</v>
      </c>
      <c r="X50" s="524">
        <v>1</v>
      </c>
      <c r="Y50" s="524" t="s">
        <v>685</v>
      </c>
      <c r="Z50" s="524" t="s">
        <v>685</v>
      </c>
      <c r="AA50" s="524" t="s">
        <v>685</v>
      </c>
      <c r="AB50" s="524" t="s">
        <v>685</v>
      </c>
      <c r="AC50" s="524" t="s">
        <v>685</v>
      </c>
      <c r="AD50" s="524" t="s">
        <v>685</v>
      </c>
      <c r="AE50" s="524" t="s">
        <v>685</v>
      </c>
      <c r="AF50" s="524" t="s">
        <v>685</v>
      </c>
      <c r="AG50" s="524" t="s">
        <v>685</v>
      </c>
      <c r="AH50" s="524" t="s">
        <v>685</v>
      </c>
      <c r="AI50" s="515"/>
    </row>
    <row r="51" spans="1:35" ht="16.5" customHeight="1">
      <c r="A51" s="499">
        <v>36</v>
      </c>
      <c r="B51" s="499">
        <v>12</v>
      </c>
      <c r="C51" s="499" t="s">
        <v>684</v>
      </c>
      <c r="D51" s="515"/>
      <c r="E51" s="516"/>
      <c r="F51" s="517" t="s">
        <v>12</v>
      </c>
      <c r="G51" s="524" t="s">
        <v>685</v>
      </c>
      <c r="H51" s="524" t="s">
        <v>685</v>
      </c>
      <c r="I51" s="524" t="s">
        <v>685</v>
      </c>
      <c r="J51" s="524" t="s">
        <v>685</v>
      </c>
      <c r="K51" s="524" t="s">
        <v>685</v>
      </c>
      <c r="L51" s="524" t="s">
        <v>685</v>
      </c>
      <c r="M51" s="524" t="s">
        <v>685</v>
      </c>
      <c r="N51" s="524" t="s">
        <v>685</v>
      </c>
      <c r="O51" s="524" t="s">
        <v>685</v>
      </c>
      <c r="P51" s="524" t="s">
        <v>685</v>
      </c>
      <c r="Q51" s="524" t="s">
        <v>685</v>
      </c>
      <c r="R51" s="524" t="s">
        <v>685</v>
      </c>
      <c r="S51" s="524" t="s">
        <v>685</v>
      </c>
      <c r="T51" s="524" t="s">
        <v>685</v>
      </c>
      <c r="U51" s="524" t="s">
        <v>685</v>
      </c>
      <c r="V51" s="524" t="s">
        <v>685</v>
      </c>
      <c r="W51" s="524" t="s">
        <v>685</v>
      </c>
      <c r="X51" s="524" t="s">
        <v>685</v>
      </c>
      <c r="Y51" s="524" t="s">
        <v>685</v>
      </c>
      <c r="Z51" s="524" t="s">
        <v>685</v>
      </c>
      <c r="AA51" s="524" t="s">
        <v>685</v>
      </c>
      <c r="AB51" s="524" t="s">
        <v>685</v>
      </c>
      <c r="AC51" s="524" t="s">
        <v>685</v>
      </c>
      <c r="AD51" s="524" t="s">
        <v>685</v>
      </c>
      <c r="AE51" s="524" t="s">
        <v>685</v>
      </c>
      <c r="AF51" s="524" t="s">
        <v>685</v>
      </c>
      <c r="AG51" s="524" t="s">
        <v>685</v>
      </c>
      <c r="AH51" s="524" t="s">
        <v>685</v>
      </c>
      <c r="AI51" s="515"/>
    </row>
    <row r="52" spans="1:35" ht="16.5" customHeight="1">
      <c r="A52" s="499">
        <v>411</v>
      </c>
      <c r="B52" s="499">
        <v>12</v>
      </c>
      <c r="D52" s="515"/>
      <c r="E52" s="516"/>
      <c r="F52" s="517"/>
      <c r="G52" s="51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15"/>
    </row>
    <row r="53" spans="1:35" ht="16.5" customHeight="1">
      <c r="A53" s="499">
        <v>37</v>
      </c>
      <c r="B53" s="499">
        <v>13</v>
      </c>
      <c r="C53" s="499" t="s">
        <v>684</v>
      </c>
      <c r="D53" s="518" t="s">
        <v>155</v>
      </c>
      <c r="E53" s="516" t="s">
        <v>521</v>
      </c>
      <c r="F53" s="517" t="s">
        <v>10</v>
      </c>
      <c r="G53" s="514">
        <v>177</v>
      </c>
      <c r="H53" s="524">
        <v>1</v>
      </c>
      <c r="I53" s="524" t="s">
        <v>685</v>
      </c>
      <c r="J53" s="524" t="s">
        <v>685</v>
      </c>
      <c r="K53" s="524" t="s">
        <v>685</v>
      </c>
      <c r="L53" s="524" t="s">
        <v>685</v>
      </c>
      <c r="M53" s="524">
        <v>1</v>
      </c>
      <c r="N53" s="524" t="s">
        <v>685</v>
      </c>
      <c r="O53" s="524">
        <v>1</v>
      </c>
      <c r="P53" s="524" t="s">
        <v>685</v>
      </c>
      <c r="Q53" s="524" t="s">
        <v>685</v>
      </c>
      <c r="R53" s="524" t="s">
        <v>685</v>
      </c>
      <c r="S53" s="524">
        <v>1</v>
      </c>
      <c r="T53" s="524">
        <v>1</v>
      </c>
      <c r="U53" s="524" t="s">
        <v>685</v>
      </c>
      <c r="V53" s="524" t="s">
        <v>685</v>
      </c>
      <c r="W53" s="524" t="s">
        <v>685</v>
      </c>
      <c r="X53" s="524">
        <v>3</v>
      </c>
      <c r="Y53" s="524">
        <v>11</v>
      </c>
      <c r="Z53" s="524">
        <v>14</v>
      </c>
      <c r="AA53" s="524">
        <v>22</v>
      </c>
      <c r="AB53" s="524">
        <v>35</v>
      </c>
      <c r="AC53" s="524">
        <v>41</v>
      </c>
      <c r="AD53" s="524">
        <v>30</v>
      </c>
      <c r="AE53" s="524">
        <v>14</v>
      </c>
      <c r="AF53" s="524">
        <v>3</v>
      </c>
      <c r="AG53" s="524" t="s">
        <v>685</v>
      </c>
      <c r="AH53" s="524" t="s">
        <v>685</v>
      </c>
      <c r="AI53" s="518" t="s">
        <v>155</v>
      </c>
    </row>
    <row r="54" spans="1:35" ht="16.5" customHeight="1">
      <c r="A54" s="499">
        <v>38</v>
      </c>
      <c r="B54" s="499">
        <v>13</v>
      </c>
      <c r="C54" s="499" t="s">
        <v>684</v>
      </c>
      <c r="D54" s="515"/>
      <c r="E54" s="516"/>
      <c r="F54" s="517" t="s">
        <v>11</v>
      </c>
      <c r="G54" s="514">
        <v>89</v>
      </c>
      <c r="H54" s="524" t="s">
        <v>685</v>
      </c>
      <c r="I54" s="524" t="s">
        <v>685</v>
      </c>
      <c r="J54" s="524" t="s">
        <v>685</v>
      </c>
      <c r="K54" s="524" t="s">
        <v>685</v>
      </c>
      <c r="L54" s="524" t="s">
        <v>685</v>
      </c>
      <c r="M54" s="524" t="s">
        <v>685</v>
      </c>
      <c r="N54" s="524" t="s">
        <v>685</v>
      </c>
      <c r="O54" s="524" t="s">
        <v>685</v>
      </c>
      <c r="P54" s="524" t="s">
        <v>685</v>
      </c>
      <c r="Q54" s="524" t="s">
        <v>685</v>
      </c>
      <c r="R54" s="524" t="s">
        <v>685</v>
      </c>
      <c r="S54" s="524">
        <v>1</v>
      </c>
      <c r="T54" s="524">
        <v>1</v>
      </c>
      <c r="U54" s="524" t="s">
        <v>685</v>
      </c>
      <c r="V54" s="524" t="s">
        <v>685</v>
      </c>
      <c r="W54" s="524" t="s">
        <v>685</v>
      </c>
      <c r="X54" s="524" t="s">
        <v>685</v>
      </c>
      <c r="Y54" s="524">
        <v>7</v>
      </c>
      <c r="Z54" s="524">
        <v>7</v>
      </c>
      <c r="AA54" s="524">
        <v>14</v>
      </c>
      <c r="AB54" s="524">
        <v>19</v>
      </c>
      <c r="AC54" s="524">
        <v>23</v>
      </c>
      <c r="AD54" s="524">
        <v>12</v>
      </c>
      <c r="AE54" s="524">
        <v>4</v>
      </c>
      <c r="AF54" s="524">
        <v>1</v>
      </c>
      <c r="AG54" s="524" t="s">
        <v>685</v>
      </c>
      <c r="AH54" s="524" t="s">
        <v>685</v>
      </c>
      <c r="AI54" s="515"/>
    </row>
    <row r="55" spans="1:35" ht="16.5" customHeight="1">
      <c r="A55" s="499">
        <v>39</v>
      </c>
      <c r="B55" s="499">
        <v>13</v>
      </c>
      <c r="C55" s="499" t="s">
        <v>684</v>
      </c>
      <c r="D55" s="515"/>
      <c r="E55" s="516"/>
      <c r="F55" s="517" t="s">
        <v>12</v>
      </c>
      <c r="G55" s="514">
        <v>88</v>
      </c>
      <c r="H55" s="524">
        <v>1</v>
      </c>
      <c r="I55" s="524" t="s">
        <v>685</v>
      </c>
      <c r="J55" s="524" t="s">
        <v>685</v>
      </c>
      <c r="K55" s="524" t="s">
        <v>685</v>
      </c>
      <c r="L55" s="524" t="s">
        <v>685</v>
      </c>
      <c r="M55" s="524">
        <v>1</v>
      </c>
      <c r="N55" s="524" t="s">
        <v>685</v>
      </c>
      <c r="O55" s="524">
        <v>1</v>
      </c>
      <c r="P55" s="524" t="s">
        <v>685</v>
      </c>
      <c r="Q55" s="524" t="s">
        <v>685</v>
      </c>
      <c r="R55" s="524" t="s">
        <v>685</v>
      </c>
      <c r="S55" s="524" t="s">
        <v>685</v>
      </c>
      <c r="T55" s="524" t="s">
        <v>685</v>
      </c>
      <c r="U55" s="524" t="s">
        <v>685</v>
      </c>
      <c r="V55" s="524" t="s">
        <v>685</v>
      </c>
      <c r="W55" s="524" t="s">
        <v>685</v>
      </c>
      <c r="X55" s="524">
        <v>3</v>
      </c>
      <c r="Y55" s="524">
        <v>4</v>
      </c>
      <c r="Z55" s="524">
        <v>7</v>
      </c>
      <c r="AA55" s="524">
        <v>8</v>
      </c>
      <c r="AB55" s="524">
        <v>16</v>
      </c>
      <c r="AC55" s="524">
        <v>18</v>
      </c>
      <c r="AD55" s="524">
        <v>18</v>
      </c>
      <c r="AE55" s="524">
        <v>10</v>
      </c>
      <c r="AF55" s="524">
        <v>2</v>
      </c>
      <c r="AG55" s="524" t="s">
        <v>685</v>
      </c>
      <c r="AH55" s="524" t="s">
        <v>685</v>
      </c>
      <c r="AI55" s="515"/>
    </row>
    <row r="56" spans="1:35" ht="16.5" customHeight="1">
      <c r="A56" s="499">
        <v>412</v>
      </c>
      <c r="B56" s="499">
        <v>13</v>
      </c>
      <c r="D56" s="515"/>
      <c r="E56" s="516"/>
      <c r="F56" s="517"/>
      <c r="G56" s="51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15"/>
    </row>
    <row r="57" spans="1:35" ht="16.5" customHeight="1">
      <c r="A57" s="499">
        <v>40</v>
      </c>
      <c r="B57" s="499">
        <v>14</v>
      </c>
      <c r="C57" s="499" t="s">
        <v>684</v>
      </c>
      <c r="D57" s="518" t="s">
        <v>156</v>
      </c>
      <c r="E57" s="516" t="s">
        <v>522</v>
      </c>
      <c r="F57" s="517" t="s">
        <v>10</v>
      </c>
      <c r="G57" s="514">
        <v>9682</v>
      </c>
      <c r="H57" s="524" t="s">
        <v>685</v>
      </c>
      <c r="I57" s="524" t="s">
        <v>685</v>
      </c>
      <c r="J57" s="524">
        <v>2</v>
      </c>
      <c r="K57" s="524">
        <v>1</v>
      </c>
      <c r="L57" s="524" t="s">
        <v>685</v>
      </c>
      <c r="M57" s="524">
        <v>3</v>
      </c>
      <c r="N57" s="524">
        <v>10</v>
      </c>
      <c r="O57" s="524" t="s">
        <v>685</v>
      </c>
      <c r="P57" s="524">
        <v>3</v>
      </c>
      <c r="Q57" s="524">
        <v>11</v>
      </c>
      <c r="R57" s="524">
        <v>20</v>
      </c>
      <c r="S57" s="524">
        <v>31</v>
      </c>
      <c r="T57" s="524">
        <v>58</v>
      </c>
      <c r="U57" s="524">
        <v>61</v>
      </c>
      <c r="V57" s="524">
        <v>154</v>
      </c>
      <c r="W57" s="524">
        <v>322</v>
      </c>
      <c r="X57" s="524">
        <v>656</v>
      </c>
      <c r="Y57" s="524">
        <v>806</v>
      </c>
      <c r="Z57" s="524">
        <v>1056</v>
      </c>
      <c r="AA57" s="524">
        <v>1551</v>
      </c>
      <c r="AB57" s="524">
        <v>1704</v>
      </c>
      <c r="AC57" s="524">
        <v>1522</v>
      </c>
      <c r="AD57" s="524">
        <v>1041</v>
      </c>
      <c r="AE57" s="524">
        <v>524</v>
      </c>
      <c r="AF57" s="524">
        <v>134</v>
      </c>
      <c r="AG57" s="524">
        <v>15</v>
      </c>
      <c r="AH57" s="524" t="s">
        <v>685</v>
      </c>
      <c r="AI57" s="518" t="s">
        <v>156</v>
      </c>
    </row>
    <row r="58" spans="1:35" ht="16.5" customHeight="1">
      <c r="A58" s="499">
        <v>41</v>
      </c>
      <c r="B58" s="499">
        <v>14</v>
      </c>
      <c r="C58" s="499" t="s">
        <v>684</v>
      </c>
      <c r="D58" s="515"/>
      <c r="E58" s="516"/>
      <c r="F58" s="517" t="s">
        <v>11</v>
      </c>
      <c r="G58" s="514">
        <v>5841</v>
      </c>
      <c r="H58" s="524" t="s">
        <v>685</v>
      </c>
      <c r="I58" s="524" t="s">
        <v>685</v>
      </c>
      <c r="J58" s="524">
        <v>2</v>
      </c>
      <c r="K58" s="524" t="s">
        <v>685</v>
      </c>
      <c r="L58" s="524" t="s">
        <v>685</v>
      </c>
      <c r="M58" s="524">
        <v>2</v>
      </c>
      <c r="N58" s="524">
        <v>7</v>
      </c>
      <c r="O58" s="524" t="s">
        <v>685</v>
      </c>
      <c r="P58" s="524">
        <v>1</v>
      </c>
      <c r="Q58" s="524">
        <v>7</v>
      </c>
      <c r="R58" s="524">
        <v>8</v>
      </c>
      <c r="S58" s="524">
        <v>16</v>
      </c>
      <c r="T58" s="524">
        <v>22</v>
      </c>
      <c r="U58" s="524">
        <v>24</v>
      </c>
      <c r="V58" s="524">
        <v>84</v>
      </c>
      <c r="W58" s="524">
        <v>182</v>
      </c>
      <c r="X58" s="524">
        <v>392</v>
      </c>
      <c r="Y58" s="524">
        <v>530</v>
      </c>
      <c r="Z58" s="524">
        <v>726</v>
      </c>
      <c r="AA58" s="524">
        <v>1086</v>
      </c>
      <c r="AB58" s="524">
        <v>1097</v>
      </c>
      <c r="AC58" s="524">
        <v>918</v>
      </c>
      <c r="AD58" s="524">
        <v>491</v>
      </c>
      <c r="AE58" s="524">
        <v>209</v>
      </c>
      <c r="AF58" s="524">
        <v>33</v>
      </c>
      <c r="AG58" s="524">
        <v>6</v>
      </c>
      <c r="AH58" s="524" t="s">
        <v>685</v>
      </c>
      <c r="AI58" s="515"/>
    </row>
    <row r="59" spans="1:35" ht="16.5" customHeight="1">
      <c r="A59" s="499">
        <v>42</v>
      </c>
      <c r="B59" s="499">
        <v>14</v>
      </c>
      <c r="C59" s="499" t="s">
        <v>684</v>
      </c>
      <c r="D59" s="515"/>
      <c r="E59" s="516"/>
      <c r="F59" s="517" t="s">
        <v>12</v>
      </c>
      <c r="G59" s="514">
        <v>3841</v>
      </c>
      <c r="H59" s="524" t="s">
        <v>685</v>
      </c>
      <c r="I59" s="524" t="s">
        <v>685</v>
      </c>
      <c r="J59" s="524" t="s">
        <v>685</v>
      </c>
      <c r="K59" s="524">
        <v>1</v>
      </c>
      <c r="L59" s="524" t="s">
        <v>685</v>
      </c>
      <c r="M59" s="524">
        <v>1</v>
      </c>
      <c r="N59" s="524">
        <v>3</v>
      </c>
      <c r="O59" s="524" t="s">
        <v>685</v>
      </c>
      <c r="P59" s="524">
        <v>2</v>
      </c>
      <c r="Q59" s="524">
        <v>4</v>
      </c>
      <c r="R59" s="524">
        <v>12</v>
      </c>
      <c r="S59" s="524">
        <v>15</v>
      </c>
      <c r="T59" s="524">
        <v>36</v>
      </c>
      <c r="U59" s="524">
        <v>37</v>
      </c>
      <c r="V59" s="524">
        <v>70</v>
      </c>
      <c r="W59" s="524">
        <v>140</v>
      </c>
      <c r="X59" s="524">
        <v>264</v>
      </c>
      <c r="Y59" s="524">
        <v>276</v>
      </c>
      <c r="Z59" s="524">
        <v>330</v>
      </c>
      <c r="AA59" s="524">
        <v>465</v>
      </c>
      <c r="AB59" s="524">
        <v>607</v>
      </c>
      <c r="AC59" s="524">
        <v>604</v>
      </c>
      <c r="AD59" s="524">
        <v>550</v>
      </c>
      <c r="AE59" s="524">
        <v>315</v>
      </c>
      <c r="AF59" s="524">
        <v>101</v>
      </c>
      <c r="AG59" s="524">
        <v>9</v>
      </c>
      <c r="AH59" s="524" t="s">
        <v>685</v>
      </c>
      <c r="AI59" s="515"/>
    </row>
    <row r="60" spans="1:35" ht="16.5" customHeight="1">
      <c r="A60" s="499">
        <v>413</v>
      </c>
      <c r="B60" s="499">
        <v>14</v>
      </c>
      <c r="D60" s="515"/>
      <c r="E60" s="516"/>
      <c r="F60" s="517"/>
      <c r="G60" s="51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15"/>
    </row>
    <row r="61" spans="1:35" ht="16.5" customHeight="1">
      <c r="A61" s="499">
        <v>43</v>
      </c>
      <c r="B61" s="499">
        <v>15</v>
      </c>
      <c r="C61" s="499" t="s">
        <v>684</v>
      </c>
      <c r="D61" s="518" t="s">
        <v>157</v>
      </c>
      <c r="E61" s="516" t="s">
        <v>523</v>
      </c>
      <c r="F61" s="517" t="s">
        <v>10</v>
      </c>
      <c r="G61" s="514">
        <v>9364</v>
      </c>
      <c r="H61" s="524" t="s">
        <v>685</v>
      </c>
      <c r="I61" s="524" t="s">
        <v>685</v>
      </c>
      <c r="J61" s="524">
        <v>1</v>
      </c>
      <c r="K61" s="524">
        <v>1</v>
      </c>
      <c r="L61" s="524" t="s">
        <v>685</v>
      </c>
      <c r="M61" s="524">
        <v>2</v>
      </c>
      <c r="N61" s="524">
        <v>10</v>
      </c>
      <c r="O61" s="524" t="s">
        <v>685</v>
      </c>
      <c r="P61" s="524">
        <v>2</v>
      </c>
      <c r="Q61" s="524">
        <v>8</v>
      </c>
      <c r="R61" s="524">
        <v>17</v>
      </c>
      <c r="S61" s="524">
        <v>27</v>
      </c>
      <c r="T61" s="524">
        <v>55</v>
      </c>
      <c r="U61" s="524">
        <v>57</v>
      </c>
      <c r="V61" s="524">
        <v>148</v>
      </c>
      <c r="W61" s="524">
        <v>311</v>
      </c>
      <c r="X61" s="524">
        <v>641</v>
      </c>
      <c r="Y61" s="524">
        <v>794</v>
      </c>
      <c r="Z61" s="524">
        <v>1037</v>
      </c>
      <c r="AA61" s="524">
        <v>1518</v>
      </c>
      <c r="AB61" s="524">
        <v>1650</v>
      </c>
      <c r="AC61" s="524">
        <v>1458</v>
      </c>
      <c r="AD61" s="524">
        <v>996</v>
      </c>
      <c r="AE61" s="524">
        <v>492</v>
      </c>
      <c r="AF61" s="524">
        <v>127</v>
      </c>
      <c r="AG61" s="524">
        <v>14</v>
      </c>
      <c r="AH61" s="524" t="s">
        <v>685</v>
      </c>
      <c r="AI61" s="518" t="s">
        <v>157</v>
      </c>
    </row>
    <row r="62" spans="1:35" ht="16.5" customHeight="1">
      <c r="A62" s="499">
        <v>44</v>
      </c>
      <c r="B62" s="499">
        <v>15</v>
      </c>
      <c r="C62" s="499" t="s">
        <v>684</v>
      </c>
      <c r="D62" s="515"/>
      <c r="E62" s="516"/>
      <c r="F62" s="517" t="s">
        <v>11</v>
      </c>
      <c r="G62" s="514">
        <v>5683</v>
      </c>
      <c r="H62" s="524" t="s">
        <v>685</v>
      </c>
      <c r="I62" s="524" t="s">
        <v>685</v>
      </c>
      <c r="J62" s="524">
        <v>1</v>
      </c>
      <c r="K62" s="524" t="s">
        <v>685</v>
      </c>
      <c r="L62" s="524" t="s">
        <v>685</v>
      </c>
      <c r="M62" s="524">
        <v>1</v>
      </c>
      <c r="N62" s="524">
        <v>7</v>
      </c>
      <c r="O62" s="524" t="s">
        <v>685</v>
      </c>
      <c r="P62" s="524">
        <v>1</v>
      </c>
      <c r="Q62" s="524">
        <v>5</v>
      </c>
      <c r="R62" s="524">
        <v>8</v>
      </c>
      <c r="S62" s="524">
        <v>14</v>
      </c>
      <c r="T62" s="524">
        <v>20</v>
      </c>
      <c r="U62" s="524">
        <v>24</v>
      </c>
      <c r="V62" s="524">
        <v>80</v>
      </c>
      <c r="W62" s="524">
        <v>176</v>
      </c>
      <c r="X62" s="524">
        <v>384</v>
      </c>
      <c r="Y62" s="524">
        <v>526</v>
      </c>
      <c r="Z62" s="524">
        <v>714</v>
      </c>
      <c r="AA62" s="524">
        <v>1065</v>
      </c>
      <c r="AB62" s="524">
        <v>1067</v>
      </c>
      <c r="AC62" s="524">
        <v>886</v>
      </c>
      <c r="AD62" s="524">
        <v>466</v>
      </c>
      <c r="AE62" s="524">
        <v>201</v>
      </c>
      <c r="AF62" s="524">
        <v>32</v>
      </c>
      <c r="AG62" s="524">
        <v>6</v>
      </c>
      <c r="AH62" s="524" t="s">
        <v>685</v>
      </c>
      <c r="AI62" s="515"/>
    </row>
    <row r="63" spans="1:35" ht="16.5" customHeight="1">
      <c r="A63" s="499">
        <v>45</v>
      </c>
      <c r="B63" s="499">
        <v>15</v>
      </c>
      <c r="C63" s="499" t="s">
        <v>684</v>
      </c>
      <c r="D63" s="515"/>
      <c r="E63" s="516"/>
      <c r="F63" s="517" t="s">
        <v>12</v>
      </c>
      <c r="G63" s="514">
        <v>3681</v>
      </c>
      <c r="H63" s="524" t="s">
        <v>685</v>
      </c>
      <c r="I63" s="524" t="s">
        <v>685</v>
      </c>
      <c r="J63" s="524" t="s">
        <v>685</v>
      </c>
      <c r="K63" s="524">
        <v>1</v>
      </c>
      <c r="L63" s="524" t="s">
        <v>685</v>
      </c>
      <c r="M63" s="524">
        <v>1</v>
      </c>
      <c r="N63" s="524">
        <v>3</v>
      </c>
      <c r="O63" s="524" t="s">
        <v>685</v>
      </c>
      <c r="P63" s="524">
        <v>1</v>
      </c>
      <c r="Q63" s="524">
        <v>3</v>
      </c>
      <c r="R63" s="524">
        <v>9</v>
      </c>
      <c r="S63" s="524">
        <v>13</v>
      </c>
      <c r="T63" s="524">
        <v>35</v>
      </c>
      <c r="U63" s="524">
        <v>33</v>
      </c>
      <c r="V63" s="524">
        <v>68</v>
      </c>
      <c r="W63" s="524">
        <v>135</v>
      </c>
      <c r="X63" s="524">
        <v>257</v>
      </c>
      <c r="Y63" s="524">
        <v>268</v>
      </c>
      <c r="Z63" s="524">
        <v>323</v>
      </c>
      <c r="AA63" s="524">
        <v>453</v>
      </c>
      <c r="AB63" s="524">
        <v>583</v>
      </c>
      <c r="AC63" s="524">
        <v>572</v>
      </c>
      <c r="AD63" s="524">
        <v>530</v>
      </c>
      <c r="AE63" s="524">
        <v>291</v>
      </c>
      <c r="AF63" s="524">
        <v>95</v>
      </c>
      <c r="AG63" s="524">
        <v>8</v>
      </c>
      <c r="AH63" s="524" t="s">
        <v>685</v>
      </c>
      <c r="AI63" s="515"/>
    </row>
    <row r="64" spans="1:35" ht="16.5" customHeight="1">
      <c r="A64" s="499">
        <v>414</v>
      </c>
      <c r="B64" s="499">
        <v>15</v>
      </c>
      <c r="D64" s="515"/>
      <c r="E64" s="516"/>
      <c r="F64" s="517"/>
      <c r="G64" s="51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15"/>
    </row>
    <row r="65" spans="1:35" ht="16.5" customHeight="1">
      <c r="A65" s="499">
        <v>46</v>
      </c>
      <c r="B65" s="499">
        <v>16</v>
      </c>
      <c r="C65" s="499" t="s">
        <v>684</v>
      </c>
      <c r="D65" s="518" t="s">
        <v>159</v>
      </c>
      <c r="E65" s="516" t="s">
        <v>524</v>
      </c>
      <c r="F65" s="517" t="s">
        <v>10</v>
      </c>
      <c r="G65" s="514">
        <v>179</v>
      </c>
      <c r="H65" s="524" t="s">
        <v>685</v>
      </c>
      <c r="I65" s="524" t="s">
        <v>685</v>
      </c>
      <c r="J65" s="524" t="s">
        <v>685</v>
      </c>
      <c r="K65" s="524" t="s">
        <v>685</v>
      </c>
      <c r="L65" s="524" t="s">
        <v>685</v>
      </c>
      <c r="M65" s="524" t="s">
        <v>685</v>
      </c>
      <c r="N65" s="524" t="s">
        <v>685</v>
      </c>
      <c r="O65" s="524" t="s">
        <v>685</v>
      </c>
      <c r="P65" s="524" t="s">
        <v>685</v>
      </c>
      <c r="Q65" s="524" t="s">
        <v>685</v>
      </c>
      <c r="R65" s="524" t="s">
        <v>685</v>
      </c>
      <c r="S65" s="524" t="s">
        <v>685</v>
      </c>
      <c r="T65" s="524" t="s">
        <v>685</v>
      </c>
      <c r="U65" s="524" t="s">
        <v>685</v>
      </c>
      <c r="V65" s="524">
        <v>1</v>
      </c>
      <c r="W65" s="524">
        <v>6</v>
      </c>
      <c r="X65" s="524">
        <v>20</v>
      </c>
      <c r="Y65" s="524">
        <v>21</v>
      </c>
      <c r="Z65" s="524">
        <v>24</v>
      </c>
      <c r="AA65" s="524">
        <v>22</v>
      </c>
      <c r="AB65" s="524">
        <v>33</v>
      </c>
      <c r="AC65" s="524">
        <v>19</v>
      </c>
      <c r="AD65" s="524">
        <v>17</v>
      </c>
      <c r="AE65" s="524">
        <v>12</v>
      </c>
      <c r="AF65" s="524">
        <v>4</v>
      </c>
      <c r="AG65" s="524" t="s">
        <v>685</v>
      </c>
      <c r="AH65" s="524" t="s">
        <v>685</v>
      </c>
      <c r="AI65" s="518" t="s">
        <v>159</v>
      </c>
    </row>
    <row r="66" spans="1:35" ht="16.5" customHeight="1">
      <c r="A66" s="499">
        <v>47</v>
      </c>
      <c r="B66" s="499">
        <v>16</v>
      </c>
      <c r="C66" s="499" t="s">
        <v>684</v>
      </c>
      <c r="D66" s="515"/>
      <c r="E66" s="516"/>
      <c r="F66" s="517" t="s">
        <v>11</v>
      </c>
      <c r="G66" s="514">
        <v>121</v>
      </c>
      <c r="H66" s="524" t="s">
        <v>685</v>
      </c>
      <c r="I66" s="524" t="s">
        <v>685</v>
      </c>
      <c r="J66" s="524" t="s">
        <v>685</v>
      </c>
      <c r="K66" s="524" t="s">
        <v>685</v>
      </c>
      <c r="L66" s="524" t="s">
        <v>685</v>
      </c>
      <c r="M66" s="524" t="s">
        <v>685</v>
      </c>
      <c r="N66" s="524" t="s">
        <v>685</v>
      </c>
      <c r="O66" s="524" t="s">
        <v>685</v>
      </c>
      <c r="P66" s="524" t="s">
        <v>685</v>
      </c>
      <c r="Q66" s="524" t="s">
        <v>685</v>
      </c>
      <c r="R66" s="524" t="s">
        <v>685</v>
      </c>
      <c r="S66" s="524" t="s">
        <v>685</v>
      </c>
      <c r="T66" s="524" t="s">
        <v>685</v>
      </c>
      <c r="U66" s="524" t="s">
        <v>685</v>
      </c>
      <c r="V66" s="524" t="s">
        <v>685</v>
      </c>
      <c r="W66" s="524">
        <v>5</v>
      </c>
      <c r="X66" s="524">
        <v>16</v>
      </c>
      <c r="Y66" s="524">
        <v>19</v>
      </c>
      <c r="Z66" s="524">
        <v>17</v>
      </c>
      <c r="AA66" s="524">
        <v>18</v>
      </c>
      <c r="AB66" s="524">
        <v>24</v>
      </c>
      <c r="AC66" s="524">
        <v>12</v>
      </c>
      <c r="AD66" s="524">
        <v>4</v>
      </c>
      <c r="AE66" s="524">
        <v>5</v>
      </c>
      <c r="AF66" s="524">
        <v>1</v>
      </c>
      <c r="AG66" s="524" t="s">
        <v>685</v>
      </c>
      <c r="AH66" s="524" t="s">
        <v>685</v>
      </c>
      <c r="AI66" s="515"/>
    </row>
    <row r="67" spans="1:35" ht="16.5" customHeight="1">
      <c r="A67" s="499">
        <v>48</v>
      </c>
      <c r="B67" s="499">
        <v>16</v>
      </c>
      <c r="C67" s="499" t="s">
        <v>684</v>
      </c>
      <c r="D67" s="515"/>
      <c r="E67" s="516"/>
      <c r="F67" s="517" t="s">
        <v>12</v>
      </c>
      <c r="G67" s="514">
        <v>58</v>
      </c>
      <c r="H67" s="524" t="s">
        <v>685</v>
      </c>
      <c r="I67" s="524" t="s">
        <v>685</v>
      </c>
      <c r="J67" s="524" t="s">
        <v>685</v>
      </c>
      <c r="K67" s="524" t="s">
        <v>685</v>
      </c>
      <c r="L67" s="524" t="s">
        <v>685</v>
      </c>
      <c r="M67" s="524" t="s">
        <v>685</v>
      </c>
      <c r="N67" s="524" t="s">
        <v>685</v>
      </c>
      <c r="O67" s="524" t="s">
        <v>685</v>
      </c>
      <c r="P67" s="524" t="s">
        <v>685</v>
      </c>
      <c r="Q67" s="524" t="s">
        <v>685</v>
      </c>
      <c r="R67" s="524" t="s">
        <v>685</v>
      </c>
      <c r="S67" s="524" t="s">
        <v>685</v>
      </c>
      <c r="T67" s="524" t="s">
        <v>685</v>
      </c>
      <c r="U67" s="524" t="s">
        <v>685</v>
      </c>
      <c r="V67" s="524">
        <v>1</v>
      </c>
      <c r="W67" s="524">
        <v>1</v>
      </c>
      <c r="X67" s="524">
        <v>4</v>
      </c>
      <c r="Y67" s="524">
        <v>2</v>
      </c>
      <c r="Z67" s="524">
        <v>7</v>
      </c>
      <c r="AA67" s="524">
        <v>4</v>
      </c>
      <c r="AB67" s="524">
        <v>9</v>
      </c>
      <c r="AC67" s="524">
        <v>7</v>
      </c>
      <c r="AD67" s="524">
        <v>13</v>
      </c>
      <c r="AE67" s="524">
        <v>7</v>
      </c>
      <c r="AF67" s="524">
        <v>3</v>
      </c>
      <c r="AG67" s="524" t="s">
        <v>685</v>
      </c>
      <c r="AH67" s="524" t="s">
        <v>685</v>
      </c>
      <c r="AI67" s="515"/>
    </row>
    <row r="68" spans="1:35" ht="16.5" customHeight="1">
      <c r="A68" s="499">
        <v>415</v>
      </c>
      <c r="B68" s="499">
        <v>16</v>
      </c>
      <c r="D68" s="515"/>
      <c r="E68" s="516"/>
      <c r="F68" s="517"/>
      <c r="G68" s="51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15"/>
    </row>
    <row r="69" spans="1:35" ht="16.5" customHeight="1">
      <c r="A69" s="499">
        <v>49</v>
      </c>
      <c r="B69" s="499">
        <v>17</v>
      </c>
      <c r="C69" s="499" t="s">
        <v>684</v>
      </c>
      <c r="D69" s="518" t="s">
        <v>160</v>
      </c>
      <c r="E69" s="516" t="s">
        <v>525</v>
      </c>
      <c r="F69" s="517" t="s">
        <v>10</v>
      </c>
      <c r="G69" s="514">
        <v>305</v>
      </c>
      <c r="H69" s="524" t="s">
        <v>685</v>
      </c>
      <c r="I69" s="524" t="s">
        <v>685</v>
      </c>
      <c r="J69" s="524" t="s">
        <v>685</v>
      </c>
      <c r="K69" s="524" t="s">
        <v>685</v>
      </c>
      <c r="L69" s="524" t="s">
        <v>685</v>
      </c>
      <c r="M69" s="524" t="s">
        <v>685</v>
      </c>
      <c r="N69" s="524" t="s">
        <v>685</v>
      </c>
      <c r="O69" s="524" t="s">
        <v>685</v>
      </c>
      <c r="P69" s="524" t="s">
        <v>685</v>
      </c>
      <c r="Q69" s="524" t="s">
        <v>685</v>
      </c>
      <c r="R69" s="524" t="s">
        <v>685</v>
      </c>
      <c r="S69" s="524" t="s">
        <v>685</v>
      </c>
      <c r="T69" s="524" t="s">
        <v>685</v>
      </c>
      <c r="U69" s="524" t="s">
        <v>685</v>
      </c>
      <c r="V69" s="524">
        <v>7</v>
      </c>
      <c r="W69" s="524">
        <v>18</v>
      </c>
      <c r="X69" s="524">
        <v>35</v>
      </c>
      <c r="Y69" s="524">
        <v>45</v>
      </c>
      <c r="Z69" s="524">
        <v>43</v>
      </c>
      <c r="AA69" s="524">
        <v>46</v>
      </c>
      <c r="AB69" s="524">
        <v>48</v>
      </c>
      <c r="AC69" s="524">
        <v>38</v>
      </c>
      <c r="AD69" s="524">
        <v>15</v>
      </c>
      <c r="AE69" s="524">
        <v>9</v>
      </c>
      <c r="AF69" s="524">
        <v>1</v>
      </c>
      <c r="AG69" s="524" t="s">
        <v>685</v>
      </c>
      <c r="AH69" s="524" t="s">
        <v>685</v>
      </c>
      <c r="AI69" s="518" t="s">
        <v>160</v>
      </c>
    </row>
    <row r="70" spans="1:35" ht="16.5" customHeight="1">
      <c r="A70" s="499">
        <v>50</v>
      </c>
      <c r="B70" s="499">
        <v>17</v>
      </c>
      <c r="C70" s="499" t="s">
        <v>684</v>
      </c>
      <c r="D70" s="515"/>
      <c r="E70" s="516"/>
      <c r="F70" s="517" t="s">
        <v>11</v>
      </c>
      <c r="G70" s="514">
        <v>261</v>
      </c>
      <c r="H70" s="524" t="s">
        <v>685</v>
      </c>
      <c r="I70" s="524" t="s">
        <v>685</v>
      </c>
      <c r="J70" s="524" t="s">
        <v>685</v>
      </c>
      <c r="K70" s="524" t="s">
        <v>685</v>
      </c>
      <c r="L70" s="524" t="s">
        <v>685</v>
      </c>
      <c r="M70" s="524" t="s">
        <v>685</v>
      </c>
      <c r="N70" s="524" t="s">
        <v>685</v>
      </c>
      <c r="O70" s="524" t="s">
        <v>685</v>
      </c>
      <c r="P70" s="524" t="s">
        <v>685</v>
      </c>
      <c r="Q70" s="524" t="s">
        <v>685</v>
      </c>
      <c r="R70" s="524" t="s">
        <v>685</v>
      </c>
      <c r="S70" s="524" t="s">
        <v>685</v>
      </c>
      <c r="T70" s="524" t="s">
        <v>685</v>
      </c>
      <c r="U70" s="524" t="s">
        <v>685</v>
      </c>
      <c r="V70" s="524">
        <v>7</v>
      </c>
      <c r="W70" s="524">
        <v>14</v>
      </c>
      <c r="X70" s="524">
        <v>31</v>
      </c>
      <c r="Y70" s="524">
        <v>40</v>
      </c>
      <c r="Z70" s="524">
        <v>40</v>
      </c>
      <c r="AA70" s="524">
        <v>43</v>
      </c>
      <c r="AB70" s="524">
        <v>42</v>
      </c>
      <c r="AC70" s="524">
        <v>33</v>
      </c>
      <c r="AD70" s="524">
        <v>7</v>
      </c>
      <c r="AE70" s="524">
        <v>4</v>
      </c>
      <c r="AF70" s="524" t="s">
        <v>685</v>
      </c>
      <c r="AG70" s="524" t="s">
        <v>685</v>
      </c>
      <c r="AH70" s="524" t="s">
        <v>685</v>
      </c>
      <c r="AI70" s="515"/>
    </row>
    <row r="71" spans="1:35" ht="16.5" customHeight="1">
      <c r="A71" s="499">
        <v>51</v>
      </c>
      <c r="B71" s="499">
        <v>17</v>
      </c>
      <c r="C71" s="499" t="s">
        <v>684</v>
      </c>
      <c r="D71" s="515"/>
      <c r="E71" s="516"/>
      <c r="F71" s="517" t="s">
        <v>12</v>
      </c>
      <c r="G71" s="514">
        <v>44</v>
      </c>
      <c r="H71" s="524" t="s">
        <v>685</v>
      </c>
      <c r="I71" s="524" t="s">
        <v>685</v>
      </c>
      <c r="J71" s="524" t="s">
        <v>685</v>
      </c>
      <c r="K71" s="524" t="s">
        <v>685</v>
      </c>
      <c r="L71" s="524" t="s">
        <v>685</v>
      </c>
      <c r="M71" s="524" t="s">
        <v>685</v>
      </c>
      <c r="N71" s="524" t="s">
        <v>685</v>
      </c>
      <c r="O71" s="524" t="s">
        <v>685</v>
      </c>
      <c r="P71" s="524" t="s">
        <v>685</v>
      </c>
      <c r="Q71" s="524" t="s">
        <v>685</v>
      </c>
      <c r="R71" s="524" t="s">
        <v>685</v>
      </c>
      <c r="S71" s="524" t="s">
        <v>685</v>
      </c>
      <c r="T71" s="524" t="s">
        <v>685</v>
      </c>
      <c r="U71" s="524" t="s">
        <v>685</v>
      </c>
      <c r="V71" s="524" t="s">
        <v>685</v>
      </c>
      <c r="W71" s="524">
        <v>4</v>
      </c>
      <c r="X71" s="524">
        <v>4</v>
      </c>
      <c r="Y71" s="524">
        <v>5</v>
      </c>
      <c r="Z71" s="524">
        <v>3</v>
      </c>
      <c r="AA71" s="524">
        <v>3</v>
      </c>
      <c r="AB71" s="524">
        <v>6</v>
      </c>
      <c r="AC71" s="524">
        <v>5</v>
      </c>
      <c r="AD71" s="524">
        <v>8</v>
      </c>
      <c r="AE71" s="524">
        <v>5</v>
      </c>
      <c r="AF71" s="524">
        <v>1</v>
      </c>
      <c r="AG71" s="524" t="s">
        <v>685</v>
      </c>
      <c r="AH71" s="524" t="s">
        <v>685</v>
      </c>
      <c r="AI71" s="515"/>
    </row>
    <row r="72" spans="1:35" ht="16.5" customHeight="1">
      <c r="A72" s="499">
        <v>416</v>
      </c>
      <c r="B72" s="499">
        <v>17</v>
      </c>
      <c r="D72" s="515"/>
      <c r="E72" s="516"/>
      <c r="F72" s="517"/>
      <c r="G72" s="51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15"/>
    </row>
    <row r="73" spans="1:35" ht="16.5" customHeight="1">
      <c r="A73" s="499">
        <v>52</v>
      </c>
      <c r="B73" s="499">
        <v>18</v>
      </c>
      <c r="C73" s="499" t="s">
        <v>684</v>
      </c>
      <c r="D73" s="518" t="s">
        <v>161</v>
      </c>
      <c r="E73" s="516" t="s">
        <v>526</v>
      </c>
      <c r="F73" s="517" t="s">
        <v>10</v>
      </c>
      <c r="G73" s="514">
        <v>1365</v>
      </c>
      <c r="H73" s="524" t="s">
        <v>685</v>
      </c>
      <c r="I73" s="524" t="s">
        <v>685</v>
      </c>
      <c r="J73" s="524" t="s">
        <v>685</v>
      </c>
      <c r="K73" s="524" t="s">
        <v>685</v>
      </c>
      <c r="L73" s="524" t="s">
        <v>685</v>
      </c>
      <c r="M73" s="524" t="s">
        <v>685</v>
      </c>
      <c r="N73" s="524" t="s">
        <v>685</v>
      </c>
      <c r="O73" s="524" t="s">
        <v>685</v>
      </c>
      <c r="P73" s="524" t="s">
        <v>685</v>
      </c>
      <c r="Q73" s="524" t="s">
        <v>685</v>
      </c>
      <c r="R73" s="524">
        <v>2</v>
      </c>
      <c r="S73" s="524">
        <v>3</v>
      </c>
      <c r="T73" s="524">
        <v>7</v>
      </c>
      <c r="U73" s="524">
        <v>9</v>
      </c>
      <c r="V73" s="524">
        <v>22</v>
      </c>
      <c r="W73" s="524">
        <v>29</v>
      </c>
      <c r="X73" s="524">
        <v>92</v>
      </c>
      <c r="Y73" s="524">
        <v>123</v>
      </c>
      <c r="Z73" s="524">
        <v>162</v>
      </c>
      <c r="AA73" s="524">
        <v>248</v>
      </c>
      <c r="AB73" s="524">
        <v>216</v>
      </c>
      <c r="AC73" s="524">
        <v>200</v>
      </c>
      <c r="AD73" s="524">
        <v>144</v>
      </c>
      <c r="AE73" s="524">
        <v>83</v>
      </c>
      <c r="AF73" s="524">
        <v>23</v>
      </c>
      <c r="AG73" s="524">
        <v>2</v>
      </c>
      <c r="AH73" s="524" t="s">
        <v>685</v>
      </c>
      <c r="AI73" s="518" t="s">
        <v>161</v>
      </c>
    </row>
    <row r="74" spans="1:35" ht="16.5" customHeight="1">
      <c r="A74" s="499">
        <v>53</v>
      </c>
      <c r="B74" s="499">
        <v>18</v>
      </c>
      <c r="C74" s="499" t="s">
        <v>684</v>
      </c>
      <c r="D74" s="515"/>
      <c r="E74" s="516"/>
      <c r="F74" s="517" t="s">
        <v>11</v>
      </c>
      <c r="G74" s="514">
        <v>907</v>
      </c>
      <c r="H74" s="524" t="s">
        <v>685</v>
      </c>
      <c r="I74" s="524" t="s">
        <v>685</v>
      </c>
      <c r="J74" s="524" t="s">
        <v>685</v>
      </c>
      <c r="K74" s="524" t="s">
        <v>685</v>
      </c>
      <c r="L74" s="524" t="s">
        <v>685</v>
      </c>
      <c r="M74" s="524" t="s">
        <v>685</v>
      </c>
      <c r="N74" s="524" t="s">
        <v>685</v>
      </c>
      <c r="O74" s="524" t="s">
        <v>685</v>
      </c>
      <c r="P74" s="524" t="s">
        <v>685</v>
      </c>
      <c r="Q74" s="524" t="s">
        <v>685</v>
      </c>
      <c r="R74" s="524">
        <v>2</v>
      </c>
      <c r="S74" s="524">
        <v>2</v>
      </c>
      <c r="T74" s="524">
        <v>2</v>
      </c>
      <c r="U74" s="524">
        <v>5</v>
      </c>
      <c r="V74" s="524">
        <v>15</v>
      </c>
      <c r="W74" s="524">
        <v>21</v>
      </c>
      <c r="X74" s="524">
        <v>62</v>
      </c>
      <c r="Y74" s="524">
        <v>95</v>
      </c>
      <c r="Z74" s="524">
        <v>117</v>
      </c>
      <c r="AA74" s="524">
        <v>190</v>
      </c>
      <c r="AB74" s="524">
        <v>147</v>
      </c>
      <c r="AC74" s="524">
        <v>134</v>
      </c>
      <c r="AD74" s="524">
        <v>70</v>
      </c>
      <c r="AE74" s="524">
        <v>35</v>
      </c>
      <c r="AF74" s="524">
        <v>9</v>
      </c>
      <c r="AG74" s="524">
        <v>1</v>
      </c>
      <c r="AH74" s="524" t="s">
        <v>685</v>
      </c>
      <c r="AI74" s="515"/>
    </row>
    <row r="75" spans="1:35" ht="16.5" customHeight="1">
      <c r="A75" s="499">
        <v>54</v>
      </c>
      <c r="B75" s="499">
        <v>18</v>
      </c>
      <c r="C75" s="499" t="s">
        <v>684</v>
      </c>
      <c r="D75" s="515"/>
      <c r="E75" s="516"/>
      <c r="F75" s="517" t="s">
        <v>12</v>
      </c>
      <c r="G75" s="514">
        <v>458</v>
      </c>
      <c r="H75" s="524" t="s">
        <v>685</v>
      </c>
      <c r="I75" s="524" t="s">
        <v>685</v>
      </c>
      <c r="J75" s="524" t="s">
        <v>685</v>
      </c>
      <c r="K75" s="524" t="s">
        <v>685</v>
      </c>
      <c r="L75" s="524" t="s">
        <v>685</v>
      </c>
      <c r="M75" s="524" t="s">
        <v>685</v>
      </c>
      <c r="N75" s="524" t="s">
        <v>685</v>
      </c>
      <c r="O75" s="524" t="s">
        <v>685</v>
      </c>
      <c r="P75" s="524" t="s">
        <v>685</v>
      </c>
      <c r="Q75" s="524" t="s">
        <v>685</v>
      </c>
      <c r="R75" s="524" t="s">
        <v>685</v>
      </c>
      <c r="S75" s="524">
        <v>1</v>
      </c>
      <c r="T75" s="524">
        <v>5</v>
      </c>
      <c r="U75" s="524">
        <v>4</v>
      </c>
      <c r="V75" s="524">
        <v>7</v>
      </c>
      <c r="W75" s="524">
        <v>8</v>
      </c>
      <c r="X75" s="524">
        <v>30</v>
      </c>
      <c r="Y75" s="524">
        <v>28</v>
      </c>
      <c r="Z75" s="524">
        <v>45</v>
      </c>
      <c r="AA75" s="524">
        <v>58</v>
      </c>
      <c r="AB75" s="524">
        <v>69</v>
      </c>
      <c r="AC75" s="524">
        <v>66</v>
      </c>
      <c r="AD75" s="524">
        <v>74</v>
      </c>
      <c r="AE75" s="524">
        <v>48</v>
      </c>
      <c r="AF75" s="524">
        <v>14</v>
      </c>
      <c r="AG75" s="524">
        <v>1</v>
      </c>
      <c r="AH75" s="524" t="s">
        <v>685</v>
      </c>
      <c r="AI75" s="515"/>
    </row>
    <row r="76" spans="1:35" ht="16.5" customHeight="1">
      <c r="A76" s="519">
        <v>417</v>
      </c>
      <c r="B76" s="519">
        <v>18</v>
      </c>
      <c r="C76" s="519"/>
      <c r="D76" s="507"/>
      <c r="E76" s="520"/>
      <c r="F76" s="521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07"/>
    </row>
    <row r="77" ht="16.5" customHeight="1"/>
    <row r="78" ht="16.5" customHeight="1"/>
    <row r="79" ht="16.5" customHeight="1"/>
    <row r="80" ht="16.5" customHeight="1"/>
    <row r="90" spans="12:28" ht="13.5">
      <c r="L90" s="537" t="s">
        <v>704</v>
      </c>
      <c r="AB90" s="537" t="s">
        <v>705</v>
      </c>
    </row>
  </sheetData>
  <mergeCells count="1">
    <mergeCell ref="E3:F4"/>
  </mergeCells>
  <printOptions/>
  <pageMargins left="0.75" right="0.75" top="0.86" bottom="0.81" header="0.512" footer="0.512"/>
  <pageSetup fitToHeight="7" fitToWidth="2" horizontalDpi="600" verticalDpi="600" orientation="portrait" paperSize="9" scale="5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2007-09-07T01:48:27Z</cp:lastPrinted>
  <dcterms:created xsi:type="dcterms:W3CDTF">2001-06-22T02:04:34Z</dcterms:created>
  <dcterms:modified xsi:type="dcterms:W3CDTF">2008-10-17T06:19:15Z</dcterms:modified>
  <cp:category/>
  <cp:version/>
  <cp:contentType/>
  <cp:contentStatus/>
</cp:coreProperties>
</file>