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65" windowWidth="12390" windowHeight="4065" tabRatio="858" activeTab="0"/>
  </bookViews>
  <sheets>
    <sheet name="目次" sheetId="1" r:id="rId1"/>
    <sheet name="概要１" sheetId="2" r:id="rId2"/>
    <sheet name="概要２" sheetId="3" r:id="rId3"/>
    <sheet name="概要３" sheetId="4" r:id="rId4"/>
    <sheet name="概要４" sheetId="5" r:id="rId5"/>
    <sheet name="出生" sheetId="6" r:id="rId6"/>
    <sheet name="死亡１" sheetId="7" r:id="rId7"/>
    <sheet name="死亡２" sheetId="8" r:id="rId8"/>
    <sheet name="死亡３" sheetId="9" r:id="rId9"/>
    <sheet name="死亡４" sheetId="10" r:id="rId10"/>
    <sheet name="婚姻・離婚１" sheetId="11" r:id="rId11"/>
    <sheet name="婚姻・離婚２" sheetId="12" r:id="rId12"/>
  </sheets>
  <definedNames>
    <definedName name="_xlnm.Print_Area" localSheetId="1">'概要１'!$A$1:$F$26</definedName>
    <definedName name="_xlnm.Print_Area" localSheetId="2">'概要２'!$A$1:$A$35</definedName>
    <definedName name="_xlnm.Print_Area" localSheetId="3">'概要３'!$A$1:$M$31</definedName>
    <definedName name="_xlnm.Print_Area" localSheetId="4">'概要４'!$A$1:$O$55</definedName>
    <definedName name="_xlnm.Print_Area" localSheetId="10">'婚姻・離婚１'!$A$1:$K$36</definedName>
    <definedName name="_xlnm.Print_Area" localSheetId="6">'死亡１'!$A$1:$I$43</definedName>
    <definedName name="_xlnm.Print_Area" localSheetId="7">'死亡２'!$A$1:$I$41</definedName>
    <definedName name="_xlnm.Print_Area" localSheetId="8">'死亡３'!$A$1:$P$41</definedName>
    <definedName name="_xlnm.Print_Area" localSheetId="9">'死亡４'!$A$1:$A$48</definedName>
  </definedNames>
  <calcPr fullCalcOnLoad="1"/>
</workbook>
</file>

<file path=xl/comments4.xml><?xml version="1.0" encoding="utf-8"?>
<comments xmlns="http://schemas.openxmlformats.org/spreadsheetml/2006/main">
  <authors>
    <author>sdouser</author>
  </authors>
  <commentList>
    <comment ref="O4" authorId="0">
      <text>
        <r>
          <rPr>
            <sz val="9"/>
            <rFont val="ＭＳ Ｐゴシック"/>
            <family val="3"/>
          </rPr>
          <t xml:space="preserve">18推計人口（総務省統計局）
</t>
        </r>
      </text>
    </comment>
  </commentList>
</comments>
</file>

<file path=xl/sharedStrings.xml><?xml version="1.0" encoding="utf-8"?>
<sst xmlns="http://schemas.openxmlformats.org/spreadsheetml/2006/main" count="788" uniqueCount="528">
  <si>
    <t>20～24</t>
  </si>
  <si>
    <t>25～29</t>
  </si>
  <si>
    <t>30～34</t>
  </si>
  <si>
    <t>35～39</t>
  </si>
  <si>
    <t>40歳以上</t>
  </si>
  <si>
    <t>　        ～19歳</t>
  </si>
  <si>
    <t>40年</t>
  </si>
  <si>
    <t>45年</t>
  </si>
  <si>
    <t>50年</t>
  </si>
  <si>
    <t>55年</t>
  </si>
  <si>
    <t>60年</t>
  </si>
  <si>
    <t>　　表６　死亡数・死亡率（人口10万対）、年齢（５歳階級）別</t>
  </si>
  <si>
    <t>80～84</t>
  </si>
  <si>
    <t>80～84</t>
  </si>
  <si>
    <t>85～89</t>
  </si>
  <si>
    <t>85～89</t>
  </si>
  <si>
    <t>90歳以上</t>
  </si>
  <si>
    <t>90歳以上</t>
  </si>
  <si>
    <t>平成13</t>
  </si>
  <si>
    <t>人 口 動 態 調 査 の 概 要</t>
  </si>
  <si>
    <t>１</t>
  </si>
  <si>
    <t>２</t>
  </si>
  <si>
    <t>調査の対象</t>
  </si>
  <si>
    <t>３</t>
  </si>
  <si>
    <t>４</t>
  </si>
  <si>
    <t>用語の説明</t>
  </si>
  <si>
    <t>我が国の人口動態５事象（出生、死亡、婚姻、離婚及び死産）を把握し、各種</t>
  </si>
  <si>
    <t>市区町村 → 保健所 → （保健所を設置する市・特別区） → 都道府県 → 厚生労働省</t>
  </si>
  <si>
    <t>　(1)</t>
  </si>
  <si>
    <t>　(2)</t>
  </si>
  <si>
    <t>　(3)</t>
  </si>
  <si>
    <t>　(4)</t>
  </si>
  <si>
    <t>　(5)</t>
  </si>
  <si>
    <t>　(6)</t>
  </si>
  <si>
    <t>　(7)</t>
  </si>
  <si>
    <t xml:space="preserve"> ： 生後１年未満の死亡</t>
  </si>
  <si>
    <t xml:space="preserve"> ： 生後４週未満の死亡</t>
  </si>
  <si>
    <t xml:space="preserve"> ： 生後１週未満の死亡</t>
  </si>
  <si>
    <t xml:space="preserve"> ： 出生数から死亡数を減じたもの</t>
  </si>
  <si>
    <t>調査の系統</t>
  </si>
  <si>
    <t>７年</t>
  </si>
  <si>
    <t>８年</t>
  </si>
  <si>
    <t>９年</t>
  </si>
  <si>
    <t>　</t>
  </si>
  <si>
    <t>調査の目的</t>
  </si>
  <si>
    <t xml:space="preserve">調査の期間    </t>
  </si>
  <si>
    <t xml:space="preserve">調査の方法  </t>
  </si>
  <si>
    <t xml:space="preserve">結果の集計   </t>
  </si>
  <si>
    <t>自然増加</t>
  </si>
  <si>
    <t>乳児死亡</t>
  </si>
  <si>
    <t>新生児死亡</t>
  </si>
  <si>
    <t>早期新生児死亡</t>
  </si>
  <si>
    <t>死産</t>
  </si>
  <si>
    <t>周産期死亡</t>
  </si>
  <si>
    <t>合計特殊出生率</t>
  </si>
  <si>
    <t>表１ 人口動態総覧</t>
  </si>
  <si>
    <t>静     岡     県</t>
  </si>
  <si>
    <t>全     国</t>
  </si>
  <si>
    <t>率</t>
  </si>
  <si>
    <t>平均発生間隔</t>
  </si>
  <si>
    <t>男</t>
  </si>
  <si>
    <t>…</t>
  </si>
  <si>
    <t>男</t>
  </si>
  <si>
    <t>乳児死亡</t>
  </si>
  <si>
    <t>新生児死亡</t>
  </si>
  <si>
    <t>自然増加</t>
  </si>
  <si>
    <t>・・・・・・</t>
  </si>
  <si>
    <t>死産</t>
  </si>
  <si>
    <t>離婚</t>
  </si>
  <si>
    <t>［入力シート］</t>
  </si>
  <si>
    <t>時間</t>
  </si>
  <si>
    <t>分</t>
  </si>
  <si>
    <t>秒</t>
  </si>
  <si>
    <t xml:space="preserve"> </t>
  </si>
  <si>
    <t>件数</t>
  </si>
  <si>
    <t>出生</t>
  </si>
  <si>
    <t>女</t>
  </si>
  <si>
    <t>死亡</t>
  </si>
  <si>
    <t>自然死産</t>
  </si>
  <si>
    <t>人工死産</t>
  </si>
  <si>
    <t>妊娠２２週以後の死産</t>
  </si>
  <si>
    <t>早 期 新 生 児 死 亡</t>
  </si>
  <si>
    <t>婚姻</t>
  </si>
  <si>
    <t>離婚</t>
  </si>
  <si>
    <t>区　　　分</t>
  </si>
  <si>
    <t>表２　人口動態（実数・率）の年次推移</t>
  </si>
  <si>
    <t>数</t>
  </si>
  <si>
    <t>率</t>
  </si>
  <si>
    <t>昭和40年</t>
  </si>
  <si>
    <t>平成元年</t>
  </si>
  <si>
    <t>図1　人口動態（率）の年次推移</t>
  </si>
  <si>
    <t>　　表　２　　人口動態の年次推移のｸﾞﾗﾌ</t>
  </si>
  <si>
    <t>年</t>
  </si>
  <si>
    <t>出生率</t>
  </si>
  <si>
    <t>死亡率</t>
  </si>
  <si>
    <t>婚姻率</t>
  </si>
  <si>
    <t>離婚率</t>
  </si>
  <si>
    <t>昭和26</t>
  </si>
  <si>
    <t>昭和27</t>
  </si>
  <si>
    <t>昭和28</t>
  </si>
  <si>
    <t>昭和29</t>
  </si>
  <si>
    <t>昭和30</t>
  </si>
  <si>
    <t>昭和31</t>
  </si>
  <si>
    <t>昭和32</t>
  </si>
  <si>
    <t>昭和33</t>
  </si>
  <si>
    <t>昭和34</t>
  </si>
  <si>
    <t>昭和35</t>
  </si>
  <si>
    <t>昭和36</t>
  </si>
  <si>
    <t>昭和37</t>
  </si>
  <si>
    <t>昭和38</t>
  </si>
  <si>
    <t>昭和39</t>
  </si>
  <si>
    <t>昭和40</t>
  </si>
  <si>
    <t>昭和41</t>
  </si>
  <si>
    <t>昭和42</t>
  </si>
  <si>
    <t>昭和43</t>
  </si>
  <si>
    <t>昭和44</t>
  </si>
  <si>
    <t>昭和45</t>
  </si>
  <si>
    <t>昭和46</t>
  </si>
  <si>
    <t>昭和47</t>
  </si>
  <si>
    <t>昭和48</t>
  </si>
  <si>
    <t>昭和49</t>
  </si>
  <si>
    <t>昭和50</t>
  </si>
  <si>
    <t>昭和51</t>
  </si>
  <si>
    <t>昭和52</t>
  </si>
  <si>
    <t>昭和53</t>
  </si>
  <si>
    <t>昭和54</t>
  </si>
  <si>
    <t>昭和55</t>
  </si>
  <si>
    <t>昭和56</t>
  </si>
  <si>
    <t>昭和57</t>
  </si>
  <si>
    <t>昭和58</t>
  </si>
  <si>
    <t>昭和59</t>
  </si>
  <si>
    <t>昭和60</t>
  </si>
  <si>
    <t>昭和61</t>
  </si>
  <si>
    <t>昭和62</t>
  </si>
  <si>
    <t>昭和63</t>
  </si>
  <si>
    <t>平成元</t>
  </si>
  <si>
    <t>平成2</t>
  </si>
  <si>
    <t>平成3</t>
  </si>
  <si>
    <t>平成4</t>
  </si>
  <si>
    <t>平成5</t>
  </si>
  <si>
    <t>平成6</t>
  </si>
  <si>
    <t>平成7</t>
  </si>
  <si>
    <t>平成8</t>
  </si>
  <si>
    <t>平成9</t>
  </si>
  <si>
    <t>平成10</t>
  </si>
  <si>
    <t>平成11</t>
  </si>
  <si>
    <t>平成12</t>
  </si>
  <si>
    <t>死   因</t>
  </si>
  <si>
    <t>静     岡     県</t>
  </si>
  <si>
    <t>全        国</t>
  </si>
  <si>
    <t>死亡数</t>
  </si>
  <si>
    <t>死亡率</t>
  </si>
  <si>
    <t>死亡数に    占める割合（％）</t>
  </si>
  <si>
    <t>死亡数</t>
  </si>
  <si>
    <t>死亡率</t>
  </si>
  <si>
    <t>（人口10万対）</t>
  </si>
  <si>
    <t>悪性新生物</t>
  </si>
  <si>
    <t>心疾患</t>
  </si>
  <si>
    <t>脳血管疾患</t>
  </si>
  <si>
    <t>肺炎</t>
  </si>
  <si>
    <t>不慮の事故</t>
  </si>
  <si>
    <t>老衰</t>
  </si>
  <si>
    <t>自殺</t>
  </si>
  <si>
    <t>腎不全</t>
  </si>
  <si>
    <t>　</t>
  </si>
  <si>
    <t>第１位</t>
  </si>
  <si>
    <t>第２位</t>
  </si>
  <si>
    <t>第３位</t>
  </si>
  <si>
    <t>第４位</t>
  </si>
  <si>
    <t>男</t>
  </si>
  <si>
    <t>死　因</t>
  </si>
  <si>
    <t>死亡数</t>
  </si>
  <si>
    <t>死亡率</t>
  </si>
  <si>
    <t>女</t>
  </si>
  <si>
    <t>死　因</t>
  </si>
  <si>
    <t>死亡数</t>
  </si>
  <si>
    <t>死亡数</t>
  </si>
  <si>
    <t>（１）静岡県</t>
  </si>
  <si>
    <t>年次</t>
  </si>
  <si>
    <t>悪性新生物</t>
  </si>
  <si>
    <t>脳血管疾患</t>
  </si>
  <si>
    <t>心疾患</t>
  </si>
  <si>
    <t>不慮の事故</t>
  </si>
  <si>
    <t>老衰</t>
  </si>
  <si>
    <t>自殺</t>
  </si>
  <si>
    <t>５</t>
  </si>
  <si>
    <t>６</t>
  </si>
  <si>
    <t>戸籍法及び死産の届出に関する規程により届けられた出生、死亡、婚姻、離婚</t>
  </si>
  <si>
    <t>７</t>
  </si>
  <si>
    <t>13年</t>
  </si>
  <si>
    <t>12年</t>
  </si>
  <si>
    <t>出生</t>
  </si>
  <si>
    <t>女</t>
  </si>
  <si>
    <t>死亡</t>
  </si>
  <si>
    <t>周産期死亡</t>
  </si>
  <si>
    <t>妊娠満22週以後の死産</t>
  </si>
  <si>
    <t>早期新生児
死亡</t>
  </si>
  <si>
    <t>婚姻</t>
  </si>
  <si>
    <t>合計特殊出生率</t>
  </si>
  <si>
    <t>1　出　生</t>
  </si>
  <si>
    <t>（１）出生数・出生率</t>
  </si>
  <si>
    <t>　　表３　出生数の年次推移、母の年齢(５歳階級)別</t>
  </si>
  <si>
    <t>出生数</t>
  </si>
  <si>
    <t>対前年増減</t>
  </si>
  <si>
    <t>割合</t>
  </si>
  <si>
    <t>総   数</t>
  </si>
  <si>
    <t>　　（注）　総数には母の年齢不詳を含む。</t>
  </si>
  <si>
    <t>（２）合計特殊出生率</t>
  </si>
  <si>
    <t>　　表４　合計特殊出生率の年次推移</t>
  </si>
  <si>
    <t>昭和35年</t>
  </si>
  <si>
    <t>静岡県</t>
  </si>
  <si>
    <t>全　国</t>
  </si>
  <si>
    <t>２　死　亡</t>
  </si>
  <si>
    <t>（１）死亡数・死亡率</t>
  </si>
  <si>
    <t>　　表５　死亡数及び死亡率（人口千対）の年次推移</t>
  </si>
  <si>
    <t>全国</t>
  </si>
  <si>
    <t>死亡数</t>
  </si>
  <si>
    <t>昭和30年</t>
  </si>
  <si>
    <t>年齢５歳階級別人口（総人口）</t>
  </si>
  <si>
    <t>年齢階級</t>
  </si>
  <si>
    <t>日本人人口</t>
  </si>
  <si>
    <t>外国人人口</t>
  </si>
  <si>
    <t>総　数</t>
  </si>
  <si>
    <t>総　　数</t>
  </si>
  <si>
    <t xml:space="preserve">   ０～４歳</t>
  </si>
  <si>
    <t>５～９</t>
  </si>
  <si>
    <t>10～14</t>
  </si>
  <si>
    <t>15～19</t>
  </si>
  <si>
    <t>20～24</t>
  </si>
  <si>
    <t>25～29</t>
  </si>
  <si>
    <t>30～34</t>
  </si>
  <si>
    <t>35～39</t>
  </si>
  <si>
    <t>40～44</t>
  </si>
  <si>
    <t>45～49</t>
  </si>
  <si>
    <t>50～54</t>
  </si>
  <si>
    <t>55～59</t>
  </si>
  <si>
    <t>60～64</t>
  </si>
  <si>
    <t>65～69</t>
  </si>
  <si>
    <t>70～74</t>
  </si>
  <si>
    <t>75～79</t>
  </si>
  <si>
    <t>（注）　総数には年齢不詳を含む。</t>
  </si>
  <si>
    <t>　　図２  主な死因別の死亡率の年次推移</t>
  </si>
  <si>
    <t>主要死因の死亡率の年次推移（静岡県）</t>
  </si>
  <si>
    <t>肺炎</t>
  </si>
  <si>
    <t>３　婚姻・離婚</t>
  </si>
  <si>
    <t>（１）婚　姻</t>
  </si>
  <si>
    <t>静　岡　県</t>
  </si>
  <si>
    <t>全　　　国</t>
  </si>
  <si>
    <t>夫</t>
  </si>
  <si>
    <t>妻</t>
  </si>
  <si>
    <t>年齢差</t>
  </si>
  <si>
    <t>昭和45年</t>
  </si>
  <si>
    <t xml:space="preserve">平成2年　 </t>
  </si>
  <si>
    <t>（２）離　婚</t>
  </si>
  <si>
    <t>婚　　　姻</t>
  </si>
  <si>
    <t>離　　　婚</t>
  </si>
  <si>
    <t>件　数</t>
  </si>
  <si>
    <t xml:space="preserve">  昭和45年</t>
  </si>
  <si>
    <t>（注）　婚姻率及び離婚率は人口千対</t>
  </si>
  <si>
    <t>（合　計）</t>
  </si>
  <si>
    <t>(2)</t>
  </si>
  <si>
    <t>(3)</t>
  </si>
  <si>
    <t>(4)</t>
  </si>
  <si>
    <t>(5)</t>
  </si>
  <si>
    <t>(6)</t>
  </si>
  <si>
    <t>(7)</t>
  </si>
  <si>
    <t>(8)</t>
  </si>
  <si>
    <t>(9)</t>
  </si>
  <si>
    <t>(10)</t>
  </si>
  <si>
    <t>(1)</t>
  </si>
  <si>
    <t>(1)</t>
  </si>
  <si>
    <t>（注）　死亡数欄の（　）内の数字は死因順位を示す。</t>
  </si>
  <si>
    <t>目　　　　　次</t>
  </si>
  <si>
    <t>頁</t>
  </si>
  <si>
    <t>人口動態調査の概要　………………………………………………………　　</t>
  </si>
  <si>
    <t>静岡県における結果の概要　………………………………………………………　　</t>
  </si>
  <si>
    <t>１ 出　生</t>
  </si>
  <si>
    <t>（１）出生数・出生率　…………………………………………………………</t>
  </si>
  <si>
    <t>（２）合計特殊出生率　…………………………………………………………</t>
  </si>
  <si>
    <t>２ 死　亡</t>
  </si>
  <si>
    <t>（１）死亡数・死亡率　…………………………………………………………</t>
  </si>
  <si>
    <t>（２）死　　因　…………………………………………………………………</t>
  </si>
  <si>
    <t>３ 婚姻・離婚</t>
  </si>
  <si>
    <t>（１）婚　　姻　…………………………………………………………………</t>
  </si>
  <si>
    <t>（２）離　　婚　…………………………………………………………………</t>
  </si>
  <si>
    <t>統　計　表</t>
  </si>
  <si>
    <t>参　考</t>
  </si>
  <si>
    <t>　　本資料を含む主要な統計資料は、静岡県ホームページ（統計センター</t>
  </si>
  <si>
    <t>　　静岡県ホームページ（ＵＲＬ）　http://www.pref.shizuoka.jp/</t>
  </si>
  <si>
    <t>市区町村長が、出生、死亡、死産、婚姻及び離婚の届書に基づいて人口動態調</t>
  </si>
  <si>
    <t>査票を作成し、これを保健所長、都道府県知事を経由して厚生労働大臣に送付</t>
  </si>
  <si>
    <t>する。</t>
  </si>
  <si>
    <t>厚生労働省大臣官房統計情報部が行った。</t>
  </si>
  <si>
    <t xml:space="preserve"> ： 妊娠満12週以後の死児の出産  </t>
  </si>
  <si>
    <t xml:space="preserve"> ： 妊娠満22週以後の死産に早期新生児死亡を加えたもの</t>
  </si>
  <si>
    <t xml:space="preserve"> ： 15歳から49歳までの女子の年齢別出生率を合計したもので、１人の</t>
  </si>
  <si>
    <t>　　女子が仮にその年次の年齢別出生率で一生の間に生むとしたときの</t>
  </si>
  <si>
    <t>　　子ども数に相当する。</t>
  </si>
  <si>
    <t>全国順位</t>
  </si>
  <si>
    <t>実数</t>
  </si>
  <si>
    <t>（注）1　出生率・死亡率・自然増加率・婚姻率・離婚率は人口千対、乳児死亡率・新生児死亡率・早期新生児　　　　　　　　　　　　　</t>
  </si>
  <si>
    <t xml:space="preserve">       （出生＋妊娠満22週以後の死産）千対である。</t>
  </si>
  <si>
    <t>　　　 死亡率は出生千対、死産率は出産（出生＋死産）千対、周産期死亡率・妊娠満22週以後の死産率は出産</t>
  </si>
  <si>
    <t>（注）　死亡率は人口10万対</t>
  </si>
  <si>
    <t>婚姻は夫の住所、離婚は別居する前の住所による。</t>
  </si>
  <si>
    <t>…</t>
  </si>
  <si>
    <t>　　　2　全国順位は、率の高い方から数えた順位である。</t>
  </si>
  <si>
    <t>平成14</t>
  </si>
  <si>
    <t>10年</t>
  </si>
  <si>
    <t>11年</t>
  </si>
  <si>
    <t>平成14</t>
  </si>
  <si>
    <t>(9)</t>
  </si>
  <si>
    <t>　　（注）大腸の悪性新生物は、結腸と直腸Ｓ状結腸移行部及び直腸を示す。</t>
  </si>
  <si>
    <t>（２）死　因</t>
  </si>
  <si>
    <t>施策の基礎資料とする。</t>
  </si>
  <si>
    <t>８</t>
  </si>
  <si>
    <t>都道府県・市区町村別の集計は、出生は子の住所、死亡は死亡者の住所、死産は母の住所、</t>
  </si>
  <si>
    <t>及び死産の全数を対象としている。ただし、本概況では、日本における外国人</t>
  </si>
  <si>
    <t>15年</t>
  </si>
  <si>
    <t>平成15</t>
  </si>
  <si>
    <t>１４年</t>
  </si>
  <si>
    <t>（単位：人）</t>
  </si>
  <si>
    <t>平成15</t>
  </si>
  <si>
    <t>老　衰</t>
  </si>
  <si>
    <t>及び外国における日本人の事象は除いている。</t>
  </si>
  <si>
    <t>　　昭和46～49年の第２次ベビーブーム期には、毎年６万人を超える出生があったが、昭和50年</t>
  </si>
  <si>
    <t>　　死亡率の年次推移をみると、悪性新生物は、一貫して上昇傾向にあり、昭和57年以降死因順</t>
  </si>
  <si>
    <t>　位の第１位となっている。</t>
  </si>
  <si>
    <t>　　　(注）「肺炎」は平成６年まで「肺炎及び気管支炎」である。</t>
  </si>
  <si>
    <t xml:space="preserve">   婚姻件数は昭和40年代後半には、婚姻件数は３万組を超え、婚姻率も10.0前後を記録した。</t>
  </si>
  <si>
    <t>　人を下回った。</t>
  </si>
  <si>
    <t>　以降はほぼ毎年減少を続け、昭和55年に５万人を、平成元年に４万人を、平成15年は３万５千</t>
  </si>
  <si>
    <t>　　合計特殊出生率は、昭和55年に2.00、平成７年に1.50を下回り、低下傾向が続いている。</t>
  </si>
  <si>
    <t>　　死亡数は、昭和30年代以降は２万人前後で推移していたが、昭和50年代の終わりごろから徐</t>
  </si>
  <si>
    <t>　その後は、件数・率とも減少が続いたが、昭和63年以降は増加に転じ平成４年以降平成14年</t>
  </si>
  <si>
    <t>　　昭和22年に13.0であった死亡率は、その後次第に低下し、昭和54年には戦後最低の5.7とな</t>
  </si>
  <si>
    <t>全死因</t>
  </si>
  <si>
    <t>16年</t>
  </si>
  <si>
    <t>16年</t>
  </si>
  <si>
    <t>平成16</t>
  </si>
  <si>
    <t>平成２年</t>
  </si>
  <si>
    <t>(1)</t>
  </si>
  <si>
    <t>(11)</t>
  </si>
  <si>
    <t>　人は悪性新生物で死亡したことになる。</t>
  </si>
  <si>
    <t>肝疾患</t>
  </si>
  <si>
    <t>自　殺</t>
  </si>
  <si>
    <t>糖尿病</t>
  </si>
  <si>
    <t>表11　同居期間別離婚件数の推移</t>
  </si>
  <si>
    <t>１年未満</t>
  </si>
  <si>
    <t>１～５</t>
  </si>
  <si>
    <t>５～10</t>
  </si>
  <si>
    <t>10～15</t>
  </si>
  <si>
    <t>15～20</t>
  </si>
  <si>
    <t>20年～　</t>
  </si>
  <si>
    <t>昭和55年</t>
  </si>
  <si>
    <t xml:space="preserve">平成2年　 </t>
  </si>
  <si>
    <t>（注）総数には同居期間不詳を含む。</t>
  </si>
  <si>
    <t>静 岡 県 に お け る 結 果 の 概 要</t>
  </si>
  <si>
    <t>　下回った。</t>
  </si>
  <si>
    <t>　しずおか）に掲載しています。</t>
  </si>
  <si>
    <t>　まで婚姻率は6.0以上であったが、平成15年以降6.0を下回っている。</t>
  </si>
  <si>
    <t>　　離婚件数は、昭和37年以降毎年増加したが、昭和58年をピークに減少した後、平成元年</t>
  </si>
  <si>
    <t>昭和60</t>
  </si>
  <si>
    <t>昭和61</t>
  </si>
  <si>
    <t>昭和62</t>
  </si>
  <si>
    <t>昭和63</t>
  </si>
  <si>
    <t>平成元</t>
  </si>
  <si>
    <t>平成2</t>
  </si>
  <si>
    <t>17年</t>
  </si>
  <si>
    <t>17年</t>
  </si>
  <si>
    <t>平成17</t>
  </si>
  <si>
    <t>17年-16年</t>
  </si>
  <si>
    <t>平成17年</t>
  </si>
  <si>
    <t>不慮の事故</t>
  </si>
  <si>
    <t>老衰</t>
  </si>
  <si>
    <t>第5位</t>
  </si>
  <si>
    <t>第10位</t>
  </si>
  <si>
    <t>　を上回った。</t>
  </si>
  <si>
    <t>２　死亡数は増加</t>
  </si>
  <si>
    <t>７　離婚件数は減少</t>
  </si>
  <si>
    <t>　々に増加し、平成５年には２万５千人を、平成17年は３万人を超えた。</t>
  </si>
  <si>
    <t>　 った。その後は、昭和60年代からほぼ一貫して上昇を続け、平成15年に8.0を超えた。</t>
  </si>
  <si>
    <t>(10)</t>
  </si>
  <si>
    <t>(11)</t>
  </si>
  <si>
    <t>慢性閉塞性肺疾患</t>
  </si>
  <si>
    <t>表７   主な死因別死亡数・死亡率・死因順位</t>
  </si>
  <si>
    <t>　変わっていない。</t>
  </si>
  <si>
    <t>　以降は再度増加を続け、平成15年に8千組を超えたが、平成16年以降は減少に転じている。</t>
  </si>
  <si>
    <t>　　表9　平均初婚年齢の年次推移</t>
  </si>
  <si>
    <r>
      <t>　　表1</t>
    </r>
    <r>
      <rPr>
        <sz val="11"/>
        <rFont val="ＭＳ Ｐゴシック"/>
        <family val="3"/>
      </rPr>
      <t>0</t>
    </r>
    <r>
      <rPr>
        <sz val="11"/>
        <rFont val="ＭＳ Ｐゴシック"/>
        <family val="3"/>
      </rPr>
      <t>　婚姻及び離婚の年次推移</t>
    </r>
  </si>
  <si>
    <t>実数・率の年次推移 ……………………………………………………</t>
  </si>
  <si>
    <t>（注）出生・死亡・婚姻・離婚率は人口千対、乳児・新生児死亡率は</t>
  </si>
  <si>
    <t>出生千対、死産率は出産（出生＋死産）千対、周産期死亡率は</t>
  </si>
  <si>
    <t>平成７年から出産千対、妊産婦死亡率は出産１０万対。</t>
  </si>
  <si>
    <t>人口動態概数</t>
  </si>
  <si>
    <t>総数：</t>
  </si>
  <si>
    <t>年齢階級別：</t>
  </si>
  <si>
    <t>表１</t>
  </si>
  <si>
    <t>表２</t>
  </si>
  <si>
    <t>表３</t>
  </si>
  <si>
    <t>死亡数、性・年齢（５歳階級）・死因簡単分類別 …………………</t>
  </si>
  <si>
    <t>２次保健医療圏・保健所・市町別　実数……………………………………………………</t>
  </si>
  <si>
    <t>２次保健医療圏・保健所・市町別　率……………………………………………………</t>
  </si>
  <si>
    <t>「平成17年国勢調査」（総務省統計局）</t>
  </si>
  <si>
    <t>「平成17年国勢調査」（総務省統計局）按分済み人口</t>
  </si>
  <si>
    <t>（9）</t>
  </si>
  <si>
    <t>付　表</t>
  </si>
  <si>
    <t>　　率算出に用いた人口　…………………………………………………………</t>
  </si>
  <si>
    <t>静岡県厚生部管理局企画監（企画・広報担当）企画スタッフ</t>
  </si>
  <si>
    <t>℡　054-221-3357</t>
  </si>
  <si>
    <t>平成18年１月１日～12月31日</t>
  </si>
  <si>
    <t>18年</t>
  </si>
  <si>
    <t>平成18</t>
  </si>
  <si>
    <r>
      <t>　　</t>
    </r>
    <r>
      <rPr>
        <sz val="11"/>
        <rFont val="ＭＳ ゴシック"/>
        <family val="3"/>
      </rPr>
      <t>平成18年の出生数は32,905人で、前年の31,908人より997人増加</t>
    </r>
    <r>
      <rPr>
        <sz val="11"/>
        <rFont val="ＭＳ 明朝"/>
        <family val="1"/>
      </rPr>
      <t>した。</t>
    </r>
  </si>
  <si>
    <t>平成18年</t>
  </si>
  <si>
    <t>8年</t>
  </si>
  <si>
    <t>18年</t>
  </si>
  <si>
    <t>18年-17年</t>
  </si>
  <si>
    <t>　　出生数を母の年齢（５歳階級）別にみると、30歳代以上で増加傾向が顕著となっている。</t>
  </si>
  <si>
    <t>平成18年</t>
  </si>
  <si>
    <t>平成17年</t>
  </si>
  <si>
    <t>平成18年</t>
  </si>
  <si>
    <t>「平成18年10月１日推計人口」（総務省統計局）</t>
  </si>
  <si>
    <t>「平成18年10月１日推計人口」（静岡県生活統計室）</t>
  </si>
  <si>
    <t>不詳</t>
  </si>
  <si>
    <t>（9）</t>
  </si>
  <si>
    <t>（10）</t>
  </si>
  <si>
    <t>　「膵」が323人の順となっている。こちらも昨年と順位は変わっていない。</t>
  </si>
  <si>
    <r>
      <t>　　</t>
    </r>
    <r>
      <rPr>
        <sz val="11"/>
        <rFont val="ＭＳ ゴシック"/>
        <family val="3"/>
      </rPr>
      <t>平成18年の婚姻件数は21,663組で、前年の21,056組より607組増加</t>
    </r>
    <r>
      <rPr>
        <sz val="11"/>
        <rFont val="ＭＳ 明朝"/>
        <family val="1"/>
      </rPr>
      <t>し、</t>
    </r>
    <r>
      <rPr>
        <sz val="11"/>
        <rFont val="ＭＳ ゴシック"/>
        <family val="3"/>
      </rPr>
      <t>婚姻率</t>
    </r>
    <r>
      <rPr>
        <sz val="11"/>
        <rFont val="ＭＳ 明朝"/>
        <family val="1"/>
      </rPr>
      <t>（人口千対）</t>
    </r>
  </si>
  <si>
    <t>　一方、25歳代後半は減少傾向が続いている。</t>
  </si>
  <si>
    <r>
      <t>　　</t>
    </r>
    <r>
      <rPr>
        <sz val="11"/>
        <rFont val="ＭＳ ゴシック"/>
        <family val="3"/>
      </rPr>
      <t>出生率（人口千対）は8.8で、前年の8.6を上回った。</t>
    </r>
  </si>
  <si>
    <r>
      <t>　　</t>
    </r>
    <r>
      <rPr>
        <sz val="11"/>
        <rFont val="ＭＳ ゴシック"/>
        <family val="3"/>
      </rPr>
      <t>平成18年の合計特殊出生率は1.39で前年と同率であった。</t>
    </r>
  </si>
  <si>
    <t>糖尿病</t>
  </si>
  <si>
    <t>表８　主な死因の順位、男女別（平成18年）</t>
  </si>
  <si>
    <t>　脳血管疾患が30位となっている。</t>
  </si>
  <si>
    <r>
      <t>　</t>
    </r>
    <r>
      <rPr>
        <sz val="11"/>
        <rFont val="ＭＳ ゴシック"/>
        <family val="3"/>
      </rPr>
      <t>1.96で、前年の2.01より減少した</t>
    </r>
    <r>
      <rPr>
        <sz val="11"/>
        <rFont val="ＭＳ 明朝"/>
        <family val="1"/>
      </rPr>
      <t>。</t>
    </r>
  </si>
  <si>
    <t>　　また、合計特殊出生率は1.39で前年と同率であった。</t>
  </si>
  <si>
    <t>　千対）は0.2で、前年の0.0を上回った。</t>
  </si>
  <si>
    <t>　　乳児死亡数は87人で、前年より12人減少し、乳児死亡率（出生千対）は2.6で、前年の3.1</t>
  </si>
  <si>
    <t>　を下回った。</t>
  </si>
  <si>
    <t>18県総人口</t>
  </si>
  <si>
    <t>18県男性</t>
  </si>
  <si>
    <t>18県女性</t>
  </si>
  <si>
    <t>18国総人口</t>
  </si>
  <si>
    <t>18国男性</t>
  </si>
  <si>
    <t>18国女性</t>
  </si>
  <si>
    <t>16分1秒</t>
  </si>
  <si>
    <t>31分22秒</t>
  </si>
  <si>
    <t>32分44秒</t>
  </si>
  <si>
    <t>件数</t>
  </si>
  <si>
    <t>件数の入力↓</t>
  </si>
  <si>
    <t>「平均発生間隔」欄計算</t>
  </si>
  <si>
    <t>16分28秒</t>
  </si>
  <si>
    <t>30分46秒</t>
  </si>
  <si>
    <t>35分27秒</t>
  </si>
  <si>
    <t>100時間57分56秒</t>
  </si>
  <si>
    <t>204時間16分45秒</t>
  </si>
  <si>
    <t>10時間27分26秒</t>
  </si>
  <si>
    <t>21時間54分19秒</t>
  </si>
  <si>
    <t>20時間0分33秒</t>
  </si>
  <si>
    <t>64時間35分18秒</t>
  </si>
  <si>
    <t>81時間20分0秒</t>
  </si>
  <si>
    <t>313時間42分51秒</t>
  </si>
  <si>
    <t>上の数字を下欄に転記→左表に表示される</t>
  </si>
  <si>
    <t>　　また、新生児死亡数は43人で、前年より13人減少し、新生児死亡率（出生千対）は1.3で、</t>
  </si>
  <si>
    <t>　前年の1.8を下回った。</t>
  </si>
  <si>
    <t>　　死産数は840胎で、前年より24胎増加し、死産率（出産（出生＋死産）千対）は24.9で、</t>
  </si>
  <si>
    <t>　前年と同じであった。</t>
  </si>
  <si>
    <t>　　婚姻件数は21,663組で、前年より607組増加し、婚姻率（人口千対）は5.8で、前年の5.7</t>
  </si>
  <si>
    <t>　　平成18年の死亡率（人口千対）は8.6で、前年の8.5を上回った。</t>
  </si>
  <si>
    <t>(10)</t>
  </si>
  <si>
    <t>（11）</t>
  </si>
  <si>
    <r>
      <t>　　</t>
    </r>
    <r>
      <rPr>
        <sz val="11"/>
        <rFont val="ＭＳ ゴシック"/>
        <family val="3"/>
      </rPr>
      <t>平均初婚年齢は、夫29.9歳、妻27.9歳で、前年に比べて夫・妻とも0.1歳上昇した。</t>
    </r>
  </si>
  <si>
    <r>
      <t>　</t>
    </r>
    <r>
      <rPr>
        <sz val="11"/>
        <rFont val="ＭＳ ゴシック"/>
        <family val="3"/>
      </rPr>
      <t>は5.8で、前年の5.7を上回った。</t>
    </r>
  </si>
  <si>
    <t>表５</t>
  </si>
  <si>
    <t>　　出生数は32,905人で、前年より997人増加し、出生率（人口千対）は8.8で、前年の8.6</t>
  </si>
  <si>
    <t>１　出生数は増加</t>
  </si>
  <si>
    <t>３　自然増加数は増加</t>
  </si>
  <si>
    <t>４　乳児死亡数・新生児死亡数は減少</t>
  </si>
  <si>
    <t>５　死産数は増加</t>
  </si>
  <si>
    <t>６　婚姻件数は増加</t>
  </si>
  <si>
    <t>　　　3　諸率の算出に用いた人口は、総務省統計局の平成18年10月1日現在推計人口（静岡県3,719,000人、</t>
  </si>
  <si>
    <t xml:space="preserve">       全国126,154,000人）である。</t>
  </si>
  <si>
    <t xml:space="preserve"> </t>
  </si>
  <si>
    <t>平成18年静岡県の人口動態統計（確定数）の概況</t>
  </si>
  <si>
    <t>平成19年9月</t>
  </si>
  <si>
    <t>24分20秒</t>
  </si>
  <si>
    <t>1時間12分23秒</t>
  </si>
  <si>
    <t>平成19年9月7日現在</t>
  </si>
  <si>
    <t>　　平成18年の死亡数は32,001人で、前年の31,747人より254人増加した。</t>
  </si>
  <si>
    <r>
      <t xml:space="preserve">  　平成18年の死亡数を死因別にみると、</t>
    </r>
    <r>
      <rPr>
        <sz val="11"/>
        <rFont val="ＭＳ ゴシック"/>
        <family val="3"/>
      </rPr>
      <t>第１位は悪性新生物で9,364人、死亡率（人口10万対）</t>
    </r>
  </si>
  <si>
    <r>
      <t>　</t>
    </r>
    <r>
      <rPr>
        <sz val="11"/>
        <rFont val="ＭＳ ゴシック"/>
        <family val="3"/>
      </rPr>
      <t>251.8、第２位は心疾患で4,929人、死亡率132.5、第３位は脳血管疾患で4,038人、死亡率</t>
    </r>
  </si>
  <si>
    <r>
      <t>　</t>
    </r>
    <r>
      <rPr>
        <sz val="11"/>
        <rFont val="ＭＳ ゴシック"/>
        <family val="3"/>
      </rPr>
      <t>108.6</t>
    </r>
    <r>
      <rPr>
        <sz val="11"/>
        <rFont val="ＭＳ 明朝"/>
        <family val="1"/>
      </rPr>
      <t>となっており、この順位は平成11年以降同じである。</t>
    </r>
  </si>
  <si>
    <t>(5)</t>
  </si>
  <si>
    <t>(6)</t>
  </si>
  <si>
    <t>悪性新生物</t>
  </si>
  <si>
    <t>心疾患</t>
  </si>
  <si>
    <t>脳血管疾患</t>
  </si>
  <si>
    <t>肺　炎</t>
  </si>
  <si>
    <t>心疾患</t>
  </si>
  <si>
    <t>第６位</t>
  </si>
  <si>
    <t>第７位</t>
  </si>
  <si>
    <t>第８位</t>
  </si>
  <si>
    <t>第９位</t>
  </si>
  <si>
    <t>自　殺</t>
  </si>
  <si>
    <t>不慮の事故</t>
  </si>
  <si>
    <t>腎不全</t>
  </si>
  <si>
    <r>
      <t>　　</t>
    </r>
    <r>
      <rPr>
        <sz val="11"/>
        <rFont val="ＭＳ ゴシック"/>
        <family val="3"/>
      </rPr>
      <t>平成18年の離婚件数は7,281組で、前年の7,474組より193組減少</t>
    </r>
    <r>
      <rPr>
        <sz val="11"/>
        <rFont val="ＭＳ 明朝"/>
        <family val="1"/>
      </rPr>
      <t>し、</t>
    </r>
    <r>
      <rPr>
        <sz val="11"/>
        <rFont val="ＭＳ ゴシック"/>
        <family val="3"/>
      </rPr>
      <t>離婚率</t>
    </r>
    <r>
      <rPr>
        <sz val="11"/>
        <rFont val="ＭＳ 明朝"/>
        <family val="1"/>
      </rPr>
      <t>（人口千対）</t>
    </r>
    <r>
      <rPr>
        <sz val="11"/>
        <rFont val="ＭＳ ゴシック"/>
        <family val="3"/>
      </rPr>
      <t>は</t>
    </r>
  </si>
  <si>
    <t>　　悪性新生物について死亡数を部位別にみると、男は「肺」が1,287人で最も多く、以下「胃」</t>
  </si>
  <si>
    <t>　が907人、「肝」が706人、「大腸」が632人、「膵」が346人の順である。この順位は前年と</t>
  </si>
  <si>
    <r>
      <t>　　女は「大腸」が466人で最も多く、以下「胃」が458人、「肺」が455人、「乳房」が355人、</t>
    </r>
  </si>
  <si>
    <t>慢性閉塞性肺疾患</t>
  </si>
  <si>
    <t>腎不全</t>
  </si>
  <si>
    <t>　　死亡数は32,001人で、前年より254人増加し、死亡率（人口千対）は8.6で、前年の8.5</t>
  </si>
  <si>
    <t>　　死因順位は、第１位が悪性新生物（死亡数9,364人、死亡率（人口10万対）251.8）、第２位</t>
  </si>
  <si>
    <t>　が心疾患（4,929人、132.5）、第３位が脳血管疾患（4,038人、108.6）となっている。</t>
  </si>
  <si>
    <t>　　出生と死亡の差である自然増加数は904人で、前年より743人増加し、自然増加率（人口</t>
  </si>
  <si>
    <t>　　離婚件数は7,281組で、前年より193組減少し、離婚率（人口千対）は1.96で、前年の2.01を</t>
  </si>
  <si>
    <t>表４</t>
  </si>
  <si>
    <t>出生数、性、母の年齢（5歳階級）・２次保健医療件・保健所・市町別………………………………</t>
  </si>
  <si>
    <t>表６</t>
  </si>
  <si>
    <t>乳児死亡数・新生児死亡数、性・死因（乳児死因簡単分類）別 …………………</t>
  </si>
  <si>
    <t>３大死因別にみた死亡数、２次保健医療件・保健所・市町別………………</t>
  </si>
  <si>
    <t>表７</t>
  </si>
  <si>
    <t>　　全死亡者に占める割合は、それぞれ29.3％、15.4％、12.6％であり死亡者のおよそ３人に１</t>
  </si>
  <si>
    <t>　　３大死因の本県の死亡率の全国順位は、高い方から数えて悪性新生物が40位、心疾患が37位、</t>
  </si>
  <si>
    <t>総人口</t>
  </si>
  <si>
    <t>日本人人口</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</si>
</sst>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
    <numFmt numFmtId="179" formatCode="#,##0.0;&quot;△ &quot;#,##0.0"/>
    <numFmt numFmtId="180" formatCode="#,##0.0_ ;[Red]\-#,##0.0\ "/>
    <numFmt numFmtId="181" formatCode="0.0_ "/>
  </numFmts>
  <fonts count="32">
    <font>
      <sz val="11"/>
      <name val="ＭＳ Ｐゴシック"/>
      <family val="3"/>
    </font>
    <font>
      <sz val="11"/>
      <name val="ＭＳ Ｐ明朝"/>
      <family val="1"/>
    </font>
    <font>
      <sz val="14"/>
      <name val="ＭＳ Ｐゴシック"/>
      <family val="3"/>
    </font>
    <font>
      <sz val="6"/>
      <name val="ＭＳ Ｐゴシック"/>
      <family val="3"/>
    </font>
    <font>
      <sz val="12"/>
      <name val="ＭＳ 明朝"/>
      <family val="1"/>
    </font>
    <font>
      <sz val="11"/>
      <name val="ＭＳ 明朝"/>
      <family val="1"/>
    </font>
    <font>
      <sz val="12"/>
      <name val="ＭＳ Ｐゴシック"/>
      <family val="3"/>
    </font>
    <font>
      <sz val="10"/>
      <name val="ＭＳ Ｐ明朝"/>
      <family val="1"/>
    </font>
    <font>
      <sz val="18"/>
      <name val="ＤＦPOP体"/>
      <family val="3"/>
    </font>
    <font>
      <b/>
      <i/>
      <sz val="14"/>
      <name val="ＭＳ 明朝"/>
      <family val="1"/>
    </font>
    <font>
      <b/>
      <i/>
      <sz val="11"/>
      <name val="ＭＳ 明朝"/>
      <family val="1"/>
    </font>
    <font>
      <b/>
      <sz val="11"/>
      <name val="ＭＳ 明朝"/>
      <family val="1"/>
    </font>
    <font>
      <sz val="9"/>
      <name val="ＭＳ 明朝"/>
      <family val="1"/>
    </font>
    <font>
      <b/>
      <sz val="12"/>
      <name val="ＭＳ 明朝"/>
      <family val="1"/>
    </font>
    <font>
      <b/>
      <sz val="14"/>
      <name val="ＭＳ 明朝"/>
      <family val="1"/>
    </font>
    <font>
      <b/>
      <sz val="11"/>
      <name val="ＭＳ Ｐ明朝"/>
      <family val="1"/>
    </font>
    <font>
      <sz val="10.25"/>
      <name val="ＭＳ Ｐゴシック"/>
      <family val="3"/>
    </font>
    <font>
      <sz val="8.25"/>
      <name val="ＭＳ Ｐゴシック"/>
      <family val="3"/>
    </font>
    <font>
      <sz val="8"/>
      <name val="ＭＳ Ｐ明朝"/>
      <family val="1"/>
    </font>
    <font>
      <sz val="20.25"/>
      <name val="ＭＳ Ｐゴシック"/>
      <family val="3"/>
    </font>
    <font>
      <sz val="8"/>
      <name val="ＭＳ 明朝"/>
      <family val="1"/>
    </font>
    <font>
      <sz val="10.75"/>
      <name val="ＭＳ Ｐ明朝"/>
      <family val="1"/>
    </font>
    <font>
      <sz val="10"/>
      <name val="ＭＳ 明朝"/>
      <family val="1"/>
    </font>
    <font>
      <sz val="9"/>
      <name val="ＭＳ Ｐ明朝"/>
      <family val="1"/>
    </font>
    <font>
      <sz val="11"/>
      <color indexed="10"/>
      <name val="ＭＳ 明朝"/>
      <family val="1"/>
    </font>
    <font>
      <sz val="11"/>
      <name val="ＭＳ ゴシック"/>
      <family val="3"/>
    </font>
    <font>
      <b/>
      <sz val="14"/>
      <name val="ＭＳ ゴシック"/>
      <family val="3"/>
    </font>
    <font>
      <b/>
      <u val="single"/>
      <sz val="12"/>
      <name val="ＭＳ ゴシック"/>
      <family val="3"/>
    </font>
    <font>
      <sz val="9"/>
      <name val="ＭＳ Ｐゴシック"/>
      <family val="3"/>
    </font>
    <font>
      <sz val="10"/>
      <name val="ＭＳ Ｐゴシック"/>
      <family val="3"/>
    </font>
    <font>
      <sz val="12"/>
      <name val="ＭＳ Ｐ明朝"/>
      <family val="1"/>
    </font>
    <font>
      <b/>
      <sz val="8"/>
      <name val="ＭＳ Ｐゴシック"/>
      <family val="2"/>
    </font>
  </fonts>
  <fills count="3">
    <fill>
      <patternFill/>
    </fill>
    <fill>
      <patternFill patternType="gray125"/>
    </fill>
    <fill>
      <patternFill patternType="solid">
        <fgColor indexed="43"/>
        <bgColor indexed="64"/>
      </patternFill>
    </fill>
  </fills>
  <borders count="113">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right>
        <color indexed="63"/>
      </right>
      <top style="thin"/>
      <bottom style="thin"/>
    </border>
    <border>
      <left style="thin"/>
      <right style="dotted"/>
      <top style="dotted"/>
      <bottom style="thin"/>
    </border>
    <border>
      <left style="dotted"/>
      <right style="thin"/>
      <top style="dotted"/>
      <bottom style="thin"/>
    </border>
    <border>
      <left style="thin"/>
      <right style="dotted"/>
      <top style="thin"/>
      <bottom>
        <color indexed="63"/>
      </bottom>
    </border>
    <border>
      <left style="dotted"/>
      <right style="thin"/>
      <top style="thin"/>
      <bottom>
        <color indexed="63"/>
      </bottom>
    </border>
    <border>
      <left style="thin"/>
      <right style="dotted"/>
      <top>
        <color indexed="63"/>
      </top>
      <bottom>
        <color indexed="63"/>
      </bottom>
    </border>
    <border>
      <left style="dotted"/>
      <right style="thin"/>
      <top>
        <color indexed="63"/>
      </top>
      <bottom>
        <color indexed="63"/>
      </bottom>
    </border>
    <border>
      <left style="dotted"/>
      <right style="thin"/>
      <top style="thin"/>
      <bottom style="dotted"/>
    </border>
    <border>
      <left style="thick">
        <color indexed="8"/>
      </left>
      <right>
        <color indexed="63"/>
      </right>
      <top style="thick">
        <color indexed="8"/>
      </top>
      <bottom>
        <color indexed="63"/>
      </bottom>
    </border>
    <border>
      <left style="thin">
        <color indexed="8"/>
      </left>
      <right>
        <color indexed="63"/>
      </right>
      <top style="thick">
        <color indexed="8"/>
      </top>
      <bottom>
        <color indexed="63"/>
      </bottom>
    </border>
    <border>
      <left style="thick">
        <color indexed="8"/>
      </left>
      <right>
        <color indexed="63"/>
      </right>
      <top>
        <color indexed="63"/>
      </top>
      <bottom>
        <color indexed="63"/>
      </bottom>
    </border>
    <border>
      <left style="dotted"/>
      <right style="dotted"/>
      <top style="dotted"/>
      <bottom style="thin"/>
    </border>
    <border>
      <left>
        <color indexed="63"/>
      </left>
      <right>
        <color indexed="63"/>
      </right>
      <top style="thick">
        <color indexed="8"/>
      </top>
      <bottom>
        <color indexed="63"/>
      </bottom>
    </border>
    <border>
      <left style="dotted"/>
      <right style="dotted"/>
      <top style="thin"/>
      <bottom>
        <color indexed="63"/>
      </bottom>
    </border>
    <border>
      <left style="thin">
        <color indexed="8"/>
      </left>
      <right style="thick">
        <color indexed="8"/>
      </right>
      <top style="thick">
        <color indexed="8"/>
      </top>
      <bottom style="thick">
        <color indexed="8"/>
      </bottom>
    </border>
    <border>
      <left style="dotted"/>
      <right style="dotted"/>
      <top>
        <color indexed="63"/>
      </top>
      <bottom>
        <color indexed="63"/>
      </bottom>
    </border>
    <border>
      <left style="dotted"/>
      <right style="dotted"/>
      <top>
        <color indexed="63"/>
      </top>
      <bottom style="thin"/>
    </border>
    <border>
      <left style="dotted"/>
      <right style="thin"/>
      <top>
        <color indexed="63"/>
      </top>
      <bottom style="thin"/>
    </border>
    <border diagonalDown="1">
      <left style="thin"/>
      <right style="dotted"/>
      <top style="thin"/>
      <bottom style="thin"/>
      <diagonal style="hair"/>
    </border>
    <border diagonalDown="1">
      <left style="dotted"/>
      <right style="dotted"/>
      <top style="thin"/>
      <bottom style="thin"/>
      <diagonal style="hair"/>
    </border>
    <border>
      <left style="dotted"/>
      <right style="dotted"/>
      <top style="thin"/>
      <bottom style="thin"/>
    </border>
    <border diagonalDown="1">
      <left style="dotted"/>
      <right style="thin"/>
      <top style="thin"/>
      <bottom style="thin"/>
      <diagonal style="hair"/>
    </border>
    <border>
      <left style="thin"/>
      <right style="dotted"/>
      <top style="thin"/>
      <bottom style="dotted"/>
    </border>
    <border>
      <left style="dotted"/>
      <right style="dotted"/>
      <top style="thin"/>
      <bottom style="dotted"/>
    </border>
    <border>
      <left style="thin"/>
      <right style="dotted"/>
      <top style="dotted"/>
      <bottom style="dotted"/>
    </border>
    <border>
      <left style="dotted"/>
      <right style="thin"/>
      <top style="dotted"/>
      <bottom style="dotted"/>
    </border>
    <border>
      <left style="thin"/>
      <right style="dotted"/>
      <top style="thin"/>
      <bottom style="thin"/>
    </border>
    <border>
      <left style="dotted"/>
      <right>
        <color indexed="63"/>
      </right>
      <top style="thin"/>
      <bottom style="thin"/>
    </border>
    <border>
      <left style="dotted"/>
      <right style="thin"/>
      <top style="thin"/>
      <bottom style="thin"/>
    </border>
    <border>
      <left style="thin"/>
      <right style="thin"/>
      <top style="thin"/>
      <bottom style="dotted"/>
    </border>
    <border>
      <left style="dotted"/>
      <right>
        <color indexed="63"/>
      </right>
      <top style="thin"/>
      <bottom style="dotted"/>
    </border>
    <border>
      <left style="dotted"/>
      <right>
        <color indexed="63"/>
      </right>
      <top style="dotted"/>
      <bottom style="thin"/>
    </border>
    <border>
      <left style="thin"/>
      <right style="dotted"/>
      <top>
        <color indexed="63"/>
      </top>
      <bottom style="thin"/>
    </border>
    <border>
      <left style="dotted"/>
      <right>
        <color indexed="63"/>
      </right>
      <top style="dotted"/>
      <bottom>
        <color indexed="63"/>
      </bottom>
    </border>
    <border>
      <left style="dotted"/>
      <right style="dotted"/>
      <top style="dotted"/>
      <bottom>
        <color indexed="63"/>
      </bottom>
    </border>
    <border>
      <left style="dotted"/>
      <right>
        <color indexed="63"/>
      </right>
      <top>
        <color indexed="63"/>
      </top>
      <bottom style="thin"/>
    </border>
    <border>
      <left>
        <color indexed="63"/>
      </left>
      <right style="dotted"/>
      <top style="thin"/>
      <bottom>
        <color indexed="63"/>
      </bottom>
    </border>
    <border>
      <left style="dotted"/>
      <right>
        <color indexed="63"/>
      </right>
      <top style="thin"/>
      <bottom>
        <color indexed="63"/>
      </bottom>
    </border>
    <border>
      <left>
        <color indexed="63"/>
      </left>
      <right style="dotted"/>
      <top>
        <color indexed="63"/>
      </top>
      <bottom>
        <color indexed="63"/>
      </bottom>
    </border>
    <border>
      <left>
        <color indexed="63"/>
      </left>
      <right style="hair"/>
      <top>
        <color indexed="63"/>
      </top>
      <bottom>
        <color indexed="63"/>
      </bottom>
    </border>
    <border>
      <left style="dotted"/>
      <right>
        <color indexed="63"/>
      </right>
      <top>
        <color indexed="63"/>
      </top>
      <bottom>
        <color indexed="63"/>
      </bottom>
    </border>
    <border>
      <left>
        <color indexed="63"/>
      </left>
      <right style="dotted"/>
      <top>
        <color indexed="63"/>
      </top>
      <bottom style="thin"/>
    </border>
    <border>
      <left>
        <color indexed="63"/>
      </left>
      <right style="hair"/>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style="dotted"/>
      <bottom>
        <color indexed="63"/>
      </bottom>
    </border>
    <border>
      <left style="dotted"/>
      <right style="dotted"/>
      <top style="dotted"/>
      <bottom style="dotted"/>
    </border>
    <border>
      <left style="thin"/>
      <right>
        <color indexed="63"/>
      </right>
      <top style="dotted"/>
      <bottom style="thin"/>
    </border>
    <border>
      <left>
        <color indexed="63"/>
      </left>
      <right style="thin"/>
      <top style="thin"/>
      <bottom style="thin"/>
    </border>
    <border>
      <left style="medium"/>
      <right style="medium"/>
      <top style="medium"/>
      <bottom style="medium"/>
    </border>
    <border>
      <left>
        <color indexed="63"/>
      </left>
      <right style="thin"/>
      <top style="dotted"/>
      <bottom style="thin"/>
    </border>
    <border>
      <left style="dotted"/>
      <right style="thin"/>
      <top>
        <color indexed="63"/>
      </top>
      <bottom style="dotted"/>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medium"/>
      <top>
        <color indexed="63"/>
      </top>
      <bottom style="medium"/>
    </border>
    <border>
      <left style="medium"/>
      <right>
        <color indexed="63"/>
      </right>
      <top style="thin"/>
      <bottom style="medium"/>
    </border>
    <border>
      <left style="thin"/>
      <right style="medium"/>
      <top style="thin"/>
      <bottom style="medium"/>
    </border>
    <border>
      <left style="thin"/>
      <right style="hair"/>
      <top style="thin"/>
      <bottom style="hair"/>
    </border>
    <border>
      <left style="hair"/>
      <right>
        <color indexed="63"/>
      </right>
      <top style="thin"/>
      <bottom style="hair"/>
    </border>
    <border>
      <left>
        <color indexed="63"/>
      </left>
      <right>
        <color indexed="63"/>
      </right>
      <top style="thin"/>
      <bottom style="thin"/>
    </border>
    <border>
      <left style="thin"/>
      <right style="hair"/>
      <top style="hair"/>
      <bottom style="hair"/>
    </border>
    <border>
      <left style="hair"/>
      <right>
        <color indexed="63"/>
      </right>
      <top style="hair"/>
      <bottom style="hair"/>
    </border>
    <border>
      <left style="thin"/>
      <right style="hair"/>
      <top style="hair"/>
      <bottom style="thin"/>
    </border>
    <border>
      <left style="hair"/>
      <right>
        <color indexed="63"/>
      </right>
      <top style="hair"/>
      <bottom style="thin"/>
    </border>
    <border>
      <left>
        <color indexed="63"/>
      </left>
      <right style="hair"/>
      <top style="thin"/>
      <bottom style="thin"/>
    </border>
    <border>
      <left style="thin"/>
      <right style="hair"/>
      <top style="dotted"/>
      <bottom style="dotted"/>
    </border>
    <border>
      <left style="hair"/>
      <right style="thin"/>
      <top style="dotted"/>
      <bottom style="dotted"/>
    </border>
    <border>
      <left style="thin"/>
      <right style="hair"/>
      <top style="thin"/>
      <bottom style="dotted"/>
    </border>
    <border>
      <left style="hair"/>
      <right style="thin"/>
      <top style="thin"/>
      <bottom style="dotted"/>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dotted"/>
      <top style="thin"/>
      <bottom style="dotted"/>
    </border>
    <border>
      <left>
        <color indexed="63"/>
      </left>
      <right style="dotted"/>
      <top style="dotted"/>
      <bottom style="dotted"/>
    </border>
    <border>
      <left>
        <color indexed="63"/>
      </left>
      <right style="dotted"/>
      <top style="dotted"/>
      <bottom style="thin"/>
    </border>
    <border>
      <left>
        <color indexed="63"/>
      </left>
      <right>
        <color indexed="63"/>
      </right>
      <top style="dotted"/>
      <bottom style="thin"/>
    </border>
    <border>
      <left style="dotted"/>
      <right style="hair"/>
      <top style="thin"/>
      <bottom style="dotted"/>
    </border>
    <border>
      <left>
        <color indexed="63"/>
      </left>
      <right style="hair"/>
      <top style="dotted"/>
      <bottom style="dotted"/>
    </border>
    <border>
      <left>
        <color indexed="63"/>
      </left>
      <right style="hair"/>
      <top style="dotted"/>
      <bottom style="thin"/>
    </border>
    <border>
      <left style="dotted"/>
      <right>
        <color indexed="63"/>
      </right>
      <top style="dotted"/>
      <bottom style="dotted"/>
    </border>
    <border>
      <left style="hair"/>
      <right>
        <color indexed="63"/>
      </right>
      <top style="thin"/>
      <bottom style="thin"/>
    </border>
    <border>
      <left style="medium"/>
      <right style="thin"/>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578">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horizontal="left"/>
    </xf>
    <xf numFmtId="0" fontId="5" fillId="0" borderId="5" xfId="0" applyFont="1" applyBorder="1" applyAlignment="1">
      <alignment vertical="center"/>
    </xf>
    <xf numFmtId="0" fontId="10" fillId="0" borderId="0" xfId="0" applyFont="1" applyBorder="1" applyAlignment="1">
      <alignment horizontal="center" vertical="center"/>
    </xf>
    <xf numFmtId="0" fontId="5" fillId="0" borderId="6" xfId="0" applyFont="1" applyBorder="1" applyAlignment="1">
      <alignment horizontal="left"/>
    </xf>
    <xf numFmtId="0" fontId="5" fillId="0" borderId="5" xfId="0" applyFont="1" applyBorder="1" applyAlignment="1">
      <alignment vertical="top"/>
    </xf>
    <xf numFmtId="0" fontId="11" fillId="0" borderId="0" xfId="0" applyFont="1" applyBorder="1" applyAlignment="1">
      <alignment vertical="top"/>
    </xf>
    <xf numFmtId="0" fontId="5" fillId="0" borderId="0" xfId="0" applyFont="1" applyBorder="1" applyAlignment="1">
      <alignment vertical="top"/>
    </xf>
    <xf numFmtId="0" fontId="5" fillId="0" borderId="0" xfId="0" applyFont="1" applyBorder="1" applyAlignment="1">
      <alignment horizontal="center" vertical="top"/>
    </xf>
    <xf numFmtId="0" fontId="5" fillId="0" borderId="6" xfId="0" applyFont="1" applyBorder="1" applyAlignment="1">
      <alignment vertical="top"/>
    </xf>
    <xf numFmtId="0" fontId="5" fillId="0" borderId="6" xfId="0" applyFont="1" applyBorder="1" applyAlignment="1">
      <alignment vertical="center"/>
    </xf>
    <xf numFmtId="0" fontId="11" fillId="0" borderId="0" xfId="0" applyFont="1" applyBorder="1" applyAlignment="1">
      <alignment vertical="center"/>
    </xf>
    <xf numFmtId="0" fontId="5" fillId="0" borderId="0" xfId="0" applyFont="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0" fontId="7" fillId="0" borderId="0" xfId="0" applyFont="1" applyAlignment="1">
      <alignment vertical="center"/>
    </xf>
    <xf numFmtId="0" fontId="13" fillId="0" borderId="0" xfId="0" applyFont="1" applyAlignment="1">
      <alignment vertical="center"/>
    </xf>
    <xf numFmtId="49" fontId="5" fillId="0" borderId="0" xfId="0" applyNumberFormat="1" applyFont="1" applyBorder="1" applyAlignment="1">
      <alignment vertical="center"/>
    </xf>
    <xf numFmtId="0" fontId="0" fillId="0" borderId="0" xfId="0" applyAlignment="1">
      <alignment vertical="center"/>
    </xf>
    <xf numFmtId="0" fontId="15"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vertical="center"/>
    </xf>
    <xf numFmtId="0" fontId="6" fillId="0" borderId="0" xfId="0" applyFont="1" applyAlignment="1">
      <alignment horizontal="left" vertical="center"/>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9" xfId="0" applyFont="1" applyBorder="1" applyAlignment="1">
      <alignment horizontal="left" vertical="center" shrinkToFit="1"/>
    </xf>
    <xf numFmtId="0" fontId="1" fillId="0" borderId="11" xfId="0" applyFont="1" applyBorder="1" applyAlignment="1">
      <alignment horizontal="center" vertical="center" shrinkToFit="1"/>
    </xf>
    <xf numFmtId="0" fontId="1" fillId="0" borderId="11" xfId="0" applyFont="1" applyBorder="1" applyAlignment="1">
      <alignment horizontal="left" vertical="center" shrinkToFit="1"/>
    </xf>
    <xf numFmtId="0" fontId="1" fillId="0" borderId="0" xfId="0" applyNumberFormat="1" applyFont="1" applyAlignment="1">
      <alignment/>
    </xf>
    <xf numFmtId="0" fontId="1" fillId="0" borderId="0" xfId="0" applyFont="1" applyAlignment="1">
      <alignment/>
    </xf>
    <xf numFmtId="0" fontId="1" fillId="0" borderId="12" xfId="0" applyNumberFormat="1" applyFont="1" applyAlignment="1">
      <alignment horizontal="center"/>
    </xf>
    <xf numFmtId="0" fontId="1" fillId="0" borderId="12" xfId="0" applyNumberFormat="1" applyFont="1" applyAlignment="1">
      <alignment/>
    </xf>
    <xf numFmtId="178" fontId="1" fillId="0" borderId="12" xfId="0" applyNumberFormat="1" applyFont="1" applyAlignment="1">
      <alignment/>
    </xf>
    <xf numFmtId="0" fontId="1" fillId="0" borderId="12" xfId="0" applyNumberFormat="1" applyFont="1" applyAlignment="1">
      <alignment horizontal="left"/>
    </xf>
    <xf numFmtId="0" fontId="1" fillId="0" borderId="13" xfId="0" applyNumberFormat="1" applyFont="1" applyBorder="1" applyAlignment="1">
      <alignment horizontal="left"/>
    </xf>
    <xf numFmtId="0" fontId="1" fillId="0" borderId="13" xfId="0" applyNumberFormat="1" applyFont="1" applyBorder="1" applyAlignment="1">
      <alignment/>
    </xf>
    <xf numFmtId="178" fontId="1" fillId="0" borderId="13" xfId="0" applyNumberFormat="1" applyFont="1" applyBorder="1" applyAlignment="1">
      <alignment/>
    </xf>
    <xf numFmtId="2" fontId="1" fillId="0" borderId="13" xfId="0" applyNumberFormat="1" applyFont="1" applyBorder="1" applyAlignment="1">
      <alignment/>
    </xf>
    <xf numFmtId="0" fontId="1" fillId="0" borderId="0" xfId="0" applyNumberFormat="1" applyFont="1" applyBorder="1" applyAlignment="1">
      <alignment/>
    </xf>
    <xf numFmtId="0" fontId="1" fillId="0" borderId="0" xfId="0" applyFont="1" applyBorder="1" applyAlignment="1">
      <alignment/>
    </xf>
    <xf numFmtId="178" fontId="1" fillId="0" borderId="14" xfId="0" applyNumberFormat="1" applyFont="1" applyBorder="1" applyAlignment="1">
      <alignment/>
    </xf>
    <xf numFmtId="0" fontId="1" fillId="0" borderId="13" xfId="0" applyNumberFormat="1" applyFont="1" applyBorder="1" applyAlignment="1">
      <alignment horizontal="center"/>
    </xf>
    <xf numFmtId="0" fontId="1" fillId="0" borderId="2" xfId="0" applyFont="1" applyBorder="1" applyAlignment="1">
      <alignment vertical="center"/>
    </xf>
    <xf numFmtId="0" fontId="1" fillId="0" borderId="7" xfId="0" applyFont="1" applyBorder="1" applyAlignment="1">
      <alignment horizontal="center" vertical="center"/>
    </xf>
    <xf numFmtId="0" fontId="1" fillId="0" borderId="5" xfId="0" applyFont="1" applyBorder="1" applyAlignment="1">
      <alignment horizontal="left" vertical="center"/>
    </xf>
    <xf numFmtId="0" fontId="1" fillId="0" borderId="5" xfId="0" applyFont="1" applyBorder="1" applyAlignment="1">
      <alignment horizontal="center" vertical="center"/>
    </xf>
    <xf numFmtId="0" fontId="5" fillId="0" borderId="0" xfId="0" applyFont="1" applyAlignment="1">
      <alignment/>
    </xf>
    <xf numFmtId="0" fontId="5" fillId="0" borderId="0" xfId="0" applyFont="1" applyAlignment="1" applyProtection="1">
      <alignment horizontal="center"/>
      <protection/>
    </xf>
    <xf numFmtId="0" fontId="5" fillId="0" borderId="1" xfId="0" applyFont="1" applyBorder="1" applyAlignment="1" applyProtection="1">
      <alignment/>
      <protection/>
    </xf>
    <xf numFmtId="0" fontId="5" fillId="0" borderId="13" xfId="0" applyFont="1" applyBorder="1" applyAlignment="1" applyProtection="1">
      <alignment horizontal="center"/>
      <protection/>
    </xf>
    <xf numFmtId="0" fontId="5" fillId="0" borderId="13" xfId="0" applyFont="1" applyBorder="1" applyAlignment="1" applyProtection="1">
      <alignment horizontal="center" vertical="center" shrinkToFit="1"/>
      <protection/>
    </xf>
    <xf numFmtId="0" fontId="5" fillId="0" borderId="13" xfId="0" applyFont="1" applyBorder="1" applyAlignment="1" applyProtection="1">
      <alignment/>
      <protection/>
    </xf>
    <xf numFmtId="178" fontId="5" fillId="0" borderId="13" xfId="0" applyNumberFormat="1" applyFont="1" applyBorder="1" applyAlignment="1" applyProtection="1">
      <alignment/>
      <protection/>
    </xf>
    <xf numFmtId="0" fontId="0" fillId="0" borderId="0" xfId="0" applyFont="1" applyAlignment="1">
      <alignment vertical="center"/>
    </xf>
    <xf numFmtId="0" fontId="7" fillId="0" borderId="5" xfId="0" applyFont="1" applyBorder="1" applyAlignment="1">
      <alignmen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5" fillId="0" borderId="0" xfId="0" applyFont="1" applyAlignment="1">
      <alignment horizontal="left" vertical="center"/>
    </xf>
    <xf numFmtId="49" fontId="5" fillId="0" borderId="0" xfId="0" applyNumberFormat="1" applyFont="1" applyAlignment="1">
      <alignment vertical="center"/>
    </xf>
    <xf numFmtId="0" fontId="22" fillId="0" borderId="0" xfId="0" applyFont="1" applyAlignment="1">
      <alignment vertical="center"/>
    </xf>
    <xf numFmtId="0" fontId="5" fillId="0" borderId="1" xfId="0" applyFont="1" applyBorder="1" applyAlignment="1" applyProtection="1">
      <alignment horizontal="left"/>
      <protection/>
    </xf>
    <xf numFmtId="0" fontId="5" fillId="0" borderId="0" xfId="0" applyFont="1" applyAlignment="1">
      <alignment vertical="top"/>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38" fontId="7" fillId="0" borderId="17" xfId="16" applyFont="1" applyBorder="1" applyAlignment="1">
      <alignment horizontal="right" vertical="center" shrinkToFit="1"/>
    </xf>
    <xf numFmtId="176" fontId="7" fillId="0" borderId="18" xfId="16" applyNumberFormat="1" applyFont="1" applyBorder="1" applyAlignment="1">
      <alignment horizontal="right" vertical="center" shrinkToFit="1"/>
    </xf>
    <xf numFmtId="38" fontId="7" fillId="0" borderId="19" xfId="16" applyFont="1" applyBorder="1" applyAlignment="1">
      <alignment horizontal="right" vertical="center" shrinkToFit="1"/>
    </xf>
    <xf numFmtId="176" fontId="7" fillId="0" borderId="20" xfId="16" applyNumberFormat="1" applyFont="1" applyBorder="1" applyAlignment="1">
      <alignment horizontal="right" vertical="center" shrinkToFit="1"/>
    </xf>
    <xf numFmtId="40" fontId="7" fillId="0" borderId="18" xfId="16" applyNumberFormat="1" applyFont="1" applyBorder="1" applyAlignment="1">
      <alignment horizontal="right" vertical="center" shrinkToFit="1"/>
    </xf>
    <xf numFmtId="40" fontId="7" fillId="0" borderId="20" xfId="16" applyNumberFormat="1" applyFont="1" applyBorder="1" applyAlignment="1">
      <alignment horizontal="right" vertical="center" shrinkToFit="1"/>
    </xf>
    <xf numFmtId="0" fontId="1" fillId="0" borderId="10" xfId="0" applyFont="1" applyBorder="1" applyAlignment="1">
      <alignment horizontal="center" vertical="center"/>
    </xf>
    <xf numFmtId="0" fontId="1" fillId="0" borderId="15" xfId="0" applyFont="1" applyBorder="1" applyAlignment="1">
      <alignment horizontal="distributed" vertical="center"/>
    </xf>
    <xf numFmtId="0" fontId="1" fillId="0" borderId="16" xfId="0" applyFont="1" applyBorder="1" applyAlignment="1">
      <alignment horizontal="distributed" vertical="center"/>
    </xf>
    <xf numFmtId="38" fontId="7" fillId="0" borderId="17" xfId="16" applyFont="1" applyBorder="1" applyAlignment="1">
      <alignment horizontal="right" vertical="center"/>
    </xf>
    <xf numFmtId="176" fontId="7" fillId="0" borderId="18" xfId="16" applyNumberFormat="1" applyFont="1" applyBorder="1" applyAlignment="1">
      <alignment horizontal="right" vertical="center"/>
    </xf>
    <xf numFmtId="38" fontId="7" fillId="0" borderId="19" xfId="16" applyFont="1" applyBorder="1" applyAlignment="1">
      <alignment horizontal="right" vertical="center"/>
    </xf>
    <xf numFmtId="176" fontId="7" fillId="0" borderId="20" xfId="16" applyNumberFormat="1" applyFont="1" applyBorder="1" applyAlignment="1">
      <alignment horizontal="right" vertical="center"/>
    </xf>
    <xf numFmtId="38" fontId="7" fillId="0" borderId="19" xfId="16" applyFont="1" applyBorder="1" applyAlignment="1">
      <alignment vertical="center"/>
    </xf>
    <xf numFmtId="176" fontId="7" fillId="0" borderId="20" xfId="16" applyNumberFormat="1" applyFont="1" applyBorder="1" applyAlignment="1">
      <alignment vertical="center"/>
    </xf>
    <xf numFmtId="38" fontId="7" fillId="0" borderId="17" xfId="16" applyFont="1" applyBorder="1" applyAlignment="1">
      <alignmen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176" fontId="7" fillId="0" borderId="18" xfId="16" applyNumberFormat="1" applyFont="1" applyBorder="1" applyAlignment="1">
      <alignment vertical="center"/>
    </xf>
    <xf numFmtId="40" fontId="7" fillId="0" borderId="18" xfId="16" applyNumberFormat="1" applyFont="1" applyBorder="1" applyAlignment="1">
      <alignment vertical="center"/>
    </xf>
    <xf numFmtId="40" fontId="7" fillId="0" borderId="20" xfId="16" applyNumberFormat="1" applyFont="1" applyBorder="1" applyAlignment="1">
      <alignment vertical="center"/>
    </xf>
    <xf numFmtId="0" fontId="26" fillId="0" borderId="0" xfId="0" applyFont="1" applyAlignment="1">
      <alignment horizontal="center" vertical="center"/>
    </xf>
    <xf numFmtId="0" fontId="25" fillId="0" borderId="0" xfId="0" applyFont="1" applyAlignment="1">
      <alignment vertical="center"/>
    </xf>
    <xf numFmtId="0" fontId="27" fillId="0" borderId="0" xfId="0" applyFont="1" applyAlignment="1">
      <alignment vertical="center"/>
    </xf>
    <xf numFmtId="0" fontId="12" fillId="0" borderId="0" xfId="0" applyFont="1" applyAlignment="1">
      <alignment vertical="center"/>
    </xf>
    <xf numFmtId="0" fontId="12" fillId="0" borderId="0" xfId="0" applyFont="1" applyAlignment="1">
      <alignment/>
    </xf>
    <xf numFmtId="0" fontId="1" fillId="0" borderId="15"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5" fillId="0" borderId="13" xfId="0" applyFont="1" applyBorder="1" applyAlignment="1">
      <alignment vertical="center"/>
    </xf>
    <xf numFmtId="0" fontId="0" fillId="0" borderId="0" xfId="0" applyFont="1" applyAlignment="1">
      <alignment/>
    </xf>
    <xf numFmtId="0" fontId="5" fillId="0" borderId="0" xfId="0" applyFont="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1" fillId="0" borderId="21" xfId="0" applyFont="1" applyFill="1" applyBorder="1" applyAlignment="1">
      <alignment horizontal="distributed" vertical="center"/>
    </xf>
    <xf numFmtId="0" fontId="15" fillId="0" borderId="0" xfId="0" applyFont="1" applyFill="1" applyAlignment="1">
      <alignment horizontal="left" vertical="center"/>
    </xf>
    <xf numFmtId="0" fontId="1" fillId="0" borderId="22" xfId="0" applyNumberFormat="1" applyFont="1" applyFill="1" applyAlignment="1">
      <alignment vertical="center"/>
    </xf>
    <xf numFmtId="3" fontId="1" fillId="0" borderId="23" xfId="0" applyNumberFormat="1" applyFont="1" applyFill="1" applyAlignment="1">
      <alignment vertical="center"/>
    </xf>
    <xf numFmtId="0" fontId="1" fillId="0" borderId="24" xfId="0" applyFont="1" applyFill="1" applyAlignment="1">
      <alignment vertical="center"/>
    </xf>
    <xf numFmtId="0" fontId="1" fillId="0" borderId="15" xfId="0" applyFont="1" applyFill="1" applyBorder="1" applyAlignment="1">
      <alignment horizontal="center" vertical="center"/>
    </xf>
    <xf numFmtId="0" fontId="1" fillId="0" borderId="25" xfId="0" applyFont="1" applyFill="1" applyBorder="1" applyAlignment="1">
      <alignment horizontal="center" vertical="center"/>
    </xf>
    <xf numFmtId="0" fontId="0" fillId="0" borderId="0" xfId="0" applyFont="1" applyFill="1" applyAlignment="1">
      <alignment vertical="center"/>
    </xf>
    <xf numFmtId="0" fontId="1" fillId="0" borderId="26" xfId="0" applyNumberFormat="1" applyFont="1" applyFill="1" applyAlignment="1">
      <alignment vertical="center"/>
    </xf>
    <xf numFmtId="0" fontId="1" fillId="0" borderId="26" xfId="0" applyFont="1" applyFill="1" applyAlignment="1">
      <alignment vertical="center"/>
    </xf>
    <xf numFmtId="0" fontId="1" fillId="0" borderId="0" xfId="0" applyFont="1" applyFill="1" applyBorder="1" applyAlignment="1">
      <alignment horizontal="distributed" vertical="center"/>
    </xf>
    <xf numFmtId="38" fontId="1" fillId="0" borderId="17" xfId="16" applyFont="1" applyFill="1" applyBorder="1" applyAlignment="1">
      <alignment vertical="center"/>
    </xf>
    <xf numFmtId="38" fontId="1" fillId="0" borderId="27" xfId="16" applyFont="1" applyFill="1" applyBorder="1" applyAlignment="1">
      <alignment vertical="center"/>
    </xf>
    <xf numFmtId="178" fontId="1" fillId="0" borderId="27" xfId="0" applyNumberFormat="1" applyFont="1" applyFill="1" applyBorder="1" applyAlignment="1">
      <alignment horizontal="right" vertical="center"/>
    </xf>
    <xf numFmtId="0" fontId="1" fillId="0" borderId="27" xfId="0" applyNumberFormat="1" applyFont="1" applyFill="1" applyBorder="1" applyAlignment="1">
      <alignment horizontal="right" vertical="center"/>
    </xf>
    <xf numFmtId="0" fontId="1" fillId="0" borderId="18" xfId="0" applyNumberFormat="1" applyFont="1" applyFill="1" applyBorder="1" applyAlignment="1">
      <alignment horizontal="right" vertical="center"/>
    </xf>
    <xf numFmtId="38" fontId="1" fillId="0" borderId="17" xfId="16" applyFont="1" applyFill="1" applyBorder="1" applyAlignment="1">
      <alignment horizontal="right" vertical="center" shrinkToFit="1"/>
    </xf>
    <xf numFmtId="38" fontId="1" fillId="0" borderId="27" xfId="16" applyFont="1" applyFill="1" applyBorder="1" applyAlignment="1">
      <alignment horizontal="right" vertical="center" shrinkToFit="1"/>
    </xf>
    <xf numFmtId="178" fontId="1" fillId="0" borderId="18" xfId="0" applyNumberFormat="1" applyFont="1" applyFill="1" applyBorder="1" applyAlignment="1">
      <alignment horizontal="right" vertical="center"/>
    </xf>
    <xf numFmtId="0" fontId="1" fillId="0" borderId="23" xfId="0" applyNumberFormat="1" applyFont="1" applyFill="1" applyAlignment="1">
      <alignment horizontal="center" vertical="center"/>
    </xf>
    <xf numFmtId="0" fontId="1" fillId="0" borderId="28" xfId="0" applyNumberFormat="1" applyFont="1" applyFill="1" applyBorder="1" applyAlignment="1">
      <alignment horizontal="center" vertical="center"/>
    </xf>
    <xf numFmtId="0" fontId="1" fillId="0" borderId="5" xfId="0" applyFont="1" applyFill="1" applyBorder="1" applyAlignment="1">
      <alignment horizontal="right" vertical="center"/>
    </xf>
    <xf numFmtId="0" fontId="1" fillId="0" borderId="0" xfId="0" applyFont="1" applyFill="1" applyBorder="1" applyAlignment="1">
      <alignment horizontal="right" vertical="center"/>
    </xf>
    <xf numFmtId="38" fontId="1" fillId="0" borderId="29" xfId="16" applyFont="1" applyFill="1" applyBorder="1" applyAlignment="1">
      <alignment vertical="center"/>
    </xf>
    <xf numFmtId="178" fontId="1" fillId="0" borderId="29" xfId="0" applyNumberFormat="1" applyFont="1" applyFill="1" applyBorder="1" applyAlignment="1">
      <alignment horizontal="right" vertical="center"/>
    </xf>
    <xf numFmtId="0" fontId="1" fillId="0" borderId="29" xfId="0" applyNumberFormat="1" applyFont="1" applyFill="1" applyBorder="1" applyAlignment="1">
      <alignment horizontal="center" vertical="center"/>
    </xf>
    <xf numFmtId="0" fontId="1" fillId="0" borderId="20" xfId="0" applyFont="1" applyFill="1" applyBorder="1" applyAlignment="1">
      <alignment horizontal="right" vertical="center"/>
    </xf>
    <xf numFmtId="38" fontId="1" fillId="0" borderId="19" xfId="16" applyFont="1" applyFill="1" applyBorder="1" applyAlignment="1">
      <alignment horizontal="right" vertical="center"/>
    </xf>
    <xf numFmtId="38" fontId="1" fillId="0" borderId="29" xfId="16" applyFont="1" applyFill="1" applyBorder="1" applyAlignment="1">
      <alignment horizontal="right" vertical="center"/>
    </xf>
    <xf numFmtId="178" fontId="1" fillId="0" borderId="20" xfId="0" applyNumberFormat="1" applyFont="1" applyFill="1" applyBorder="1" applyAlignment="1">
      <alignment horizontal="right" vertical="center"/>
    </xf>
    <xf numFmtId="0" fontId="1" fillId="0" borderId="13" xfId="0" applyNumberFormat="1" applyFont="1" applyFill="1" applyBorder="1" applyAlignment="1">
      <alignment horizontal="center" vertical="center"/>
    </xf>
    <xf numFmtId="0" fontId="1" fillId="0" borderId="0" xfId="0" applyFont="1" applyFill="1" applyBorder="1" applyAlignment="1">
      <alignment vertical="center"/>
    </xf>
    <xf numFmtId="0" fontId="1" fillId="0" borderId="29" xfId="0" applyNumberFormat="1" applyFont="1" applyFill="1" applyBorder="1" applyAlignment="1">
      <alignment horizontal="right" vertical="center"/>
    </xf>
    <xf numFmtId="3" fontId="1" fillId="0" borderId="11" xfId="0" applyNumberFormat="1" applyFont="1" applyFill="1" applyBorder="1" applyAlignment="1">
      <alignment vertical="center"/>
    </xf>
    <xf numFmtId="0" fontId="1" fillId="0" borderId="6" xfId="0" applyFont="1" applyFill="1" applyBorder="1" applyAlignment="1">
      <alignment horizontal="right" vertical="center"/>
    </xf>
    <xf numFmtId="0" fontId="1" fillId="0" borderId="0" xfId="0" applyNumberFormat="1" applyFont="1" applyFill="1" applyBorder="1" applyAlignment="1">
      <alignment horizontal="right" vertical="center"/>
    </xf>
    <xf numFmtId="0" fontId="1" fillId="0" borderId="20" xfId="0" applyNumberFormat="1" applyFont="1" applyFill="1" applyBorder="1" applyAlignment="1">
      <alignment horizontal="right" vertical="center"/>
    </xf>
    <xf numFmtId="0" fontId="1" fillId="0" borderId="5" xfId="0" applyFont="1" applyFill="1" applyBorder="1" applyAlignment="1">
      <alignment horizontal="distributed" vertical="center" wrapText="1"/>
    </xf>
    <xf numFmtId="0" fontId="7" fillId="0" borderId="0" xfId="0" applyFont="1" applyFill="1" applyBorder="1" applyAlignment="1">
      <alignment horizontal="distributed" vertical="center" wrapText="1" shrinkToFit="1"/>
    </xf>
    <xf numFmtId="0" fontId="1" fillId="0" borderId="5" xfId="0" applyNumberFormat="1" applyFont="1" applyFill="1" applyBorder="1" applyAlignment="1">
      <alignment horizontal="right" vertical="center"/>
    </xf>
    <xf numFmtId="0" fontId="1" fillId="0" borderId="5" xfId="0" applyFont="1" applyFill="1" applyBorder="1" applyAlignment="1">
      <alignment vertical="center" shrinkToFit="1"/>
    </xf>
    <xf numFmtId="38" fontId="1" fillId="0" borderId="30" xfId="16" applyFont="1" applyFill="1" applyBorder="1" applyAlignment="1">
      <alignment horizontal="right" vertical="center"/>
    </xf>
    <xf numFmtId="2" fontId="1" fillId="0" borderId="30" xfId="0" applyNumberFormat="1" applyFont="1" applyFill="1" applyBorder="1" applyAlignment="1">
      <alignment horizontal="right" vertical="center"/>
    </xf>
    <xf numFmtId="0" fontId="1" fillId="0" borderId="30" xfId="0" applyNumberFormat="1" applyFont="1" applyFill="1" applyBorder="1" applyAlignment="1">
      <alignment horizontal="right" vertical="center"/>
    </xf>
    <xf numFmtId="0" fontId="1" fillId="0" borderId="31" xfId="0" applyFont="1" applyFill="1" applyBorder="1" applyAlignment="1">
      <alignment horizontal="right" vertical="center"/>
    </xf>
    <xf numFmtId="2" fontId="1" fillId="0" borderId="31" xfId="0" applyNumberFormat="1" applyFont="1" applyFill="1" applyBorder="1" applyAlignment="1">
      <alignment horizontal="right" vertical="center"/>
    </xf>
    <xf numFmtId="38" fontId="1" fillId="0" borderId="32" xfId="16" applyFont="1" applyFill="1" applyBorder="1" applyAlignment="1">
      <alignment horizontal="right" vertical="center"/>
    </xf>
    <xf numFmtId="38" fontId="1" fillId="0" borderId="33" xfId="16" applyFont="1" applyFill="1" applyBorder="1" applyAlignment="1">
      <alignment horizontal="right" vertical="center"/>
    </xf>
    <xf numFmtId="2" fontId="1" fillId="0" borderId="34" xfId="0" applyNumberFormat="1" applyFont="1" applyFill="1" applyBorder="1" applyAlignment="1">
      <alignment horizontal="right" vertical="center"/>
    </xf>
    <xf numFmtId="0" fontId="1" fillId="0" borderId="34" xfId="0" applyNumberFormat="1" applyFont="1" applyFill="1" applyBorder="1" applyAlignment="1">
      <alignment horizontal="right" vertical="center"/>
    </xf>
    <xf numFmtId="0" fontId="1" fillId="0" borderId="35" xfId="0" applyFont="1" applyFill="1" applyBorder="1" applyAlignment="1">
      <alignment horizontal="right" vertical="center"/>
    </xf>
    <xf numFmtId="49" fontId="1" fillId="0" borderId="32" xfId="0" applyNumberFormat="1" applyFont="1" applyFill="1" applyBorder="1" applyAlignment="1">
      <alignment horizontal="right" vertical="center"/>
    </xf>
    <xf numFmtId="0" fontId="1" fillId="0" borderId="33" xfId="0" applyNumberFormat="1" applyFont="1" applyFill="1" applyBorder="1" applyAlignment="1">
      <alignment horizontal="right" vertical="center"/>
    </xf>
    <xf numFmtId="0" fontId="1" fillId="0" borderId="0" xfId="0" applyFont="1" applyFill="1" applyBorder="1" applyAlignment="1">
      <alignment vertical="center" shrinkToFit="1"/>
    </xf>
    <xf numFmtId="38" fontId="1" fillId="0" borderId="0" xfId="16" applyFont="1" applyFill="1" applyBorder="1" applyAlignment="1">
      <alignment horizontal="right" vertical="center"/>
    </xf>
    <xf numFmtId="49" fontId="1" fillId="0" borderId="0" xfId="0" applyNumberFormat="1" applyFont="1" applyFill="1" applyBorder="1" applyAlignment="1">
      <alignment horizontal="right" vertical="center"/>
    </xf>
    <xf numFmtId="3" fontId="1" fillId="0" borderId="10" xfId="0" applyNumberFormat="1"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1" fillId="0" borderId="25" xfId="0" applyFont="1" applyFill="1" applyBorder="1" applyAlignment="1">
      <alignment horizontal="center" vertical="center" shrinkToFit="1"/>
    </xf>
    <xf numFmtId="0" fontId="1" fillId="0" borderId="0" xfId="0" applyFont="1" applyFill="1" applyAlignment="1">
      <alignment horizontal="center" vertical="center" shrinkToFit="1"/>
    </xf>
    <xf numFmtId="38" fontId="7" fillId="0" borderId="36" xfId="16" applyFont="1" applyFill="1" applyBorder="1" applyAlignment="1">
      <alignment horizontal="right" vertical="center"/>
    </xf>
    <xf numFmtId="38" fontId="7" fillId="0" borderId="37" xfId="16" applyFont="1" applyFill="1" applyBorder="1" applyAlignment="1">
      <alignment horizontal="right" vertical="center"/>
    </xf>
    <xf numFmtId="38" fontId="7" fillId="0" borderId="21" xfId="16" applyFont="1" applyFill="1" applyBorder="1" applyAlignment="1">
      <alignment horizontal="right" vertical="center"/>
    </xf>
    <xf numFmtId="177" fontId="7" fillId="0" borderId="36" xfId="16" applyNumberFormat="1" applyFont="1" applyFill="1" applyBorder="1" applyAlignment="1">
      <alignment horizontal="right" vertical="center"/>
    </xf>
    <xf numFmtId="177" fontId="7" fillId="0" borderId="21" xfId="16" applyNumberFormat="1" applyFont="1" applyFill="1" applyBorder="1" applyAlignment="1">
      <alignment horizontal="right" vertical="center"/>
    </xf>
    <xf numFmtId="176" fontId="7" fillId="0" borderId="36" xfId="16" applyNumberFormat="1" applyFont="1" applyFill="1" applyBorder="1" applyAlignment="1">
      <alignment horizontal="right" vertical="center"/>
    </xf>
    <xf numFmtId="176" fontId="7" fillId="0" borderId="21" xfId="16" applyNumberFormat="1" applyFont="1" applyFill="1" applyBorder="1" applyAlignment="1">
      <alignment horizontal="right" vertical="center"/>
    </xf>
    <xf numFmtId="177" fontId="7" fillId="0" borderId="38" xfId="16" applyNumberFormat="1" applyFont="1" applyFill="1" applyBorder="1" applyAlignment="1">
      <alignment horizontal="right" vertical="center"/>
    </xf>
    <xf numFmtId="177" fontId="7" fillId="0" borderId="39" xfId="16" applyNumberFormat="1" applyFont="1" applyFill="1" applyBorder="1" applyAlignment="1">
      <alignment horizontal="right" vertical="center"/>
    </xf>
    <xf numFmtId="176" fontId="7" fillId="0" borderId="38" xfId="16" applyNumberFormat="1" applyFont="1" applyFill="1" applyBorder="1" applyAlignment="1">
      <alignment horizontal="right" vertical="center"/>
    </xf>
    <xf numFmtId="176" fontId="7" fillId="0" borderId="39" xfId="16" applyNumberFormat="1" applyFont="1" applyFill="1" applyBorder="1" applyAlignment="1">
      <alignment horizontal="right" vertical="center"/>
    </xf>
    <xf numFmtId="177" fontId="7" fillId="0" borderId="15" xfId="16" applyNumberFormat="1" applyFont="1" applyFill="1" applyBorder="1" applyAlignment="1">
      <alignment horizontal="right" vertical="center"/>
    </xf>
    <xf numFmtId="177" fontId="7" fillId="0" borderId="16" xfId="16" applyNumberFormat="1" applyFont="1" applyFill="1" applyBorder="1" applyAlignment="1">
      <alignment horizontal="right" vertical="center"/>
    </xf>
    <xf numFmtId="176" fontId="7" fillId="0" borderId="15" xfId="16" applyNumberFormat="1" applyFont="1" applyFill="1" applyBorder="1" applyAlignment="1">
      <alignment horizontal="right" vertical="center"/>
    </xf>
    <xf numFmtId="176" fontId="7" fillId="0" borderId="16" xfId="16" applyNumberFormat="1" applyFont="1" applyFill="1" applyBorder="1" applyAlignment="1">
      <alignment horizontal="right" vertical="center"/>
    </xf>
    <xf numFmtId="38" fontId="1" fillId="0" borderId="0" xfId="0" applyNumberFormat="1" applyFont="1" applyFill="1" applyAlignment="1">
      <alignment vertical="center"/>
    </xf>
    <xf numFmtId="0" fontId="1" fillId="0" borderId="13" xfId="0" applyFont="1" applyFill="1" applyBorder="1" applyAlignment="1">
      <alignment vertical="center"/>
    </xf>
    <xf numFmtId="0" fontId="1" fillId="0" borderId="40" xfId="0" applyFont="1" applyFill="1" applyBorder="1" applyAlignment="1">
      <alignment horizontal="center" vertical="center" shrinkToFit="1"/>
    </xf>
    <xf numFmtId="0" fontId="1" fillId="0" borderId="34" xfId="0" applyFont="1" applyFill="1" applyBorder="1" applyAlignment="1">
      <alignment horizontal="center" vertical="center" shrinkToFit="1"/>
    </xf>
    <xf numFmtId="0" fontId="1" fillId="0" borderId="41" xfId="0" applyFont="1" applyFill="1" applyBorder="1" applyAlignment="1">
      <alignment horizontal="center" vertical="center" shrinkToFit="1"/>
    </xf>
    <xf numFmtId="0" fontId="1" fillId="0" borderId="42" xfId="0" applyFont="1" applyFill="1" applyBorder="1" applyAlignment="1">
      <alignment horizontal="center" vertical="center" shrinkToFit="1"/>
    </xf>
    <xf numFmtId="0" fontId="1" fillId="0" borderId="43" xfId="0" applyFont="1" applyFill="1" applyBorder="1" applyAlignment="1">
      <alignment horizontal="center" vertical="center"/>
    </xf>
    <xf numFmtId="2" fontId="1" fillId="0" borderId="36" xfId="0" applyNumberFormat="1" applyFont="1" applyFill="1" applyBorder="1" applyAlignment="1">
      <alignment horizontal="center" vertical="center"/>
    </xf>
    <xf numFmtId="2" fontId="1" fillId="0" borderId="37" xfId="0" applyNumberFormat="1" applyFont="1" applyFill="1" applyBorder="1" applyAlignment="1">
      <alignment horizontal="center" vertical="center"/>
    </xf>
    <xf numFmtId="2" fontId="1" fillId="0" borderId="44" xfId="0" applyNumberFormat="1" applyFont="1" applyFill="1" applyBorder="1" applyAlignment="1">
      <alignment horizontal="center" vertical="center"/>
    </xf>
    <xf numFmtId="2" fontId="1" fillId="0" borderId="21" xfId="0" applyNumberFormat="1" applyFont="1" applyFill="1" applyBorder="1" applyAlignment="1">
      <alignment horizontal="center" vertical="center"/>
    </xf>
    <xf numFmtId="0" fontId="1" fillId="0" borderId="10" xfId="0" applyFont="1" applyFill="1" applyBorder="1" applyAlignment="1">
      <alignment horizontal="center" vertical="center"/>
    </xf>
    <xf numFmtId="2" fontId="1" fillId="0" borderId="15" xfId="0" applyNumberFormat="1" applyFont="1" applyFill="1" applyBorder="1" applyAlignment="1">
      <alignment horizontal="center" vertical="center"/>
    </xf>
    <xf numFmtId="2" fontId="1" fillId="0" borderId="25" xfId="0" applyNumberFormat="1" applyFont="1" applyFill="1" applyBorder="1" applyAlignment="1">
      <alignment horizontal="center" vertical="center"/>
    </xf>
    <xf numFmtId="2" fontId="1" fillId="0" borderId="45" xfId="0" applyNumberFormat="1" applyFont="1" applyFill="1" applyBorder="1" applyAlignment="1">
      <alignment horizontal="center" vertical="center"/>
    </xf>
    <xf numFmtId="2" fontId="1" fillId="0" borderId="16" xfId="0" applyNumberFormat="1" applyFont="1" applyFill="1" applyBorder="1" applyAlignment="1">
      <alignment horizontal="center" vertical="center"/>
    </xf>
    <xf numFmtId="0" fontId="0" fillId="0" borderId="0" xfId="0" applyFill="1" applyBorder="1" applyAlignment="1">
      <alignment vertical="center"/>
    </xf>
    <xf numFmtId="38" fontId="1" fillId="0" borderId="0" xfId="16" applyFont="1" applyFill="1" applyAlignment="1">
      <alignment vertical="center"/>
    </xf>
    <xf numFmtId="0" fontId="1" fillId="0" borderId="2" xfId="0" applyFont="1" applyFill="1" applyBorder="1" applyAlignment="1">
      <alignment vertical="center"/>
    </xf>
    <xf numFmtId="38" fontId="1" fillId="0" borderId="13" xfId="16" applyFont="1" applyFill="1" applyBorder="1" applyAlignment="1">
      <alignment horizontal="center" vertical="center"/>
    </xf>
    <xf numFmtId="0" fontId="1" fillId="0" borderId="0" xfId="0" applyFont="1" applyFill="1" applyAlignment="1">
      <alignment horizontal="center" vertical="center"/>
    </xf>
    <xf numFmtId="0" fontId="1" fillId="0" borderId="7" xfId="0" applyFont="1" applyFill="1" applyBorder="1" applyAlignment="1">
      <alignment horizontal="center" vertical="center"/>
    </xf>
    <xf numFmtId="0" fontId="1" fillId="0" borderId="15" xfId="0" applyFont="1" applyFill="1" applyBorder="1" applyAlignment="1">
      <alignment horizontal="distributed" vertical="center"/>
    </xf>
    <xf numFmtId="0" fontId="1" fillId="0" borderId="25" xfId="0" applyFont="1" applyFill="1" applyBorder="1" applyAlignment="1">
      <alignment horizontal="distributed" vertical="center"/>
    </xf>
    <xf numFmtId="0" fontId="1" fillId="0" borderId="16" xfId="0" applyFont="1" applyFill="1" applyBorder="1" applyAlignment="1">
      <alignment horizontal="distributed" vertical="center"/>
    </xf>
    <xf numFmtId="38" fontId="1" fillId="0" borderId="0" xfId="16" applyFont="1" applyFill="1" applyAlignment="1">
      <alignment horizontal="center" vertical="center"/>
    </xf>
    <xf numFmtId="0" fontId="1" fillId="0" borderId="5" xfId="0" applyFont="1" applyFill="1" applyBorder="1" applyAlignment="1">
      <alignment horizontal="center" vertical="center"/>
    </xf>
    <xf numFmtId="38" fontId="7" fillId="0" borderId="17" xfId="16" applyFont="1" applyFill="1" applyBorder="1" applyAlignment="1">
      <alignment vertical="center"/>
    </xf>
    <xf numFmtId="38" fontId="7" fillId="0" borderId="27" xfId="16" applyFont="1" applyFill="1" applyBorder="1" applyAlignment="1">
      <alignment vertical="center"/>
    </xf>
    <xf numFmtId="177" fontId="7" fillId="0" borderId="18" xfId="16" applyNumberFormat="1" applyFont="1" applyFill="1" applyBorder="1" applyAlignment="1">
      <alignment vertical="center"/>
    </xf>
    <xf numFmtId="176" fontId="7" fillId="0" borderId="17" xfId="16" applyNumberFormat="1" applyFont="1" applyFill="1" applyBorder="1" applyAlignment="1">
      <alignment vertical="center"/>
    </xf>
    <xf numFmtId="176" fontId="7" fillId="0" borderId="27" xfId="16" applyNumberFormat="1" applyFont="1" applyFill="1" applyBorder="1" applyAlignment="1">
      <alignment vertical="center"/>
    </xf>
    <xf numFmtId="179" fontId="7" fillId="0" borderId="18" xfId="16" applyNumberFormat="1" applyFont="1" applyFill="1" applyBorder="1" applyAlignment="1">
      <alignment vertical="center"/>
    </xf>
    <xf numFmtId="38" fontId="1" fillId="0" borderId="13" xfId="16" applyFont="1" applyFill="1" applyBorder="1" applyAlignment="1">
      <alignment vertical="center"/>
    </xf>
    <xf numFmtId="0" fontId="1" fillId="0" borderId="5" xfId="0" applyFont="1" applyFill="1" applyBorder="1" applyAlignment="1">
      <alignment vertical="center"/>
    </xf>
    <xf numFmtId="38" fontId="7" fillId="0" borderId="19" xfId="16" applyFont="1" applyFill="1" applyBorder="1" applyAlignment="1">
      <alignment vertical="center"/>
    </xf>
    <xf numFmtId="38" fontId="7" fillId="0" borderId="29" xfId="16" applyFont="1" applyFill="1" applyBorder="1" applyAlignment="1">
      <alignment vertical="center"/>
    </xf>
    <xf numFmtId="177" fontId="7" fillId="0" borderId="20" xfId="16" applyNumberFormat="1" applyFont="1" applyFill="1" applyBorder="1" applyAlignment="1">
      <alignment vertical="center"/>
    </xf>
    <xf numFmtId="176" fontId="7" fillId="0" borderId="19" xfId="16" applyNumberFormat="1" applyFont="1" applyFill="1" applyBorder="1" applyAlignment="1">
      <alignment vertical="center"/>
    </xf>
    <xf numFmtId="176" fontId="7" fillId="0" borderId="29" xfId="16" applyNumberFormat="1" applyFont="1" applyFill="1" applyBorder="1" applyAlignment="1">
      <alignment vertical="center"/>
    </xf>
    <xf numFmtId="176" fontId="7" fillId="0" borderId="20" xfId="16" applyNumberFormat="1" applyFont="1" applyFill="1" applyBorder="1" applyAlignment="1">
      <alignment vertical="center"/>
    </xf>
    <xf numFmtId="179" fontId="7" fillId="0" borderId="20" xfId="16" applyNumberFormat="1" applyFont="1" applyFill="1" applyBorder="1" applyAlignment="1">
      <alignment vertical="center"/>
    </xf>
    <xf numFmtId="38" fontId="7" fillId="0" borderId="30" xfId="16" applyFont="1" applyFill="1" applyBorder="1" applyAlignment="1">
      <alignment vertical="center"/>
    </xf>
    <xf numFmtId="177" fontId="7" fillId="0" borderId="31" xfId="16" applyNumberFormat="1" applyFont="1" applyFill="1" applyBorder="1" applyAlignment="1">
      <alignment vertical="center"/>
    </xf>
    <xf numFmtId="176" fontId="7" fillId="0" borderId="46" xfId="16" applyNumberFormat="1" applyFont="1" applyFill="1" applyBorder="1" applyAlignment="1">
      <alignment vertical="center"/>
    </xf>
    <xf numFmtId="176" fontId="7" fillId="0" borderId="30" xfId="16" applyNumberFormat="1" applyFont="1" applyFill="1" applyBorder="1" applyAlignment="1">
      <alignment vertical="center"/>
    </xf>
    <xf numFmtId="179" fontId="7" fillId="0" borderId="31" xfId="16" applyNumberFormat="1" applyFont="1" applyFill="1" applyBorder="1" applyAlignment="1">
      <alignment vertical="center"/>
    </xf>
    <xf numFmtId="38" fontId="1" fillId="0" borderId="0" xfId="16" applyFont="1" applyFill="1" applyBorder="1" applyAlignment="1">
      <alignment vertical="center"/>
    </xf>
    <xf numFmtId="0" fontId="1" fillId="0" borderId="0" xfId="0" applyFont="1" applyFill="1" applyAlignment="1">
      <alignment/>
    </xf>
    <xf numFmtId="0" fontId="0" fillId="0" borderId="0" xfId="0" applyFill="1" applyAlignment="1">
      <alignment/>
    </xf>
    <xf numFmtId="0" fontId="1" fillId="0" borderId="47" xfId="0" applyFont="1" applyFill="1" applyBorder="1" applyAlignment="1">
      <alignment horizontal="center" shrinkToFit="1"/>
    </xf>
    <xf numFmtId="0" fontId="1" fillId="0" borderId="48" xfId="0" applyFont="1" applyFill="1" applyBorder="1" applyAlignment="1">
      <alignment horizontal="center" shrinkToFit="1"/>
    </xf>
    <xf numFmtId="0" fontId="1" fillId="0" borderId="49" xfId="0" applyFont="1" applyFill="1" applyBorder="1" applyAlignment="1">
      <alignment horizontal="center" vertical="top" shrinkToFit="1"/>
    </xf>
    <xf numFmtId="0" fontId="1" fillId="0" borderId="30" xfId="0" applyFont="1" applyFill="1" applyBorder="1" applyAlignment="1">
      <alignment horizontal="center" vertical="top" shrinkToFit="1"/>
    </xf>
    <xf numFmtId="0" fontId="1" fillId="0" borderId="2" xfId="0" applyFont="1" applyFill="1" applyBorder="1" applyAlignment="1">
      <alignment horizontal="center" vertical="center" wrapText="1"/>
    </xf>
    <xf numFmtId="38" fontId="1" fillId="0" borderId="50" xfId="16" applyFont="1" applyFill="1" applyBorder="1" applyAlignment="1">
      <alignment vertical="center"/>
    </xf>
    <xf numFmtId="176" fontId="1" fillId="0" borderId="51" xfId="16" applyNumberFormat="1" applyFont="1" applyFill="1" applyBorder="1" applyAlignment="1">
      <alignment vertical="center" shrinkToFit="1"/>
    </xf>
    <xf numFmtId="178" fontId="1" fillId="0" borderId="27" xfId="0" applyNumberFormat="1" applyFont="1" applyFill="1" applyBorder="1" applyAlignment="1">
      <alignment vertical="center"/>
    </xf>
    <xf numFmtId="0" fontId="1" fillId="0" borderId="51" xfId="0" applyFont="1" applyFill="1" applyBorder="1" applyAlignment="1">
      <alignment horizontal="center" vertical="center" wrapText="1"/>
    </xf>
    <xf numFmtId="38" fontId="1" fillId="0" borderId="3" xfId="16" applyFont="1" applyFill="1" applyBorder="1" applyAlignment="1">
      <alignment horizontal="right" vertical="center"/>
    </xf>
    <xf numFmtId="49" fontId="23" fillId="0" borderId="5" xfId="0" applyNumberFormat="1" applyFont="1" applyFill="1" applyBorder="1" applyAlignment="1">
      <alignment horizontal="distributed" vertical="center"/>
    </xf>
    <xf numFmtId="38" fontId="1" fillId="0" borderId="52" xfId="16" applyFont="1" applyFill="1" applyBorder="1" applyAlignment="1">
      <alignment vertical="center"/>
    </xf>
    <xf numFmtId="176" fontId="1" fillId="0" borderId="29" xfId="16" applyNumberFormat="1" applyFont="1" applyFill="1" applyBorder="1" applyAlignment="1">
      <alignment vertical="center" shrinkToFit="1"/>
    </xf>
    <xf numFmtId="178" fontId="1" fillId="0" borderId="53" xfId="0" applyNumberFormat="1" applyFont="1" applyFill="1" applyBorder="1" applyAlignment="1">
      <alignment vertical="center"/>
    </xf>
    <xf numFmtId="49" fontId="23" fillId="0" borderId="54" xfId="0" applyNumberFormat="1" applyFont="1" applyFill="1" applyBorder="1" applyAlignment="1">
      <alignment horizontal="distributed" vertical="center"/>
    </xf>
    <xf numFmtId="49" fontId="18" fillId="0" borderId="54" xfId="0" applyNumberFormat="1" applyFont="1" applyFill="1" applyBorder="1" applyAlignment="1">
      <alignment horizontal="distributed" vertical="center"/>
    </xf>
    <xf numFmtId="49" fontId="18" fillId="0" borderId="7" xfId="0" applyNumberFormat="1" applyFont="1" applyFill="1" applyBorder="1" applyAlignment="1">
      <alignment horizontal="distributed" vertical="center"/>
    </xf>
    <xf numFmtId="38" fontId="1" fillId="0" borderId="55" xfId="16" applyFont="1" applyFill="1" applyBorder="1" applyAlignment="1">
      <alignment vertical="center"/>
    </xf>
    <xf numFmtId="176" fontId="1" fillId="0" borderId="30" xfId="16" applyNumberFormat="1" applyFont="1" applyFill="1" applyBorder="1" applyAlignment="1">
      <alignment vertical="center" shrinkToFit="1"/>
    </xf>
    <xf numFmtId="178" fontId="1" fillId="0" borderId="56" xfId="0" applyNumberFormat="1" applyFont="1" applyFill="1" applyBorder="1" applyAlignment="1">
      <alignment vertical="center"/>
    </xf>
    <xf numFmtId="38" fontId="1" fillId="0" borderId="1" xfId="16" applyFont="1" applyFill="1" applyBorder="1" applyAlignment="1">
      <alignment horizontal="right" vertical="center"/>
    </xf>
    <xf numFmtId="49" fontId="18" fillId="0" borderId="49" xfId="0" applyNumberFormat="1" applyFont="1" applyFill="1" applyBorder="1" applyAlignment="1">
      <alignment horizontal="distributed" vertical="center"/>
    </xf>
    <xf numFmtId="0" fontId="1" fillId="0" borderId="0" xfId="0" applyFont="1" applyFill="1" applyAlignment="1">
      <alignment horizontal="left" vertical="center"/>
    </xf>
    <xf numFmtId="0" fontId="1" fillId="0" borderId="0" xfId="0" applyFont="1" applyFill="1" applyAlignment="1">
      <alignment/>
    </xf>
    <xf numFmtId="0" fontId="1" fillId="0" borderId="1" xfId="0" applyFont="1" applyFill="1" applyBorder="1" applyAlignment="1">
      <alignment/>
    </xf>
    <xf numFmtId="0" fontId="1" fillId="0" borderId="21" xfId="0" applyFont="1" applyFill="1" applyBorder="1" applyAlignment="1">
      <alignment horizontal="center" vertical="center" shrinkToFit="1"/>
    </xf>
    <xf numFmtId="0" fontId="1" fillId="0" borderId="0" xfId="0" applyFont="1" applyFill="1" applyBorder="1" applyAlignment="1">
      <alignment horizontal="center" vertical="center"/>
    </xf>
    <xf numFmtId="0" fontId="1" fillId="0" borderId="39" xfId="0" applyFont="1" applyFill="1" applyBorder="1" applyAlignment="1">
      <alignment horizontal="center" vertical="center" shrinkToFit="1"/>
    </xf>
    <xf numFmtId="38" fontId="1" fillId="0" borderId="0" xfId="16" applyFont="1" applyFill="1" applyAlignment="1">
      <alignment horizontal="center" vertical="center" shrinkToFit="1"/>
    </xf>
    <xf numFmtId="0" fontId="0" fillId="0" borderId="0" xfId="0" applyFont="1" applyFill="1" applyAlignment="1">
      <alignment vertical="center"/>
    </xf>
    <xf numFmtId="0" fontId="7" fillId="0" borderId="9" xfId="0" applyFont="1" applyFill="1" applyBorder="1" applyAlignment="1">
      <alignment vertical="center"/>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1" xfId="0" applyFont="1" applyFill="1" applyBorder="1" applyAlignment="1">
      <alignment horizontal="left" vertical="center"/>
    </xf>
    <xf numFmtId="178" fontId="7" fillId="0" borderId="0" xfId="0" applyNumberFormat="1" applyFont="1" applyFill="1" applyBorder="1" applyAlignment="1">
      <alignment vertical="center"/>
    </xf>
    <xf numFmtId="178" fontId="7" fillId="0" borderId="29" xfId="0" applyNumberFormat="1" applyFont="1" applyFill="1" applyBorder="1" applyAlignment="1">
      <alignment vertical="center"/>
    </xf>
    <xf numFmtId="178" fontId="7" fillId="0" borderId="5" xfId="0" applyNumberFormat="1" applyFont="1" applyFill="1" applyBorder="1" applyAlignment="1">
      <alignment vertical="center"/>
    </xf>
    <xf numFmtId="178" fontId="7" fillId="0" borderId="6" xfId="0" applyNumberFormat="1" applyFont="1" applyFill="1" applyBorder="1" applyAlignment="1">
      <alignment vertical="center"/>
    </xf>
    <xf numFmtId="0" fontId="7" fillId="0" borderId="11" xfId="0" applyFont="1" applyFill="1" applyBorder="1" applyAlignment="1">
      <alignment horizontal="center" vertical="center"/>
    </xf>
    <xf numFmtId="178" fontId="7" fillId="0" borderId="31" xfId="0" applyNumberFormat="1" applyFont="1" applyFill="1" applyBorder="1" applyAlignment="1">
      <alignment vertical="center"/>
    </xf>
    <xf numFmtId="0" fontId="7" fillId="0" borderId="13" xfId="0" applyFont="1" applyFill="1" applyBorder="1" applyAlignment="1">
      <alignment horizontal="center" vertical="center"/>
    </xf>
    <xf numFmtId="0" fontId="7" fillId="0" borderId="59" xfId="0" applyFont="1" applyFill="1" applyBorder="1" applyAlignment="1">
      <alignment horizontal="center" vertical="center" shrinkToFit="1"/>
    </xf>
    <xf numFmtId="38" fontId="7" fillId="0" borderId="60" xfId="16" applyFont="1" applyFill="1" applyBorder="1" applyAlignment="1">
      <alignment horizontal="right" vertical="center"/>
    </xf>
    <xf numFmtId="38" fontId="7" fillId="0" borderId="61" xfId="16" applyFont="1" applyFill="1" applyBorder="1" applyAlignment="1">
      <alignment horizontal="right" vertical="center"/>
    </xf>
    <xf numFmtId="38" fontId="7" fillId="0" borderId="62" xfId="16" applyFont="1" applyFill="1" applyBorder="1" applyAlignment="1">
      <alignment horizontal="right" vertical="center"/>
    </xf>
    <xf numFmtId="38" fontId="7" fillId="0" borderId="63" xfId="16" applyFont="1" applyFill="1" applyBorder="1" applyAlignment="1">
      <alignment horizontal="right" vertical="center"/>
    </xf>
    <xf numFmtId="38" fontId="7" fillId="0" borderId="64" xfId="16" applyFont="1" applyFill="1" applyBorder="1" applyAlignment="1">
      <alignment horizontal="right" vertical="center"/>
    </xf>
    <xf numFmtId="38" fontId="7" fillId="0" borderId="65" xfId="16" applyFont="1" applyFill="1" applyBorder="1" applyAlignment="1">
      <alignment horizontal="right" vertical="center"/>
    </xf>
    <xf numFmtId="0" fontId="7" fillId="0" borderId="5" xfId="0" applyFont="1" applyFill="1" applyBorder="1" applyAlignment="1">
      <alignment horizontal="center" vertical="center"/>
    </xf>
    <xf numFmtId="38" fontId="7" fillId="0" borderId="0" xfId="16" applyFont="1" applyFill="1" applyBorder="1" applyAlignment="1">
      <alignment horizontal="right" vertical="center"/>
    </xf>
    <xf numFmtId="38" fontId="7" fillId="0" borderId="6" xfId="16" applyFont="1" applyFill="1" applyBorder="1" applyAlignment="1">
      <alignment horizontal="right" vertical="center"/>
    </xf>
    <xf numFmtId="0" fontId="7" fillId="0" borderId="0" xfId="0" applyFont="1" applyFill="1" applyAlignment="1">
      <alignment vertical="center"/>
    </xf>
    <xf numFmtId="0" fontId="24" fillId="0" borderId="0" xfId="0" applyFont="1" applyBorder="1" applyAlignment="1">
      <alignment vertical="center"/>
    </xf>
    <xf numFmtId="38" fontId="0" fillId="0" borderId="0" xfId="16" applyFill="1" applyAlignment="1">
      <alignment vertical="center"/>
    </xf>
    <xf numFmtId="0" fontId="28" fillId="0" borderId="0" xfId="0" applyFont="1" applyFill="1" applyAlignment="1">
      <alignment vertical="center"/>
    </xf>
    <xf numFmtId="38" fontId="28" fillId="0" borderId="0" xfId="16" applyFont="1" applyFill="1" applyAlignment="1">
      <alignment vertical="center"/>
    </xf>
    <xf numFmtId="0" fontId="1" fillId="0" borderId="37" xfId="0" applyFont="1" applyFill="1" applyBorder="1" applyAlignment="1">
      <alignment horizontal="center" vertical="center"/>
    </xf>
    <xf numFmtId="38" fontId="1" fillId="2" borderId="19" xfId="16" applyFont="1" applyFill="1" applyBorder="1" applyAlignment="1">
      <alignment horizontal="right" vertical="center"/>
    </xf>
    <xf numFmtId="38" fontId="1" fillId="2" borderId="46" xfId="16" applyFont="1" applyFill="1" applyBorder="1" applyAlignment="1">
      <alignment horizontal="right" vertical="center"/>
    </xf>
    <xf numFmtId="38" fontId="1" fillId="2" borderId="19" xfId="16" applyFont="1" applyFill="1" applyBorder="1" applyAlignment="1">
      <alignment vertical="center"/>
    </xf>
    <xf numFmtId="0" fontId="1" fillId="2" borderId="27" xfId="0" applyNumberFormat="1" applyFont="1" applyFill="1" applyBorder="1" applyAlignment="1">
      <alignment horizontal="right" vertical="center"/>
    </xf>
    <xf numFmtId="0" fontId="1" fillId="2" borderId="29" xfId="0" applyNumberFormat="1" applyFont="1" applyFill="1" applyBorder="1" applyAlignment="1">
      <alignment horizontal="right" vertical="center"/>
    </xf>
    <xf numFmtId="0" fontId="1" fillId="2" borderId="30" xfId="0" applyNumberFormat="1" applyFont="1" applyFill="1" applyBorder="1" applyAlignment="1">
      <alignment horizontal="right" vertical="center"/>
    </xf>
    <xf numFmtId="0" fontId="1" fillId="2" borderId="34" xfId="0" applyNumberFormat="1" applyFont="1" applyFill="1" applyBorder="1" applyAlignment="1">
      <alignment horizontal="right" vertical="center"/>
    </xf>
    <xf numFmtId="2" fontId="1" fillId="2" borderId="30" xfId="0" applyNumberFormat="1" applyFont="1" applyFill="1" applyBorder="1" applyAlignment="1">
      <alignment horizontal="right" vertical="center"/>
    </xf>
    <xf numFmtId="38" fontId="7" fillId="0" borderId="5" xfId="16" applyFont="1" applyBorder="1" applyAlignment="1">
      <alignment horizontal="right" vertical="center" shrinkToFit="1"/>
    </xf>
    <xf numFmtId="176" fontId="7" fillId="0" borderId="6" xfId="16" applyNumberFormat="1" applyFont="1" applyBorder="1" applyAlignment="1">
      <alignment horizontal="right" vertical="center" shrinkToFit="1"/>
    </xf>
    <xf numFmtId="40" fontId="7" fillId="0" borderId="6" xfId="16" applyNumberFormat="1" applyFont="1" applyBorder="1" applyAlignment="1">
      <alignment horizontal="right" vertical="center" shrinkToFit="1"/>
    </xf>
    <xf numFmtId="178" fontId="1" fillId="2" borderId="13" xfId="0" applyNumberFormat="1" applyFont="1" applyFill="1" applyBorder="1" applyAlignment="1">
      <alignment/>
    </xf>
    <xf numFmtId="2" fontId="1" fillId="2" borderId="13" xfId="0" applyNumberFormat="1" applyFont="1" applyFill="1" applyBorder="1" applyAlignment="1">
      <alignment/>
    </xf>
    <xf numFmtId="38" fontId="7" fillId="2" borderId="7" xfId="16" applyFont="1" applyFill="1" applyBorder="1" applyAlignment="1">
      <alignment horizontal="right" vertical="center" shrinkToFit="1"/>
    </xf>
    <xf numFmtId="176" fontId="7" fillId="2" borderId="31" xfId="16" applyNumberFormat="1" applyFont="1" applyFill="1" applyBorder="1" applyAlignment="1">
      <alignment horizontal="right" vertical="center" shrinkToFit="1"/>
    </xf>
    <xf numFmtId="38" fontId="7" fillId="2" borderId="46" xfId="16" applyFont="1" applyFill="1" applyBorder="1" applyAlignment="1">
      <alignment horizontal="right" vertical="center" shrinkToFit="1"/>
    </xf>
    <xf numFmtId="176" fontId="7" fillId="2" borderId="8" xfId="16" applyNumberFormat="1" applyFont="1" applyFill="1" applyBorder="1" applyAlignment="1">
      <alignment horizontal="right" vertical="center" shrinkToFit="1"/>
    </xf>
    <xf numFmtId="40" fontId="7" fillId="2" borderId="8" xfId="16" applyNumberFormat="1" applyFont="1" applyFill="1" applyBorder="1" applyAlignment="1">
      <alignment horizontal="right" vertical="center" shrinkToFit="1"/>
    </xf>
    <xf numFmtId="38" fontId="7" fillId="2" borderId="38" xfId="16" applyFont="1" applyFill="1" applyBorder="1" applyAlignment="1">
      <alignment horizontal="right" vertical="center"/>
    </xf>
    <xf numFmtId="38" fontId="7" fillId="2" borderId="15" xfId="16" applyFont="1" applyFill="1" applyBorder="1" applyAlignment="1">
      <alignment horizontal="right" vertical="center"/>
    </xf>
    <xf numFmtId="38" fontId="7" fillId="2" borderId="39" xfId="16" applyFont="1" applyFill="1" applyBorder="1" applyAlignment="1">
      <alignment horizontal="right" vertical="center"/>
    </xf>
    <xf numFmtId="38" fontId="7" fillId="2" borderId="16" xfId="16" applyFont="1" applyFill="1" applyBorder="1" applyAlignment="1">
      <alignment horizontal="right" vertical="center"/>
    </xf>
    <xf numFmtId="0" fontId="1" fillId="0" borderId="34" xfId="0" applyFont="1" applyFill="1" applyBorder="1" applyAlignment="1">
      <alignment horizontal="center" vertical="center"/>
    </xf>
    <xf numFmtId="0" fontId="1" fillId="0" borderId="0" xfId="0" applyFont="1" applyFill="1" applyBorder="1" applyAlignment="1">
      <alignment horizontal="center" vertical="center" shrinkToFit="1"/>
    </xf>
    <xf numFmtId="2" fontId="1" fillId="0" borderId="0" xfId="0" applyNumberFormat="1" applyFont="1" applyFill="1" applyBorder="1" applyAlignment="1">
      <alignment horizontal="center" vertical="center"/>
    </xf>
    <xf numFmtId="38" fontId="7" fillId="0" borderId="5" xfId="16" applyFont="1" applyBorder="1" applyAlignment="1">
      <alignment vertical="center"/>
    </xf>
    <xf numFmtId="176" fontId="7" fillId="0" borderId="6" xfId="16" applyNumberFormat="1" applyFont="1" applyBorder="1" applyAlignment="1">
      <alignment vertical="center"/>
    </xf>
    <xf numFmtId="38" fontId="7" fillId="2" borderId="7" xfId="16" applyFont="1" applyFill="1" applyBorder="1" applyAlignment="1">
      <alignment vertical="center"/>
    </xf>
    <xf numFmtId="176" fontId="7" fillId="2" borderId="31" xfId="16" applyNumberFormat="1" applyFont="1" applyFill="1" applyBorder="1" applyAlignment="1">
      <alignment vertical="center"/>
    </xf>
    <xf numFmtId="38" fontId="7" fillId="2" borderId="46" xfId="16" applyFont="1" applyFill="1" applyBorder="1" applyAlignment="1">
      <alignment vertical="center"/>
    </xf>
    <xf numFmtId="176" fontId="7" fillId="2" borderId="8" xfId="16" applyNumberFormat="1" applyFont="1" applyFill="1" applyBorder="1" applyAlignment="1">
      <alignment vertical="center"/>
    </xf>
    <xf numFmtId="38" fontId="7" fillId="2" borderId="19" xfId="16" applyFont="1" applyFill="1" applyBorder="1" applyAlignment="1">
      <alignment vertical="center"/>
    </xf>
    <xf numFmtId="38" fontId="1" fillId="2" borderId="13" xfId="16" applyFont="1" applyFill="1" applyBorder="1" applyAlignment="1">
      <alignment vertical="center"/>
    </xf>
    <xf numFmtId="38" fontId="1" fillId="0" borderId="0" xfId="16" applyFont="1" applyFill="1" applyBorder="1" applyAlignment="1">
      <alignment horizontal="center" vertical="center" shrinkToFit="1"/>
    </xf>
    <xf numFmtId="0" fontId="0" fillId="0" borderId="0" xfId="0" applyFill="1" applyBorder="1" applyAlignment="1">
      <alignment/>
    </xf>
    <xf numFmtId="38" fontId="1" fillId="2" borderId="50" xfId="16" applyFont="1" applyFill="1" applyBorder="1" applyAlignment="1">
      <alignment vertical="center"/>
    </xf>
    <xf numFmtId="38" fontId="1" fillId="2" borderId="52" xfId="16" applyFont="1" applyFill="1" applyBorder="1" applyAlignment="1">
      <alignment vertical="center"/>
    </xf>
    <xf numFmtId="38" fontId="1" fillId="2" borderId="55" xfId="16" applyFont="1" applyFill="1" applyBorder="1" applyAlignment="1">
      <alignment vertical="center"/>
    </xf>
    <xf numFmtId="49" fontId="23" fillId="2" borderId="5" xfId="0" applyNumberFormat="1" applyFont="1" applyFill="1" applyBorder="1" applyAlignment="1">
      <alignment horizontal="distributed" vertical="center"/>
    </xf>
    <xf numFmtId="49" fontId="18" fillId="2" borderId="7" xfId="0" applyNumberFormat="1" applyFont="1" applyFill="1" applyBorder="1" applyAlignment="1">
      <alignment horizontal="distributed" vertical="center"/>
    </xf>
    <xf numFmtId="38" fontId="1" fillId="2" borderId="0" xfId="16" applyFont="1" applyFill="1" applyBorder="1" applyAlignment="1">
      <alignment horizontal="right" vertical="center"/>
    </xf>
    <xf numFmtId="38" fontId="1" fillId="2" borderId="1" xfId="16" applyFont="1" applyFill="1" applyBorder="1" applyAlignment="1">
      <alignment horizontal="right" vertical="center"/>
    </xf>
    <xf numFmtId="49" fontId="18" fillId="2" borderId="5" xfId="0" applyNumberFormat="1" applyFont="1" applyFill="1" applyBorder="1" applyAlignment="1">
      <alignment horizontal="distributed" vertical="center"/>
    </xf>
    <xf numFmtId="0" fontId="0" fillId="0" borderId="13" xfId="0" applyFont="1" applyBorder="1" applyAlignment="1" applyProtection="1">
      <alignment/>
      <protection/>
    </xf>
    <xf numFmtId="178" fontId="0" fillId="0" borderId="13" xfId="0" applyNumberFormat="1" applyFont="1" applyBorder="1" applyAlignment="1" applyProtection="1">
      <alignment/>
      <protection/>
    </xf>
    <xf numFmtId="38" fontId="7" fillId="0" borderId="52" xfId="16" applyFont="1" applyBorder="1" applyAlignment="1">
      <alignment vertical="center"/>
    </xf>
    <xf numFmtId="176" fontId="7" fillId="0" borderId="54" xfId="16" applyNumberFormat="1" applyFont="1" applyBorder="1" applyAlignment="1">
      <alignment vertical="center"/>
    </xf>
    <xf numFmtId="38" fontId="7" fillId="2" borderId="55" xfId="16" applyFont="1" applyFill="1" applyBorder="1" applyAlignment="1">
      <alignment vertical="center"/>
    </xf>
    <xf numFmtId="176" fontId="7" fillId="2" borderId="49" xfId="16" applyNumberFormat="1" applyFont="1" applyFill="1" applyBorder="1" applyAlignment="1">
      <alignment vertical="center"/>
    </xf>
    <xf numFmtId="40" fontId="7" fillId="2" borderId="31" xfId="16" applyNumberFormat="1" applyFont="1" applyFill="1" applyBorder="1" applyAlignment="1">
      <alignment vertical="center"/>
    </xf>
    <xf numFmtId="178" fontId="7" fillId="0" borderId="19" xfId="0" applyNumberFormat="1" applyFont="1" applyFill="1" applyBorder="1" applyAlignment="1">
      <alignment vertical="center"/>
    </xf>
    <xf numFmtId="178" fontId="7" fillId="2" borderId="46" xfId="0" applyNumberFormat="1" applyFont="1" applyFill="1" applyBorder="1" applyAlignment="1">
      <alignment vertical="center"/>
    </xf>
    <xf numFmtId="178" fontId="7" fillId="2" borderId="30" xfId="0" applyNumberFormat="1" applyFont="1" applyFill="1" applyBorder="1" applyAlignment="1">
      <alignment vertical="center"/>
    </xf>
    <xf numFmtId="178" fontId="7" fillId="2" borderId="55" xfId="0" applyNumberFormat="1" applyFont="1" applyFill="1" applyBorder="1" applyAlignment="1">
      <alignment vertical="center"/>
    </xf>
    <xf numFmtId="2" fontId="1" fillId="2" borderId="34" xfId="0" applyNumberFormat="1" applyFont="1" applyFill="1" applyBorder="1" applyAlignment="1">
      <alignment horizontal="right" vertical="center"/>
    </xf>
    <xf numFmtId="176" fontId="1" fillId="0" borderId="27" xfId="16" applyNumberFormat="1" applyFont="1" applyFill="1" applyBorder="1" applyAlignment="1">
      <alignment vertical="center" shrinkToFit="1"/>
    </xf>
    <xf numFmtId="178" fontId="1" fillId="0" borderId="18" xfId="0" applyNumberFormat="1" applyFont="1" applyFill="1" applyBorder="1" applyAlignment="1">
      <alignment vertical="center"/>
    </xf>
    <xf numFmtId="178" fontId="1" fillId="0" borderId="20" xfId="0" applyNumberFormat="1" applyFont="1" applyFill="1" applyBorder="1" applyAlignment="1">
      <alignment vertical="center"/>
    </xf>
    <xf numFmtId="178" fontId="1" fillId="0" borderId="31" xfId="0" applyNumberFormat="1" applyFont="1" applyFill="1" applyBorder="1" applyAlignment="1">
      <alignment vertical="center"/>
    </xf>
    <xf numFmtId="49" fontId="18" fillId="0" borderId="54" xfId="0" applyNumberFormat="1" applyFont="1" applyFill="1" applyBorder="1" applyAlignment="1">
      <alignment vertical="center" shrinkToFit="1"/>
    </xf>
    <xf numFmtId="49" fontId="23" fillId="0" borderId="5" xfId="0" applyNumberFormat="1" applyFont="1" applyFill="1" applyBorder="1" applyAlignment="1">
      <alignment vertical="center" shrinkToFit="1"/>
    </xf>
    <xf numFmtId="49" fontId="23" fillId="2" borderId="5" xfId="0" applyNumberFormat="1" applyFont="1" applyFill="1" applyBorder="1" applyAlignment="1">
      <alignment vertical="center" shrinkToFit="1"/>
    </xf>
    <xf numFmtId="181" fontId="5" fillId="2" borderId="13" xfId="0" applyNumberFormat="1" applyFont="1" applyFill="1" applyBorder="1" applyAlignment="1">
      <alignment vertical="center"/>
    </xf>
    <xf numFmtId="181" fontId="5" fillId="2" borderId="13" xfId="0" applyNumberFormat="1" applyFont="1" applyFill="1" applyBorder="1" applyAlignment="1">
      <alignment horizontal="right" vertical="center"/>
    </xf>
    <xf numFmtId="38" fontId="7" fillId="2" borderId="66" xfId="16" applyFont="1" applyFill="1" applyBorder="1" applyAlignment="1">
      <alignment horizontal="right" vertical="center"/>
    </xf>
    <xf numFmtId="38" fontId="7" fillId="2" borderId="67" xfId="16" applyFont="1" applyFill="1" applyBorder="1" applyAlignment="1">
      <alignment horizontal="right" vertical="center"/>
    </xf>
    <xf numFmtId="38" fontId="7" fillId="2" borderId="68" xfId="16" applyFont="1" applyFill="1" applyBorder="1" applyAlignment="1">
      <alignment horizontal="right" vertical="center"/>
    </xf>
    <xf numFmtId="0" fontId="22" fillId="0" borderId="0" xfId="0" applyFont="1" applyBorder="1" applyAlignment="1">
      <alignment vertical="center"/>
    </xf>
    <xf numFmtId="0" fontId="5" fillId="0" borderId="0" xfId="0" applyFont="1" applyAlignment="1">
      <alignment horizontal="left"/>
    </xf>
    <xf numFmtId="0" fontId="5" fillId="0" borderId="0" xfId="0" applyFont="1" applyBorder="1" applyAlignment="1">
      <alignment horizontal="left" vertical="center"/>
    </xf>
    <xf numFmtId="177" fontId="1" fillId="0" borderId="19" xfId="16" applyNumberFormat="1" applyFont="1" applyFill="1" applyBorder="1" applyAlignment="1">
      <alignment horizontal="right" vertical="center"/>
    </xf>
    <xf numFmtId="179" fontId="1" fillId="0" borderId="29" xfId="0" applyNumberFormat="1" applyFont="1" applyFill="1" applyBorder="1" applyAlignment="1">
      <alignment horizontal="right" vertical="center"/>
    </xf>
    <xf numFmtId="0" fontId="1" fillId="0" borderId="69" xfId="0" applyFont="1" applyFill="1" applyBorder="1" applyAlignment="1">
      <alignment horizontal="center" shrinkToFit="1"/>
    </xf>
    <xf numFmtId="0" fontId="1" fillId="0" borderId="8" xfId="0" applyFont="1" applyFill="1" applyBorder="1" applyAlignment="1">
      <alignment horizontal="center" vertical="top" shrinkToFit="1"/>
    </xf>
    <xf numFmtId="176" fontId="1" fillId="0" borderId="18" xfId="16" applyNumberFormat="1" applyFont="1" applyFill="1" applyBorder="1" applyAlignment="1">
      <alignment vertical="center" shrinkToFit="1"/>
    </xf>
    <xf numFmtId="176" fontId="1" fillId="0" borderId="20" xfId="16" applyNumberFormat="1" applyFont="1" applyFill="1" applyBorder="1" applyAlignment="1">
      <alignment vertical="center" shrinkToFit="1"/>
    </xf>
    <xf numFmtId="176" fontId="1" fillId="0" borderId="31" xfId="16" applyNumberFormat="1" applyFont="1" applyFill="1" applyBorder="1" applyAlignment="1">
      <alignment vertical="center" shrinkToFit="1"/>
    </xf>
    <xf numFmtId="0" fontId="1" fillId="0" borderId="0" xfId="0" applyNumberFormat="1" applyFont="1" applyFill="1" applyAlignment="1">
      <alignment horizontal="right" vertical="center"/>
    </xf>
    <xf numFmtId="38" fontId="7" fillId="2" borderId="70" xfId="16" applyFont="1" applyFill="1" applyBorder="1" applyAlignment="1">
      <alignment horizontal="right" vertical="center"/>
    </xf>
    <xf numFmtId="38" fontId="7" fillId="2" borderId="25" xfId="16" applyFont="1" applyFill="1" applyBorder="1" applyAlignment="1">
      <alignment horizontal="right" vertical="center"/>
    </xf>
    <xf numFmtId="0" fontId="1" fillId="0" borderId="71" xfId="0" applyFont="1" applyFill="1" applyBorder="1" applyAlignment="1">
      <alignment horizontal="center" vertical="center" shrinkToFit="1"/>
    </xf>
    <xf numFmtId="0" fontId="0" fillId="0" borderId="0" xfId="0" applyFill="1" applyAlignment="1">
      <alignment horizontal="distributed" vertical="center"/>
    </xf>
    <xf numFmtId="0" fontId="29" fillId="0" borderId="0" xfId="0" applyFont="1" applyFill="1" applyAlignment="1">
      <alignment horizontal="distributed" vertical="center"/>
    </xf>
    <xf numFmtId="38" fontId="23" fillId="0" borderId="0" xfId="16" applyFont="1" applyFill="1" applyAlignment="1">
      <alignment vertical="center"/>
    </xf>
    <xf numFmtId="38" fontId="7" fillId="0" borderId="0" xfId="16" applyFont="1" applyFill="1" applyAlignment="1">
      <alignment vertical="center"/>
    </xf>
    <xf numFmtId="38" fontId="1" fillId="0" borderId="72" xfId="16" applyFont="1" applyFill="1" applyBorder="1" applyAlignment="1">
      <alignment horizontal="center" vertical="center"/>
    </xf>
    <xf numFmtId="38" fontId="1" fillId="0" borderId="9" xfId="16" applyFont="1" applyFill="1" applyBorder="1" applyAlignment="1">
      <alignment horizontal="center" vertical="center"/>
    </xf>
    <xf numFmtId="38" fontId="1" fillId="0" borderId="10" xfId="16" applyFont="1" applyFill="1" applyBorder="1" applyAlignment="1">
      <alignment horizontal="center" vertical="center"/>
    </xf>
    <xf numFmtId="38" fontId="15" fillId="0" borderId="73" xfId="16" applyFont="1" applyFill="1" applyBorder="1" applyAlignment="1">
      <alignment horizontal="center" vertical="center"/>
    </xf>
    <xf numFmtId="0" fontId="5" fillId="0" borderId="0" xfId="0" applyFont="1" applyAlignment="1">
      <alignment horizontal="center"/>
    </xf>
    <xf numFmtId="38" fontId="18" fillId="0" borderId="0" xfId="16" applyFont="1" applyFill="1" applyAlignment="1">
      <alignment vertical="center"/>
    </xf>
    <xf numFmtId="0" fontId="1" fillId="0" borderId="74" xfId="0" applyFont="1" applyFill="1" applyBorder="1" applyAlignment="1">
      <alignment horizontal="center" vertical="center"/>
    </xf>
    <xf numFmtId="38" fontId="1" fillId="0" borderId="14" xfId="16" applyFont="1" applyFill="1" applyBorder="1" applyAlignment="1">
      <alignment horizontal="center" vertical="center"/>
    </xf>
    <xf numFmtId="0" fontId="1" fillId="0" borderId="45" xfId="0" applyFont="1" applyFill="1" applyBorder="1" applyAlignment="1">
      <alignment horizontal="center" vertical="center"/>
    </xf>
    <xf numFmtId="2" fontId="1" fillId="2" borderId="75" xfId="0" applyNumberFormat="1" applyFont="1" applyFill="1" applyBorder="1" applyAlignment="1">
      <alignment horizontal="center" vertical="center"/>
    </xf>
    <xf numFmtId="2" fontId="1" fillId="2" borderId="16" xfId="0" applyNumberFormat="1" applyFont="1" applyFill="1" applyBorder="1" applyAlignment="1">
      <alignment horizontal="center" vertical="center"/>
    </xf>
    <xf numFmtId="38" fontId="1" fillId="0" borderId="14" xfId="16" applyFont="1" applyFill="1" applyBorder="1" applyAlignment="1">
      <alignment vertical="center"/>
    </xf>
    <xf numFmtId="38" fontId="1" fillId="0" borderId="9" xfId="16" applyFont="1" applyFill="1" applyBorder="1" applyAlignment="1">
      <alignment vertical="center"/>
    </xf>
    <xf numFmtId="38" fontId="1" fillId="2" borderId="76" xfId="16" applyFont="1" applyFill="1" applyBorder="1" applyAlignment="1">
      <alignment vertical="center"/>
    </xf>
    <xf numFmtId="38" fontId="1" fillId="2" borderId="77" xfId="16" applyFont="1" applyFill="1" applyBorder="1" applyAlignment="1">
      <alignment vertical="center"/>
    </xf>
    <xf numFmtId="38" fontId="1" fillId="2" borderId="78" xfId="16" applyFont="1" applyFill="1" applyBorder="1" applyAlignment="1">
      <alignment vertical="center"/>
    </xf>
    <xf numFmtId="38" fontId="1" fillId="2" borderId="79" xfId="16" applyFont="1" applyFill="1" applyBorder="1" applyAlignment="1">
      <alignment vertical="center"/>
    </xf>
    <xf numFmtId="38" fontId="1" fillId="0" borderId="78" xfId="16" applyFont="1" applyFill="1" applyBorder="1" applyAlignment="1">
      <alignment vertical="center"/>
    </xf>
    <xf numFmtId="38" fontId="1" fillId="0" borderId="79" xfId="16" applyFont="1" applyFill="1" applyBorder="1" applyAlignment="1">
      <alignment vertical="center"/>
    </xf>
    <xf numFmtId="38" fontId="1" fillId="0" borderId="7" xfId="16" applyFont="1" applyFill="1" applyBorder="1" applyAlignment="1">
      <alignment horizontal="center" vertical="center"/>
    </xf>
    <xf numFmtId="38" fontId="1" fillId="0" borderId="72" xfId="16" applyFont="1" applyFill="1" applyBorder="1" applyAlignment="1">
      <alignment vertical="center"/>
    </xf>
    <xf numFmtId="38" fontId="1" fillId="0" borderId="4" xfId="16" applyFont="1" applyFill="1" applyBorder="1" applyAlignment="1">
      <alignment horizontal="center" vertical="center"/>
    </xf>
    <xf numFmtId="38" fontId="1" fillId="0" borderId="10" xfId="16" applyFont="1" applyFill="1" applyBorder="1" applyAlignment="1">
      <alignment vertical="center"/>
    </xf>
    <xf numFmtId="38" fontId="1" fillId="2" borderId="73" xfId="16" applyFont="1" applyFill="1" applyBorder="1" applyAlignment="1">
      <alignment vertical="center"/>
    </xf>
    <xf numFmtId="38" fontId="1" fillId="0" borderId="2" xfId="16" applyFont="1" applyFill="1" applyBorder="1" applyAlignment="1">
      <alignment vertical="center"/>
    </xf>
    <xf numFmtId="38" fontId="1" fillId="2" borderId="80" xfId="16" applyFont="1" applyFill="1" applyBorder="1" applyAlignment="1">
      <alignment vertical="center"/>
    </xf>
    <xf numFmtId="38" fontId="1" fillId="2" borderId="81" xfId="16" applyFont="1" applyFill="1" applyBorder="1" applyAlignment="1">
      <alignment vertical="center"/>
    </xf>
    <xf numFmtId="38" fontId="1" fillId="0" borderId="82" xfId="16" applyFont="1" applyFill="1" applyBorder="1" applyAlignment="1">
      <alignment vertical="center"/>
    </xf>
    <xf numFmtId="38" fontId="1" fillId="0" borderId="83" xfId="16" applyFont="1" applyFill="1" applyBorder="1" applyAlignment="1">
      <alignment vertical="center"/>
    </xf>
    <xf numFmtId="38" fontId="1" fillId="0" borderId="84" xfId="16" applyFont="1" applyFill="1" applyBorder="1" applyAlignment="1">
      <alignment vertical="center"/>
    </xf>
    <xf numFmtId="0" fontId="1" fillId="0" borderId="22" xfId="0" applyNumberFormat="1" applyFont="1" applyFill="1" applyAlignment="1">
      <alignment horizontal="center" vertical="center"/>
    </xf>
    <xf numFmtId="0" fontId="15" fillId="0" borderId="0" xfId="0" applyNumberFormat="1" applyFont="1" applyFill="1" applyAlignment="1">
      <alignment vertical="center"/>
    </xf>
    <xf numFmtId="3" fontId="1" fillId="0" borderId="29" xfId="16" applyNumberFormat="1" applyFont="1" applyFill="1" applyBorder="1" applyAlignment="1">
      <alignment horizontal="right" vertical="center"/>
    </xf>
    <xf numFmtId="49" fontId="23" fillId="0" borderId="0" xfId="0" applyNumberFormat="1" applyFont="1" applyFill="1" applyBorder="1" applyAlignment="1">
      <alignment vertical="center" shrinkToFit="1"/>
    </xf>
    <xf numFmtId="176" fontId="1" fillId="0" borderId="0" xfId="16" applyNumberFormat="1" applyFont="1" applyFill="1" applyBorder="1" applyAlignment="1">
      <alignment vertical="center" shrinkToFit="1"/>
    </xf>
    <xf numFmtId="0" fontId="12" fillId="0" borderId="0" xfId="0" applyFont="1" applyBorder="1" applyAlignment="1">
      <alignment vertical="center"/>
    </xf>
    <xf numFmtId="0" fontId="22" fillId="0" borderId="0" xfId="0" applyFont="1" applyAlignment="1">
      <alignment/>
    </xf>
    <xf numFmtId="0" fontId="1" fillId="0" borderId="85" xfId="0" applyFont="1" applyFill="1" applyBorder="1" applyAlignment="1">
      <alignment vertical="center"/>
    </xf>
    <xf numFmtId="0" fontId="1" fillId="0" borderId="86" xfId="0" applyFont="1" applyFill="1" applyBorder="1" applyAlignment="1">
      <alignment vertical="center"/>
    </xf>
    <xf numFmtId="0" fontId="1" fillId="0" borderId="7" xfId="0" applyFont="1" applyFill="1" applyBorder="1" applyAlignment="1">
      <alignment horizontal="distributed" vertical="center"/>
    </xf>
    <xf numFmtId="0" fontId="1" fillId="0" borderId="14" xfId="0" applyFont="1" applyFill="1" applyBorder="1" applyAlignment="1">
      <alignment vertical="center" shrinkToFit="1"/>
    </xf>
    <xf numFmtId="0" fontId="1" fillId="0" borderId="87" xfId="0" applyFont="1" applyFill="1" applyBorder="1" applyAlignment="1">
      <alignment vertical="center" shrinkToFit="1"/>
    </xf>
    <xf numFmtId="0" fontId="5" fillId="0" borderId="0" xfId="0" applyFont="1" applyFill="1" applyBorder="1" applyAlignment="1">
      <alignment horizontal="left" vertical="center"/>
    </xf>
    <xf numFmtId="0" fontId="1" fillId="0" borderId="5" xfId="0" applyFont="1" applyFill="1" applyBorder="1" applyAlignment="1">
      <alignment horizontal="distributed" vertical="center"/>
    </xf>
    <xf numFmtId="0" fontId="1" fillId="0" borderId="6" xfId="0" applyFont="1" applyFill="1" applyBorder="1" applyAlignment="1">
      <alignment horizontal="distributed" vertical="center"/>
    </xf>
    <xf numFmtId="0" fontId="1" fillId="0" borderId="3" xfId="0" applyFont="1" applyFill="1" applyBorder="1" applyAlignment="1">
      <alignment horizontal="distributed" vertical="center"/>
    </xf>
    <xf numFmtId="0" fontId="1" fillId="0" borderId="2" xfId="0" applyNumberFormat="1" applyFont="1" applyFill="1" applyBorder="1" applyAlignment="1">
      <alignment horizontal="right" vertical="center"/>
    </xf>
    <xf numFmtId="0" fontId="1" fillId="0" borderId="4" xfId="0" applyNumberFormat="1" applyFont="1" applyFill="1" applyBorder="1" applyAlignment="1">
      <alignment horizontal="right" vertical="center"/>
    </xf>
    <xf numFmtId="0" fontId="1" fillId="0" borderId="6" xfId="0" applyFont="1" applyFill="1" applyBorder="1" applyAlignment="1">
      <alignment horizontal="right" vertical="center"/>
    </xf>
    <xf numFmtId="0" fontId="5" fillId="0" borderId="0" xfId="0" applyFont="1" applyFill="1" applyAlignment="1">
      <alignment horizontal="left" vertical="center"/>
    </xf>
    <xf numFmtId="0" fontId="1" fillId="0" borderId="5" xfId="0" applyFont="1" applyFill="1" applyBorder="1" applyAlignment="1">
      <alignment horizontal="right" vertical="center"/>
    </xf>
    <xf numFmtId="0" fontId="0" fillId="0" borderId="6" xfId="0" applyBorder="1" applyAlignment="1">
      <alignment/>
    </xf>
    <xf numFmtId="0" fontId="1" fillId="0" borderId="87" xfId="0" applyNumberFormat="1" applyFont="1" applyFill="1" applyBorder="1" applyAlignment="1">
      <alignment horizontal="center" vertical="center"/>
    </xf>
    <xf numFmtId="0" fontId="1" fillId="0" borderId="2" xfId="0" applyNumberFormat="1" applyFont="1" applyFill="1" applyBorder="1" applyAlignment="1">
      <alignment horizontal="distributed" vertical="center"/>
    </xf>
    <xf numFmtId="0" fontId="1" fillId="0" borderId="0" xfId="0" applyFont="1" applyFill="1" applyBorder="1" applyAlignment="1">
      <alignment horizontal="distributed" vertical="center"/>
    </xf>
    <xf numFmtId="0" fontId="5" fillId="0" borderId="0" xfId="0" applyFont="1" applyFill="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left"/>
    </xf>
    <xf numFmtId="49" fontId="5" fillId="0" borderId="0" xfId="0" applyNumberFormat="1" applyFont="1" applyAlignment="1">
      <alignment vertical="center"/>
    </xf>
    <xf numFmtId="0" fontId="14" fillId="0" borderId="0" xfId="0" applyFont="1" applyAlignment="1">
      <alignment horizontal="center" vertical="center"/>
    </xf>
    <xf numFmtId="49" fontId="5" fillId="0" borderId="0" xfId="0" applyNumberFormat="1" applyFont="1" applyAlignment="1">
      <alignment horizontal="left" vertical="center"/>
    </xf>
    <xf numFmtId="0" fontId="5" fillId="0" borderId="0" xfId="0" applyFont="1" applyAlignment="1">
      <alignment horizontal="distributed" vertical="center"/>
    </xf>
    <xf numFmtId="0" fontId="1" fillId="0" borderId="7" xfId="0" applyNumberFormat="1" applyFont="1" applyFill="1" applyBorder="1" applyAlignment="1">
      <alignment horizontal="distributed" vertical="center"/>
    </xf>
    <xf numFmtId="0" fontId="1" fillId="0" borderId="1" xfId="0" applyFont="1" applyFill="1" applyBorder="1" applyAlignment="1">
      <alignment horizontal="distributed" vertical="center"/>
    </xf>
    <xf numFmtId="0" fontId="1" fillId="0" borderId="14" xfId="0" applyNumberFormat="1" applyFont="1" applyFill="1" applyBorder="1" applyAlignment="1">
      <alignment horizontal="center" vertical="center"/>
    </xf>
    <xf numFmtId="0" fontId="1" fillId="0" borderId="72" xfId="0" applyNumberFormat="1" applyFont="1" applyFill="1" applyBorder="1" applyAlignment="1">
      <alignment horizontal="center" vertical="center"/>
    </xf>
    <xf numFmtId="0" fontId="1" fillId="0" borderId="5" xfId="0" applyNumberFormat="1" applyFont="1" applyFill="1" applyBorder="1" applyAlignment="1">
      <alignment horizontal="right" vertical="center"/>
    </xf>
    <xf numFmtId="0" fontId="1" fillId="0" borderId="0" xfId="0" applyFont="1" applyFill="1" applyBorder="1" applyAlignment="1">
      <alignment horizontal="right" vertical="center"/>
    </xf>
    <xf numFmtId="0" fontId="1" fillId="0" borderId="5" xfId="0" applyNumberFormat="1" applyFont="1" applyFill="1" applyBorder="1" applyAlignment="1">
      <alignment horizontal="distributed" vertical="center"/>
    </xf>
    <xf numFmtId="0" fontId="1" fillId="0" borderId="88" xfId="0" applyFont="1" applyFill="1" applyBorder="1" applyAlignment="1">
      <alignment vertical="center"/>
    </xf>
    <xf numFmtId="0" fontId="1" fillId="0" borderId="89" xfId="0" applyFont="1" applyFill="1" applyBorder="1" applyAlignment="1">
      <alignment vertical="center"/>
    </xf>
    <xf numFmtId="0" fontId="1" fillId="0" borderId="90" xfId="0" applyFont="1" applyFill="1" applyBorder="1" applyAlignment="1">
      <alignment vertical="center"/>
    </xf>
    <xf numFmtId="0" fontId="1" fillId="0" borderId="91" xfId="0" applyFont="1" applyFill="1" applyBorder="1" applyAlignment="1">
      <alignment vertical="center"/>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92" xfId="0" applyFont="1" applyFill="1" applyBorder="1" applyAlignment="1">
      <alignment horizontal="center" vertical="center"/>
    </xf>
    <xf numFmtId="0" fontId="1" fillId="0" borderId="36" xfId="0" applyFont="1" applyFill="1" applyBorder="1" applyAlignment="1">
      <alignment horizontal="distributed" vertical="center"/>
    </xf>
    <xf numFmtId="0" fontId="1" fillId="0" borderId="37" xfId="0" applyFont="1" applyFill="1" applyBorder="1" applyAlignment="1">
      <alignment horizontal="distributed" vertical="center"/>
    </xf>
    <xf numFmtId="0" fontId="1" fillId="0" borderId="21" xfId="0" applyFont="1" applyFill="1" applyBorder="1" applyAlignment="1">
      <alignment horizontal="distributed" vertical="center"/>
    </xf>
    <xf numFmtId="0" fontId="1" fillId="0" borderId="7" xfId="0" applyNumberFormat="1" applyFont="1" applyFill="1" applyBorder="1" applyAlignment="1">
      <alignment horizontal="right" vertical="center"/>
    </xf>
    <xf numFmtId="0" fontId="0" fillId="0" borderId="8" xfId="0" applyBorder="1" applyAlignment="1">
      <alignment/>
    </xf>
    <xf numFmtId="0" fontId="1" fillId="0" borderId="6" xfId="0" applyNumberFormat="1" applyFont="1" applyFill="1" applyBorder="1" applyAlignment="1">
      <alignment horizontal="right" vertical="center"/>
    </xf>
    <xf numFmtId="0" fontId="1" fillId="0" borderId="36" xfId="0" applyFont="1" applyBorder="1" applyAlignment="1">
      <alignment horizontal="distributed" vertical="center"/>
    </xf>
    <xf numFmtId="0" fontId="1" fillId="0" borderId="21" xfId="0" applyFont="1" applyBorder="1" applyAlignment="1">
      <alignment horizontal="distributed" vertical="center"/>
    </xf>
    <xf numFmtId="0" fontId="1" fillId="0" borderId="3" xfId="0" applyFont="1" applyBorder="1" applyAlignment="1">
      <alignment horizontal="left" vertical="center" shrinkToFit="1"/>
    </xf>
    <xf numFmtId="0" fontId="5" fillId="0" borderId="0" xfId="0" applyFont="1" applyFill="1" applyAlignment="1">
      <alignment vertical="center"/>
    </xf>
    <xf numFmtId="0" fontId="1" fillId="0" borderId="93" xfId="0" applyFont="1" applyFill="1" applyBorder="1" applyAlignment="1">
      <alignment horizontal="center" vertical="center"/>
    </xf>
    <xf numFmtId="0" fontId="1" fillId="0" borderId="94"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95" xfId="0" applyFont="1" applyFill="1" applyBorder="1" applyAlignment="1">
      <alignment horizontal="center" vertical="center"/>
    </xf>
    <xf numFmtId="0" fontId="1" fillId="0" borderId="96" xfId="0" applyFont="1" applyFill="1" applyBorder="1" applyAlignment="1">
      <alignment horizontal="center" vertical="center"/>
    </xf>
    <xf numFmtId="0" fontId="1" fillId="0" borderId="93" xfId="0" applyFont="1" applyFill="1" applyBorder="1" applyAlignment="1">
      <alignment vertical="center"/>
    </xf>
    <xf numFmtId="0" fontId="1" fillId="0" borderId="94" xfId="0" applyFont="1" applyFill="1" applyBorder="1" applyAlignment="1">
      <alignment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Fill="1" applyBorder="1" applyAlignment="1">
      <alignment horizontal="center" vertical="center"/>
    </xf>
    <xf numFmtId="0" fontId="1" fillId="0" borderId="97" xfId="0" applyFont="1" applyFill="1" applyBorder="1" applyAlignment="1">
      <alignment horizontal="distributed" vertical="center"/>
    </xf>
    <xf numFmtId="0" fontId="0" fillId="0" borderId="98" xfId="0" applyFill="1" applyBorder="1" applyAlignment="1">
      <alignment/>
    </xf>
    <xf numFmtId="0" fontId="1" fillId="0" borderId="97" xfId="0" applyFont="1" applyFill="1" applyBorder="1" applyAlignment="1">
      <alignment horizontal="center" vertical="center"/>
    </xf>
    <xf numFmtId="0" fontId="1" fillId="0" borderId="99" xfId="0" applyFont="1" applyFill="1" applyBorder="1" applyAlignment="1">
      <alignment horizontal="center" vertical="center"/>
    </xf>
    <xf numFmtId="0" fontId="1" fillId="0" borderId="98" xfId="0" applyFont="1" applyFill="1" applyBorder="1" applyAlignment="1">
      <alignment horizontal="center" vertical="center"/>
    </xf>
    <xf numFmtId="0" fontId="25" fillId="0" borderId="0" xfId="0" applyFont="1" applyAlignment="1">
      <alignment vertical="center"/>
    </xf>
    <xf numFmtId="0" fontId="5" fillId="0" borderId="0" xfId="0" applyFont="1" applyAlignment="1">
      <alignment vertical="center"/>
    </xf>
    <xf numFmtId="38" fontId="1" fillId="0" borderId="14" xfId="16" applyFont="1" applyFill="1" applyBorder="1" applyAlignment="1">
      <alignment horizontal="center" vertical="center"/>
    </xf>
    <xf numFmtId="38" fontId="1" fillId="0" borderId="87" xfId="16" applyFont="1" applyFill="1" applyBorder="1" applyAlignment="1">
      <alignment horizontal="center" vertical="center"/>
    </xf>
    <xf numFmtId="38" fontId="1" fillId="0" borderId="72" xfId="16" applyFont="1" applyFill="1" applyBorder="1" applyAlignment="1">
      <alignment horizontal="center" vertical="center"/>
    </xf>
    <xf numFmtId="0" fontId="1" fillId="0" borderId="8" xfId="0" applyFont="1" applyFill="1" applyBorder="1" applyAlignment="1">
      <alignment horizontal="distributed" vertical="center"/>
    </xf>
    <xf numFmtId="0" fontId="1" fillId="0" borderId="100" xfId="0" applyFont="1" applyFill="1" applyBorder="1" applyAlignment="1">
      <alignment horizontal="center" vertical="center" shrinkToFit="1"/>
    </xf>
    <xf numFmtId="0" fontId="1" fillId="0" borderId="101" xfId="0" applyFont="1" applyFill="1" applyBorder="1" applyAlignment="1">
      <alignment horizontal="center" vertical="center" shrinkToFit="1"/>
    </xf>
    <xf numFmtId="0" fontId="1" fillId="0" borderId="102" xfId="0" applyFont="1" applyFill="1" applyBorder="1" applyAlignment="1">
      <alignment horizontal="center" vertical="center" shrinkToFit="1"/>
    </xf>
    <xf numFmtId="38" fontId="1" fillId="2" borderId="37" xfId="16" applyFont="1" applyFill="1" applyBorder="1" applyAlignment="1">
      <alignment horizontal="center" vertical="center"/>
    </xf>
    <xf numFmtId="0" fontId="1" fillId="2" borderId="37" xfId="0" applyFont="1" applyFill="1" applyBorder="1" applyAlignment="1">
      <alignment horizontal="center" vertical="center"/>
    </xf>
    <xf numFmtId="0" fontId="1" fillId="0" borderId="34" xfId="0" applyFont="1" applyFill="1" applyBorder="1" applyAlignment="1">
      <alignment horizontal="distributed" vertical="center"/>
    </xf>
    <xf numFmtId="0" fontId="1" fillId="0" borderId="40" xfId="0" applyFont="1" applyFill="1" applyBorder="1" applyAlignment="1">
      <alignment horizontal="distributed" vertical="center"/>
    </xf>
    <xf numFmtId="0" fontId="1" fillId="2" borderId="103" xfId="0" applyFont="1" applyFill="1" applyBorder="1" applyAlignment="1">
      <alignment horizontal="center" vertical="center"/>
    </xf>
    <xf numFmtId="38" fontId="1" fillId="2" borderId="104" xfId="16" applyFont="1" applyFill="1" applyBorder="1" applyAlignment="1">
      <alignment horizontal="right" vertical="center"/>
    </xf>
    <xf numFmtId="38" fontId="1" fillId="2" borderId="70" xfId="16" applyFont="1" applyFill="1" applyBorder="1" applyAlignment="1">
      <alignment horizontal="right" vertical="center"/>
    </xf>
    <xf numFmtId="0" fontId="1" fillId="0" borderId="14" xfId="0" applyFont="1" applyFill="1" applyBorder="1" applyAlignment="1">
      <alignment horizontal="distributed" vertical="center" shrinkToFit="1"/>
    </xf>
    <xf numFmtId="0" fontId="1" fillId="0" borderId="72" xfId="0" applyFont="1" applyFill="1" applyBorder="1" applyAlignment="1">
      <alignment horizontal="distributed" vertical="center" shrinkToFit="1"/>
    </xf>
    <xf numFmtId="176" fontId="1" fillId="0" borderId="105" xfId="16" applyNumberFormat="1" applyFont="1" applyFill="1" applyBorder="1" applyAlignment="1">
      <alignment horizontal="right" vertical="center"/>
    </xf>
    <xf numFmtId="176" fontId="1" fillId="0" borderId="25" xfId="16" applyNumberFormat="1" applyFont="1" applyFill="1" applyBorder="1" applyAlignment="1">
      <alignment horizontal="right" vertical="center"/>
    </xf>
    <xf numFmtId="176" fontId="1" fillId="0" borderId="45" xfId="16" applyNumberFormat="1" applyFont="1" applyFill="1" applyBorder="1" applyAlignment="1">
      <alignment horizontal="right" vertical="center"/>
    </xf>
    <xf numFmtId="176" fontId="1" fillId="0" borderId="106" xfId="16" applyNumberFormat="1" applyFont="1" applyFill="1" applyBorder="1" applyAlignment="1">
      <alignment horizontal="right" vertical="center"/>
    </xf>
    <xf numFmtId="0" fontId="1" fillId="2" borderId="70" xfId="0" applyFont="1" applyFill="1" applyBorder="1" applyAlignment="1">
      <alignment horizontal="right" vertical="center"/>
    </xf>
    <xf numFmtId="0" fontId="1" fillId="0" borderId="25" xfId="0" applyFont="1" applyFill="1" applyBorder="1" applyAlignment="1">
      <alignment horizontal="right" vertical="center"/>
    </xf>
    <xf numFmtId="38" fontId="1" fillId="2" borderId="44" xfId="16" applyFont="1" applyFill="1" applyBorder="1" applyAlignment="1">
      <alignment horizontal="center" vertical="center" shrinkToFit="1"/>
    </xf>
    <xf numFmtId="0" fontId="1" fillId="2" borderId="103" xfId="0" applyFont="1" applyFill="1" applyBorder="1" applyAlignment="1">
      <alignment horizontal="center" vertical="center" shrinkToFi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71" xfId="16" applyNumberFormat="1" applyFont="1" applyFill="1" applyBorder="1" applyAlignment="1">
      <alignment horizontal="right" vertical="center"/>
    </xf>
    <xf numFmtId="0" fontId="1" fillId="0" borderId="14" xfId="0" applyFont="1" applyFill="1" applyBorder="1" applyAlignment="1">
      <alignment horizontal="distributed" vertical="center"/>
    </xf>
    <xf numFmtId="0" fontId="1" fillId="0" borderId="87" xfId="0" applyFont="1" applyFill="1" applyBorder="1" applyAlignment="1">
      <alignment horizontal="distributed" vertical="center"/>
    </xf>
    <xf numFmtId="0" fontId="1" fillId="0" borderId="72" xfId="0" applyFont="1" applyFill="1" applyBorder="1" applyAlignment="1">
      <alignment horizontal="distributed"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03" xfId="0" applyFont="1" applyFill="1" applyBorder="1" applyAlignment="1">
      <alignment horizontal="center" vertical="center"/>
    </xf>
    <xf numFmtId="0" fontId="1" fillId="0" borderId="107" xfId="0" applyFont="1" applyFill="1" applyBorder="1" applyAlignment="1">
      <alignment horizontal="center" vertical="center"/>
    </xf>
    <xf numFmtId="0" fontId="18" fillId="0" borderId="108" xfId="0" applyFont="1" applyFill="1" applyBorder="1" applyAlignment="1">
      <alignment horizontal="distributed" vertical="center" wrapText="1"/>
    </xf>
    <xf numFmtId="0" fontId="1" fillId="0" borderId="109" xfId="0" applyFont="1" applyFill="1" applyBorder="1" applyAlignment="1">
      <alignment horizontal="distributed" vertical="center" wrapText="1"/>
    </xf>
    <xf numFmtId="0" fontId="18" fillId="0" borderId="70" xfId="0" applyFont="1" applyFill="1" applyBorder="1" applyAlignment="1">
      <alignment horizontal="distributed" vertical="center" wrapText="1"/>
    </xf>
    <xf numFmtId="0" fontId="1" fillId="0" borderId="25" xfId="0" applyFont="1" applyFill="1" applyBorder="1" applyAlignment="1">
      <alignment horizontal="distributed" vertical="center" wrapText="1"/>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10"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2" xfId="0" applyFont="1" applyFill="1" applyBorder="1" applyAlignment="1">
      <alignment horizontal="distributed" vertical="center"/>
    </xf>
    <xf numFmtId="0" fontId="1" fillId="0" borderId="4" xfId="0" applyFont="1" applyFill="1" applyBorder="1" applyAlignment="1">
      <alignment horizontal="distributed" vertical="center"/>
    </xf>
    <xf numFmtId="0" fontId="1" fillId="0" borderId="103"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72" xfId="0" applyFont="1" applyFill="1" applyBorder="1" applyAlignment="1">
      <alignment horizontal="center" vertical="center"/>
    </xf>
    <xf numFmtId="38" fontId="1" fillId="2" borderId="39" xfId="16" applyFont="1" applyFill="1" applyBorder="1" applyAlignment="1">
      <alignment horizontal="right" vertical="center"/>
    </xf>
    <xf numFmtId="0" fontId="1" fillId="2" borderId="21" xfId="0" applyFont="1" applyFill="1" applyBorder="1" applyAlignment="1">
      <alignment horizontal="center" vertical="center"/>
    </xf>
    <xf numFmtId="0" fontId="1" fillId="0" borderId="42" xfId="0" applyFont="1" applyFill="1" applyBorder="1" applyAlignment="1">
      <alignment horizontal="distributed" vertical="center"/>
    </xf>
    <xf numFmtId="38" fontId="1" fillId="0" borderId="54" xfId="16" applyFont="1" applyFill="1" applyBorder="1" applyAlignment="1">
      <alignment horizontal="right" vertical="center"/>
    </xf>
    <xf numFmtId="38" fontId="1" fillId="0" borderId="0" xfId="16" applyFont="1" applyFill="1" applyBorder="1" applyAlignment="1">
      <alignment horizontal="right" vertical="center"/>
    </xf>
    <xf numFmtId="0" fontId="1" fillId="0" borderId="54" xfId="0" applyFont="1" applyFill="1" applyBorder="1" applyAlignment="1">
      <alignment horizontal="distributed" vertical="center"/>
    </xf>
    <xf numFmtId="0" fontId="1" fillId="0" borderId="0" xfId="0" applyFont="1" applyFill="1" applyBorder="1" applyAlignment="1">
      <alignment horizontal="distributed" vertical="center"/>
    </xf>
    <xf numFmtId="0" fontId="1" fillId="0" borderId="54" xfId="0" applyFont="1" applyFill="1" applyBorder="1" applyAlignment="1">
      <alignment horizontal="center" vertical="center"/>
    </xf>
    <xf numFmtId="0" fontId="1" fillId="0" borderId="0" xfId="0" applyFont="1" applyFill="1" applyBorder="1" applyAlignment="1">
      <alignment horizontal="center" vertical="center"/>
    </xf>
    <xf numFmtId="176" fontId="1" fillId="0" borderId="54" xfId="16" applyNumberFormat="1" applyFont="1" applyFill="1" applyBorder="1" applyAlignment="1">
      <alignment horizontal="right" vertical="center"/>
    </xf>
    <xf numFmtId="176" fontId="1" fillId="0" borderId="0" xfId="16" applyNumberFormat="1" applyFont="1" applyFill="1" applyBorder="1" applyAlignment="1">
      <alignment horizontal="right" vertical="center"/>
    </xf>
    <xf numFmtId="0" fontId="1" fillId="0" borderId="5" xfId="0" applyFont="1" applyFill="1" applyBorder="1" applyAlignment="1">
      <alignment horizontal="distributed" vertical="center" shrinkToFit="1"/>
    </xf>
    <xf numFmtId="0" fontId="1" fillId="0" borderId="6" xfId="0" applyFont="1" applyFill="1" applyBorder="1" applyAlignment="1">
      <alignment horizontal="distributed" vertical="center" shrinkToFit="1"/>
    </xf>
    <xf numFmtId="0" fontId="1" fillId="0" borderId="5"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111"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92" xfId="0" applyFont="1" applyBorder="1" applyAlignment="1">
      <alignment horizontal="center" vertical="center"/>
    </xf>
    <xf numFmtId="0" fontId="7" fillId="0" borderId="36" xfId="0" applyFont="1" applyBorder="1" applyAlignment="1">
      <alignment horizontal="center" vertical="center"/>
    </xf>
    <xf numFmtId="0" fontId="7" fillId="0" borderId="21" xfId="0" applyFont="1" applyBorder="1" applyAlignment="1">
      <alignment horizontal="center" vertical="center"/>
    </xf>
    <xf numFmtId="37" fontId="30" fillId="0" borderId="76" xfId="20" applyNumberFormat="1" applyFont="1" applyBorder="1" applyAlignment="1" applyProtection="1">
      <alignment horizontal="right"/>
      <protection/>
    </xf>
    <xf numFmtId="37" fontId="30" fillId="0" borderId="78" xfId="20" applyNumberFormat="1" applyFont="1" applyBorder="1" applyAlignment="1" applyProtection="1">
      <alignment horizontal="right"/>
      <protection/>
    </xf>
    <xf numFmtId="37" fontId="0" fillId="0" borderId="78" xfId="20" applyNumberFormat="1" applyFont="1" applyBorder="1">
      <alignment/>
      <protection/>
    </xf>
    <xf numFmtId="37" fontId="0" fillId="0" borderId="112" xfId="20" applyNumberFormat="1" applyFont="1" applyBorder="1">
      <alignment/>
      <protection/>
    </xf>
  </cellXfs>
  <cellStyles count="7">
    <cellStyle name="Normal" xfId="0"/>
    <cellStyle name="Percent" xfId="15"/>
    <cellStyle name="Comma [0]" xfId="16"/>
    <cellStyle name="Comma" xfId="17"/>
    <cellStyle name="Currency [0]" xfId="18"/>
    <cellStyle name="Currency" xfId="19"/>
    <cellStyle name="標準_データシート市部①"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065"/>
          <c:w val="0.95375"/>
          <c:h val="0.9935"/>
        </c:manualLayout>
      </c:layout>
      <c:lineChart>
        <c:grouping val="standard"/>
        <c:varyColors val="0"/>
        <c:ser>
          <c:idx val="0"/>
          <c:order val="0"/>
          <c:tx>
            <c:strRef>
              <c:f>'概要４'!$S$31</c:f>
              <c:strCache>
                <c:ptCount val="1"/>
                <c:pt idx="0">
                  <c:v>出生率</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cat>
            <c:strRef>
              <c:f>'概要４'!$R$32:$R$87</c:f>
              <c:strCache/>
            </c:strRef>
          </c:cat>
          <c:val>
            <c:numRef>
              <c:f>'概要４'!$S$32:$S$87</c:f>
              <c:numCache/>
            </c:numRef>
          </c:val>
          <c:smooth val="0"/>
        </c:ser>
        <c:ser>
          <c:idx val="1"/>
          <c:order val="1"/>
          <c:tx>
            <c:strRef>
              <c:f>'概要４'!$T$31</c:f>
              <c:strCache>
                <c:ptCount val="1"/>
                <c:pt idx="0">
                  <c:v>死亡率</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'概要４'!$R$32:$R$87</c:f>
              <c:strCache/>
            </c:strRef>
          </c:cat>
          <c:val>
            <c:numRef>
              <c:f>'概要４'!$T$32:$T$87</c:f>
              <c:numCache/>
            </c:numRef>
          </c:val>
          <c:smooth val="0"/>
        </c:ser>
        <c:ser>
          <c:idx val="2"/>
          <c:order val="2"/>
          <c:tx>
            <c:strRef>
              <c:f>'概要４'!$U$31</c:f>
              <c:strCache>
                <c:ptCount val="1"/>
                <c:pt idx="0">
                  <c:v>婚姻率</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333333"/>
                </a:solidFill>
              </a:ln>
            </c:spPr>
          </c:marker>
          <c:cat>
            <c:strRef>
              <c:f>'概要４'!$R$32:$R$87</c:f>
              <c:strCache/>
            </c:strRef>
          </c:cat>
          <c:val>
            <c:numRef>
              <c:f>'概要４'!$U$32:$U$87</c:f>
              <c:numCache/>
            </c:numRef>
          </c:val>
          <c:smooth val="0"/>
        </c:ser>
        <c:ser>
          <c:idx val="3"/>
          <c:order val="3"/>
          <c:tx>
            <c:strRef>
              <c:f>'概要４'!$V$31</c:f>
              <c:strCache>
                <c:ptCount val="1"/>
                <c:pt idx="0">
                  <c:v>離婚率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cat>
            <c:strRef>
              <c:f>'概要４'!$R$32:$R$87</c:f>
              <c:strCache/>
            </c:strRef>
          </c:cat>
          <c:val>
            <c:numRef>
              <c:f>'概要４'!$V$32:$V$87</c:f>
              <c:numCache/>
            </c:numRef>
          </c:val>
          <c:smooth val="0"/>
        </c:ser>
        <c:marker val="1"/>
        <c:axId val="57641050"/>
        <c:axId val="49007403"/>
      </c:lineChart>
      <c:catAx>
        <c:axId val="57641050"/>
        <c:scaling>
          <c:orientation val="minMax"/>
        </c:scaling>
        <c:axPos val="b"/>
        <c:delete val="0"/>
        <c:numFmt formatCode="General" sourceLinked="1"/>
        <c:majorTickMark val="in"/>
        <c:minorTickMark val="none"/>
        <c:tickLblPos val="nextTo"/>
        <c:crossAx val="49007403"/>
        <c:crosses val="autoZero"/>
        <c:auto val="0"/>
        <c:lblOffset val="100"/>
        <c:tickLblSkip val="3"/>
        <c:noMultiLvlLbl val="0"/>
      </c:catAx>
      <c:valAx>
        <c:axId val="49007403"/>
        <c:scaling>
          <c:orientation val="minMax"/>
        </c:scaling>
        <c:axPos val="l"/>
        <c:majorGridlines/>
        <c:delete val="0"/>
        <c:numFmt formatCode="General" sourceLinked="1"/>
        <c:majorTickMark val="in"/>
        <c:minorTickMark val="none"/>
        <c:tickLblPos val="nextTo"/>
        <c:crossAx val="57641050"/>
        <c:crossesAt val="1"/>
        <c:crossBetween val="between"/>
        <c:dispUnits/>
      </c:valAx>
      <c:spPr>
        <a:noFill/>
        <a:ln w="12700">
          <a:solidFill/>
        </a:ln>
      </c:spPr>
    </c:plotArea>
    <c:legend>
      <c:legendPos val="r"/>
      <c:layout>
        <c:manualLayout>
          <c:xMode val="edge"/>
          <c:yMode val="edge"/>
          <c:x val="0.64625"/>
          <c:y val="0.2225"/>
          <c:w val="0.181"/>
          <c:h val="0.24075"/>
        </c:manualLayout>
      </c:layout>
      <c:overlay val="0"/>
      <c:spPr>
        <a:ln w="12700">
          <a:solidFill/>
        </a:ln>
      </c:spPr>
      <c:txPr>
        <a:bodyPr vert="horz" rot="0"/>
        <a:lstStyle/>
        <a:p>
          <a:pPr>
            <a:defRPr lang="en-US" cap="none" sz="1025"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2075"/>
          <c:w val="0.954"/>
          <c:h val="0.97925"/>
        </c:manualLayout>
      </c:layout>
      <c:lineChart>
        <c:grouping val="standard"/>
        <c:varyColors val="0"/>
        <c:ser>
          <c:idx val="0"/>
          <c:order val="0"/>
          <c:tx>
            <c:strRef>
              <c:f>'死亡４'!$D$11</c:f>
              <c:strCache>
                <c:ptCount val="1"/>
                <c:pt idx="0">
                  <c:v>悪性新生物</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'死亡４'!$C$12:$C$67</c:f>
              <c:strCache/>
            </c:strRef>
          </c:cat>
          <c:val>
            <c:numRef>
              <c:f>'死亡４'!$D$12:$D$67</c:f>
              <c:numCache/>
            </c:numRef>
          </c:val>
          <c:smooth val="0"/>
        </c:ser>
        <c:ser>
          <c:idx val="1"/>
          <c:order val="1"/>
          <c:tx>
            <c:strRef>
              <c:f>'死亡４'!$E$11</c:f>
              <c:strCache>
                <c:ptCount val="1"/>
                <c:pt idx="0">
                  <c:v>脳血管疾患</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FFFF"/>
              </a:solidFill>
              <a:ln>
                <a:solidFill>
                  <a:srgbClr val="FF00FF"/>
                </a:solidFill>
              </a:ln>
            </c:spPr>
          </c:marker>
          <c:cat>
            <c:strRef>
              <c:f>'死亡４'!$C$12:$C$67</c:f>
              <c:strCache/>
            </c:strRef>
          </c:cat>
          <c:val>
            <c:numRef>
              <c:f>'死亡４'!$E$12:$E$67</c:f>
              <c:numCache/>
            </c:numRef>
          </c:val>
          <c:smooth val="0"/>
        </c:ser>
        <c:ser>
          <c:idx val="2"/>
          <c:order val="2"/>
          <c:tx>
            <c:strRef>
              <c:f>'死亡４'!$F$11</c:f>
              <c:strCache>
                <c:ptCount val="1"/>
                <c:pt idx="0">
                  <c:v>心疾患</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333333"/>
                </a:solidFill>
              </a:ln>
            </c:spPr>
          </c:marker>
          <c:cat>
            <c:strRef>
              <c:f>'死亡４'!$C$12:$C$67</c:f>
              <c:strCache/>
            </c:strRef>
          </c:cat>
          <c:val>
            <c:numRef>
              <c:f>'死亡４'!$F$12:$F$67</c:f>
              <c:numCache/>
            </c:numRef>
          </c:val>
          <c:smooth val="0"/>
        </c:ser>
        <c:ser>
          <c:idx val="3"/>
          <c:order val="3"/>
          <c:tx>
            <c:strRef>
              <c:f>'死亡４'!$G$11</c:f>
              <c:strCache>
                <c:ptCount val="1"/>
                <c:pt idx="0">
                  <c:v>肺炎</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800000"/>
              </a:solidFill>
              <a:ln>
                <a:solidFill>
                  <a:srgbClr val="FFFFFF"/>
                </a:solidFill>
              </a:ln>
            </c:spPr>
          </c:marker>
          <c:cat>
            <c:strRef>
              <c:f>'死亡４'!$C$12:$C$67</c:f>
              <c:strCache/>
            </c:strRef>
          </c:cat>
          <c:val>
            <c:numRef>
              <c:f>'死亡４'!$G$12:$G$67</c:f>
              <c:numCache/>
            </c:numRef>
          </c:val>
          <c:smooth val="0"/>
        </c:ser>
        <c:ser>
          <c:idx val="4"/>
          <c:order val="4"/>
          <c:tx>
            <c:strRef>
              <c:f>'死亡４'!$H$11</c:f>
              <c:strCache>
                <c:ptCount val="1"/>
                <c:pt idx="0">
                  <c:v>不慮の事故</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2"/>
            <c:spPr>
              <a:solidFill>
                <a:srgbClr val="FF0000"/>
              </a:solidFill>
              <a:ln>
                <a:solidFill>
                  <a:srgbClr val="FF0000"/>
                </a:solidFill>
              </a:ln>
            </c:spPr>
          </c:marker>
          <c:cat>
            <c:strRef>
              <c:f>'死亡４'!$C$12:$C$67</c:f>
              <c:strCache/>
            </c:strRef>
          </c:cat>
          <c:val>
            <c:numRef>
              <c:f>'死亡４'!$H$12:$H$67</c:f>
              <c:numCache/>
            </c:numRef>
          </c:val>
          <c:smooth val="0"/>
        </c:ser>
        <c:ser>
          <c:idx val="5"/>
          <c:order val="5"/>
          <c:tx>
            <c:strRef>
              <c:f>'死亡４'!$I$11</c:f>
              <c:strCache>
                <c:ptCount val="1"/>
                <c:pt idx="0">
                  <c:v>老衰</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FFFF"/>
              </a:solidFill>
              <a:ln>
                <a:solidFill>
                  <a:srgbClr val="993300"/>
                </a:solidFill>
              </a:ln>
            </c:spPr>
          </c:marker>
          <c:cat>
            <c:strRef>
              <c:f>'死亡４'!$C$12:$C$67</c:f>
              <c:strCache/>
            </c:strRef>
          </c:cat>
          <c:val>
            <c:numRef>
              <c:f>'死亡４'!$I$12:$I$67</c:f>
              <c:numCache/>
            </c:numRef>
          </c:val>
          <c:smooth val="0"/>
        </c:ser>
        <c:ser>
          <c:idx val="6"/>
          <c:order val="6"/>
          <c:tx>
            <c:strRef>
              <c:f>'死亡４'!$J$11</c:f>
              <c:strCache>
                <c:ptCount val="1"/>
                <c:pt idx="0">
                  <c:v>自殺</c:v>
                </c:pt>
              </c:strCache>
            </c:strRef>
          </c:tx>
          <c:extLst>
            <c:ext xmlns:c14="http://schemas.microsoft.com/office/drawing/2007/8/2/chart" uri="{6F2FDCE9-48DA-4B69-8628-5D25D57E5C99}">
              <c14:invertSolidFillFmt>
                <c14:spPr>
                  <a:solidFill>
                    <a:srgbClr val="000000"/>
                  </a:solidFill>
                </c14:spPr>
              </c14:invertSolidFillFmt>
            </c:ext>
          </c:extLst>
          <c:marker>
            <c:symbol val="plus"/>
            <c:size val="4"/>
            <c:spPr>
              <a:solidFill>
                <a:srgbClr val="FFFFFF"/>
              </a:solidFill>
              <a:ln>
                <a:solidFill>
                  <a:srgbClr val="003300"/>
                </a:solidFill>
              </a:ln>
            </c:spPr>
          </c:marker>
          <c:cat>
            <c:strRef>
              <c:f>'死亡４'!$C$12:$C$67</c:f>
              <c:strCache/>
            </c:strRef>
          </c:cat>
          <c:val>
            <c:numRef>
              <c:f>'死亡４'!$J$12:$J$67</c:f>
              <c:numCache/>
            </c:numRef>
          </c:val>
          <c:smooth val="0"/>
        </c:ser>
        <c:marker val="1"/>
        <c:axId val="38413444"/>
        <c:axId val="10176677"/>
      </c:lineChart>
      <c:catAx>
        <c:axId val="38413444"/>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10176677"/>
        <c:crosses val="autoZero"/>
        <c:auto val="1"/>
        <c:lblOffset val="100"/>
        <c:tickLblSkip val="5"/>
        <c:noMultiLvlLbl val="0"/>
      </c:catAx>
      <c:valAx>
        <c:axId val="10176677"/>
        <c:scaling>
          <c:orientation val="minMax"/>
        </c:scaling>
        <c:axPos val="l"/>
        <c:majorGridlines/>
        <c:delete val="0"/>
        <c:numFmt formatCode="General" sourceLinked="1"/>
        <c:majorTickMark val="in"/>
        <c:minorTickMark val="none"/>
        <c:tickLblPos val="nextTo"/>
        <c:txPr>
          <a:bodyPr/>
          <a:lstStyle/>
          <a:p>
            <a:pPr>
              <a:defRPr lang="en-US" cap="none" sz="1075" b="0" i="0" u="none" baseline="0"/>
            </a:pPr>
          </a:p>
        </c:txPr>
        <c:crossAx val="38413444"/>
        <c:crossesAt val="1"/>
        <c:crossBetween val="between"/>
        <c:dispUnits/>
      </c:valAx>
      <c:spPr>
        <a:solidFill>
          <a:srgbClr val="FFFFFF"/>
        </a:solidFill>
        <a:ln w="12700">
          <a:solidFill/>
        </a:ln>
      </c:spPr>
    </c:plotArea>
    <c:legend>
      <c:legendPos val="r"/>
      <c:layout>
        <c:manualLayout>
          <c:xMode val="edge"/>
          <c:yMode val="edge"/>
          <c:x val="0.3455"/>
          <c:y val="0.11875"/>
          <c:w val="0.2105"/>
          <c:h val="0.22925"/>
        </c:manualLayout>
      </c:layout>
      <c:overlay val="0"/>
      <c:spPr>
        <a:ln w="12700">
          <a:solidFill/>
        </a:ln>
      </c:spPr>
      <c:txPr>
        <a:bodyPr vert="horz" rot="0"/>
        <a:lstStyle/>
        <a:p>
          <a:pPr>
            <a:defRPr lang="en-US" cap="none" sz="1100" b="0" i="0" u="none" baseline="0"/>
          </a:pPr>
        </a:p>
      </c:txPr>
    </c:legend>
    <c:plotVisOnly val="1"/>
    <c:dispBlanksAs val="gap"/>
    <c:showDLblsOverMax val="0"/>
  </c:chart>
  <c:txPr>
    <a:bodyPr vert="horz" rot="0"/>
    <a:lstStyle/>
    <a:p>
      <a:pPr>
        <a:defRPr lang="en-US" cap="none" sz="20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15</xdr:col>
      <xdr:colOff>57150</xdr:colOff>
      <xdr:row>54</xdr:row>
      <xdr:rowOff>152400</xdr:rowOff>
    </xdr:to>
    <xdr:graphicFrame>
      <xdr:nvGraphicFramePr>
        <xdr:cNvPr id="1" name="Chart 1"/>
        <xdr:cNvGraphicFramePr/>
      </xdr:nvGraphicFramePr>
      <xdr:xfrm>
        <a:off x="0" y="6867525"/>
        <a:ext cx="6981825" cy="4438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6524625</xdr:colOff>
      <xdr:row>37</xdr:row>
      <xdr:rowOff>95250</xdr:rowOff>
    </xdr:to>
    <xdr:graphicFrame>
      <xdr:nvGraphicFramePr>
        <xdr:cNvPr id="1" name="Chart 1"/>
        <xdr:cNvGraphicFramePr/>
      </xdr:nvGraphicFramePr>
      <xdr:xfrm>
        <a:off x="0" y="1733550"/>
        <a:ext cx="6524625" cy="5238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tabSelected="1" workbookViewId="0" topLeftCell="A1">
      <selection activeCell="A1" sqref="A1:J1"/>
    </sheetView>
  </sheetViews>
  <sheetFormatPr defaultColWidth="9.00390625" defaultRowHeight="13.5"/>
  <cols>
    <col min="1" max="1" width="6.625" style="55" customWidth="1"/>
    <col min="2" max="8" width="9.00390625" style="55" customWidth="1"/>
    <col min="9" max="9" width="6.625" style="55" customWidth="1"/>
    <col min="10" max="16384" width="9.00390625" style="55" customWidth="1"/>
  </cols>
  <sheetData>
    <row r="1" spans="1:10" ht="21">
      <c r="A1" s="437" t="s">
        <v>484</v>
      </c>
      <c r="B1" s="437"/>
      <c r="C1" s="437"/>
      <c r="D1" s="437"/>
      <c r="E1" s="437"/>
      <c r="F1" s="437"/>
      <c r="G1" s="437"/>
      <c r="H1" s="437"/>
      <c r="I1" s="437"/>
      <c r="J1" s="437"/>
    </row>
    <row r="2" spans="1:10" ht="15" customHeight="1">
      <c r="A2" s="6"/>
      <c r="B2" s="6"/>
      <c r="C2" s="6"/>
      <c r="D2" s="6"/>
      <c r="E2" s="6"/>
      <c r="F2" s="6"/>
      <c r="G2" s="6"/>
      <c r="H2" s="6"/>
      <c r="I2" s="6"/>
      <c r="J2" s="6"/>
    </row>
    <row r="3" spans="1:10" ht="15" customHeight="1">
      <c r="A3" s="7"/>
      <c r="B3" s="7"/>
      <c r="C3" s="7"/>
      <c r="D3" s="438" t="s">
        <v>272</v>
      </c>
      <c r="E3" s="438"/>
      <c r="F3" s="438"/>
      <c r="G3" s="438"/>
      <c r="H3" s="7"/>
      <c r="I3" s="7"/>
      <c r="J3" s="7"/>
    </row>
    <row r="4" spans="1:10" ht="15" customHeight="1">
      <c r="A4" s="8"/>
      <c r="B4" s="9"/>
      <c r="C4" s="6"/>
      <c r="D4" s="438"/>
      <c r="E4" s="438"/>
      <c r="F4" s="438"/>
      <c r="G4" s="438"/>
      <c r="H4" s="6"/>
      <c r="I4" s="6"/>
      <c r="J4" s="10" t="s">
        <v>73</v>
      </c>
    </row>
    <row r="5" spans="1:10" ht="15" customHeight="1">
      <c r="A5" s="11"/>
      <c r="B5" s="6"/>
      <c r="C5" s="6"/>
      <c r="D5" s="12"/>
      <c r="E5" s="12"/>
      <c r="F5" s="12"/>
      <c r="G5" s="12"/>
      <c r="H5" s="6"/>
      <c r="I5" s="6"/>
      <c r="J5" s="13" t="s">
        <v>273</v>
      </c>
    </row>
    <row r="6" spans="1:10" ht="15" customHeight="1">
      <c r="A6" s="14"/>
      <c r="B6" s="15" t="s">
        <v>274</v>
      </c>
      <c r="C6" s="16"/>
      <c r="D6" s="70"/>
      <c r="E6" s="70"/>
      <c r="F6" s="70"/>
      <c r="G6" s="70"/>
      <c r="H6" s="16"/>
      <c r="I6" s="17">
        <v>1</v>
      </c>
      <c r="J6" s="18"/>
    </row>
    <row r="7" spans="1:10" ht="15" customHeight="1">
      <c r="A7" s="11"/>
      <c r="B7" s="6"/>
      <c r="C7" s="6"/>
      <c r="D7" s="6"/>
      <c r="E7" s="6"/>
      <c r="F7" s="6"/>
      <c r="G7" s="6"/>
      <c r="H7" s="6"/>
      <c r="I7" s="6"/>
      <c r="J7" s="19"/>
    </row>
    <row r="8" spans="1:10" ht="15" customHeight="1">
      <c r="A8" s="11"/>
      <c r="B8" s="15" t="s">
        <v>275</v>
      </c>
      <c r="C8" s="16"/>
      <c r="D8" s="70"/>
      <c r="E8" s="70"/>
      <c r="F8" s="70"/>
      <c r="G8" s="70"/>
      <c r="H8" s="16"/>
      <c r="I8" s="17">
        <v>2</v>
      </c>
      <c r="J8" s="19"/>
    </row>
    <row r="9" spans="1:10" ht="15" customHeight="1">
      <c r="A9" s="11"/>
      <c r="J9" s="19"/>
    </row>
    <row r="10" spans="1:10" ht="15" customHeight="1">
      <c r="A10" s="11"/>
      <c r="B10" s="20" t="s">
        <v>276</v>
      </c>
      <c r="C10" s="6"/>
      <c r="D10" s="6" t="s">
        <v>483</v>
      </c>
      <c r="E10" s="6"/>
      <c r="F10" s="6"/>
      <c r="G10" s="6"/>
      <c r="H10" s="6"/>
      <c r="I10" s="21"/>
      <c r="J10" s="19"/>
    </row>
    <row r="11" spans="1:10" ht="15" customHeight="1">
      <c r="A11" s="11"/>
      <c r="B11" s="6" t="s">
        <v>43</v>
      </c>
      <c r="C11" s="6"/>
      <c r="D11" s="6"/>
      <c r="E11" s="6"/>
      <c r="F11" s="6"/>
      <c r="G11" s="6"/>
      <c r="H11" s="6"/>
      <c r="I11" s="6"/>
      <c r="J11" s="19"/>
    </row>
    <row r="12" spans="1:10" ht="15" customHeight="1">
      <c r="A12" s="11"/>
      <c r="B12" s="6" t="s">
        <v>277</v>
      </c>
      <c r="C12" s="6"/>
      <c r="D12" s="6"/>
      <c r="E12" s="6"/>
      <c r="F12" s="6"/>
      <c r="G12" s="6"/>
      <c r="H12" s="6"/>
      <c r="I12" s="21">
        <v>5</v>
      </c>
      <c r="J12" s="19"/>
    </row>
    <row r="13" spans="1:10" ht="15" customHeight="1">
      <c r="A13" s="11"/>
      <c r="B13" s="6"/>
      <c r="C13" s="6"/>
      <c r="D13" s="6"/>
      <c r="E13" s="6"/>
      <c r="F13" s="6"/>
      <c r="G13" s="6"/>
      <c r="H13" s="6"/>
      <c r="I13" s="6"/>
      <c r="J13" s="19"/>
    </row>
    <row r="14" spans="1:10" ht="15" customHeight="1">
      <c r="A14" s="11"/>
      <c r="B14" s="6" t="s">
        <v>278</v>
      </c>
      <c r="C14" s="6"/>
      <c r="D14" s="6"/>
      <c r="E14" s="6"/>
      <c r="F14" s="6"/>
      <c r="G14" s="6"/>
      <c r="H14" s="6"/>
      <c r="I14" s="21">
        <v>5</v>
      </c>
      <c r="J14" s="19"/>
    </row>
    <row r="15" spans="1:10" ht="15" customHeight="1">
      <c r="A15" s="11"/>
      <c r="B15" s="6"/>
      <c r="C15" s="6"/>
      <c r="D15" s="6"/>
      <c r="E15" s="6"/>
      <c r="F15" s="6"/>
      <c r="G15" s="6"/>
      <c r="H15" s="6"/>
      <c r="I15" s="6"/>
      <c r="J15" s="19"/>
    </row>
    <row r="16" spans="1:10" ht="15" customHeight="1">
      <c r="A16" s="11"/>
      <c r="B16" s="20" t="s">
        <v>279</v>
      </c>
      <c r="C16" s="6"/>
      <c r="D16" s="6"/>
      <c r="E16" s="6"/>
      <c r="F16" s="6"/>
      <c r="G16" s="6"/>
      <c r="H16" s="6"/>
      <c r="I16" s="21"/>
      <c r="J16" s="19"/>
    </row>
    <row r="17" spans="1:10" ht="15" customHeight="1">
      <c r="A17" s="11"/>
      <c r="B17" s="6"/>
      <c r="C17" s="6"/>
      <c r="D17" s="6"/>
      <c r="E17" s="6"/>
      <c r="F17" s="6"/>
      <c r="G17" s="6"/>
      <c r="H17" s="6"/>
      <c r="I17" s="21" t="s">
        <v>43</v>
      </c>
      <c r="J17" s="19"/>
    </row>
    <row r="18" spans="1:10" ht="15" customHeight="1">
      <c r="A18" s="11"/>
      <c r="B18" s="6" t="s">
        <v>280</v>
      </c>
      <c r="C18" s="6"/>
      <c r="D18" s="6"/>
      <c r="E18" s="6"/>
      <c r="F18" s="6"/>
      <c r="G18" s="6"/>
      <c r="H18" s="6"/>
      <c r="I18" s="21">
        <v>6</v>
      </c>
      <c r="J18" s="19"/>
    </row>
    <row r="19" spans="1:10" ht="15" customHeight="1">
      <c r="A19" s="11"/>
      <c r="B19" s="6"/>
      <c r="C19" s="6"/>
      <c r="D19" s="6"/>
      <c r="E19" s="6"/>
      <c r="F19" s="6"/>
      <c r="G19" s="6"/>
      <c r="H19" s="6"/>
      <c r="I19" s="21" t="s">
        <v>43</v>
      </c>
      <c r="J19" s="19"/>
    </row>
    <row r="20" spans="1:10" ht="15" customHeight="1">
      <c r="A20" s="11"/>
      <c r="B20" s="6" t="s">
        <v>281</v>
      </c>
      <c r="C20" s="6"/>
      <c r="D20" s="6"/>
      <c r="E20" s="6"/>
      <c r="F20" s="6"/>
      <c r="G20" s="6"/>
      <c r="H20" s="6"/>
      <c r="I20" s="21">
        <v>7</v>
      </c>
      <c r="J20" s="19"/>
    </row>
    <row r="21" spans="1:10" ht="15" customHeight="1">
      <c r="A21" s="11"/>
      <c r="B21" s="6"/>
      <c r="C21" s="6"/>
      <c r="D21" s="6"/>
      <c r="E21" s="6"/>
      <c r="F21" s="6"/>
      <c r="G21" s="6"/>
      <c r="H21" s="6"/>
      <c r="I21" s="21"/>
      <c r="J21" s="19"/>
    </row>
    <row r="22" spans="1:10" ht="15" customHeight="1">
      <c r="A22" s="11"/>
      <c r="B22" s="20" t="s">
        <v>282</v>
      </c>
      <c r="C22" s="6"/>
      <c r="D22" s="6"/>
      <c r="E22" s="6"/>
      <c r="F22" s="6"/>
      <c r="G22" s="6"/>
      <c r="H22" s="6"/>
      <c r="I22" s="21"/>
      <c r="J22" s="19"/>
    </row>
    <row r="23" spans="1:10" ht="15" customHeight="1">
      <c r="A23" s="11"/>
      <c r="B23" s="6"/>
      <c r="C23" s="6"/>
      <c r="D23" s="6"/>
      <c r="E23" s="6"/>
      <c r="F23" s="6"/>
      <c r="G23" s="6"/>
      <c r="H23" s="6"/>
      <c r="I23" s="21"/>
      <c r="J23" s="19"/>
    </row>
    <row r="24" spans="1:10" ht="15" customHeight="1">
      <c r="A24" s="11"/>
      <c r="B24" s="6" t="s">
        <v>283</v>
      </c>
      <c r="C24" s="6"/>
      <c r="D24" s="6"/>
      <c r="E24" s="6"/>
      <c r="F24" s="6"/>
      <c r="G24" s="6"/>
      <c r="H24" s="6"/>
      <c r="I24" s="21">
        <v>10</v>
      </c>
      <c r="J24" s="19"/>
    </row>
    <row r="25" spans="1:10" ht="15" customHeight="1">
      <c r="A25" s="11"/>
      <c r="B25" s="6"/>
      <c r="C25" s="6"/>
      <c r="D25" s="6"/>
      <c r="E25" s="6"/>
      <c r="F25" s="6"/>
      <c r="G25" s="6"/>
      <c r="H25" s="6"/>
      <c r="I25" s="21"/>
      <c r="J25" s="19"/>
    </row>
    <row r="26" spans="1:10" ht="15" customHeight="1">
      <c r="A26" s="11"/>
      <c r="B26" s="6" t="s">
        <v>284</v>
      </c>
      <c r="C26" s="6"/>
      <c r="D26" s="6"/>
      <c r="E26" s="6"/>
      <c r="F26" s="6"/>
      <c r="G26" s="6"/>
      <c r="H26" s="6"/>
      <c r="I26" s="21">
        <v>11</v>
      </c>
      <c r="J26" s="19"/>
    </row>
    <row r="27" spans="1:10" ht="15" customHeight="1">
      <c r="A27" s="11"/>
      <c r="B27" s="6"/>
      <c r="C27" s="6"/>
      <c r="D27" s="6"/>
      <c r="E27" s="6"/>
      <c r="F27" s="6"/>
      <c r="G27" s="6"/>
      <c r="H27" s="6"/>
      <c r="I27" s="21"/>
      <c r="J27" s="19"/>
    </row>
    <row r="28" spans="1:10" ht="15" customHeight="1">
      <c r="A28" s="11"/>
      <c r="B28" s="20" t="s">
        <v>285</v>
      </c>
      <c r="C28" s="6"/>
      <c r="D28" s="6"/>
      <c r="E28" s="6"/>
      <c r="F28" s="6"/>
      <c r="G28" s="6"/>
      <c r="H28" s="6"/>
      <c r="I28" s="21"/>
      <c r="J28" s="19"/>
    </row>
    <row r="29" spans="1:10" ht="15" customHeight="1">
      <c r="A29" s="11"/>
      <c r="B29" s="6"/>
      <c r="C29" s="6"/>
      <c r="D29" s="6"/>
      <c r="E29" s="6"/>
      <c r="F29" s="6"/>
      <c r="G29" s="6"/>
      <c r="H29" s="6"/>
      <c r="I29" s="21"/>
      <c r="J29" s="19"/>
    </row>
    <row r="30" spans="1:10" ht="15" customHeight="1">
      <c r="A30" s="11"/>
      <c r="B30" s="21" t="s">
        <v>397</v>
      </c>
      <c r="C30" s="6" t="s">
        <v>390</v>
      </c>
      <c r="D30" s="6"/>
      <c r="E30" s="6"/>
      <c r="F30" s="6"/>
      <c r="G30" s="6"/>
      <c r="H30" s="6"/>
      <c r="I30" s="21">
        <v>13</v>
      </c>
      <c r="J30" s="19"/>
    </row>
    <row r="31" spans="1:10" ht="15" customHeight="1">
      <c r="A31" s="11"/>
      <c r="B31" s="21"/>
      <c r="C31" s="6"/>
      <c r="D31" s="6"/>
      <c r="E31" s="6"/>
      <c r="F31" s="6"/>
      <c r="G31" s="6"/>
      <c r="H31" s="6"/>
      <c r="I31" s="21"/>
      <c r="J31" s="19"/>
    </row>
    <row r="32" spans="1:10" ht="15" customHeight="1">
      <c r="A32" s="11"/>
      <c r="B32" s="21" t="s">
        <v>398</v>
      </c>
      <c r="C32" s="6" t="s">
        <v>401</v>
      </c>
      <c r="D32" s="6"/>
      <c r="E32" s="6"/>
      <c r="F32" s="6"/>
      <c r="G32" s="6"/>
      <c r="H32" s="6"/>
      <c r="I32" s="21">
        <v>15</v>
      </c>
      <c r="J32" s="19"/>
    </row>
    <row r="33" spans="1:10" ht="15" customHeight="1">
      <c r="A33" s="11"/>
      <c r="B33" s="21"/>
      <c r="C33" s="6" t="s">
        <v>43</v>
      </c>
      <c r="D33" s="6"/>
      <c r="E33" s="6"/>
      <c r="F33" s="6"/>
      <c r="G33" s="6"/>
      <c r="H33" s="6"/>
      <c r="I33" s="21"/>
      <c r="J33" s="19"/>
    </row>
    <row r="34" spans="1:10" ht="15" customHeight="1">
      <c r="A34" s="11"/>
      <c r="B34" s="21" t="s">
        <v>399</v>
      </c>
      <c r="C34" s="6" t="s">
        <v>402</v>
      </c>
      <c r="D34" s="6"/>
      <c r="E34" s="6"/>
      <c r="F34" s="6"/>
      <c r="G34" s="6"/>
      <c r="H34" s="6"/>
      <c r="I34" s="21">
        <v>19</v>
      </c>
      <c r="J34" s="19"/>
    </row>
    <row r="35" spans="1:10" ht="15" customHeight="1">
      <c r="A35" s="11"/>
      <c r="B35" s="21"/>
      <c r="C35" s="6"/>
      <c r="D35" s="6"/>
      <c r="E35" s="6"/>
      <c r="F35" s="6"/>
      <c r="G35" s="6"/>
      <c r="H35" s="6"/>
      <c r="I35" s="21"/>
      <c r="J35" s="19"/>
    </row>
    <row r="36" spans="1:10" ht="15" customHeight="1">
      <c r="A36" s="11"/>
      <c r="B36" s="21" t="s">
        <v>518</v>
      </c>
      <c r="C36" s="416" t="s">
        <v>519</v>
      </c>
      <c r="D36" s="6"/>
      <c r="E36" s="6"/>
      <c r="F36" s="6"/>
      <c r="G36" s="6"/>
      <c r="H36" s="6"/>
      <c r="I36" s="21">
        <v>23</v>
      </c>
      <c r="J36" s="19"/>
    </row>
    <row r="37" spans="1:10" ht="15" customHeight="1">
      <c r="A37" s="11"/>
      <c r="B37" s="21"/>
      <c r="C37" s="6"/>
      <c r="D37" s="6"/>
      <c r="E37" s="6"/>
      <c r="F37" s="6"/>
      <c r="G37" s="6"/>
      <c r="H37" s="6"/>
      <c r="I37" s="21"/>
      <c r="J37" s="19"/>
    </row>
    <row r="38" spans="1:10" ht="15" customHeight="1">
      <c r="A38" s="11"/>
      <c r="B38" s="103" t="s">
        <v>474</v>
      </c>
      <c r="C38" s="6" t="s">
        <v>400</v>
      </c>
      <c r="D38" s="291"/>
      <c r="E38" s="291"/>
      <c r="F38" s="291"/>
      <c r="G38" s="291"/>
      <c r="H38" s="291"/>
      <c r="I38" s="21">
        <v>27</v>
      </c>
      <c r="J38" s="19"/>
    </row>
    <row r="39" spans="1:10" ht="15" customHeight="1">
      <c r="A39" s="11"/>
      <c r="B39" s="385"/>
      <c r="J39" s="19"/>
    </row>
    <row r="40" spans="1:10" ht="15" customHeight="1">
      <c r="A40" s="11"/>
      <c r="B40" s="385" t="s">
        <v>520</v>
      </c>
      <c r="C40" s="417" t="s">
        <v>522</v>
      </c>
      <c r="I40" s="385">
        <v>41</v>
      </c>
      <c r="J40" s="19"/>
    </row>
    <row r="41" spans="1:10" ht="15" customHeight="1">
      <c r="A41" s="11"/>
      <c r="B41" s="385"/>
      <c r="J41" s="19"/>
    </row>
    <row r="42" spans="1:10" ht="15" customHeight="1">
      <c r="A42" s="11"/>
      <c r="B42" s="385" t="s">
        <v>523</v>
      </c>
      <c r="C42" s="363" t="s">
        <v>521</v>
      </c>
      <c r="D42" s="6"/>
      <c r="E42" s="6"/>
      <c r="F42" s="6"/>
      <c r="G42" s="6"/>
      <c r="H42" s="6"/>
      <c r="I42" s="21">
        <v>43</v>
      </c>
      <c r="J42" s="19"/>
    </row>
    <row r="43" spans="1:10" ht="15" customHeight="1">
      <c r="A43" s="11"/>
      <c r="B43" s="6"/>
      <c r="D43" s="6"/>
      <c r="E43" s="6"/>
      <c r="F43" s="6"/>
      <c r="G43" s="6"/>
      <c r="H43" s="6"/>
      <c r="I43" s="21"/>
      <c r="J43" s="19"/>
    </row>
    <row r="44" spans="1:10" ht="15" customHeight="1">
      <c r="A44" s="11"/>
      <c r="B44" s="20" t="s">
        <v>406</v>
      </c>
      <c r="C44" s="440"/>
      <c r="D44" s="440"/>
      <c r="E44" s="440"/>
      <c r="F44" s="440"/>
      <c r="G44" s="440"/>
      <c r="H44" s="440"/>
      <c r="I44" s="440"/>
      <c r="J44" s="19"/>
    </row>
    <row r="45" spans="1:10" ht="15" customHeight="1">
      <c r="A45" s="11"/>
      <c r="B45" s="6" t="s">
        <v>407</v>
      </c>
      <c r="C45" s="364"/>
      <c r="D45" s="364"/>
      <c r="E45" s="364"/>
      <c r="F45" s="364"/>
      <c r="G45" s="364"/>
      <c r="H45" s="364"/>
      <c r="I45" s="21">
        <v>44</v>
      </c>
      <c r="J45" s="19"/>
    </row>
    <row r="46" spans="1:10" ht="15" customHeight="1">
      <c r="A46" s="11"/>
      <c r="B46" s="6"/>
      <c r="C46" s="364"/>
      <c r="D46" s="364"/>
      <c r="E46" s="364"/>
      <c r="F46" s="364"/>
      <c r="G46" s="364"/>
      <c r="H46" s="364"/>
      <c r="I46" s="365"/>
      <c r="J46" s="19"/>
    </row>
    <row r="47" spans="1:10" ht="15" customHeight="1">
      <c r="A47" s="11"/>
      <c r="B47" s="6"/>
      <c r="D47" s="6"/>
      <c r="E47" s="6"/>
      <c r="F47" s="6"/>
      <c r="G47" s="6"/>
      <c r="H47" s="6"/>
      <c r="I47" s="21"/>
      <c r="J47" s="19"/>
    </row>
    <row r="48" spans="1:10" ht="15" customHeight="1">
      <c r="A48" s="11"/>
      <c r="B48" s="20" t="s">
        <v>286</v>
      </c>
      <c r="D48" s="6"/>
      <c r="E48" s="6"/>
      <c r="F48" s="6"/>
      <c r="G48" s="6"/>
      <c r="H48" s="6"/>
      <c r="I48" s="21"/>
      <c r="J48" s="19"/>
    </row>
    <row r="49" spans="1:10" ht="15" customHeight="1">
      <c r="A49" s="11"/>
      <c r="B49" s="55" t="s">
        <v>287</v>
      </c>
      <c r="D49" s="6"/>
      <c r="E49" s="6"/>
      <c r="F49" s="6"/>
      <c r="G49" s="6"/>
      <c r="H49" s="6"/>
      <c r="I49" s="21"/>
      <c r="J49" s="19"/>
    </row>
    <row r="50" spans="1:10" ht="15" customHeight="1">
      <c r="A50" s="11"/>
      <c r="B50" s="55" t="s">
        <v>359</v>
      </c>
      <c r="D50" s="6"/>
      <c r="E50" s="6"/>
      <c r="F50" s="6"/>
      <c r="G50" s="6"/>
      <c r="H50" s="6"/>
      <c r="I50" s="21"/>
      <c r="J50" s="19"/>
    </row>
    <row r="51" spans="1:10" ht="15" customHeight="1">
      <c r="A51" s="11"/>
      <c r="B51" s="55" t="s">
        <v>288</v>
      </c>
      <c r="D51" s="6"/>
      <c r="E51" s="6"/>
      <c r="F51" s="6"/>
      <c r="G51" s="6"/>
      <c r="H51" s="6"/>
      <c r="I51" s="21"/>
      <c r="J51" s="19"/>
    </row>
    <row r="52" spans="1:10" ht="15" customHeight="1">
      <c r="A52" s="22"/>
      <c r="B52" s="7"/>
      <c r="C52" s="7"/>
      <c r="D52" s="7"/>
      <c r="E52" s="7"/>
      <c r="F52" s="7"/>
      <c r="G52" s="7"/>
      <c r="H52" s="7"/>
      <c r="I52" s="7"/>
      <c r="J52" s="23"/>
    </row>
    <row r="53" spans="1:10" ht="15" customHeight="1">
      <c r="A53" s="6"/>
      <c r="B53" s="6"/>
      <c r="C53" s="6"/>
      <c r="D53" s="6"/>
      <c r="E53" s="6"/>
      <c r="F53" s="6"/>
      <c r="G53" s="6"/>
      <c r="H53" s="6"/>
      <c r="I53" s="6"/>
      <c r="J53" s="6"/>
    </row>
    <row r="54" spans="1:10" ht="15" customHeight="1">
      <c r="A54" s="439" t="s">
        <v>408</v>
      </c>
      <c r="B54" s="439"/>
      <c r="C54" s="439"/>
      <c r="D54" s="439"/>
      <c r="E54" s="439"/>
      <c r="F54" s="439"/>
      <c r="G54" s="439"/>
      <c r="H54" s="439"/>
      <c r="I54" s="439"/>
      <c r="J54" s="439"/>
    </row>
    <row r="55" spans="1:10" ht="15" customHeight="1">
      <c r="A55" s="439" t="s">
        <v>409</v>
      </c>
      <c r="B55" s="439"/>
      <c r="C55" s="439"/>
      <c r="D55" s="439"/>
      <c r="E55" s="439"/>
      <c r="F55" s="439"/>
      <c r="G55" s="439"/>
      <c r="H55" s="439"/>
      <c r="I55" s="439"/>
      <c r="J55" s="439"/>
    </row>
    <row r="56" spans="1:10" ht="15" customHeight="1">
      <c r="A56" s="436" t="s">
        <v>485</v>
      </c>
      <c r="B56" s="436"/>
      <c r="C56" s="436"/>
      <c r="D56" s="436"/>
      <c r="E56" s="436"/>
      <c r="F56" s="436"/>
      <c r="G56" s="436"/>
      <c r="H56" s="436"/>
      <c r="I56" s="436"/>
      <c r="J56" s="436"/>
    </row>
    <row r="57" ht="13.5" customHeight="1"/>
  </sheetData>
  <mergeCells count="6">
    <mergeCell ref="A56:J56"/>
    <mergeCell ref="A1:J1"/>
    <mergeCell ref="D3:G4"/>
    <mergeCell ref="A54:J54"/>
    <mergeCell ref="A55:J55"/>
    <mergeCell ref="C44:I44"/>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J72"/>
  <sheetViews>
    <sheetView view="pageBreakPreview" zoomScale="90" zoomScaleSheetLayoutView="90" workbookViewId="0" topLeftCell="A1">
      <selection activeCell="A1" sqref="A1"/>
    </sheetView>
  </sheetViews>
  <sheetFormatPr defaultColWidth="9.00390625" defaultRowHeight="13.5"/>
  <cols>
    <col min="1" max="1" width="87.00390625" style="27" customWidth="1"/>
    <col min="2" max="2" width="1.875" style="27" customWidth="1"/>
    <col min="3" max="16384" width="9.00390625" style="27" customWidth="1"/>
  </cols>
  <sheetData>
    <row r="1" spans="1:10" ht="19.5" customHeight="1">
      <c r="A1" s="4" t="s">
        <v>326</v>
      </c>
      <c r="B1" s="4"/>
      <c r="C1" s="4"/>
      <c r="D1" s="4"/>
      <c r="E1" s="4"/>
      <c r="F1" s="4"/>
      <c r="G1" s="4"/>
      <c r="H1" s="4"/>
      <c r="I1" s="4"/>
      <c r="J1" s="4"/>
    </row>
    <row r="2" spans="1:10" ht="19.5" customHeight="1">
      <c r="A2" s="4" t="s">
        <v>327</v>
      </c>
      <c r="B2" s="4"/>
      <c r="C2" s="4"/>
      <c r="D2" s="4"/>
      <c r="E2" s="4"/>
      <c r="F2" s="4"/>
      <c r="G2" s="4"/>
      <c r="H2" s="4"/>
      <c r="I2" s="4"/>
      <c r="J2" s="4"/>
    </row>
    <row r="3" spans="1:10" ht="19.5" customHeight="1">
      <c r="A3" s="4" t="s">
        <v>525</v>
      </c>
      <c r="B3" s="4"/>
      <c r="C3" s="4"/>
      <c r="D3" s="4"/>
      <c r="E3" s="4"/>
      <c r="F3" s="4"/>
      <c r="G3" s="4"/>
      <c r="H3" s="4"/>
      <c r="I3" s="4"/>
      <c r="J3" s="4"/>
    </row>
    <row r="4" spans="1:10" ht="19.5" customHeight="1">
      <c r="A4" s="4" t="s">
        <v>434</v>
      </c>
      <c r="B4" s="4"/>
      <c r="C4" s="4"/>
      <c r="D4" s="4"/>
      <c r="E4" s="4"/>
      <c r="F4" s="4"/>
      <c r="G4" s="4"/>
      <c r="H4" s="4"/>
      <c r="I4" s="4"/>
      <c r="J4" s="4"/>
    </row>
    <row r="5" spans="1:10" ht="19.5" customHeight="1">
      <c r="A5" s="4"/>
      <c r="B5" s="4"/>
      <c r="C5" s="4"/>
      <c r="D5" s="4"/>
      <c r="E5" s="4"/>
      <c r="F5" s="4"/>
      <c r="G5" s="4"/>
      <c r="H5" s="4"/>
      <c r="I5" s="4"/>
      <c r="J5" s="4"/>
    </row>
    <row r="6" ht="19.5" customHeight="1"/>
    <row r="7" ht="19.5" customHeight="1">
      <c r="A7" s="5" t="s">
        <v>241</v>
      </c>
    </row>
    <row r="8" spans="3:10" ht="13.5">
      <c r="C8" s="55" t="s">
        <v>242</v>
      </c>
      <c r="E8" s="55"/>
      <c r="F8" s="55"/>
      <c r="G8" s="55"/>
      <c r="H8" s="55"/>
      <c r="I8" s="55"/>
      <c r="J8" s="55"/>
    </row>
    <row r="9" spans="3:10" ht="13.5">
      <c r="C9" s="56" t="s">
        <v>177</v>
      </c>
      <c r="D9" s="55"/>
      <c r="E9" s="55"/>
      <c r="F9" s="55"/>
      <c r="G9" s="55"/>
      <c r="H9" s="55"/>
      <c r="I9" s="55"/>
      <c r="J9" s="55"/>
    </row>
    <row r="10" spans="3:10" ht="13.5">
      <c r="C10" s="69"/>
      <c r="D10" s="57"/>
      <c r="E10" s="57"/>
      <c r="F10" s="57"/>
      <c r="G10" s="57"/>
      <c r="H10" s="57"/>
      <c r="I10" s="57"/>
      <c r="J10" s="57"/>
    </row>
    <row r="11" spans="3:10" ht="13.5">
      <c r="C11" s="58" t="s">
        <v>178</v>
      </c>
      <c r="D11" s="59" t="s">
        <v>179</v>
      </c>
      <c r="E11" s="59" t="s">
        <v>180</v>
      </c>
      <c r="F11" s="59" t="s">
        <v>181</v>
      </c>
      <c r="G11" s="59" t="s">
        <v>243</v>
      </c>
      <c r="H11" s="59" t="s">
        <v>182</v>
      </c>
      <c r="I11" s="58" t="s">
        <v>183</v>
      </c>
      <c r="J11" s="58" t="s">
        <v>184</v>
      </c>
    </row>
    <row r="12" spans="3:10" ht="13.5">
      <c r="C12" s="60" t="s">
        <v>97</v>
      </c>
      <c r="D12" s="61">
        <v>69.31364724660814</v>
      </c>
      <c r="E12" s="61">
        <v>123.54349561053472</v>
      </c>
      <c r="F12" s="61">
        <v>62.21069433359936</v>
      </c>
      <c r="G12" s="61">
        <v>79.44932162809258</v>
      </c>
      <c r="H12" s="61">
        <v>34.11811652035116</v>
      </c>
      <c r="I12" s="61">
        <v>69.27374301675978</v>
      </c>
      <c r="J12" s="61">
        <v>14.086193136472467</v>
      </c>
    </row>
    <row r="13" spans="3:10" ht="13.5">
      <c r="C13" s="60" t="s">
        <v>98</v>
      </c>
      <c r="D13" s="61">
        <v>70.79889807162535</v>
      </c>
      <c r="E13" s="61">
        <v>124.4391971664699</v>
      </c>
      <c r="F13" s="61">
        <v>58.71704053522235</v>
      </c>
      <c r="G13" s="61">
        <v>63.24281778827233</v>
      </c>
      <c r="H13" s="61">
        <v>34.27784336875246</v>
      </c>
      <c r="I13" s="61">
        <v>70.01180637544275</v>
      </c>
      <c r="J13" s="61">
        <v>15.545060999606454</v>
      </c>
    </row>
    <row r="14" spans="3:10" ht="13.5">
      <c r="C14" s="60" t="s">
        <v>99</v>
      </c>
      <c r="D14" s="61">
        <v>72</v>
      </c>
      <c r="E14" s="61">
        <v>136.7378640776699</v>
      </c>
      <c r="F14" s="61">
        <v>68.50485436893204</v>
      </c>
      <c r="G14" s="61">
        <v>71.18446601941747</v>
      </c>
      <c r="H14" s="61">
        <v>31.184466019417474</v>
      </c>
      <c r="I14" s="61">
        <v>75.41747572815534</v>
      </c>
      <c r="J14" s="61">
        <v>18.058252427184467</v>
      </c>
    </row>
    <row r="15" spans="3:10" ht="13.5">
      <c r="C15" s="60" t="s">
        <v>100</v>
      </c>
      <c r="D15" s="61">
        <v>71.3302752293578</v>
      </c>
      <c r="E15" s="61">
        <v>141.01681957186545</v>
      </c>
      <c r="F15" s="61">
        <v>60.6651376146789</v>
      </c>
      <c r="G15" s="61">
        <v>51.223241590214066</v>
      </c>
      <c r="H15" s="61">
        <v>36.08562691131498</v>
      </c>
      <c r="I15" s="61">
        <v>65.0229357798165</v>
      </c>
      <c r="J15" s="61">
        <v>19.877675840978593</v>
      </c>
    </row>
    <row r="16" spans="3:10" ht="13.5">
      <c r="C16" s="60" t="s">
        <v>101</v>
      </c>
      <c r="D16" s="61">
        <v>72.93142446428605</v>
      </c>
      <c r="E16" s="61">
        <v>145.8628489285721</v>
      </c>
      <c r="F16" s="61">
        <v>60.254260149749</v>
      </c>
      <c r="G16" s="61">
        <v>49.76541586569752</v>
      </c>
      <c r="H16" s="61">
        <v>32.74934114588737</v>
      </c>
      <c r="I16" s="61">
        <v>62.55576914732865</v>
      </c>
      <c r="J16" s="61">
        <v>22.411415484627994</v>
      </c>
    </row>
    <row r="17" spans="3:10" ht="13.5">
      <c r="C17" s="60" t="s">
        <v>102</v>
      </c>
      <c r="D17" s="61">
        <v>74.9625748502994</v>
      </c>
      <c r="E17" s="61">
        <v>154.71556886227546</v>
      </c>
      <c r="F17" s="61">
        <v>67.73952095808383</v>
      </c>
      <c r="G17" s="61">
        <v>47.118263473053894</v>
      </c>
      <c r="H17" s="61">
        <v>34.3188622754491</v>
      </c>
      <c r="I17" s="61">
        <v>70.47155688622755</v>
      </c>
      <c r="J17" s="61">
        <v>22.19311377245509</v>
      </c>
    </row>
    <row r="18" spans="3:10" ht="13.5">
      <c r="C18" s="60" t="s">
        <v>103</v>
      </c>
      <c r="D18" s="61">
        <v>75.52005943536405</v>
      </c>
      <c r="E18" s="61">
        <v>161.62704309063892</v>
      </c>
      <c r="F18" s="61">
        <v>74.18276374442793</v>
      </c>
      <c r="G18" s="61">
        <v>56.38930163447251</v>
      </c>
      <c r="H18" s="61">
        <v>35.289747399702826</v>
      </c>
      <c r="I18" s="61">
        <v>75.33432392273403</v>
      </c>
      <c r="J18" s="61">
        <v>20.913818722139673</v>
      </c>
    </row>
    <row r="19" spans="3:10" ht="13.5">
      <c r="C19" s="60" t="s">
        <v>104</v>
      </c>
      <c r="D19" s="61">
        <v>83.70206489675516</v>
      </c>
      <c r="E19" s="61">
        <v>155.53097345132744</v>
      </c>
      <c r="F19" s="61">
        <v>65.37610619469027</v>
      </c>
      <c r="G19" s="61">
        <v>47.640117994100294</v>
      </c>
      <c r="H19" s="61">
        <v>65.26548672566372</v>
      </c>
      <c r="I19" s="61">
        <v>48.59882005899705</v>
      </c>
      <c r="J19" s="61">
        <v>24.74188790560472</v>
      </c>
    </row>
    <row r="20" spans="3:10" ht="13.5">
      <c r="C20" s="60" t="s">
        <v>105</v>
      </c>
      <c r="D20" s="61">
        <v>85.92836257309942</v>
      </c>
      <c r="E20" s="61">
        <v>161.91520467836258</v>
      </c>
      <c r="F20" s="61">
        <v>72.58771929824562</v>
      </c>
      <c r="G20" s="61">
        <v>45.4312865497076</v>
      </c>
      <c r="H20" s="61">
        <v>44.51754385964912</v>
      </c>
      <c r="I20" s="61">
        <v>52.92397660818713</v>
      </c>
      <c r="J20" s="61">
        <v>19.444444444444443</v>
      </c>
    </row>
    <row r="21" spans="3:10" ht="13.5">
      <c r="C21" s="60" t="s">
        <v>106</v>
      </c>
      <c r="D21" s="61">
        <v>80.54360402152038</v>
      </c>
      <c r="E21" s="61">
        <v>168.2708267800953</v>
      </c>
      <c r="F21" s="61">
        <v>74.95634500381131</v>
      </c>
      <c r="G21" s="61">
        <v>49.37830859157173</v>
      </c>
      <c r="H21" s="61">
        <v>48.181038802062645</v>
      </c>
      <c r="I21" s="61">
        <v>52.35334261398825</v>
      </c>
      <c r="J21" s="61">
        <v>20.71639544877844</v>
      </c>
    </row>
    <row r="22" spans="3:10" ht="13.5">
      <c r="C22" s="60" t="s">
        <v>107</v>
      </c>
      <c r="D22" s="61">
        <v>89.47179302910529</v>
      </c>
      <c r="E22" s="61">
        <v>173.98490837226015</v>
      </c>
      <c r="F22" s="61">
        <v>73.73338124326267</v>
      </c>
      <c r="G22" s="61">
        <v>41.64570607258354</v>
      </c>
      <c r="H22" s="61">
        <v>49.40711462450593</v>
      </c>
      <c r="I22" s="61">
        <v>52.13798059647862</v>
      </c>
      <c r="J22" s="61">
        <v>17.139777218828602</v>
      </c>
    </row>
    <row r="23" spans="3:10" ht="13.5">
      <c r="C23" s="60" t="s">
        <v>108</v>
      </c>
      <c r="D23" s="61">
        <v>90.94138543516874</v>
      </c>
      <c r="E23" s="61">
        <v>178.75666074600355</v>
      </c>
      <c r="F23" s="61">
        <v>76.1278863232682</v>
      </c>
      <c r="G23" s="61">
        <v>48.206039076376555</v>
      </c>
      <c r="H23" s="61">
        <v>44.760213143872114</v>
      </c>
      <c r="I23" s="61">
        <v>54.351687388987564</v>
      </c>
      <c r="J23" s="61">
        <v>14.849023090586146</v>
      </c>
    </row>
    <row r="24" spans="3:10" ht="13.5">
      <c r="C24" s="60" t="s">
        <v>109</v>
      </c>
      <c r="D24" s="61">
        <v>90.84531743247983</v>
      </c>
      <c r="E24" s="61">
        <v>176.42932304454578</v>
      </c>
      <c r="F24" s="61">
        <v>71.48368993335671</v>
      </c>
      <c r="G24" s="61">
        <v>33.35671694142406</v>
      </c>
      <c r="H24" s="61">
        <v>44.33532094002104</v>
      </c>
      <c r="I24" s="61">
        <v>49.73693440897931</v>
      </c>
      <c r="J24" s="61">
        <v>15.152578042792003</v>
      </c>
    </row>
    <row r="25" spans="3:10" ht="13.5">
      <c r="C25" s="60" t="s">
        <v>110</v>
      </c>
      <c r="D25" s="61">
        <v>91.6926272066459</v>
      </c>
      <c r="E25" s="61">
        <v>175.5970924195223</v>
      </c>
      <c r="F25" s="61">
        <v>70.6472827968155</v>
      </c>
      <c r="G25" s="61">
        <v>30.218068535825545</v>
      </c>
      <c r="H25" s="61">
        <v>48.52890273451021</v>
      </c>
      <c r="I25" s="61">
        <v>48.77120110764971</v>
      </c>
      <c r="J25" s="61">
        <v>13.430252682589131</v>
      </c>
    </row>
    <row r="26" spans="3:10" ht="13.5">
      <c r="C26" s="60" t="s">
        <v>111</v>
      </c>
      <c r="D26" s="61">
        <v>90.8147958418154</v>
      </c>
      <c r="E26" s="61">
        <v>173.76698743116359</v>
      </c>
      <c r="F26" s="61">
        <v>77.14965832006018</v>
      </c>
      <c r="G26" s="61">
        <v>37.49329189386102</v>
      </c>
      <c r="H26" s="61">
        <v>43.87951194171647</v>
      </c>
      <c r="I26" s="61">
        <v>52.25713393997846</v>
      </c>
      <c r="J26" s="61">
        <v>13.768141070914167</v>
      </c>
    </row>
    <row r="27" spans="3:10" ht="13.5">
      <c r="C27" s="60" t="s">
        <v>112</v>
      </c>
      <c r="D27" s="61">
        <v>92.46762099522836</v>
      </c>
      <c r="E27" s="61">
        <v>178.28902522154056</v>
      </c>
      <c r="F27" s="61">
        <v>70.82481254260395</v>
      </c>
      <c r="G27" s="61">
        <v>27.77777777777778</v>
      </c>
      <c r="H27" s="61">
        <v>49.38650306748466</v>
      </c>
      <c r="I27" s="61">
        <v>45.50102249488753</v>
      </c>
      <c r="J27" s="61">
        <v>12.269938650306749</v>
      </c>
    </row>
    <row r="28" spans="3:10" ht="13.5">
      <c r="C28" s="60" t="s">
        <v>113</v>
      </c>
      <c r="D28" s="61">
        <v>94.38088829071333</v>
      </c>
      <c r="E28" s="61">
        <v>171.60161507402424</v>
      </c>
      <c r="F28" s="61">
        <v>74.25975773889637</v>
      </c>
      <c r="G28" s="61">
        <v>29.004037685060567</v>
      </c>
      <c r="H28" s="61">
        <v>49.52893674293405</v>
      </c>
      <c r="I28" s="61">
        <v>44.04441453566622</v>
      </c>
      <c r="J28" s="61">
        <v>12.045760430686407</v>
      </c>
    </row>
    <row r="29" spans="3:10" ht="13.5">
      <c r="C29" s="60" t="s">
        <v>114</v>
      </c>
      <c r="D29" s="61">
        <v>96.38474295190713</v>
      </c>
      <c r="E29" s="61">
        <v>167.7943615257048</v>
      </c>
      <c r="F29" s="61">
        <v>76.74958540630182</v>
      </c>
      <c r="G29" s="61">
        <v>31.243781094527364</v>
      </c>
      <c r="H29" s="61">
        <v>44.07960199004975</v>
      </c>
      <c r="I29" s="61">
        <v>42.45439469320066</v>
      </c>
      <c r="J29" s="61">
        <v>12.371475953565506</v>
      </c>
    </row>
    <row r="30" spans="3:10" ht="13.5">
      <c r="C30" s="60" t="s">
        <v>115</v>
      </c>
      <c r="D30" s="61">
        <v>101.21152586771447</v>
      </c>
      <c r="E30" s="61">
        <v>173.73935821872954</v>
      </c>
      <c r="F30" s="61">
        <v>77.14472822527833</v>
      </c>
      <c r="G30" s="61">
        <v>31.958087753765554</v>
      </c>
      <c r="H30" s="61">
        <v>44.85920104780615</v>
      </c>
      <c r="I30" s="61">
        <v>39.91486574983628</v>
      </c>
      <c r="J30" s="61">
        <v>11.49312377210216</v>
      </c>
    </row>
    <row r="31" spans="3:10" ht="13.5">
      <c r="C31" s="60" t="s">
        <v>116</v>
      </c>
      <c r="D31" s="61">
        <v>98.19021198965093</v>
      </c>
      <c r="E31" s="61">
        <v>170.81917949702736</v>
      </c>
      <c r="F31" s="61">
        <v>88.65340250007137</v>
      </c>
      <c r="G31" s="61">
        <v>33.41127134104409</v>
      </c>
      <c r="H31" s="61">
        <v>45.05655911913616</v>
      </c>
      <c r="I31" s="61">
        <v>40.90447879714233</v>
      </c>
      <c r="J31" s="61">
        <v>12.03454530827899</v>
      </c>
    </row>
    <row r="32" spans="3:10" ht="13.5">
      <c r="C32" s="60" t="s">
        <v>117</v>
      </c>
      <c r="D32" s="61">
        <v>98.97632757517594</v>
      </c>
      <c r="E32" s="61">
        <v>166.3787587971849</v>
      </c>
      <c r="F32" s="61">
        <v>80.51823416506718</v>
      </c>
      <c r="G32" s="61">
        <v>30.294305822136916</v>
      </c>
      <c r="H32" s="61">
        <v>46.64107485604607</v>
      </c>
      <c r="I32" s="61">
        <v>38.48368522072936</v>
      </c>
      <c r="J32" s="61">
        <v>13.62763915547025</v>
      </c>
    </row>
    <row r="33" spans="3:10" ht="13.5">
      <c r="C33" s="60" t="s">
        <v>118</v>
      </c>
      <c r="D33" s="61">
        <v>100.81915563957152</v>
      </c>
      <c r="E33" s="61">
        <v>161.1531190926276</v>
      </c>
      <c r="F33" s="61">
        <v>81.63201008191557</v>
      </c>
      <c r="G33" s="61">
        <v>28.638941398865786</v>
      </c>
      <c r="H33" s="61">
        <v>40.57971014492754</v>
      </c>
      <c r="I33" s="61">
        <v>34.84562066792691</v>
      </c>
      <c r="J33" s="61">
        <v>14.8708254568368</v>
      </c>
    </row>
    <row r="34" spans="3:10" ht="13.5">
      <c r="C34" s="60" t="s">
        <v>119</v>
      </c>
      <c r="D34" s="61">
        <v>102.48138957816377</v>
      </c>
      <c r="E34" s="61">
        <v>162.74813895781637</v>
      </c>
      <c r="F34" s="61">
        <v>86.63151364764268</v>
      </c>
      <c r="G34" s="61">
        <v>31.172456575682382</v>
      </c>
      <c r="H34" s="61">
        <v>38.15136476426799</v>
      </c>
      <c r="I34" s="61">
        <v>33.312655086848636</v>
      </c>
      <c r="J34" s="61">
        <v>15.012406947890819</v>
      </c>
    </row>
    <row r="35" spans="3:10" ht="13.5">
      <c r="C35" s="60" t="s">
        <v>120</v>
      </c>
      <c r="D35" s="61">
        <v>102.38751147842056</v>
      </c>
      <c r="E35" s="61">
        <v>156.01469237832873</v>
      </c>
      <c r="F35" s="61">
        <v>88.82767064585246</v>
      </c>
      <c r="G35" s="61">
        <v>34.89439853076217</v>
      </c>
      <c r="H35" s="61">
        <v>34.19038873584328</v>
      </c>
      <c r="I35" s="61">
        <v>31.833486378940925</v>
      </c>
      <c r="J35" s="61">
        <v>15.243342516069788</v>
      </c>
    </row>
    <row r="36" spans="3:10" ht="13.5">
      <c r="C36" s="60" t="s">
        <v>121</v>
      </c>
      <c r="D36" s="61">
        <v>105.48778862210287</v>
      </c>
      <c r="E36" s="61">
        <v>146.32568036897095</v>
      </c>
      <c r="F36" s="61">
        <v>88.21954062824916</v>
      </c>
      <c r="G36" s="61">
        <v>34.99092356649305</v>
      </c>
      <c r="H36" s="61">
        <v>31.14343673277477</v>
      </c>
      <c r="I36" s="61">
        <v>30.38605743479873</v>
      </c>
      <c r="J36" s="61">
        <v>16.26850732052534</v>
      </c>
    </row>
    <row r="37" spans="3:10" ht="13.5">
      <c r="C37" s="60" t="s">
        <v>122</v>
      </c>
      <c r="D37" s="61">
        <v>110.26102610261026</v>
      </c>
      <c r="E37" s="61">
        <v>151.4851485148515</v>
      </c>
      <c r="F37" s="61">
        <v>90.96909690969098</v>
      </c>
      <c r="G37" s="61">
        <v>32.463246324632465</v>
      </c>
      <c r="H37" s="61">
        <v>28.802880288028803</v>
      </c>
      <c r="I37" s="61">
        <v>27.632763276327633</v>
      </c>
      <c r="J37" s="61">
        <v>15.451545154515452</v>
      </c>
    </row>
    <row r="38" spans="3:10" ht="13.5">
      <c r="C38" s="60" t="s">
        <v>123</v>
      </c>
      <c r="D38" s="61">
        <v>112.95028282226853</v>
      </c>
      <c r="E38" s="61">
        <v>148.67520095266448</v>
      </c>
      <c r="F38" s="61">
        <v>88.92527537957726</v>
      </c>
      <c r="G38" s="61">
        <v>30.187555820184578</v>
      </c>
      <c r="H38" s="61">
        <v>27.15093777910092</v>
      </c>
      <c r="I38" s="61">
        <v>29.711223578445967</v>
      </c>
      <c r="J38" s="61">
        <v>15.421256326287585</v>
      </c>
    </row>
    <row r="39" spans="1:10" ht="13.5">
      <c r="A39" s="98" t="s">
        <v>328</v>
      </c>
      <c r="C39" s="60" t="s">
        <v>124</v>
      </c>
      <c r="D39" s="61">
        <v>115.29828706438275</v>
      </c>
      <c r="E39" s="61">
        <v>144.65445953927937</v>
      </c>
      <c r="F39" s="61">
        <v>93.23685764914353</v>
      </c>
      <c r="G39" s="61">
        <v>31.30537507383343</v>
      </c>
      <c r="H39" s="61">
        <v>27.52510336680449</v>
      </c>
      <c r="I39" s="61">
        <v>25.841701122268162</v>
      </c>
      <c r="J39" s="61">
        <v>16.715888954518608</v>
      </c>
    </row>
    <row r="40" spans="3:10" ht="13.5">
      <c r="C40" s="60" t="s">
        <v>125</v>
      </c>
      <c r="D40" s="61">
        <v>118.02461899179367</v>
      </c>
      <c r="E40" s="61">
        <v>132.56154747948418</v>
      </c>
      <c r="F40" s="61">
        <v>94.34349355216881</v>
      </c>
      <c r="G40" s="61">
        <v>28.95662368112544</v>
      </c>
      <c r="H40" s="61">
        <v>25.527549824150057</v>
      </c>
      <c r="I40" s="61">
        <v>30.392731535756155</v>
      </c>
      <c r="J40" s="61">
        <v>15.943728018757326</v>
      </c>
    </row>
    <row r="41" spans="1:10" ht="19.5" customHeight="1">
      <c r="A41" s="4" t="s">
        <v>508</v>
      </c>
      <c r="C41" s="60" t="s">
        <v>126</v>
      </c>
      <c r="D41" s="61">
        <v>121.42116567227336</v>
      </c>
      <c r="E41" s="61">
        <v>138.89999694629404</v>
      </c>
      <c r="F41" s="61">
        <v>105.65822632032794</v>
      </c>
      <c r="G41" s="61">
        <v>33.47443393743393</v>
      </c>
      <c r="H41" s="61">
        <v>26.639949163066444</v>
      </c>
      <c r="I41" s="61">
        <v>32.25295155222783</v>
      </c>
      <c r="J41" s="61">
        <v>16.315514716681523</v>
      </c>
    </row>
    <row r="42" spans="1:10" ht="19.5" customHeight="1">
      <c r="A42" s="4" t="s">
        <v>509</v>
      </c>
      <c r="C42" s="60" t="s">
        <v>127</v>
      </c>
      <c r="D42" s="61">
        <v>122.45015891360879</v>
      </c>
      <c r="E42" s="61">
        <v>134.7298468650679</v>
      </c>
      <c r="F42" s="61">
        <v>108.72580179138977</v>
      </c>
      <c r="G42" s="61">
        <v>34.15197919676394</v>
      </c>
      <c r="H42" s="61">
        <v>25.859578156602137</v>
      </c>
      <c r="I42" s="61">
        <v>29.673504767408264</v>
      </c>
      <c r="J42" s="61">
        <v>15.111239526148513</v>
      </c>
    </row>
    <row r="43" spans="1:10" ht="19.5" customHeight="1">
      <c r="A43" s="4" t="s">
        <v>386</v>
      </c>
      <c r="C43" s="60" t="s">
        <v>128</v>
      </c>
      <c r="D43" s="61">
        <v>131.64084911072862</v>
      </c>
      <c r="E43" s="61">
        <v>122.20309810671256</v>
      </c>
      <c r="F43" s="61">
        <v>105.67986230636834</v>
      </c>
      <c r="G43" s="61">
        <v>34.79632816982215</v>
      </c>
      <c r="H43" s="61">
        <v>27.0223752151463</v>
      </c>
      <c r="I43" s="61">
        <v>27.653471026965004</v>
      </c>
      <c r="J43" s="61">
        <v>14.859437751004016</v>
      </c>
    </row>
    <row r="44" spans="1:10" ht="19.5" customHeight="1">
      <c r="A44" s="4" t="s">
        <v>510</v>
      </c>
      <c r="C44" s="60" t="s">
        <v>129</v>
      </c>
      <c r="D44" s="61">
        <v>133.70402053036784</v>
      </c>
      <c r="E44" s="61">
        <v>125.00712859994297</v>
      </c>
      <c r="F44" s="61">
        <v>109.55232392358141</v>
      </c>
      <c r="G44" s="61">
        <v>38.15226689478187</v>
      </c>
      <c r="H44" s="61">
        <v>26.119190191046478</v>
      </c>
      <c r="I44" s="61">
        <v>30.48189335614485</v>
      </c>
      <c r="J44" s="61">
        <v>18.876532648987737</v>
      </c>
    </row>
    <row r="45" spans="1:10" ht="19.5" customHeight="1">
      <c r="A45" s="4" t="s">
        <v>427</v>
      </c>
      <c r="C45" s="60" t="s">
        <v>130</v>
      </c>
      <c r="D45" s="61">
        <v>132.3321054122981</v>
      </c>
      <c r="E45" s="61">
        <v>121.64919240578068</v>
      </c>
      <c r="F45" s="61">
        <v>109.83281382827997</v>
      </c>
      <c r="G45" s="61">
        <v>36.61093794275999</v>
      </c>
      <c r="H45" s="61">
        <v>25.21960895437801</v>
      </c>
      <c r="I45" s="61">
        <v>29.640124681212807</v>
      </c>
      <c r="J45" s="61">
        <v>16.86030036837631</v>
      </c>
    </row>
    <row r="46" spans="1:10" ht="18" customHeight="1">
      <c r="A46" s="4"/>
      <c r="C46" s="339" t="s">
        <v>362</v>
      </c>
      <c r="D46" s="340">
        <v>139.61474036850922</v>
      </c>
      <c r="E46" s="340">
        <v>111.86487995533221</v>
      </c>
      <c r="F46" s="340">
        <v>114.09826912339476</v>
      </c>
      <c r="G46" s="340">
        <v>41.010608598548295</v>
      </c>
      <c r="H46" s="340">
        <v>23.115577889447238</v>
      </c>
      <c r="I46" s="340">
        <v>27.80569514237856</v>
      </c>
      <c r="J46" s="340">
        <v>16.862088218872138</v>
      </c>
    </row>
    <row r="47" spans="1:10" ht="18" customHeight="1">
      <c r="A47" s="97" t="s">
        <v>312</v>
      </c>
      <c r="C47" s="339" t="s">
        <v>363</v>
      </c>
      <c r="D47" s="340">
        <v>140.367995539448</v>
      </c>
      <c r="E47" s="340">
        <v>105.93810984109284</v>
      </c>
      <c r="F47" s="340">
        <v>113.35377752996934</v>
      </c>
      <c r="G47" s="340">
        <v>40.03345413994982</v>
      </c>
      <c r="H47" s="340">
        <v>23.445776414831336</v>
      </c>
      <c r="I47" s="340">
        <v>28.714803456927793</v>
      </c>
      <c r="J47" s="340">
        <v>19.013102871480346</v>
      </c>
    </row>
    <row r="48" spans="1:10" ht="13.5">
      <c r="A48" s="4"/>
      <c r="C48" s="339" t="s">
        <v>364</v>
      </c>
      <c r="D48" s="340">
        <v>150.65114990302024</v>
      </c>
      <c r="E48" s="340">
        <v>100.94208922139097</v>
      </c>
      <c r="F48" s="340">
        <v>118.45386533665835</v>
      </c>
      <c r="G48" s="340">
        <v>41.091715156553065</v>
      </c>
      <c r="H48" s="340">
        <v>23.025768911055692</v>
      </c>
      <c r="I48" s="340">
        <v>26.378498198947078</v>
      </c>
      <c r="J48" s="340">
        <v>15.904682737600444</v>
      </c>
    </row>
    <row r="49" spans="3:10" ht="13.5">
      <c r="C49" s="339" t="s">
        <v>365</v>
      </c>
      <c r="D49" s="340">
        <v>149.82078853046596</v>
      </c>
      <c r="E49" s="340">
        <v>107.85773366418528</v>
      </c>
      <c r="F49" s="340">
        <v>128.94954507857733</v>
      </c>
      <c r="G49" s="340">
        <v>50.20678246484698</v>
      </c>
      <c r="H49" s="340">
        <v>25.88916459884202</v>
      </c>
      <c r="I49" s="340">
        <v>28.205128205128204</v>
      </c>
      <c r="J49" s="340">
        <v>15.660325337744693</v>
      </c>
    </row>
    <row r="50" spans="3:10" ht="13.5">
      <c r="C50" s="339" t="s">
        <v>366</v>
      </c>
      <c r="D50" s="340">
        <v>158.5231951688169</v>
      </c>
      <c r="E50" s="340">
        <v>104.58413395553116</v>
      </c>
      <c r="F50" s="340">
        <v>127.03815536645622</v>
      </c>
      <c r="G50" s="340">
        <v>48.97062860279989</v>
      </c>
      <c r="H50" s="340">
        <v>25.802909689816087</v>
      </c>
      <c r="I50" s="340">
        <v>25.33626132308537</v>
      </c>
      <c r="J50" s="340">
        <v>14.136700521548175</v>
      </c>
    </row>
    <row r="51" spans="3:10" ht="13.5">
      <c r="C51" s="339" t="s">
        <v>367</v>
      </c>
      <c r="D51" s="340">
        <v>161.6775899026839</v>
      </c>
      <c r="E51" s="340">
        <v>102.1784836219944</v>
      </c>
      <c r="F51" s="340">
        <v>130.66792677665237</v>
      </c>
      <c r="G51" s="340">
        <v>56.12968175374438</v>
      </c>
      <c r="H51" s="340">
        <v>26.407522308740642</v>
      </c>
      <c r="I51" s="340">
        <v>26.16097905067149</v>
      </c>
      <c r="J51" s="340">
        <v>14.162540491305926</v>
      </c>
    </row>
    <row r="52" spans="3:10" ht="13.5">
      <c r="C52" s="60" t="s">
        <v>137</v>
      </c>
      <c r="D52" s="61">
        <v>163.95634379263302</v>
      </c>
      <c r="E52" s="61">
        <v>99.50886766712142</v>
      </c>
      <c r="F52" s="61">
        <v>136.5893587994543</v>
      </c>
      <c r="G52" s="61">
        <v>57.48976807639836</v>
      </c>
      <c r="H52" s="61">
        <v>28.567530695770806</v>
      </c>
      <c r="I52" s="61">
        <v>23.328785811732605</v>
      </c>
      <c r="J52" s="61">
        <v>13.069577080491133</v>
      </c>
    </row>
    <row r="53" spans="3:10" ht="13.5">
      <c r="C53" s="60" t="s">
        <v>138</v>
      </c>
      <c r="D53" s="61">
        <v>171.90644547185207</v>
      </c>
      <c r="E53" s="61">
        <v>98.12347022028828</v>
      </c>
      <c r="F53" s="61">
        <v>141.58281207506118</v>
      </c>
      <c r="G53" s="61">
        <v>56.24150122382377</v>
      </c>
      <c r="H53" s="61">
        <v>28.827848789774272</v>
      </c>
      <c r="I53" s="61">
        <v>26.189828664672287</v>
      </c>
      <c r="J53" s="61">
        <v>15.093826488985586</v>
      </c>
    </row>
    <row r="54" spans="3:10" ht="13.5">
      <c r="C54" s="60" t="s">
        <v>139</v>
      </c>
      <c r="D54" s="61">
        <v>177.0002712232167</v>
      </c>
      <c r="E54" s="61">
        <v>96.826688364524</v>
      </c>
      <c r="F54" s="61">
        <v>147.5725522104692</v>
      </c>
      <c r="G54" s="61">
        <v>60.97097911581231</v>
      </c>
      <c r="H54" s="61">
        <v>28.044480607540006</v>
      </c>
      <c r="I54" s="61">
        <v>23.189585028478437</v>
      </c>
      <c r="J54" s="61">
        <v>15.649579604014104</v>
      </c>
    </row>
    <row r="55" spans="3:10" ht="13.5">
      <c r="C55" s="60" t="s">
        <v>140</v>
      </c>
      <c r="D55" s="61">
        <v>184.04974317383076</v>
      </c>
      <c r="E55" s="61">
        <v>99.86482833198161</v>
      </c>
      <c r="F55" s="61">
        <v>130.68396864017302</v>
      </c>
      <c r="G55" s="61">
        <v>66.82887266828872</v>
      </c>
      <c r="H55" s="61">
        <v>30.548796972154637</v>
      </c>
      <c r="I55" s="61">
        <v>23.54690456880238</v>
      </c>
      <c r="J55" s="61">
        <v>14.382265477155988</v>
      </c>
    </row>
    <row r="56" spans="3:10" ht="13.5">
      <c r="C56" s="60" t="s">
        <v>141</v>
      </c>
      <c r="D56" s="61">
        <v>194.82875236608666</v>
      </c>
      <c r="E56" s="61">
        <v>123.1635626168851</v>
      </c>
      <c r="F56" s="61">
        <v>114.43181750598652</v>
      </c>
      <c r="G56" s="61">
        <v>59.12175404809651</v>
      </c>
      <c r="H56" s="61">
        <v>31.980354384498472</v>
      </c>
      <c r="I56" s="61">
        <v>22.437611275683633</v>
      </c>
      <c r="J56" s="61">
        <v>14.246531496729244</v>
      </c>
    </row>
    <row r="57" spans="3:10" ht="13.5">
      <c r="C57" s="60" t="s">
        <v>142</v>
      </c>
      <c r="D57" s="61">
        <v>205.4798594053871</v>
      </c>
      <c r="E57" s="61">
        <v>120.16287002459487</v>
      </c>
      <c r="F57" s="61">
        <v>109.43066318550281</v>
      </c>
      <c r="G57" s="61">
        <v>51.55243940087793</v>
      </c>
      <c r="H57" s="61">
        <v>33.87268304630312</v>
      </c>
      <c r="I57" s="61">
        <v>22.870143541238978</v>
      </c>
      <c r="J57" s="61">
        <v>14.895329895062265</v>
      </c>
    </row>
    <row r="58" spans="3:10" ht="13.5">
      <c r="C58" s="60" t="s">
        <v>143</v>
      </c>
      <c r="D58" s="61">
        <v>202</v>
      </c>
      <c r="E58" s="61">
        <v>115.2</v>
      </c>
      <c r="F58" s="61">
        <v>114.4</v>
      </c>
      <c r="G58" s="61">
        <v>56.9</v>
      </c>
      <c r="H58" s="61">
        <v>32.4</v>
      </c>
      <c r="I58" s="61">
        <v>23.5</v>
      </c>
      <c r="J58" s="61">
        <v>15.1</v>
      </c>
    </row>
    <row r="59" spans="3:10" ht="13.5">
      <c r="C59" s="60" t="s">
        <v>144</v>
      </c>
      <c r="D59" s="61">
        <v>214.4</v>
      </c>
      <c r="E59" s="61">
        <v>114.8</v>
      </c>
      <c r="F59" s="61">
        <v>114</v>
      </c>
      <c r="G59" s="61">
        <v>55.2</v>
      </c>
      <c r="H59" s="61">
        <v>32.8</v>
      </c>
      <c r="I59" s="61">
        <v>25.7</v>
      </c>
      <c r="J59" s="61">
        <v>21.3</v>
      </c>
    </row>
    <row r="60" spans="3:10" ht="13.5">
      <c r="C60" s="60" t="s">
        <v>145</v>
      </c>
      <c r="D60" s="61">
        <v>219</v>
      </c>
      <c r="E60" s="61">
        <v>116.4</v>
      </c>
      <c r="F60" s="61">
        <v>122.3</v>
      </c>
      <c r="G60" s="61">
        <v>67.4</v>
      </c>
      <c r="H60" s="61">
        <v>33.8</v>
      </c>
      <c r="I60" s="61">
        <v>27.2</v>
      </c>
      <c r="J60" s="61">
        <v>21.1</v>
      </c>
    </row>
    <row r="61" spans="3:10" ht="13.5">
      <c r="C61" s="60" t="s">
        <v>146</v>
      </c>
      <c r="D61" s="61">
        <v>223</v>
      </c>
      <c r="E61" s="61">
        <v>114</v>
      </c>
      <c r="F61" s="61">
        <v>119.6</v>
      </c>
      <c r="G61" s="61">
        <v>61.1</v>
      </c>
      <c r="H61" s="61">
        <v>34.5</v>
      </c>
      <c r="I61" s="61">
        <v>24.3</v>
      </c>
      <c r="J61" s="61">
        <v>19.9</v>
      </c>
    </row>
    <row r="62" spans="3:10" ht="13.5">
      <c r="C62" s="60" t="s">
        <v>18</v>
      </c>
      <c r="D62" s="61">
        <v>225.8</v>
      </c>
      <c r="E62" s="61">
        <v>113.8</v>
      </c>
      <c r="F62" s="61">
        <v>123.1</v>
      </c>
      <c r="G62" s="61">
        <v>62.7</v>
      </c>
      <c r="H62" s="61">
        <v>35.2</v>
      </c>
      <c r="I62" s="61">
        <v>26.1</v>
      </c>
      <c r="J62" s="61">
        <v>21</v>
      </c>
    </row>
    <row r="63" spans="3:10" ht="13.5">
      <c r="C63" s="60" t="s">
        <v>310</v>
      </c>
      <c r="D63" s="61">
        <v>230.2</v>
      </c>
      <c r="E63" s="61">
        <v>112.6</v>
      </c>
      <c r="F63" s="61">
        <v>119.4</v>
      </c>
      <c r="G63" s="61">
        <v>63.2</v>
      </c>
      <c r="H63" s="61">
        <v>34.3</v>
      </c>
      <c r="I63" s="61">
        <v>27.2</v>
      </c>
      <c r="J63" s="61">
        <v>20.7</v>
      </c>
    </row>
    <row r="64" spans="3:10" ht="13.5">
      <c r="C64" s="60" t="s">
        <v>322</v>
      </c>
      <c r="D64" s="61">
        <v>232.5</v>
      </c>
      <c r="E64" s="61">
        <v>114.1</v>
      </c>
      <c r="F64" s="61">
        <v>126.8</v>
      </c>
      <c r="G64" s="61">
        <v>69</v>
      </c>
      <c r="H64" s="61">
        <v>33.7</v>
      </c>
      <c r="I64" s="61">
        <v>27.4</v>
      </c>
      <c r="J64" s="61">
        <v>21.1</v>
      </c>
    </row>
    <row r="65" spans="3:10" ht="13.5">
      <c r="C65" s="101" t="s">
        <v>339</v>
      </c>
      <c r="D65" s="101">
        <v>240.7</v>
      </c>
      <c r="E65" s="101">
        <v>108.1</v>
      </c>
      <c r="F65" s="101">
        <v>126.5</v>
      </c>
      <c r="G65" s="101">
        <v>67.8</v>
      </c>
      <c r="H65" s="101">
        <v>31.5</v>
      </c>
      <c r="I65" s="101">
        <v>26.3</v>
      </c>
      <c r="J65" s="101">
        <v>20.5</v>
      </c>
    </row>
    <row r="66" spans="3:10" ht="13.5">
      <c r="C66" s="101" t="s">
        <v>370</v>
      </c>
      <c r="D66" s="358">
        <v>244.4</v>
      </c>
      <c r="E66" s="358">
        <v>114.7</v>
      </c>
      <c r="F66" s="358">
        <v>134.4</v>
      </c>
      <c r="G66" s="358">
        <v>77</v>
      </c>
      <c r="H66" s="358">
        <v>33.6</v>
      </c>
      <c r="I66" s="358">
        <v>30.2</v>
      </c>
      <c r="J66" s="358">
        <v>21.8</v>
      </c>
    </row>
    <row r="67" spans="3:10" ht="13.5">
      <c r="C67" s="101" t="s">
        <v>412</v>
      </c>
      <c r="D67" s="359">
        <v>251.8</v>
      </c>
      <c r="E67" s="358">
        <v>108.6</v>
      </c>
      <c r="F67" s="358">
        <v>132.5</v>
      </c>
      <c r="G67" s="358">
        <v>78.5</v>
      </c>
      <c r="H67" s="358">
        <v>31.7</v>
      </c>
      <c r="I67" s="358">
        <v>32.7</v>
      </c>
      <c r="J67" s="358">
        <v>21.2</v>
      </c>
    </row>
    <row r="72" spans="4:10" ht="13.5">
      <c r="D72" s="59" t="s">
        <v>179</v>
      </c>
      <c r="E72" s="59" t="s">
        <v>180</v>
      </c>
      <c r="F72" s="59" t="s">
        <v>181</v>
      </c>
      <c r="G72" s="59" t="s">
        <v>243</v>
      </c>
      <c r="H72" s="59" t="s">
        <v>182</v>
      </c>
      <c r="I72" s="58" t="s">
        <v>183</v>
      </c>
      <c r="J72" s="58" t="s">
        <v>184</v>
      </c>
    </row>
  </sheetData>
  <printOptions horizontalCentered="1"/>
  <pageMargins left="0.7874015748031497" right="0.7874015748031497" top="0.984251968503937" bottom="0.984251968503937" header="0.5118110236220472" footer="0.5118110236220472"/>
  <pageSetup fitToHeight="2" fitToWidth="2" horizontalDpi="600" verticalDpi="600" orientation="portrait" paperSize="9" r:id="rId2"/>
  <headerFooter alignWithMargins="0">
    <oddFooter>&amp;C- 9 -</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K35"/>
  <sheetViews>
    <sheetView view="pageBreakPreview" zoomScaleSheetLayoutView="100" workbookViewId="0" topLeftCell="A1">
      <selection activeCell="A1" sqref="A1"/>
    </sheetView>
  </sheetViews>
  <sheetFormatPr defaultColWidth="9.00390625" defaultRowHeight="13.5"/>
  <cols>
    <col min="1" max="1" width="2.625" style="0" customWidth="1"/>
    <col min="11" max="11" width="3.50390625" style="0" customWidth="1"/>
  </cols>
  <sheetData>
    <row r="1" spans="1:11" ht="19.5" customHeight="1">
      <c r="A1" s="2" t="s">
        <v>244</v>
      </c>
      <c r="C1" s="1"/>
      <c r="D1" s="1"/>
      <c r="E1" s="1"/>
      <c r="F1" s="1"/>
      <c r="G1" s="1"/>
      <c r="H1" s="1"/>
      <c r="I1" s="1"/>
      <c r="J1" s="1"/>
      <c r="K1" s="1"/>
    </row>
    <row r="2" spans="1:11" ht="10.5" customHeight="1">
      <c r="A2" s="1"/>
      <c r="C2" s="1"/>
      <c r="D2" s="1"/>
      <c r="E2" s="1"/>
      <c r="F2" s="1"/>
      <c r="G2" s="1"/>
      <c r="H2" s="1"/>
      <c r="I2" s="1"/>
      <c r="J2" s="1"/>
      <c r="K2" s="1"/>
    </row>
    <row r="3" spans="1:11" ht="19.5" customHeight="1">
      <c r="A3" s="3" t="s">
        <v>245</v>
      </c>
      <c r="C3" s="4"/>
      <c r="D3" s="4"/>
      <c r="E3" s="4"/>
      <c r="F3" s="4"/>
      <c r="G3" s="4"/>
      <c r="H3" s="4"/>
      <c r="I3" s="4"/>
      <c r="J3" s="4"/>
      <c r="K3" s="4"/>
    </row>
    <row r="4" spans="1:11" ht="10.5" customHeight="1">
      <c r="A4" s="3"/>
      <c r="C4" s="4"/>
      <c r="D4" s="4"/>
      <c r="E4" s="4"/>
      <c r="F4" s="4"/>
      <c r="G4" s="4"/>
      <c r="H4" s="4"/>
      <c r="I4" s="4"/>
      <c r="J4" s="4"/>
      <c r="K4" s="4"/>
    </row>
    <row r="5" spans="1:11" ht="19.5" customHeight="1">
      <c r="A5" s="488" t="s">
        <v>428</v>
      </c>
      <c r="B5" s="488"/>
      <c r="C5" s="488"/>
      <c r="D5" s="488"/>
      <c r="E5" s="488"/>
      <c r="F5" s="488"/>
      <c r="G5" s="488"/>
      <c r="H5" s="488"/>
      <c r="I5" s="488"/>
      <c r="J5" s="488"/>
      <c r="K5" s="488"/>
    </row>
    <row r="6" spans="1:11" ht="19.5" customHeight="1">
      <c r="A6" s="488" t="s">
        <v>473</v>
      </c>
      <c r="B6" s="488"/>
      <c r="C6" s="488"/>
      <c r="D6" s="488"/>
      <c r="E6" s="488"/>
      <c r="F6" s="488"/>
      <c r="G6" s="488"/>
      <c r="H6" s="488"/>
      <c r="I6" s="488"/>
      <c r="J6" s="488"/>
      <c r="K6" s="488"/>
    </row>
    <row r="7" spans="1:11" ht="19.5" customHeight="1">
      <c r="A7" s="488" t="s">
        <v>329</v>
      </c>
      <c r="B7" s="488"/>
      <c r="C7" s="488"/>
      <c r="D7" s="488"/>
      <c r="E7" s="488"/>
      <c r="F7" s="488"/>
      <c r="G7" s="488"/>
      <c r="H7" s="488"/>
      <c r="I7" s="488"/>
      <c r="J7" s="488"/>
      <c r="K7" s="488"/>
    </row>
    <row r="8" spans="1:11" ht="19.5" customHeight="1">
      <c r="A8" s="488" t="s">
        <v>334</v>
      </c>
      <c r="B8" s="488"/>
      <c r="C8" s="488"/>
      <c r="D8" s="488"/>
      <c r="E8" s="488"/>
      <c r="F8" s="488"/>
      <c r="G8" s="488"/>
      <c r="H8" s="488"/>
      <c r="I8" s="488"/>
      <c r="J8" s="488"/>
      <c r="K8" s="488"/>
    </row>
    <row r="9" spans="1:11" ht="19.5" customHeight="1">
      <c r="A9" s="488" t="s">
        <v>360</v>
      </c>
      <c r="B9" s="488"/>
      <c r="C9" s="488"/>
      <c r="D9" s="488"/>
      <c r="E9" s="488"/>
      <c r="F9" s="488"/>
      <c r="G9" s="488"/>
      <c r="H9" s="488"/>
      <c r="I9" s="488"/>
      <c r="J9" s="488"/>
      <c r="K9" s="488"/>
    </row>
    <row r="10" spans="1:11" ht="19.5" customHeight="1">
      <c r="A10" s="469" t="s">
        <v>472</v>
      </c>
      <c r="B10" s="469"/>
      <c r="C10" s="469"/>
      <c r="D10" s="469"/>
      <c r="E10" s="469"/>
      <c r="F10" s="469"/>
      <c r="G10" s="469"/>
      <c r="H10" s="469"/>
      <c r="I10" s="469"/>
      <c r="J10" s="469"/>
      <c r="K10" s="469"/>
    </row>
    <row r="11" spans="1:11" ht="19.5" customHeight="1">
      <c r="A11" s="4"/>
      <c r="B11" s="4"/>
      <c r="C11" s="4"/>
      <c r="D11" s="4"/>
      <c r="E11" s="4"/>
      <c r="F11" s="4"/>
      <c r="G11" s="4"/>
      <c r="H11" s="4"/>
      <c r="I11" s="4"/>
      <c r="J11" s="1"/>
      <c r="K11" s="1"/>
    </row>
    <row r="12" spans="1:11" s="233" customFormat="1" ht="19.5" customHeight="1">
      <c r="A12" s="263" t="s">
        <v>388</v>
      </c>
      <c r="C12" s="105"/>
      <c r="D12" s="105"/>
      <c r="E12" s="105"/>
      <c r="F12" s="105"/>
      <c r="G12" s="105"/>
      <c r="H12" s="105"/>
      <c r="I12" s="105"/>
      <c r="J12" s="105"/>
      <c r="K12" s="105"/>
    </row>
    <row r="13" spans="1:11" s="233" customFormat="1" ht="10.5" customHeight="1">
      <c r="A13" s="263"/>
      <c r="C13" s="105"/>
      <c r="D13" s="105"/>
      <c r="E13" s="105"/>
      <c r="F13" s="105"/>
      <c r="G13" s="105"/>
      <c r="H13" s="105"/>
      <c r="I13" s="105"/>
      <c r="J13" s="105"/>
      <c r="K13" s="105"/>
    </row>
    <row r="14" spans="2:11" s="233" customFormat="1" ht="18" customHeight="1">
      <c r="B14" s="264"/>
      <c r="C14" s="561" t="s">
        <v>246</v>
      </c>
      <c r="D14" s="562"/>
      <c r="E14" s="563"/>
      <c r="F14" s="561" t="s">
        <v>247</v>
      </c>
      <c r="G14" s="562"/>
      <c r="H14" s="564"/>
      <c r="I14" s="105"/>
      <c r="J14" s="105"/>
      <c r="K14" s="105"/>
    </row>
    <row r="15" spans="2:11" s="233" customFormat="1" ht="18" customHeight="1">
      <c r="B15" s="267"/>
      <c r="C15" s="268" t="s">
        <v>248</v>
      </c>
      <c r="D15" s="269" t="s">
        <v>249</v>
      </c>
      <c r="E15" s="268" t="s">
        <v>250</v>
      </c>
      <c r="F15" s="270" t="s">
        <v>248</v>
      </c>
      <c r="G15" s="269" t="s">
        <v>249</v>
      </c>
      <c r="H15" s="271" t="s">
        <v>250</v>
      </c>
      <c r="I15" s="105"/>
      <c r="J15" s="105"/>
      <c r="K15" s="105"/>
    </row>
    <row r="16" spans="2:11" s="233" customFormat="1" ht="18" customHeight="1">
      <c r="B16" s="272" t="s">
        <v>251</v>
      </c>
      <c r="C16" s="273">
        <v>26.8</v>
      </c>
      <c r="D16" s="274">
        <v>23.9</v>
      </c>
      <c r="E16" s="273">
        <f aca="true" t="shared" si="0" ref="E16:E35">C16-D16</f>
        <v>2.900000000000002</v>
      </c>
      <c r="F16" s="275">
        <v>26.9</v>
      </c>
      <c r="G16" s="274">
        <v>24.2</v>
      </c>
      <c r="H16" s="276">
        <f aca="true" t="shared" si="1" ref="H16:H35">F16-G16</f>
        <v>2.6999999999999993</v>
      </c>
      <c r="I16" s="105"/>
      <c r="J16" s="105"/>
      <c r="K16" s="105"/>
    </row>
    <row r="17" spans="2:11" s="233" customFormat="1" ht="18" customHeight="1">
      <c r="B17" s="277">
        <v>50</v>
      </c>
      <c r="C17" s="273">
        <v>26.9</v>
      </c>
      <c r="D17" s="274">
        <v>24.4</v>
      </c>
      <c r="E17" s="273">
        <f t="shared" si="0"/>
        <v>2.5</v>
      </c>
      <c r="F17" s="275">
        <v>27</v>
      </c>
      <c r="G17" s="274">
        <v>24.7</v>
      </c>
      <c r="H17" s="276">
        <f t="shared" si="1"/>
        <v>2.3000000000000007</v>
      </c>
      <c r="I17" s="105"/>
      <c r="J17" s="105"/>
      <c r="K17" s="105"/>
    </row>
    <row r="18" spans="2:11" s="233" customFormat="1" ht="18" customHeight="1">
      <c r="B18" s="277">
        <v>55</v>
      </c>
      <c r="C18" s="273">
        <v>27.8</v>
      </c>
      <c r="D18" s="274">
        <v>25</v>
      </c>
      <c r="E18" s="273">
        <f t="shared" si="0"/>
        <v>2.8000000000000007</v>
      </c>
      <c r="F18" s="275">
        <v>27.8</v>
      </c>
      <c r="G18" s="274">
        <v>25.2</v>
      </c>
      <c r="H18" s="276">
        <f t="shared" si="1"/>
        <v>2.6000000000000014</v>
      </c>
      <c r="I18" s="105"/>
      <c r="J18" s="105"/>
      <c r="K18" s="105"/>
    </row>
    <row r="19" spans="2:11" s="233" customFormat="1" ht="18" customHeight="1">
      <c r="B19" s="277">
        <v>60</v>
      </c>
      <c r="C19" s="273">
        <v>28.2</v>
      </c>
      <c r="D19" s="274">
        <v>25.3</v>
      </c>
      <c r="E19" s="273">
        <f t="shared" si="0"/>
        <v>2.8999999999999986</v>
      </c>
      <c r="F19" s="275">
        <v>28.2</v>
      </c>
      <c r="G19" s="274">
        <v>25.5</v>
      </c>
      <c r="H19" s="276">
        <f t="shared" si="1"/>
        <v>2.6999999999999993</v>
      </c>
      <c r="I19" s="105"/>
      <c r="J19" s="105"/>
      <c r="K19" s="105"/>
    </row>
    <row r="20" spans="2:11" s="233" customFormat="1" ht="18" customHeight="1">
      <c r="B20" s="277" t="s">
        <v>252</v>
      </c>
      <c r="C20" s="273">
        <v>28.4</v>
      </c>
      <c r="D20" s="274">
        <v>25.7</v>
      </c>
      <c r="E20" s="273">
        <f t="shared" si="0"/>
        <v>2.6999999999999993</v>
      </c>
      <c r="F20" s="275">
        <v>28.4</v>
      </c>
      <c r="G20" s="274">
        <v>25.9</v>
      </c>
      <c r="H20" s="276">
        <f t="shared" si="1"/>
        <v>2.5</v>
      </c>
      <c r="I20" s="105"/>
      <c r="J20" s="105"/>
      <c r="K20" s="105"/>
    </row>
    <row r="21" spans="2:11" s="233" customFormat="1" ht="18" customHeight="1">
      <c r="B21" s="277">
        <v>4</v>
      </c>
      <c r="C21" s="273">
        <v>28.4</v>
      </c>
      <c r="D21" s="274">
        <v>25.9</v>
      </c>
      <c r="E21" s="273">
        <f t="shared" si="0"/>
        <v>2.5</v>
      </c>
      <c r="F21" s="275">
        <v>28.4</v>
      </c>
      <c r="G21" s="274">
        <v>26</v>
      </c>
      <c r="H21" s="276">
        <f t="shared" si="1"/>
        <v>2.3999999999999986</v>
      </c>
      <c r="I21" s="105"/>
      <c r="J21" s="105"/>
      <c r="K21" s="105"/>
    </row>
    <row r="22" spans="2:11" s="233" customFormat="1" ht="18" customHeight="1">
      <c r="B22" s="277">
        <v>5</v>
      </c>
      <c r="C22" s="273">
        <v>28.5</v>
      </c>
      <c r="D22" s="274">
        <v>26</v>
      </c>
      <c r="E22" s="273">
        <f t="shared" si="0"/>
        <v>2.5</v>
      </c>
      <c r="F22" s="275">
        <v>28.4</v>
      </c>
      <c r="G22" s="274">
        <v>26.1</v>
      </c>
      <c r="H22" s="276">
        <f t="shared" si="1"/>
        <v>2.299999999999997</v>
      </c>
      <c r="I22" s="105"/>
      <c r="J22" s="105"/>
      <c r="K22" s="105"/>
    </row>
    <row r="23" spans="2:11" s="233" customFormat="1" ht="18" customHeight="1">
      <c r="B23" s="277">
        <v>6</v>
      </c>
      <c r="C23" s="273">
        <v>28.5</v>
      </c>
      <c r="D23" s="274">
        <v>26.1</v>
      </c>
      <c r="E23" s="273">
        <f t="shared" si="0"/>
        <v>2.3999999999999986</v>
      </c>
      <c r="F23" s="275">
        <v>28.5</v>
      </c>
      <c r="G23" s="274">
        <v>26.2</v>
      </c>
      <c r="H23" s="276">
        <f t="shared" si="1"/>
        <v>2.3000000000000007</v>
      </c>
      <c r="I23" s="105"/>
      <c r="J23" s="105"/>
      <c r="K23" s="105"/>
    </row>
    <row r="24" spans="2:11" s="233" customFormat="1" ht="18" customHeight="1">
      <c r="B24" s="277">
        <v>7</v>
      </c>
      <c r="C24" s="273">
        <v>28.6</v>
      </c>
      <c r="D24" s="274">
        <v>26.2</v>
      </c>
      <c r="E24" s="273">
        <f t="shared" si="0"/>
        <v>2.400000000000002</v>
      </c>
      <c r="F24" s="275">
        <v>28.5</v>
      </c>
      <c r="G24" s="274">
        <v>26.3</v>
      </c>
      <c r="H24" s="276">
        <f t="shared" si="1"/>
        <v>2.1999999999999993</v>
      </c>
      <c r="I24" s="105"/>
      <c r="J24" s="105"/>
      <c r="K24" s="105"/>
    </row>
    <row r="25" spans="2:11" s="233" customFormat="1" ht="18" customHeight="1">
      <c r="B25" s="277">
        <v>8</v>
      </c>
      <c r="C25" s="273">
        <v>28.6</v>
      </c>
      <c r="D25" s="274">
        <v>26.3</v>
      </c>
      <c r="E25" s="273">
        <f t="shared" si="0"/>
        <v>2.3000000000000007</v>
      </c>
      <c r="F25" s="275">
        <v>28.5</v>
      </c>
      <c r="G25" s="274">
        <v>26.4</v>
      </c>
      <c r="H25" s="276">
        <f t="shared" si="1"/>
        <v>2.1000000000000014</v>
      </c>
      <c r="I25" s="105"/>
      <c r="J25" s="105"/>
      <c r="K25" s="105"/>
    </row>
    <row r="26" spans="2:11" s="233" customFormat="1" ht="18" customHeight="1">
      <c r="B26" s="277">
        <v>9</v>
      </c>
      <c r="C26" s="273">
        <v>28.6</v>
      </c>
      <c r="D26" s="274">
        <v>26.5</v>
      </c>
      <c r="E26" s="273">
        <f t="shared" si="0"/>
        <v>2.1000000000000014</v>
      </c>
      <c r="F26" s="275">
        <v>28.5</v>
      </c>
      <c r="G26" s="274">
        <v>26.6</v>
      </c>
      <c r="H26" s="276">
        <f t="shared" si="1"/>
        <v>1.8999999999999986</v>
      </c>
      <c r="I26" s="105"/>
      <c r="J26" s="105"/>
      <c r="K26" s="105"/>
    </row>
    <row r="27" spans="2:11" s="233" customFormat="1" ht="18" customHeight="1">
      <c r="B27" s="277">
        <v>10</v>
      </c>
      <c r="C27" s="273">
        <v>28.7</v>
      </c>
      <c r="D27" s="274">
        <v>26.6</v>
      </c>
      <c r="E27" s="273">
        <f t="shared" si="0"/>
        <v>2.099999999999998</v>
      </c>
      <c r="F27" s="275">
        <v>28.6</v>
      </c>
      <c r="G27" s="274">
        <v>26.7</v>
      </c>
      <c r="H27" s="276">
        <f t="shared" si="1"/>
        <v>1.9000000000000021</v>
      </c>
      <c r="I27" s="105"/>
      <c r="J27" s="105"/>
      <c r="K27" s="105"/>
    </row>
    <row r="28" spans="2:11" s="233" customFormat="1" ht="18" customHeight="1">
      <c r="B28" s="277">
        <v>11</v>
      </c>
      <c r="C28" s="273">
        <v>28.6</v>
      </c>
      <c r="D28" s="274">
        <v>26.7</v>
      </c>
      <c r="E28" s="273">
        <f t="shared" si="0"/>
        <v>1.9000000000000021</v>
      </c>
      <c r="F28" s="275">
        <v>28.7</v>
      </c>
      <c r="G28" s="274">
        <v>26.8</v>
      </c>
      <c r="H28" s="276">
        <f t="shared" si="1"/>
        <v>1.8999999999999986</v>
      </c>
      <c r="I28" s="105"/>
      <c r="J28" s="105"/>
      <c r="K28" s="105"/>
    </row>
    <row r="29" spans="2:11" s="233" customFormat="1" ht="18" customHeight="1">
      <c r="B29" s="277">
        <v>12</v>
      </c>
      <c r="C29" s="273">
        <v>28.7</v>
      </c>
      <c r="D29" s="274">
        <v>26.8</v>
      </c>
      <c r="E29" s="273">
        <f t="shared" si="0"/>
        <v>1.8999999999999986</v>
      </c>
      <c r="F29" s="275">
        <v>28.8</v>
      </c>
      <c r="G29" s="274">
        <v>27</v>
      </c>
      <c r="H29" s="276">
        <f t="shared" si="1"/>
        <v>1.8000000000000007</v>
      </c>
      <c r="I29" s="105"/>
      <c r="J29" s="105"/>
      <c r="K29" s="105"/>
    </row>
    <row r="30" spans="2:11" s="233" customFormat="1" ht="18" customHeight="1">
      <c r="B30" s="277">
        <v>13</v>
      </c>
      <c r="C30" s="273">
        <v>28.9</v>
      </c>
      <c r="D30" s="274">
        <v>27</v>
      </c>
      <c r="E30" s="273">
        <f t="shared" si="0"/>
        <v>1.8999999999999986</v>
      </c>
      <c r="F30" s="275">
        <v>29</v>
      </c>
      <c r="G30" s="274">
        <v>27.2</v>
      </c>
      <c r="H30" s="276">
        <f t="shared" si="1"/>
        <v>1.8000000000000007</v>
      </c>
      <c r="I30" s="105"/>
      <c r="J30" s="105"/>
      <c r="K30" s="105"/>
    </row>
    <row r="31" spans="2:11" s="233" customFormat="1" ht="18" customHeight="1">
      <c r="B31" s="277">
        <v>14</v>
      </c>
      <c r="C31" s="273">
        <v>29.1</v>
      </c>
      <c r="D31" s="274">
        <v>27.2</v>
      </c>
      <c r="E31" s="273">
        <f t="shared" si="0"/>
        <v>1.9000000000000021</v>
      </c>
      <c r="F31" s="275">
        <v>29.1</v>
      </c>
      <c r="G31" s="274">
        <v>27.4</v>
      </c>
      <c r="H31" s="276">
        <f t="shared" si="1"/>
        <v>1.7000000000000028</v>
      </c>
      <c r="I31" s="105"/>
      <c r="J31" s="105"/>
      <c r="K31" s="105"/>
    </row>
    <row r="32" spans="2:11" s="233" customFormat="1" ht="18" customHeight="1">
      <c r="B32" s="277">
        <v>15</v>
      </c>
      <c r="C32" s="273">
        <v>29.4</v>
      </c>
      <c r="D32" s="274">
        <v>27.4</v>
      </c>
      <c r="E32" s="273">
        <f t="shared" si="0"/>
        <v>2</v>
      </c>
      <c r="F32" s="275">
        <v>29.4</v>
      </c>
      <c r="G32" s="274">
        <v>27.6</v>
      </c>
      <c r="H32" s="276">
        <f t="shared" si="1"/>
        <v>1.7999999999999972</v>
      </c>
      <c r="I32" s="105"/>
      <c r="J32" s="105"/>
      <c r="K32" s="105"/>
    </row>
    <row r="33" spans="2:11" s="233" customFormat="1" ht="18" customHeight="1">
      <c r="B33" s="287">
        <v>16</v>
      </c>
      <c r="C33" s="346">
        <v>29.6</v>
      </c>
      <c r="D33" s="274">
        <v>27.6</v>
      </c>
      <c r="E33" s="273">
        <f t="shared" si="0"/>
        <v>2</v>
      </c>
      <c r="F33" s="346">
        <v>29.6</v>
      </c>
      <c r="G33" s="274">
        <v>27.8</v>
      </c>
      <c r="H33" s="276">
        <f t="shared" si="1"/>
        <v>1.8000000000000007</v>
      </c>
      <c r="I33" s="105"/>
      <c r="J33" s="105"/>
      <c r="K33" s="105"/>
    </row>
    <row r="34" spans="2:11" s="233" customFormat="1" ht="18" customHeight="1">
      <c r="B34" s="287">
        <v>17</v>
      </c>
      <c r="C34" s="346">
        <v>29.8</v>
      </c>
      <c r="D34" s="274">
        <v>27.8</v>
      </c>
      <c r="E34" s="273">
        <v>2</v>
      </c>
      <c r="F34" s="346">
        <v>29.8</v>
      </c>
      <c r="G34" s="274">
        <v>28</v>
      </c>
      <c r="H34" s="276">
        <v>1.8</v>
      </c>
      <c r="I34" s="105"/>
      <c r="J34" s="105"/>
      <c r="K34" s="105"/>
    </row>
    <row r="35" spans="2:11" s="233" customFormat="1" ht="19.5" customHeight="1">
      <c r="B35" s="270">
        <v>18</v>
      </c>
      <c r="C35" s="347">
        <v>29.9</v>
      </c>
      <c r="D35" s="348">
        <v>27.9</v>
      </c>
      <c r="E35" s="278">
        <f t="shared" si="0"/>
        <v>2</v>
      </c>
      <c r="F35" s="349">
        <v>30</v>
      </c>
      <c r="G35" s="348">
        <v>28.2</v>
      </c>
      <c r="H35" s="278">
        <f t="shared" si="1"/>
        <v>1.8000000000000007</v>
      </c>
      <c r="I35" s="105"/>
      <c r="J35" s="105"/>
      <c r="K35" s="105"/>
    </row>
    <row r="36" s="233" customFormat="1" ht="13.5"/>
  </sheetData>
  <mergeCells count="8">
    <mergeCell ref="A5:K5"/>
    <mergeCell ref="A6:K6"/>
    <mergeCell ref="A7:K7"/>
    <mergeCell ref="A8:K8"/>
    <mergeCell ref="C14:E14"/>
    <mergeCell ref="F14:H14"/>
    <mergeCell ref="A9:K9"/>
    <mergeCell ref="A10:K10"/>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59"/>
  <sheetViews>
    <sheetView view="pageBreakPreview" zoomScaleSheetLayoutView="100" workbookViewId="0" topLeftCell="A1">
      <selection activeCell="A1" sqref="A1"/>
    </sheetView>
  </sheetViews>
  <sheetFormatPr defaultColWidth="9.00390625" defaultRowHeight="13.5"/>
  <cols>
    <col min="1" max="1" width="2.625" style="233" customWidth="1"/>
    <col min="2" max="8" width="8.875" style="233" customWidth="1"/>
    <col min="9" max="9" width="10.00390625" style="233" customWidth="1"/>
    <col min="10" max="16384" width="8.875" style="233" customWidth="1"/>
  </cols>
  <sheetData>
    <row r="1" ht="19.5" customHeight="1">
      <c r="A1" s="3" t="s">
        <v>253</v>
      </c>
    </row>
    <row r="2" ht="10.5" customHeight="1"/>
    <row r="3" spans="1:11" ht="19.5" customHeight="1">
      <c r="A3" s="488" t="s">
        <v>507</v>
      </c>
      <c r="B3" s="488"/>
      <c r="C3" s="488"/>
      <c r="D3" s="488"/>
      <c r="E3" s="488"/>
      <c r="F3" s="488"/>
      <c r="G3" s="488"/>
      <c r="H3" s="488"/>
      <c r="I3" s="488"/>
      <c r="J3" s="488"/>
      <c r="K3" s="488"/>
    </row>
    <row r="4" spans="1:11" ht="19.5" customHeight="1">
      <c r="A4" s="488" t="s">
        <v>435</v>
      </c>
      <c r="B4" s="488"/>
      <c r="C4" s="488"/>
      <c r="D4" s="488"/>
      <c r="E4" s="488"/>
      <c r="F4" s="488"/>
      <c r="G4" s="488"/>
      <c r="H4" s="488"/>
      <c r="I4" s="488"/>
      <c r="J4" s="488"/>
      <c r="K4" s="488"/>
    </row>
    <row r="5" spans="1:11" ht="19.5" customHeight="1">
      <c r="A5" s="488" t="s">
        <v>361</v>
      </c>
      <c r="B5" s="488"/>
      <c r="C5" s="488"/>
      <c r="D5" s="488"/>
      <c r="E5" s="488"/>
      <c r="F5" s="488"/>
      <c r="G5" s="488"/>
      <c r="H5" s="488"/>
      <c r="I5" s="488"/>
      <c r="J5" s="488"/>
      <c r="K5" s="488"/>
    </row>
    <row r="6" spans="1:11" ht="19.5" customHeight="1">
      <c r="A6" s="488" t="s">
        <v>387</v>
      </c>
      <c r="B6" s="488"/>
      <c r="C6" s="488"/>
      <c r="D6" s="488"/>
      <c r="E6" s="488"/>
      <c r="F6" s="488"/>
      <c r="G6" s="488"/>
      <c r="H6" s="488"/>
      <c r="I6" s="488"/>
      <c r="J6" s="488"/>
      <c r="K6" s="488"/>
    </row>
    <row r="7" spans="1:11" ht="19.5" customHeight="1">
      <c r="A7" s="488"/>
      <c r="B7" s="488"/>
      <c r="C7" s="488"/>
      <c r="D7" s="488"/>
      <c r="E7" s="488"/>
      <c r="F7" s="488"/>
      <c r="G7" s="488"/>
      <c r="H7" s="488"/>
      <c r="I7" s="488"/>
      <c r="J7" s="488"/>
      <c r="K7" s="488"/>
    </row>
    <row r="8" ht="19.5" customHeight="1"/>
    <row r="9" spans="1:11" ht="19.5" customHeight="1">
      <c r="A9" s="62" t="s">
        <v>389</v>
      </c>
      <c r="C9" s="62"/>
      <c r="D9" s="62"/>
      <c r="E9" s="62"/>
      <c r="F9" s="62"/>
      <c r="G9" s="62"/>
      <c r="H9" s="62"/>
      <c r="I9" s="62"/>
      <c r="J9" s="62"/>
      <c r="K9" s="62"/>
    </row>
    <row r="10" spans="2:11" ht="10.5" customHeight="1">
      <c r="B10" s="62"/>
      <c r="C10" s="62"/>
      <c r="D10" s="62"/>
      <c r="E10" s="62"/>
      <c r="F10" s="62"/>
      <c r="G10" s="62"/>
      <c r="H10" s="62"/>
      <c r="I10" s="62"/>
      <c r="J10" s="62"/>
      <c r="K10" s="62"/>
    </row>
    <row r="11" spans="2:11" ht="18" customHeight="1">
      <c r="B11" s="565"/>
      <c r="C11" s="568" t="s">
        <v>254</v>
      </c>
      <c r="D11" s="569"/>
      <c r="E11" s="569"/>
      <c r="F11" s="570"/>
      <c r="G11" s="571" t="s">
        <v>255</v>
      </c>
      <c r="H11" s="569"/>
      <c r="I11" s="569"/>
      <c r="J11" s="570"/>
      <c r="K11" s="1"/>
    </row>
    <row r="12" spans="2:11" ht="18" customHeight="1">
      <c r="B12" s="566"/>
      <c r="C12" s="572" t="s">
        <v>246</v>
      </c>
      <c r="D12" s="573"/>
      <c r="E12" s="572" t="s">
        <v>247</v>
      </c>
      <c r="F12" s="573"/>
      <c r="G12" s="572" t="s">
        <v>246</v>
      </c>
      <c r="H12" s="573"/>
      <c r="I12" s="572" t="s">
        <v>247</v>
      </c>
      <c r="J12" s="573"/>
      <c r="K12" s="1"/>
    </row>
    <row r="13" spans="2:11" ht="18" customHeight="1">
      <c r="B13" s="567"/>
      <c r="C13" s="89" t="s">
        <v>256</v>
      </c>
      <c r="D13" s="90" t="s">
        <v>87</v>
      </c>
      <c r="E13" s="89" t="s">
        <v>256</v>
      </c>
      <c r="F13" s="90" t="s">
        <v>87</v>
      </c>
      <c r="G13" s="89" t="s">
        <v>256</v>
      </c>
      <c r="H13" s="90" t="s">
        <v>87</v>
      </c>
      <c r="I13" s="89" t="s">
        <v>256</v>
      </c>
      <c r="J13" s="90" t="s">
        <v>87</v>
      </c>
      <c r="K13" s="30"/>
    </row>
    <row r="14" spans="2:11" ht="18" customHeight="1">
      <c r="B14" s="63" t="s">
        <v>257</v>
      </c>
      <c r="C14" s="88">
        <v>30036</v>
      </c>
      <c r="D14" s="91">
        <v>9.7</v>
      </c>
      <c r="E14" s="88">
        <v>1029405</v>
      </c>
      <c r="F14" s="91">
        <v>10</v>
      </c>
      <c r="G14" s="88">
        <v>2701</v>
      </c>
      <c r="H14" s="92">
        <v>0.87</v>
      </c>
      <c r="I14" s="88">
        <v>95937</v>
      </c>
      <c r="J14" s="92">
        <v>0.93</v>
      </c>
      <c r="K14" s="1"/>
    </row>
    <row r="15" spans="2:11" ht="18" customHeight="1">
      <c r="B15" s="64">
        <v>50</v>
      </c>
      <c r="C15" s="86">
        <v>27541</v>
      </c>
      <c r="D15" s="87">
        <v>8.3</v>
      </c>
      <c r="E15" s="86">
        <v>941628</v>
      </c>
      <c r="F15" s="87">
        <v>8.5</v>
      </c>
      <c r="G15" s="86">
        <v>3536</v>
      </c>
      <c r="H15" s="93">
        <v>1.07</v>
      </c>
      <c r="I15" s="86">
        <v>119135</v>
      </c>
      <c r="J15" s="93">
        <v>1.07</v>
      </c>
      <c r="K15" s="1"/>
    </row>
    <row r="16" spans="2:11" ht="18" customHeight="1">
      <c r="B16" s="64">
        <v>55</v>
      </c>
      <c r="C16" s="86">
        <v>22460</v>
      </c>
      <c r="D16" s="87">
        <v>6.5</v>
      </c>
      <c r="E16" s="86">
        <v>774702</v>
      </c>
      <c r="F16" s="87">
        <v>6.7</v>
      </c>
      <c r="G16" s="86">
        <v>4202</v>
      </c>
      <c r="H16" s="93">
        <v>1.22</v>
      </c>
      <c r="I16" s="86">
        <v>141689</v>
      </c>
      <c r="J16" s="93">
        <v>1.22</v>
      </c>
      <c r="K16" s="1"/>
    </row>
    <row r="17" spans="2:11" ht="18" customHeight="1">
      <c r="B17" s="64">
        <v>60</v>
      </c>
      <c r="C17" s="86">
        <v>21501</v>
      </c>
      <c r="D17" s="87">
        <v>6</v>
      </c>
      <c r="E17" s="86">
        <v>735850</v>
      </c>
      <c r="F17" s="87">
        <v>6.1</v>
      </c>
      <c r="G17" s="86">
        <v>4572</v>
      </c>
      <c r="H17" s="93">
        <v>1.28</v>
      </c>
      <c r="I17" s="86">
        <v>166640</v>
      </c>
      <c r="J17" s="93">
        <v>1.39</v>
      </c>
      <c r="K17" s="1"/>
    </row>
    <row r="18" spans="2:11" ht="18" customHeight="1">
      <c r="B18" s="64" t="s">
        <v>252</v>
      </c>
      <c r="C18" s="86">
        <v>20700</v>
      </c>
      <c r="D18" s="87">
        <v>5.7</v>
      </c>
      <c r="E18" s="86">
        <v>722138</v>
      </c>
      <c r="F18" s="87">
        <v>5.9</v>
      </c>
      <c r="G18" s="86">
        <v>4432</v>
      </c>
      <c r="H18" s="93">
        <v>1.21</v>
      </c>
      <c r="I18" s="86">
        <v>157608</v>
      </c>
      <c r="J18" s="93">
        <v>1.28</v>
      </c>
      <c r="K18" s="1"/>
    </row>
    <row r="19" spans="2:11" ht="18" customHeight="1">
      <c r="B19" s="64">
        <v>4</v>
      </c>
      <c r="C19" s="86">
        <v>22000</v>
      </c>
      <c r="D19" s="87">
        <v>6</v>
      </c>
      <c r="E19" s="86">
        <v>754441</v>
      </c>
      <c r="F19" s="87">
        <v>6.1</v>
      </c>
      <c r="G19" s="86">
        <v>5017</v>
      </c>
      <c r="H19" s="93">
        <v>1.36</v>
      </c>
      <c r="I19" s="86">
        <v>179191</v>
      </c>
      <c r="J19" s="93">
        <v>1.45</v>
      </c>
      <c r="K19" s="1"/>
    </row>
    <row r="20" spans="2:11" ht="18" customHeight="1">
      <c r="B20" s="64">
        <v>5</v>
      </c>
      <c r="C20" s="86">
        <v>23144</v>
      </c>
      <c r="D20" s="87">
        <v>6.3</v>
      </c>
      <c r="E20" s="86">
        <v>792658</v>
      </c>
      <c r="F20" s="87">
        <v>6.4</v>
      </c>
      <c r="G20" s="86">
        <v>5292</v>
      </c>
      <c r="H20" s="93">
        <v>1.44</v>
      </c>
      <c r="I20" s="86">
        <v>188297</v>
      </c>
      <c r="J20" s="93">
        <v>1.52</v>
      </c>
      <c r="K20" s="1"/>
    </row>
    <row r="21" spans="2:11" ht="18" customHeight="1">
      <c r="B21" s="64">
        <v>6</v>
      </c>
      <c r="C21" s="86">
        <v>22724</v>
      </c>
      <c r="D21" s="87">
        <v>6.1</v>
      </c>
      <c r="E21" s="86">
        <v>782738</v>
      </c>
      <c r="F21" s="87">
        <v>6.3</v>
      </c>
      <c r="G21" s="86">
        <v>5426</v>
      </c>
      <c r="H21" s="93">
        <v>1.47</v>
      </c>
      <c r="I21" s="86">
        <v>195106</v>
      </c>
      <c r="J21" s="93">
        <v>1.57</v>
      </c>
      <c r="K21" s="1"/>
    </row>
    <row r="22" spans="2:11" ht="18" customHeight="1">
      <c r="B22" s="64">
        <v>7</v>
      </c>
      <c r="C22" s="86">
        <v>22991</v>
      </c>
      <c r="D22" s="87">
        <v>6.2</v>
      </c>
      <c r="E22" s="86">
        <v>791888</v>
      </c>
      <c r="F22" s="87">
        <v>6.4</v>
      </c>
      <c r="G22" s="86">
        <v>5723</v>
      </c>
      <c r="H22" s="93">
        <v>1.55</v>
      </c>
      <c r="I22" s="86">
        <v>199016</v>
      </c>
      <c r="J22" s="93">
        <v>1.6</v>
      </c>
      <c r="K22" s="1"/>
    </row>
    <row r="23" spans="2:11" ht="18" customHeight="1">
      <c r="B23" s="64">
        <v>8</v>
      </c>
      <c r="C23" s="86">
        <v>23117</v>
      </c>
      <c r="D23" s="87">
        <v>6.2</v>
      </c>
      <c r="E23" s="86">
        <v>795080</v>
      </c>
      <c r="F23" s="87">
        <v>6.4</v>
      </c>
      <c r="G23" s="86">
        <v>5795</v>
      </c>
      <c r="H23" s="93">
        <v>1.56</v>
      </c>
      <c r="I23" s="86">
        <v>206955</v>
      </c>
      <c r="J23" s="93">
        <v>1.66</v>
      </c>
      <c r="K23" s="1"/>
    </row>
    <row r="24" spans="2:11" ht="18" customHeight="1">
      <c r="B24" s="64">
        <v>9</v>
      </c>
      <c r="C24" s="86">
        <v>22513</v>
      </c>
      <c r="D24" s="87">
        <v>6.1</v>
      </c>
      <c r="E24" s="86">
        <v>755651</v>
      </c>
      <c r="F24" s="87">
        <v>6.2</v>
      </c>
      <c r="G24" s="86">
        <v>6298</v>
      </c>
      <c r="H24" s="93">
        <v>1.7</v>
      </c>
      <c r="I24" s="86">
        <v>222635</v>
      </c>
      <c r="J24" s="93">
        <v>1.78</v>
      </c>
      <c r="K24" s="1"/>
    </row>
    <row r="25" spans="2:11" ht="18" customHeight="1">
      <c r="B25" s="64">
        <v>10</v>
      </c>
      <c r="C25" s="86">
        <v>23134</v>
      </c>
      <c r="D25" s="87">
        <v>6.2</v>
      </c>
      <c r="E25" s="86">
        <v>784595</v>
      </c>
      <c r="F25" s="87">
        <v>6.3</v>
      </c>
      <c r="G25" s="86">
        <v>6780</v>
      </c>
      <c r="H25" s="93">
        <v>1.82</v>
      </c>
      <c r="I25" s="86">
        <v>243183</v>
      </c>
      <c r="J25" s="93">
        <v>1.94</v>
      </c>
      <c r="K25" s="1"/>
    </row>
    <row r="26" spans="2:11" ht="18" customHeight="1">
      <c r="B26" s="64">
        <v>11</v>
      </c>
      <c r="C26" s="86">
        <v>22429</v>
      </c>
      <c r="D26" s="87">
        <v>6</v>
      </c>
      <c r="E26" s="86">
        <v>762028</v>
      </c>
      <c r="F26" s="87">
        <v>6.1</v>
      </c>
      <c r="G26" s="86">
        <v>6975</v>
      </c>
      <c r="H26" s="93">
        <v>1.87</v>
      </c>
      <c r="I26" s="86">
        <v>250529</v>
      </c>
      <c r="J26" s="93">
        <v>2</v>
      </c>
      <c r="K26" s="1"/>
    </row>
    <row r="27" spans="2:11" ht="18" customHeight="1">
      <c r="B27" s="64">
        <v>12</v>
      </c>
      <c r="C27" s="86">
        <v>23550</v>
      </c>
      <c r="D27" s="87">
        <v>6.3</v>
      </c>
      <c r="E27" s="86">
        <v>798138</v>
      </c>
      <c r="F27" s="87">
        <v>6.4</v>
      </c>
      <c r="G27" s="86">
        <v>7380</v>
      </c>
      <c r="H27" s="93">
        <v>1.99</v>
      </c>
      <c r="I27" s="86">
        <v>264246</v>
      </c>
      <c r="J27" s="93">
        <v>2.1</v>
      </c>
      <c r="K27" s="1"/>
    </row>
    <row r="28" spans="2:11" ht="18" customHeight="1">
      <c r="B28" s="64">
        <v>13</v>
      </c>
      <c r="C28" s="86">
        <v>24019</v>
      </c>
      <c r="D28" s="87">
        <v>6.5</v>
      </c>
      <c r="E28" s="86">
        <v>799999</v>
      </c>
      <c r="F28" s="87">
        <v>6.4</v>
      </c>
      <c r="G28" s="86">
        <v>7967</v>
      </c>
      <c r="H28" s="93">
        <v>2.14</v>
      </c>
      <c r="I28" s="86">
        <v>285911</v>
      </c>
      <c r="J28" s="93">
        <v>2.27</v>
      </c>
      <c r="K28" s="1"/>
    </row>
    <row r="29" spans="2:11" ht="18" customHeight="1">
      <c r="B29" s="64">
        <v>14</v>
      </c>
      <c r="C29" s="86">
        <v>22635</v>
      </c>
      <c r="D29" s="87">
        <v>6.1</v>
      </c>
      <c r="E29" s="86">
        <v>757331</v>
      </c>
      <c r="F29" s="87">
        <v>6</v>
      </c>
      <c r="G29" s="86">
        <v>7985</v>
      </c>
      <c r="H29" s="93">
        <v>2.14</v>
      </c>
      <c r="I29" s="86">
        <v>289836</v>
      </c>
      <c r="J29" s="93">
        <v>2.3</v>
      </c>
      <c r="K29" s="1"/>
    </row>
    <row r="30" spans="2:11" ht="18" customHeight="1">
      <c r="B30" s="64">
        <v>15</v>
      </c>
      <c r="C30" s="86">
        <v>21817</v>
      </c>
      <c r="D30" s="87">
        <v>5.9</v>
      </c>
      <c r="E30" s="86">
        <v>740191</v>
      </c>
      <c r="F30" s="87">
        <v>5.9</v>
      </c>
      <c r="G30" s="86">
        <v>8087</v>
      </c>
      <c r="H30" s="93">
        <v>2.17</v>
      </c>
      <c r="I30" s="86">
        <v>283854</v>
      </c>
      <c r="J30" s="93">
        <v>2.25</v>
      </c>
      <c r="K30" s="1"/>
    </row>
    <row r="31" spans="2:11" ht="18" customHeight="1">
      <c r="B31" s="64">
        <v>16</v>
      </c>
      <c r="C31" s="86">
        <v>21304</v>
      </c>
      <c r="D31" s="87">
        <v>5.7</v>
      </c>
      <c r="E31" s="341">
        <v>720417</v>
      </c>
      <c r="F31" s="342">
        <v>5.7</v>
      </c>
      <c r="G31" s="86">
        <v>7688</v>
      </c>
      <c r="H31" s="93">
        <v>2.06</v>
      </c>
      <c r="I31" s="341">
        <v>270804</v>
      </c>
      <c r="J31" s="93">
        <v>2.15</v>
      </c>
      <c r="K31" s="1"/>
    </row>
    <row r="32" spans="2:11" ht="18" customHeight="1">
      <c r="B32" s="64">
        <v>17</v>
      </c>
      <c r="C32" s="86">
        <v>21056</v>
      </c>
      <c r="D32" s="87">
        <v>5.7</v>
      </c>
      <c r="E32" s="341">
        <v>714265</v>
      </c>
      <c r="F32" s="342">
        <v>5.7</v>
      </c>
      <c r="G32" s="86">
        <v>7474</v>
      </c>
      <c r="H32" s="93">
        <v>2.01</v>
      </c>
      <c r="I32" s="341">
        <v>261917</v>
      </c>
      <c r="J32" s="93">
        <v>2.08</v>
      </c>
      <c r="K32" s="1"/>
    </row>
    <row r="33" spans="2:11" ht="18" customHeight="1">
      <c r="B33" s="65">
        <v>18</v>
      </c>
      <c r="C33" s="325">
        <v>21663</v>
      </c>
      <c r="D33" s="324">
        <v>5.8</v>
      </c>
      <c r="E33" s="343">
        <v>730971</v>
      </c>
      <c r="F33" s="344">
        <v>5.8</v>
      </c>
      <c r="G33" s="325">
        <v>7281</v>
      </c>
      <c r="H33" s="345">
        <v>1.96</v>
      </c>
      <c r="I33" s="343">
        <v>257475</v>
      </c>
      <c r="J33" s="345">
        <v>2.04</v>
      </c>
      <c r="K33" s="1"/>
    </row>
    <row r="34" spans="2:10" ht="13.5">
      <c r="B34" s="24" t="s">
        <v>258</v>
      </c>
      <c r="C34" s="1"/>
      <c r="D34" s="1"/>
      <c r="E34" s="1"/>
      <c r="F34" s="1"/>
      <c r="G34" s="1"/>
      <c r="H34" s="1"/>
      <c r="I34" s="1"/>
      <c r="J34" s="1"/>
    </row>
    <row r="37" ht="19.5" customHeight="1">
      <c r="B37" s="233" t="s">
        <v>347</v>
      </c>
    </row>
    <row r="38" spans="2:9" ht="14.25">
      <c r="B38" s="166"/>
      <c r="C38" s="105"/>
      <c r="D38" s="105"/>
      <c r="E38" s="105"/>
      <c r="F38" s="105"/>
      <c r="G38" s="105"/>
      <c r="H38" s="105"/>
      <c r="I38" s="105"/>
    </row>
    <row r="39" spans="2:9" ht="18" customHeight="1">
      <c r="B39" s="279"/>
      <c r="C39" s="265" t="s">
        <v>222</v>
      </c>
      <c r="D39" s="266" t="s">
        <v>348</v>
      </c>
      <c r="E39" s="266" t="s">
        <v>349</v>
      </c>
      <c r="F39" s="266" t="s">
        <v>350</v>
      </c>
      <c r="G39" s="266" t="s">
        <v>351</v>
      </c>
      <c r="H39" s="266" t="s">
        <v>352</v>
      </c>
      <c r="I39" s="280" t="s">
        <v>353</v>
      </c>
    </row>
    <row r="40" spans="2:9" ht="18" customHeight="1">
      <c r="B40" s="272" t="s">
        <v>354</v>
      </c>
      <c r="C40" s="281">
        <v>4202</v>
      </c>
      <c r="D40" s="282">
        <v>395</v>
      </c>
      <c r="E40" s="282">
        <v>1153</v>
      </c>
      <c r="F40" s="282">
        <v>1173</v>
      </c>
      <c r="G40" s="282">
        <v>723</v>
      </c>
      <c r="H40" s="282">
        <v>444</v>
      </c>
      <c r="I40" s="283">
        <v>299</v>
      </c>
    </row>
    <row r="41" spans="2:9" ht="18" customHeight="1">
      <c r="B41" s="277">
        <v>60</v>
      </c>
      <c r="C41" s="284">
        <v>4572</v>
      </c>
      <c r="D41" s="285">
        <v>374</v>
      </c>
      <c r="E41" s="285">
        <v>1188</v>
      </c>
      <c r="F41" s="285">
        <v>976</v>
      </c>
      <c r="G41" s="285">
        <v>861</v>
      </c>
      <c r="H41" s="285">
        <v>592</v>
      </c>
      <c r="I41" s="286">
        <v>574</v>
      </c>
    </row>
    <row r="42" spans="2:9" ht="18" customHeight="1">
      <c r="B42" s="287" t="s">
        <v>355</v>
      </c>
      <c r="C42" s="284">
        <v>4432</v>
      </c>
      <c r="D42" s="285">
        <v>420</v>
      </c>
      <c r="E42" s="285">
        <v>1375</v>
      </c>
      <c r="F42" s="285">
        <v>889</v>
      </c>
      <c r="G42" s="285">
        <v>568</v>
      </c>
      <c r="H42" s="285">
        <v>563</v>
      </c>
      <c r="I42" s="286">
        <v>592</v>
      </c>
    </row>
    <row r="43" spans="2:9" ht="18" customHeight="1">
      <c r="B43" s="277">
        <v>3</v>
      </c>
      <c r="C43" s="284">
        <v>4571</v>
      </c>
      <c r="D43" s="285">
        <v>246</v>
      </c>
      <c r="E43" s="285">
        <v>1398</v>
      </c>
      <c r="F43" s="285">
        <v>921</v>
      </c>
      <c r="G43" s="285">
        <v>558</v>
      </c>
      <c r="H43" s="285">
        <v>602</v>
      </c>
      <c r="I43" s="286">
        <v>714</v>
      </c>
    </row>
    <row r="44" spans="2:9" ht="18" customHeight="1">
      <c r="B44" s="277">
        <v>4</v>
      </c>
      <c r="C44" s="284">
        <v>5017</v>
      </c>
      <c r="D44" s="285">
        <v>374</v>
      </c>
      <c r="E44" s="285">
        <v>1532</v>
      </c>
      <c r="F44" s="285">
        <v>1056</v>
      </c>
      <c r="G44" s="285">
        <v>655</v>
      </c>
      <c r="H44" s="285">
        <v>579</v>
      </c>
      <c r="I44" s="286">
        <v>775</v>
      </c>
    </row>
    <row r="45" spans="2:9" ht="18" customHeight="1">
      <c r="B45" s="277">
        <v>5</v>
      </c>
      <c r="C45" s="284">
        <v>5292</v>
      </c>
      <c r="D45" s="285">
        <v>415</v>
      </c>
      <c r="E45" s="285">
        <v>1674</v>
      </c>
      <c r="F45" s="285">
        <v>1047</v>
      </c>
      <c r="G45" s="285">
        <v>678</v>
      </c>
      <c r="H45" s="285">
        <v>561</v>
      </c>
      <c r="I45" s="286">
        <v>873</v>
      </c>
    </row>
    <row r="46" spans="2:9" ht="18" customHeight="1">
      <c r="B46" s="277">
        <v>6</v>
      </c>
      <c r="C46" s="284">
        <v>5426</v>
      </c>
      <c r="D46" s="285">
        <v>441</v>
      </c>
      <c r="E46" s="285">
        <v>1725</v>
      </c>
      <c r="F46" s="285">
        <v>1110</v>
      </c>
      <c r="G46" s="285">
        <v>722</v>
      </c>
      <c r="H46" s="285">
        <v>543</v>
      </c>
      <c r="I46" s="286">
        <v>830</v>
      </c>
    </row>
    <row r="47" spans="2:9" ht="18" customHeight="1">
      <c r="B47" s="277">
        <v>7</v>
      </c>
      <c r="C47" s="284">
        <v>5723</v>
      </c>
      <c r="D47" s="285">
        <v>477</v>
      </c>
      <c r="E47" s="285">
        <v>1840</v>
      </c>
      <c r="F47" s="285">
        <v>1155</v>
      </c>
      <c r="G47" s="285">
        <v>731</v>
      </c>
      <c r="H47" s="285">
        <v>529</v>
      </c>
      <c r="I47" s="286">
        <v>901</v>
      </c>
    </row>
    <row r="48" spans="2:9" ht="18" customHeight="1">
      <c r="B48" s="277">
        <v>8</v>
      </c>
      <c r="C48" s="284">
        <v>5795</v>
      </c>
      <c r="D48" s="285">
        <v>480</v>
      </c>
      <c r="E48" s="285">
        <v>1867</v>
      </c>
      <c r="F48" s="285">
        <v>1202</v>
      </c>
      <c r="G48" s="285">
        <v>688</v>
      </c>
      <c r="H48" s="285">
        <v>501</v>
      </c>
      <c r="I48" s="286">
        <v>921</v>
      </c>
    </row>
    <row r="49" spans="2:9" ht="18" customHeight="1">
      <c r="B49" s="277">
        <v>9</v>
      </c>
      <c r="C49" s="284">
        <v>6298</v>
      </c>
      <c r="D49" s="285">
        <v>503</v>
      </c>
      <c r="E49" s="285">
        <v>2062</v>
      </c>
      <c r="F49" s="285">
        <v>1240</v>
      </c>
      <c r="G49" s="285">
        <v>727</v>
      </c>
      <c r="H49" s="285">
        <v>576</v>
      </c>
      <c r="I49" s="286">
        <v>960</v>
      </c>
    </row>
    <row r="50" spans="2:9" ht="18" customHeight="1">
      <c r="B50" s="277">
        <v>10</v>
      </c>
      <c r="C50" s="284">
        <v>6780</v>
      </c>
      <c r="D50" s="285">
        <v>467</v>
      </c>
      <c r="E50" s="285">
        <v>2167</v>
      </c>
      <c r="F50" s="285">
        <v>1326</v>
      </c>
      <c r="G50" s="285">
        <v>787</v>
      </c>
      <c r="H50" s="285">
        <v>586</v>
      </c>
      <c r="I50" s="286">
        <v>1032</v>
      </c>
    </row>
    <row r="51" spans="2:9" ht="18" customHeight="1">
      <c r="B51" s="277">
        <v>11</v>
      </c>
      <c r="C51" s="284">
        <v>6975</v>
      </c>
      <c r="D51" s="285">
        <v>520</v>
      </c>
      <c r="E51" s="285">
        <v>2165</v>
      </c>
      <c r="F51" s="285">
        <v>1406</v>
      </c>
      <c r="G51" s="285">
        <v>792</v>
      </c>
      <c r="H51" s="285">
        <v>607</v>
      </c>
      <c r="I51" s="286">
        <v>1044</v>
      </c>
    </row>
    <row r="52" spans="2:9" ht="18" customHeight="1">
      <c r="B52" s="277">
        <v>12</v>
      </c>
      <c r="C52" s="284">
        <v>7380</v>
      </c>
      <c r="D52" s="285">
        <v>498</v>
      </c>
      <c r="E52" s="285">
        <v>2281</v>
      </c>
      <c r="F52" s="285">
        <v>1643</v>
      </c>
      <c r="G52" s="285">
        <v>899</v>
      </c>
      <c r="H52" s="285">
        <v>651</v>
      </c>
      <c r="I52" s="286">
        <v>1049</v>
      </c>
    </row>
    <row r="53" spans="2:9" ht="18" customHeight="1">
      <c r="B53" s="277">
        <v>13</v>
      </c>
      <c r="C53" s="284">
        <v>7967</v>
      </c>
      <c r="D53" s="285">
        <v>566</v>
      </c>
      <c r="E53" s="285">
        <v>2500</v>
      </c>
      <c r="F53" s="285">
        <v>1799</v>
      </c>
      <c r="G53" s="285">
        <v>986</v>
      </c>
      <c r="H53" s="285">
        <v>689</v>
      </c>
      <c r="I53" s="286">
        <v>1168</v>
      </c>
    </row>
    <row r="54" spans="2:9" ht="18" customHeight="1">
      <c r="B54" s="277">
        <v>14</v>
      </c>
      <c r="C54" s="288">
        <v>7985</v>
      </c>
      <c r="D54" s="285">
        <v>549</v>
      </c>
      <c r="E54" s="285">
        <v>2363</v>
      </c>
      <c r="F54" s="285">
        <v>1859</v>
      </c>
      <c r="G54" s="285">
        <v>1058</v>
      </c>
      <c r="H54" s="285">
        <v>720</v>
      </c>
      <c r="I54" s="289">
        <v>1183</v>
      </c>
    </row>
    <row r="55" spans="2:9" ht="18" customHeight="1">
      <c r="B55" s="277">
        <v>15</v>
      </c>
      <c r="C55" s="284">
        <v>8087</v>
      </c>
      <c r="D55" s="285">
        <v>518</v>
      </c>
      <c r="E55" s="285">
        <v>2405</v>
      </c>
      <c r="F55" s="285">
        <v>1757</v>
      </c>
      <c r="G55" s="285">
        <v>1069</v>
      </c>
      <c r="H55" s="285">
        <v>737</v>
      </c>
      <c r="I55" s="286">
        <v>1310</v>
      </c>
    </row>
    <row r="56" spans="2:9" ht="18" customHeight="1">
      <c r="B56" s="277">
        <v>16</v>
      </c>
      <c r="C56" s="284">
        <v>7688</v>
      </c>
      <c r="D56" s="285">
        <v>556</v>
      </c>
      <c r="E56" s="285">
        <v>2331</v>
      </c>
      <c r="F56" s="285">
        <v>1687</v>
      </c>
      <c r="G56" s="285">
        <v>995</v>
      </c>
      <c r="H56" s="285">
        <v>670</v>
      </c>
      <c r="I56" s="286">
        <v>1172</v>
      </c>
    </row>
    <row r="57" spans="2:9" ht="18" customHeight="1">
      <c r="B57" s="277">
        <v>17</v>
      </c>
      <c r="C57" s="284">
        <v>7474</v>
      </c>
      <c r="D57" s="285">
        <v>505</v>
      </c>
      <c r="E57" s="285">
        <v>2242</v>
      </c>
      <c r="F57" s="285">
        <v>1658</v>
      </c>
      <c r="G57" s="285">
        <v>1001</v>
      </c>
      <c r="H57" s="285">
        <v>638</v>
      </c>
      <c r="I57" s="286">
        <v>1129</v>
      </c>
    </row>
    <row r="58" spans="2:9" ht="18" customHeight="1">
      <c r="B58" s="267">
        <v>18</v>
      </c>
      <c r="C58" s="360">
        <v>7281</v>
      </c>
      <c r="D58" s="361">
        <v>496</v>
      </c>
      <c r="E58" s="361">
        <v>2205</v>
      </c>
      <c r="F58" s="361">
        <v>1645</v>
      </c>
      <c r="G58" s="361">
        <v>924</v>
      </c>
      <c r="H58" s="361">
        <v>689</v>
      </c>
      <c r="I58" s="362">
        <v>1023</v>
      </c>
    </row>
    <row r="59" ht="13.5">
      <c r="B59" s="290" t="s">
        <v>356</v>
      </c>
    </row>
  </sheetData>
  <mergeCells count="12">
    <mergeCell ref="A5:K5"/>
    <mergeCell ref="A3:K3"/>
    <mergeCell ref="A4:K4"/>
    <mergeCell ref="A6:K6"/>
    <mergeCell ref="A7:K7"/>
    <mergeCell ref="B11:B13"/>
    <mergeCell ref="C11:F11"/>
    <mergeCell ref="G11:J11"/>
    <mergeCell ref="C12:D12"/>
    <mergeCell ref="E12:F12"/>
    <mergeCell ref="G12:H12"/>
    <mergeCell ref="I12:J1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7"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25"/>
  <sheetViews>
    <sheetView workbookViewId="0" topLeftCell="A1">
      <selection activeCell="A1" sqref="A1:F1"/>
    </sheetView>
  </sheetViews>
  <sheetFormatPr defaultColWidth="9.00390625" defaultRowHeight="13.5"/>
  <cols>
    <col min="1" max="2" width="3.125" style="55" customWidth="1"/>
    <col min="3" max="3" width="9.125" style="55" customWidth="1"/>
    <col min="4" max="4" width="5.625" style="55" customWidth="1"/>
    <col min="5" max="5" width="30.00390625" style="55" customWidth="1"/>
    <col min="6" max="6" width="36.125" style="55" customWidth="1"/>
    <col min="7" max="16384" width="9.00390625" style="55" customWidth="1"/>
  </cols>
  <sheetData>
    <row r="1" spans="1:6" ht="24.75" customHeight="1">
      <c r="A1" s="442" t="s">
        <v>19</v>
      </c>
      <c r="B1" s="442"/>
      <c r="C1" s="442"/>
      <c r="D1" s="442"/>
      <c r="E1" s="442"/>
      <c r="F1" s="442"/>
    </row>
    <row r="2" spans="1:6" ht="24.75" customHeight="1">
      <c r="A2" s="25"/>
      <c r="B2" s="25"/>
      <c r="C2" s="4"/>
      <c r="D2" s="4"/>
      <c r="E2" s="4"/>
      <c r="F2" s="4"/>
    </row>
    <row r="3" spans="1:6" ht="24.75" customHeight="1">
      <c r="A3" s="67" t="s">
        <v>20</v>
      </c>
      <c r="B3" s="4" t="s">
        <v>44</v>
      </c>
      <c r="D3" s="4" t="s">
        <v>26</v>
      </c>
      <c r="E3" s="4"/>
      <c r="F3" s="4"/>
    </row>
    <row r="4" spans="1:6" ht="24.75" customHeight="1">
      <c r="A4" s="67"/>
      <c r="B4" s="67"/>
      <c r="C4" s="4"/>
      <c r="D4" s="4" t="s">
        <v>314</v>
      </c>
      <c r="E4" s="4"/>
      <c r="F4" s="4"/>
    </row>
    <row r="5" spans="1:6" ht="24.75" customHeight="1">
      <c r="A5" s="67" t="s">
        <v>21</v>
      </c>
      <c r="B5" s="67" t="s">
        <v>22</v>
      </c>
      <c r="C5" s="4"/>
      <c r="D5" s="4" t="s">
        <v>187</v>
      </c>
      <c r="E5" s="4"/>
      <c r="F5" s="4"/>
    </row>
    <row r="6" spans="1:6" ht="24.75" customHeight="1">
      <c r="A6" s="67"/>
      <c r="B6" s="67"/>
      <c r="C6" s="4"/>
      <c r="D6" s="4" t="s">
        <v>317</v>
      </c>
      <c r="E6" s="4"/>
      <c r="F6" s="4"/>
    </row>
    <row r="7" spans="1:6" ht="24.75" customHeight="1">
      <c r="A7" s="67"/>
      <c r="B7" s="67"/>
      <c r="C7" s="4"/>
      <c r="D7" s="4" t="s">
        <v>324</v>
      </c>
      <c r="E7" s="4"/>
      <c r="F7" s="4"/>
    </row>
    <row r="8" spans="1:6" ht="24.75" customHeight="1">
      <c r="A8" s="67" t="s">
        <v>23</v>
      </c>
      <c r="B8" s="4" t="s">
        <v>45</v>
      </c>
      <c r="D8" s="4" t="s">
        <v>410</v>
      </c>
      <c r="E8" s="4"/>
      <c r="F8" s="4"/>
    </row>
    <row r="9" spans="1:6" ht="24.75" customHeight="1">
      <c r="A9" s="67" t="s">
        <v>24</v>
      </c>
      <c r="B9" s="4" t="s">
        <v>46</v>
      </c>
      <c r="D9" s="4" t="s">
        <v>289</v>
      </c>
      <c r="E9" s="4"/>
      <c r="F9" s="4"/>
    </row>
    <row r="10" spans="1:6" ht="24.75" customHeight="1">
      <c r="A10" s="67"/>
      <c r="B10" s="67"/>
      <c r="C10" s="4"/>
      <c r="D10" s="4" t="s">
        <v>290</v>
      </c>
      <c r="E10" s="4"/>
      <c r="F10" s="4"/>
    </row>
    <row r="11" spans="1:6" ht="24.75" customHeight="1">
      <c r="A11" s="67"/>
      <c r="B11" s="67"/>
      <c r="C11" s="4"/>
      <c r="D11" s="4" t="s">
        <v>291</v>
      </c>
      <c r="E11" s="4"/>
      <c r="F11" s="4"/>
    </row>
    <row r="12" spans="1:6" ht="24.75" customHeight="1">
      <c r="A12" s="67" t="s">
        <v>185</v>
      </c>
      <c r="B12" s="4" t="s">
        <v>39</v>
      </c>
      <c r="D12" s="68" t="s">
        <v>27</v>
      </c>
      <c r="E12" s="68"/>
      <c r="F12" s="68"/>
    </row>
    <row r="13" spans="1:6" ht="24.75" customHeight="1">
      <c r="A13" s="67" t="s">
        <v>186</v>
      </c>
      <c r="B13" s="4" t="s">
        <v>47</v>
      </c>
      <c r="D13" s="4" t="s">
        <v>292</v>
      </c>
      <c r="E13" s="4"/>
      <c r="F13" s="4"/>
    </row>
    <row r="14" spans="1:6" ht="24.75" customHeight="1">
      <c r="A14" s="67" t="s">
        <v>188</v>
      </c>
      <c r="B14" s="4" t="s">
        <v>25</v>
      </c>
      <c r="D14" s="4"/>
      <c r="E14" s="4"/>
      <c r="F14" s="4"/>
    </row>
    <row r="15" spans="1:6" ht="24.75" customHeight="1">
      <c r="A15" s="443" t="s">
        <v>28</v>
      </c>
      <c r="B15" s="443"/>
      <c r="C15" s="444" t="s">
        <v>48</v>
      </c>
      <c r="D15" s="444"/>
      <c r="E15" s="66" t="s">
        <v>38</v>
      </c>
      <c r="F15" s="66"/>
    </row>
    <row r="16" spans="1:6" ht="24.75" customHeight="1">
      <c r="A16" s="441" t="s">
        <v>29</v>
      </c>
      <c r="B16" s="441"/>
      <c r="C16" s="444" t="s">
        <v>49</v>
      </c>
      <c r="D16" s="444"/>
      <c r="E16" s="66" t="s">
        <v>35</v>
      </c>
      <c r="F16" s="66"/>
    </row>
    <row r="17" spans="1:6" ht="24.75" customHeight="1">
      <c r="A17" s="441" t="s">
        <v>30</v>
      </c>
      <c r="B17" s="441"/>
      <c r="C17" s="444" t="s">
        <v>50</v>
      </c>
      <c r="D17" s="444"/>
      <c r="E17" s="66" t="s">
        <v>36</v>
      </c>
      <c r="F17" s="66"/>
    </row>
    <row r="18" spans="1:6" ht="24.75" customHeight="1">
      <c r="A18" s="441" t="s">
        <v>31</v>
      </c>
      <c r="B18" s="441"/>
      <c r="C18" s="444" t="s">
        <v>51</v>
      </c>
      <c r="D18" s="444"/>
      <c r="E18" s="66" t="s">
        <v>37</v>
      </c>
      <c r="F18" s="66"/>
    </row>
    <row r="19" spans="1:6" ht="24.75" customHeight="1">
      <c r="A19" s="441" t="s">
        <v>32</v>
      </c>
      <c r="B19" s="441"/>
      <c r="C19" s="444" t="s">
        <v>52</v>
      </c>
      <c r="D19" s="444"/>
      <c r="E19" s="66" t="s">
        <v>293</v>
      </c>
      <c r="F19" s="66"/>
    </row>
    <row r="20" spans="1:6" ht="24.75" customHeight="1">
      <c r="A20" s="441" t="s">
        <v>33</v>
      </c>
      <c r="B20" s="441"/>
      <c r="C20" s="444" t="s">
        <v>53</v>
      </c>
      <c r="D20" s="444"/>
      <c r="E20" s="66" t="s">
        <v>294</v>
      </c>
      <c r="F20" s="66"/>
    </row>
    <row r="21" spans="1:6" ht="24.75" customHeight="1">
      <c r="A21" s="441" t="s">
        <v>34</v>
      </c>
      <c r="B21" s="441"/>
      <c r="C21" s="444" t="s">
        <v>54</v>
      </c>
      <c r="D21" s="444"/>
      <c r="E21" s="66" t="s">
        <v>295</v>
      </c>
      <c r="F21" s="66"/>
    </row>
    <row r="22" spans="1:6" ht="24.75" customHeight="1">
      <c r="A22" s="4"/>
      <c r="B22" s="4"/>
      <c r="C22" s="4"/>
      <c r="D22" s="4"/>
      <c r="E22" s="66" t="s">
        <v>296</v>
      </c>
      <c r="F22" s="66"/>
    </row>
    <row r="23" spans="1:6" ht="24.75" customHeight="1">
      <c r="A23" s="4"/>
      <c r="B23" s="4"/>
      <c r="C23" s="4"/>
      <c r="D23" s="4"/>
      <c r="E23" s="66" t="s">
        <v>297</v>
      </c>
      <c r="F23" s="66"/>
    </row>
    <row r="24" spans="1:6" ht="24.75" customHeight="1">
      <c r="A24" s="67" t="s">
        <v>315</v>
      </c>
      <c r="B24" s="67" t="s">
        <v>316</v>
      </c>
      <c r="C24" s="6"/>
      <c r="D24" s="6"/>
      <c r="E24" s="6"/>
      <c r="F24" s="26"/>
    </row>
    <row r="25" spans="1:6" ht="24.75" customHeight="1">
      <c r="A25" s="67"/>
      <c r="B25" s="67" t="s">
        <v>304</v>
      </c>
      <c r="C25" s="6"/>
      <c r="D25" s="6"/>
      <c r="E25" s="6"/>
      <c r="F25" s="26"/>
    </row>
    <row r="26" ht="24.75" customHeight="1"/>
  </sheetData>
  <mergeCells count="15">
    <mergeCell ref="C19:D19"/>
    <mergeCell ref="C20:D20"/>
    <mergeCell ref="C21:D21"/>
    <mergeCell ref="C15:D15"/>
    <mergeCell ref="C16:D16"/>
    <mergeCell ref="C17:D17"/>
    <mergeCell ref="C18:D18"/>
    <mergeCell ref="A1:F1"/>
    <mergeCell ref="A15:B15"/>
    <mergeCell ref="A16:B16"/>
    <mergeCell ref="A17:B17"/>
    <mergeCell ref="A18:B18"/>
    <mergeCell ref="A19:B19"/>
    <mergeCell ref="A20:B20"/>
    <mergeCell ref="A21:B21"/>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8" r:id="rId1"/>
  <headerFooter alignWithMargins="0">
    <oddFooter>&amp;C- 1 -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35"/>
  <sheetViews>
    <sheetView workbookViewId="0" topLeftCell="A1">
      <selection activeCell="A34" sqref="A34"/>
    </sheetView>
  </sheetViews>
  <sheetFormatPr defaultColWidth="9.00390625" defaultRowHeight="13.5"/>
  <cols>
    <col min="1" max="1" width="87.00390625" style="102" customWidth="1"/>
    <col min="2" max="16384" width="9.00390625" style="102" customWidth="1"/>
  </cols>
  <sheetData>
    <row r="1" ht="20.25" customHeight="1">
      <c r="A1" s="94" t="s">
        <v>357</v>
      </c>
    </row>
    <row r="2" ht="20.25" customHeight="1">
      <c r="A2" s="95"/>
    </row>
    <row r="3" ht="20.25" customHeight="1">
      <c r="A3" s="96" t="s">
        <v>476</v>
      </c>
    </row>
    <row r="4" ht="20.25" customHeight="1">
      <c r="A4" s="95" t="s">
        <v>475</v>
      </c>
    </row>
    <row r="5" ht="20.25" customHeight="1">
      <c r="A5" s="95" t="s">
        <v>377</v>
      </c>
    </row>
    <row r="6" ht="20.25" customHeight="1">
      <c r="A6" s="95" t="s">
        <v>436</v>
      </c>
    </row>
    <row r="7" ht="20.25" customHeight="1">
      <c r="A7" s="95"/>
    </row>
    <row r="8" ht="20.25" customHeight="1">
      <c r="A8" s="96" t="s">
        <v>378</v>
      </c>
    </row>
    <row r="9" ht="20.25" customHeight="1">
      <c r="A9" s="95" t="s">
        <v>513</v>
      </c>
    </row>
    <row r="10" ht="20.25" customHeight="1">
      <c r="A10" s="95" t="s">
        <v>377</v>
      </c>
    </row>
    <row r="11" ht="20.25" customHeight="1">
      <c r="A11" s="95" t="s">
        <v>514</v>
      </c>
    </row>
    <row r="12" ht="20.25" customHeight="1">
      <c r="A12" s="95" t="s">
        <v>515</v>
      </c>
    </row>
    <row r="13" ht="20.25" customHeight="1">
      <c r="A13" s="95"/>
    </row>
    <row r="14" ht="20.25" customHeight="1">
      <c r="A14" s="96" t="s">
        <v>477</v>
      </c>
    </row>
    <row r="15" ht="20.25" customHeight="1">
      <c r="A15" s="95" t="s">
        <v>516</v>
      </c>
    </row>
    <row r="16" ht="20.25" customHeight="1">
      <c r="A16" s="95" t="s">
        <v>437</v>
      </c>
    </row>
    <row r="17" ht="20.25" customHeight="1">
      <c r="A17" s="95"/>
    </row>
    <row r="18" ht="20.25" customHeight="1">
      <c r="A18" s="96" t="s">
        <v>478</v>
      </c>
    </row>
    <row r="19" ht="20.25" customHeight="1">
      <c r="A19" s="95" t="s">
        <v>438</v>
      </c>
    </row>
    <row r="20" ht="20.25" customHeight="1">
      <c r="A20" s="95" t="s">
        <v>439</v>
      </c>
    </row>
    <row r="21" ht="20.25" customHeight="1">
      <c r="A21" s="95" t="s">
        <v>464</v>
      </c>
    </row>
    <row r="22" ht="20.25" customHeight="1">
      <c r="A22" s="95" t="s">
        <v>465</v>
      </c>
    </row>
    <row r="23" ht="20.25" customHeight="1">
      <c r="A23" s="95"/>
    </row>
    <row r="24" ht="20.25" customHeight="1">
      <c r="A24" s="96" t="s">
        <v>479</v>
      </c>
    </row>
    <row r="25" ht="20.25" customHeight="1">
      <c r="A25" s="95" t="s">
        <v>466</v>
      </c>
    </row>
    <row r="26" ht="20.25" customHeight="1">
      <c r="A26" s="95" t="s">
        <v>467</v>
      </c>
    </row>
    <row r="27" ht="20.25" customHeight="1">
      <c r="A27" s="95"/>
    </row>
    <row r="28" ht="20.25" customHeight="1">
      <c r="A28" s="96" t="s">
        <v>480</v>
      </c>
    </row>
    <row r="29" ht="20.25" customHeight="1">
      <c r="A29" s="95" t="s">
        <v>468</v>
      </c>
    </row>
    <row r="30" ht="20.25" customHeight="1">
      <c r="A30" s="95" t="s">
        <v>377</v>
      </c>
    </row>
    <row r="31" ht="20.25" customHeight="1">
      <c r="A31" s="95"/>
    </row>
    <row r="32" ht="20.25" customHeight="1">
      <c r="A32" s="96" t="s">
        <v>379</v>
      </c>
    </row>
    <row r="33" ht="20.25" customHeight="1">
      <c r="A33" s="95" t="s">
        <v>517</v>
      </c>
    </row>
    <row r="34" ht="20.25" customHeight="1">
      <c r="A34" s="95" t="s">
        <v>358</v>
      </c>
    </row>
    <row r="35" ht="20.25" customHeight="1">
      <c r="A35" s="95"/>
    </row>
  </sheetData>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Z31"/>
  <sheetViews>
    <sheetView view="pageBreakPreview" zoomScaleSheetLayoutView="100" workbookViewId="0" topLeftCell="A1">
      <selection activeCell="B1" sqref="B1"/>
    </sheetView>
  </sheetViews>
  <sheetFormatPr defaultColWidth="9.00390625" defaultRowHeight="13.5"/>
  <cols>
    <col min="1" max="1" width="1.625" style="106" customWidth="1"/>
    <col min="2" max="2" width="9.875" style="106" customWidth="1"/>
    <col min="3" max="8" width="7.00390625" style="106" customWidth="1"/>
    <col min="9" max="9" width="15.75390625" style="106" customWidth="1"/>
    <col min="10" max="11" width="9.50390625" style="106" customWidth="1"/>
    <col min="12" max="13" width="6.625" style="106" customWidth="1"/>
    <col min="14" max="14" width="9.00390625" style="106" bestFit="1" customWidth="1"/>
    <col min="15" max="15" width="8.75390625" style="292" bestFit="1" customWidth="1"/>
    <col min="16" max="16" width="4.50390625" style="106" customWidth="1"/>
    <col min="17" max="17" width="2.125" style="106" customWidth="1"/>
    <col min="18" max="18" width="9.00390625" style="106" customWidth="1"/>
    <col min="19" max="19" width="5.75390625" style="106" customWidth="1"/>
    <col min="20" max="20" width="7.125" style="106" bestFit="1" customWidth="1"/>
    <col min="21" max="21" width="7.875" style="106" customWidth="1"/>
    <col min="22" max="22" width="9.00390625" style="106" customWidth="1"/>
    <col min="23" max="23" width="3.50390625" style="106" bestFit="1" customWidth="1"/>
    <col min="24" max="24" width="3.375" style="106" bestFit="1" customWidth="1"/>
    <col min="25" max="25" width="3.50390625" style="106" bestFit="1" customWidth="1"/>
    <col min="26" max="26" width="3.375" style="106" bestFit="1" customWidth="1"/>
    <col min="27" max="27" width="5.50390625" style="106" customWidth="1"/>
    <col min="28" max="16384" width="9.00390625" style="106" customWidth="1"/>
  </cols>
  <sheetData>
    <row r="1" spans="1:26" ht="17.25">
      <c r="A1" s="104" t="s">
        <v>55</v>
      </c>
      <c r="B1" s="105"/>
      <c r="C1" s="105"/>
      <c r="D1" s="105"/>
      <c r="E1" s="105"/>
      <c r="F1" s="105"/>
      <c r="G1" s="105"/>
      <c r="H1" s="105"/>
      <c r="I1" s="105"/>
      <c r="J1" s="105"/>
      <c r="K1" s="105"/>
      <c r="L1" s="105"/>
      <c r="M1" s="105"/>
      <c r="R1" s="105"/>
      <c r="S1" s="105"/>
      <c r="T1" s="105"/>
      <c r="V1" s="105"/>
      <c r="W1" s="105"/>
      <c r="X1" s="105"/>
      <c r="Y1" s="105"/>
      <c r="Z1" s="105"/>
    </row>
    <row r="2" spans="1:26" ht="17.25">
      <c r="A2" s="104"/>
      <c r="B2" s="105"/>
      <c r="C2" s="105"/>
      <c r="D2" s="105"/>
      <c r="E2" s="105"/>
      <c r="F2" s="105"/>
      <c r="G2" s="105"/>
      <c r="H2" s="105"/>
      <c r="I2" s="105"/>
      <c r="J2" s="105"/>
      <c r="K2" s="105"/>
      <c r="L2" s="105"/>
      <c r="M2" s="105"/>
      <c r="R2" s="105"/>
      <c r="S2" s="105"/>
      <c r="T2" s="105"/>
      <c r="U2" s="412" t="s">
        <v>451</v>
      </c>
      <c r="V2" s="105"/>
      <c r="W2" s="105"/>
      <c r="X2" s="105"/>
      <c r="Y2" s="105"/>
      <c r="Z2" s="105"/>
    </row>
    <row r="3" spans="1:26" ht="30" customHeight="1" thickBot="1">
      <c r="A3" s="418"/>
      <c r="B3" s="419"/>
      <c r="C3" s="456" t="s">
        <v>56</v>
      </c>
      <c r="D3" s="457"/>
      <c r="E3" s="457"/>
      <c r="F3" s="457"/>
      <c r="G3" s="457"/>
      <c r="H3" s="457"/>
      <c r="I3" s="458"/>
      <c r="J3" s="459" t="s">
        <v>57</v>
      </c>
      <c r="K3" s="457"/>
      <c r="L3" s="457"/>
      <c r="M3" s="458"/>
      <c r="R3" s="105"/>
      <c r="S3" s="105"/>
      <c r="T3" s="105"/>
      <c r="U3" s="105" t="s">
        <v>450</v>
      </c>
      <c r="V3" s="105"/>
      <c r="W3" s="105"/>
      <c r="X3" s="105"/>
      <c r="Y3" s="105"/>
      <c r="Z3" s="105"/>
    </row>
    <row r="4" spans="1:26" ht="30" customHeight="1" thickBot="1" thickTop="1">
      <c r="A4" s="452"/>
      <c r="B4" s="453"/>
      <c r="C4" s="460" t="s">
        <v>299</v>
      </c>
      <c r="D4" s="461"/>
      <c r="E4" s="461" t="s">
        <v>58</v>
      </c>
      <c r="F4" s="461"/>
      <c r="G4" s="461" t="s">
        <v>298</v>
      </c>
      <c r="H4" s="461"/>
      <c r="I4" s="107" t="s">
        <v>59</v>
      </c>
      <c r="J4" s="460" t="s">
        <v>299</v>
      </c>
      <c r="K4" s="461"/>
      <c r="L4" s="461" t="s">
        <v>58</v>
      </c>
      <c r="M4" s="462"/>
      <c r="N4" s="293" t="s">
        <v>440</v>
      </c>
      <c r="O4" s="294">
        <v>3719000</v>
      </c>
      <c r="R4" s="108" t="s">
        <v>69</v>
      </c>
      <c r="S4" s="105"/>
      <c r="T4" s="105"/>
      <c r="U4" s="411" t="s">
        <v>449</v>
      </c>
      <c r="V4" s="110">
        <v>21663</v>
      </c>
      <c r="W4" s="111"/>
      <c r="X4" s="105"/>
      <c r="Y4" s="105"/>
      <c r="Z4" s="105"/>
    </row>
    <row r="5" spans="1:26" s="114" customFormat="1" ht="30" customHeight="1" thickBot="1" thickTop="1">
      <c r="A5" s="454"/>
      <c r="B5" s="455"/>
      <c r="C5" s="112" t="s">
        <v>411</v>
      </c>
      <c r="D5" s="113" t="s">
        <v>368</v>
      </c>
      <c r="E5" s="113" t="s">
        <v>411</v>
      </c>
      <c r="F5" s="113" t="s">
        <v>368</v>
      </c>
      <c r="G5" s="113" t="s">
        <v>411</v>
      </c>
      <c r="H5" s="113" t="s">
        <v>368</v>
      </c>
      <c r="I5" s="389" t="s">
        <v>411</v>
      </c>
      <c r="J5" s="112" t="s">
        <v>411</v>
      </c>
      <c r="K5" s="113" t="s">
        <v>368</v>
      </c>
      <c r="L5" s="113" t="s">
        <v>411</v>
      </c>
      <c r="M5" s="387" t="s">
        <v>368</v>
      </c>
      <c r="N5" s="293" t="s">
        <v>441</v>
      </c>
      <c r="O5" s="294">
        <v>1831000</v>
      </c>
      <c r="R5" s="105"/>
      <c r="S5" s="105"/>
      <c r="T5" s="105"/>
      <c r="U5" s="115" t="s">
        <v>59</v>
      </c>
      <c r="V5" s="116"/>
      <c r="W5" s="105"/>
      <c r="X5" s="105"/>
      <c r="Y5" s="105"/>
      <c r="Z5" s="105"/>
    </row>
    <row r="6" spans="1:26" ht="30" customHeight="1" thickBot="1" thickTop="1">
      <c r="A6" s="424" t="s">
        <v>191</v>
      </c>
      <c r="B6" s="435"/>
      <c r="C6" s="118">
        <f>SUM(C7:C8)</f>
        <v>32905</v>
      </c>
      <c r="D6" s="119">
        <v>31908</v>
      </c>
      <c r="E6" s="120">
        <f>C6/O4*1000</f>
        <v>8.847808550685668</v>
      </c>
      <c r="F6" s="120">
        <v>8.573821576483633</v>
      </c>
      <c r="G6" s="299">
        <v>14</v>
      </c>
      <c r="H6" s="121">
        <v>16</v>
      </c>
      <c r="I6" s="122" t="str">
        <f>U9</f>
        <v>16分1秒</v>
      </c>
      <c r="J6" s="123">
        <f>SUM(J7:J8)</f>
        <v>1092674</v>
      </c>
      <c r="K6" s="124">
        <v>1062530</v>
      </c>
      <c r="L6" s="120">
        <f>J6/O7*1000</f>
        <v>8.661429681183316</v>
      </c>
      <c r="M6" s="125">
        <v>8.419086605685095</v>
      </c>
      <c r="N6" s="293" t="s">
        <v>442</v>
      </c>
      <c r="O6" s="294">
        <v>1887000</v>
      </c>
      <c r="R6" s="105"/>
      <c r="S6" s="105"/>
      <c r="T6" s="105"/>
      <c r="U6" s="109">
        <f>TRUNC(ROUND(366*24*60^2/V4,0)/60^2)</f>
        <v>0</v>
      </c>
      <c r="V6" s="126" t="s">
        <v>70</v>
      </c>
      <c r="W6" s="109">
        <f>TRUNC(MOD(ROUND(366*24*60^2/V4,0),60^2)/60)</f>
        <v>24</v>
      </c>
      <c r="X6" s="126" t="s">
        <v>71</v>
      </c>
      <c r="Y6" s="109">
        <f>MOD(MOD(ROUND(366*24*60^2/V4,0),60^2),60)</f>
        <v>20</v>
      </c>
      <c r="Z6" s="127" t="s">
        <v>72</v>
      </c>
    </row>
    <row r="7" spans="1:26" ht="30" customHeight="1" thickTop="1">
      <c r="A7" s="431" t="s">
        <v>60</v>
      </c>
      <c r="B7" s="450"/>
      <c r="C7" s="298">
        <v>16803</v>
      </c>
      <c r="D7" s="130">
        <v>16468</v>
      </c>
      <c r="E7" s="131">
        <f>C7/O5*1000</f>
        <v>9.176952484980884</v>
      </c>
      <c r="F7" s="131">
        <v>8.98670384750762</v>
      </c>
      <c r="G7" s="132" t="s">
        <v>61</v>
      </c>
      <c r="H7" s="132" t="s">
        <v>305</v>
      </c>
      <c r="I7" s="133" t="str">
        <f>U10</f>
        <v>31分22秒</v>
      </c>
      <c r="J7" s="296">
        <v>560439</v>
      </c>
      <c r="K7" s="135">
        <v>545032</v>
      </c>
      <c r="L7" s="131">
        <f>J7/O8*1000</f>
        <v>9.102764423076923</v>
      </c>
      <c r="M7" s="136">
        <v>8.845352761412988</v>
      </c>
      <c r="N7" s="293" t="s">
        <v>443</v>
      </c>
      <c r="O7" s="294">
        <v>126154000</v>
      </c>
      <c r="R7" s="373" t="str">
        <f>+C5</f>
        <v>18年</v>
      </c>
      <c r="S7" s="105" t="s">
        <v>394</v>
      </c>
      <c r="T7" s="105"/>
      <c r="U7" s="115" t="s">
        <v>73</v>
      </c>
      <c r="V7" s="115" t="s">
        <v>463</v>
      </c>
      <c r="W7" s="116"/>
      <c r="X7" s="116"/>
      <c r="Y7" s="116"/>
      <c r="Z7" s="116"/>
    </row>
    <row r="8" spans="1:26" ht="30" customHeight="1">
      <c r="A8" s="431" t="s">
        <v>192</v>
      </c>
      <c r="B8" s="450"/>
      <c r="C8" s="298">
        <v>16102</v>
      </c>
      <c r="D8" s="130">
        <v>15440</v>
      </c>
      <c r="E8" s="131">
        <f>C8/O6*1000</f>
        <v>8.533121356650769</v>
      </c>
      <c r="F8" s="131">
        <v>8.17330800878313</v>
      </c>
      <c r="G8" s="132" t="s">
        <v>61</v>
      </c>
      <c r="H8" s="132" t="s">
        <v>305</v>
      </c>
      <c r="I8" s="133" t="str">
        <f>U11</f>
        <v>32分44秒</v>
      </c>
      <c r="J8" s="296">
        <v>532235</v>
      </c>
      <c r="K8" s="135">
        <v>517498</v>
      </c>
      <c r="L8" s="131">
        <f>J8/O9*1000</f>
        <v>8.240717802619763</v>
      </c>
      <c r="M8" s="136">
        <v>8.01241624302497</v>
      </c>
      <c r="N8" s="293" t="s">
        <v>444</v>
      </c>
      <c r="O8" s="294">
        <v>61568000</v>
      </c>
      <c r="R8" s="447" t="s">
        <v>84</v>
      </c>
      <c r="S8" s="448"/>
      <c r="T8" s="137" t="s">
        <v>74</v>
      </c>
      <c r="U8" s="433" t="s">
        <v>59</v>
      </c>
      <c r="V8" s="448"/>
      <c r="W8" s="138"/>
      <c r="X8" s="138"/>
      <c r="Y8" s="105"/>
      <c r="Z8" s="105"/>
    </row>
    <row r="9" spans="1:26" ht="30" customHeight="1">
      <c r="A9" s="424" t="s">
        <v>193</v>
      </c>
      <c r="B9" s="435"/>
      <c r="C9" s="134">
        <f>SUM(C10:C11)</f>
        <v>32001</v>
      </c>
      <c r="D9" s="135">
        <v>31747</v>
      </c>
      <c r="E9" s="131">
        <f>C9/O4*1000</f>
        <v>8.60473245496101</v>
      </c>
      <c r="F9" s="131">
        <v>8.530560160104859</v>
      </c>
      <c r="G9" s="300">
        <v>36</v>
      </c>
      <c r="H9" s="139">
        <v>34</v>
      </c>
      <c r="I9" s="133" t="str">
        <f aca="true" t="shared" si="0" ref="I9:I20">U12</f>
        <v>16分28秒</v>
      </c>
      <c r="J9" s="134">
        <f>SUM(J10:J11)</f>
        <v>1084450</v>
      </c>
      <c r="K9" s="135">
        <v>1083796</v>
      </c>
      <c r="L9" s="131">
        <f>J9/O7*1000</f>
        <v>8.596239516781077</v>
      </c>
      <c r="M9" s="136">
        <v>8.587590361585162</v>
      </c>
      <c r="N9" s="293" t="s">
        <v>445</v>
      </c>
      <c r="O9" s="294">
        <v>64586000</v>
      </c>
      <c r="R9" s="434" t="s">
        <v>75</v>
      </c>
      <c r="S9" s="426"/>
      <c r="T9" s="140">
        <f>SUM(T10:T11)</f>
        <v>32905</v>
      </c>
      <c r="U9" s="427" t="s">
        <v>446</v>
      </c>
      <c r="V9" s="428"/>
      <c r="W9" s="138"/>
      <c r="X9" s="138"/>
      <c r="Y9" s="105"/>
      <c r="Z9" s="105"/>
    </row>
    <row r="10" spans="1:26" ht="30" customHeight="1">
      <c r="A10" s="431" t="s">
        <v>60</v>
      </c>
      <c r="B10" s="450"/>
      <c r="C10" s="298">
        <v>17133</v>
      </c>
      <c r="D10" s="130">
        <v>17325</v>
      </c>
      <c r="E10" s="131">
        <f>C10/O5*1000</f>
        <v>9.357181867831786</v>
      </c>
      <c r="F10" s="131">
        <v>9.454374797065189</v>
      </c>
      <c r="G10" s="132" t="s">
        <v>61</v>
      </c>
      <c r="H10" s="132" t="s">
        <v>305</v>
      </c>
      <c r="I10" s="133" t="str">
        <f t="shared" si="0"/>
        <v>30分46秒</v>
      </c>
      <c r="J10" s="296">
        <v>581370</v>
      </c>
      <c r="K10" s="135">
        <v>584970</v>
      </c>
      <c r="L10" s="131">
        <f>J10/O8*1000</f>
        <v>9.44272998960499</v>
      </c>
      <c r="M10" s="136">
        <v>9.493508646912026</v>
      </c>
      <c r="O10" s="294"/>
      <c r="R10" s="431" t="s">
        <v>62</v>
      </c>
      <c r="S10" s="450"/>
      <c r="T10" s="140">
        <f>C7</f>
        <v>16803</v>
      </c>
      <c r="U10" s="431" t="s">
        <v>447</v>
      </c>
      <c r="V10" s="429"/>
      <c r="W10" s="138"/>
      <c r="X10" s="138"/>
      <c r="Y10" s="105"/>
      <c r="Z10" s="105"/>
    </row>
    <row r="11" spans="1:26" ht="30" customHeight="1">
      <c r="A11" s="431" t="s">
        <v>192</v>
      </c>
      <c r="B11" s="450"/>
      <c r="C11" s="298">
        <v>14868</v>
      </c>
      <c r="D11" s="130">
        <v>14422</v>
      </c>
      <c r="E11" s="131">
        <f>C11/O6*1000</f>
        <v>7.879173290937997</v>
      </c>
      <c r="F11" s="131">
        <v>7.634420213903517</v>
      </c>
      <c r="G11" s="132" t="s">
        <v>61</v>
      </c>
      <c r="H11" s="132" t="s">
        <v>305</v>
      </c>
      <c r="I11" s="133" t="str">
        <f t="shared" si="0"/>
        <v>35分27秒</v>
      </c>
      <c r="J11" s="296">
        <v>503080</v>
      </c>
      <c r="K11" s="135">
        <v>498826</v>
      </c>
      <c r="L11" s="131">
        <f>J11/O9*1000</f>
        <v>7.789304183569195</v>
      </c>
      <c r="M11" s="136">
        <v>7.723317857930223</v>
      </c>
      <c r="O11" s="294"/>
      <c r="R11" s="431" t="s">
        <v>76</v>
      </c>
      <c r="S11" s="450"/>
      <c r="T11" s="140">
        <f>C8</f>
        <v>16102</v>
      </c>
      <c r="U11" s="431" t="s">
        <v>448</v>
      </c>
      <c r="V11" s="429"/>
      <c r="W11" s="138"/>
      <c r="X11" s="138"/>
      <c r="Y11" s="105"/>
      <c r="Z11" s="105"/>
    </row>
    <row r="12" spans="1:26" ht="30" customHeight="1">
      <c r="A12" s="424" t="s">
        <v>63</v>
      </c>
      <c r="B12" s="435"/>
      <c r="C12" s="296">
        <v>87</v>
      </c>
      <c r="D12" s="135">
        <v>99</v>
      </c>
      <c r="E12" s="131">
        <f>C12/C$6*1000</f>
        <v>2.6439750797751103</v>
      </c>
      <c r="F12" s="131">
        <v>3.10267017675818</v>
      </c>
      <c r="G12" s="300">
        <v>24</v>
      </c>
      <c r="H12" s="139">
        <v>12</v>
      </c>
      <c r="I12" s="133" t="str">
        <f>U15</f>
        <v>100時間57分56秒</v>
      </c>
      <c r="J12" s="296">
        <v>2864</v>
      </c>
      <c r="K12" s="135">
        <v>2958</v>
      </c>
      <c r="L12" s="131">
        <f>J12/J$6*1000</f>
        <v>2.621092841963843</v>
      </c>
      <c r="M12" s="136">
        <v>2.783921395160607</v>
      </c>
      <c r="O12" s="294"/>
      <c r="R12" s="451" t="s">
        <v>77</v>
      </c>
      <c r="S12" s="435"/>
      <c r="T12" s="140">
        <f>SUM(T13:T14)</f>
        <v>32001</v>
      </c>
      <c r="U12" s="449" t="s">
        <v>452</v>
      </c>
      <c r="V12" s="465"/>
      <c r="W12" s="138"/>
      <c r="X12" s="138"/>
      <c r="Y12" s="105"/>
      <c r="Z12" s="105"/>
    </row>
    <row r="13" spans="1:26" ht="30" customHeight="1">
      <c r="A13" s="424" t="s">
        <v>64</v>
      </c>
      <c r="B13" s="435"/>
      <c r="C13" s="296">
        <v>43</v>
      </c>
      <c r="D13" s="135">
        <v>56</v>
      </c>
      <c r="E13" s="131">
        <f>C13/C$6*1000</f>
        <v>1.3067922808083878</v>
      </c>
      <c r="F13" s="131">
        <v>1.7550457565500814</v>
      </c>
      <c r="G13" s="300">
        <v>23</v>
      </c>
      <c r="H13" s="139">
        <v>6</v>
      </c>
      <c r="I13" s="133" t="str">
        <f t="shared" si="0"/>
        <v>204時間16分45秒</v>
      </c>
      <c r="J13" s="296">
        <v>1444</v>
      </c>
      <c r="K13" s="135">
        <v>1510</v>
      </c>
      <c r="L13" s="131">
        <f>J13/J$6*1000</f>
        <v>1.3215286535599822</v>
      </c>
      <c r="M13" s="136">
        <v>1.4211363443855702</v>
      </c>
      <c r="R13" s="431" t="s">
        <v>62</v>
      </c>
      <c r="S13" s="450"/>
      <c r="T13" s="140">
        <f>C10</f>
        <v>17133</v>
      </c>
      <c r="U13" s="431" t="s">
        <v>453</v>
      </c>
      <c r="V13" s="429"/>
      <c r="W13" s="138"/>
      <c r="X13" s="138"/>
      <c r="Y13" s="105"/>
      <c r="Z13" s="105"/>
    </row>
    <row r="14" spans="1:26" ht="30" customHeight="1">
      <c r="A14" s="424" t="s">
        <v>65</v>
      </c>
      <c r="B14" s="435"/>
      <c r="C14" s="134">
        <f>C6-C9</f>
        <v>904</v>
      </c>
      <c r="D14" s="135">
        <v>161</v>
      </c>
      <c r="E14" s="131">
        <f>C14/O4*1000</f>
        <v>0.2430760957246572</v>
      </c>
      <c r="F14" s="131">
        <v>0.04326141637877224</v>
      </c>
      <c r="G14" s="300">
        <v>11</v>
      </c>
      <c r="H14" s="139">
        <v>11</v>
      </c>
      <c r="I14" s="143" t="s">
        <v>66</v>
      </c>
      <c r="J14" s="366">
        <f>J6-J9</f>
        <v>8224</v>
      </c>
      <c r="K14" s="413">
        <v>-21266</v>
      </c>
      <c r="L14" s="367">
        <f>J14/O7*1000</f>
        <v>0.06519016440223853</v>
      </c>
      <c r="M14" s="136">
        <v>-0.16850375590006797</v>
      </c>
      <c r="R14" s="431" t="s">
        <v>76</v>
      </c>
      <c r="S14" s="450"/>
      <c r="T14" s="140">
        <f>C11</f>
        <v>14868</v>
      </c>
      <c r="U14" s="431" t="s">
        <v>454</v>
      </c>
      <c r="V14" s="432"/>
      <c r="W14" s="138"/>
      <c r="X14" s="138"/>
      <c r="Y14" s="105"/>
      <c r="Z14" s="105"/>
    </row>
    <row r="15" spans="1:26" ht="30" customHeight="1">
      <c r="A15" s="424" t="s">
        <v>67</v>
      </c>
      <c r="B15" s="435"/>
      <c r="C15" s="134">
        <f>SUM(C16:C17)</f>
        <v>840</v>
      </c>
      <c r="D15" s="135">
        <v>816</v>
      </c>
      <c r="E15" s="131">
        <f>C15/(C$6+C$15)*1000</f>
        <v>24.892576678026373</v>
      </c>
      <c r="F15" s="131">
        <v>24.935826916024933</v>
      </c>
      <c r="G15" s="300">
        <v>38</v>
      </c>
      <c r="H15" s="139">
        <v>45</v>
      </c>
      <c r="I15" s="133" t="str">
        <f t="shared" si="0"/>
        <v>10時間27分26秒</v>
      </c>
      <c r="J15" s="134">
        <f>SUM(J16:J17)</f>
        <v>30911</v>
      </c>
      <c r="K15" s="135">
        <v>31818</v>
      </c>
      <c r="L15" s="131">
        <f>J15/(J$6+J$15)*1000</f>
        <v>27.511047228291584</v>
      </c>
      <c r="M15" s="136">
        <v>29.0748463925552</v>
      </c>
      <c r="R15" s="451" t="s">
        <v>49</v>
      </c>
      <c r="S15" s="435"/>
      <c r="T15" s="140">
        <f>C12</f>
        <v>87</v>
      </c>
      <c r="U15" s="449" t="s">
        <v>455</v>
      </c>
      <c r="V15" s="432"/>
      <c r="W15" s="138"/>
      <c r="X15" s="138"/>
      <c r="Y15" s="105"/>
      <c r="Z15" s="105"/>
    </row>
    <row r="16" spans="1:26" ht="30" customHeight="1">
      <c r="A16" s="128"/>
      <c r="B16" s="117" t="s">
        <v>78</v>
      </c>
      <c r="C16" s="296">
        <v>401</v>
      </c>
      <c r="D16" s="135">
        <v>364</v>
      </c>
      <c r="E16" s="131">
        <f>C16/(C$6+C$15)*1000</f>
        <v>11.883241961772114</v>
      </c>
      <c r="F16" s="131">
        <v>11.12333455567779</v>
      </c>
      <c r="G16" s="300">
        <v>22</v>
      </c>
      <c r="H16" s="139">
        <v>36</v>
      </c>
      <c r="I16" s="133" t="str">
        <f t="shared" si="0"/>
        <v>21時間54分19秒</v>
      </c>
      <c r="J16" s="296">
        <v>13424</v>
      </c>
      <c r="K16" s="135">
        <v>13502</v>
      </c>
      <c r="L16" s="131">
        <f>J16/(J$6+J$15)*1000</f>
        <v>11.947471708860478</v>
      </c>
      <c r="M16" s="136">
        <v>12.337940033700432</v>
      </c>
      <c r="R16" s="451" t="s">
        <v>50</v>
      </c>
      <c r="S16" s="435"/>
      <c r="T16" s="140">
        <f>C13</f>
        <v>43</v>
      </c>
      <c r="U16" s="449" t="s">
        <v>456</v>
      </c>
      <c r="V16" s="432"/>
      <c r="W16" s="138"/>
      <c r="X16" s="138"/>
      <c r="Y16" s="105"/>
      <c r="Z16" s="105"/>
    </row>
    <row r="17" spans="1:26" ht="30" customHeight="1">
      <c r="A17" s="128"/>
      <c r="B17" s="117" t="s">
        <v>79</v>
      </c>
      <c r="C17" s="296">
        <v>439</v>
      </c>
      <c r="D17" s="135">
        <v>452</v>
      </c>
      <c r="E17" s="131">
        <f>C17/(C$6+C$15)*1000</f>
        <v>13.00933471625426</v>
      </c>
      <c r="F17" s="131">
        <v>13.812492360347145</v>
      </c>
      <c r="G17" s="300">
        <v>40</v>
      </c>
      <c r="H17" s="139">
        <v>39</v>
      </c>
      <c r="I17" s="133" t="str">
        <f t="shared" si="0"/>
        <v>20時間0分33秒</v>
      </c>
      <c r="J17" s="296">
        <v>17487</v>
      </c>
      <c r="K17" s="135">
        <v>18316</v>
      </c>
      <c r="L17" s="131">
        <f>J17/(J$6+J$15)*1000</f>
        <v>15.563575519431106</v>
      </c>
      <c r="M17" s="136">
        <v>16.73690635885477</v>
      </c>
      <c r="R17" s="451" t="s">
        <v>48</v>
      </c>
      <c r="S17" s="435"/>
      <c r="T17" s="140">
        <f>T9-T12</f>
        <v>904</v>
      </c>
      <c r="U17" s="449" t="s">
        <v>66</v>
      </c>
      <c r="V17" s="432"/>
      <c r="W17" s="138"/>
      <c r="X17" s="138"/>
      <c r="Y17" s="105"/>
      <c r="Z17" s="105"/>
    </row>
    <row r="18" spans="1:26" ht="30" customHeight="1">
      <c r="A18" s="424" t="s">
        <v>194</v>
      </c>
      <c r="B18" s="425"/>
      <c r="C18" s="134">
        <f>SUM(C19:C20)</f>
        <v>136</v>
      </c>
      <c r="D18" s="135">
        <v>161</v>
      </c>
      <c r="E18" s="131">
        <f>C18/(C$6+C$19)*1000</f>
        <v>4.119589252718626</v>
      </c>
      <c r="F18" s="131">
        <v>5.026380693702975</v>
      </c>
      <c r="G18" s="300">
        <v>37</v>
      </c>
      <c r="H18" s="139">
        <v>16</v>
      </c>
      <c r="I18" s="133" t="str">
        <f t="shared" si="0"/>
        <v>64時間35分18秒</v>
      </c>
      <c r="J18" s="134">
        <f>SUM(J19:J20)</f>
        <v>5100</v>
      </c>
      <c r="K18" s="135">
        <v>5149</v>
      </c>
      <c r="L18" s="131">
        <f>J18/(J$6+J$19)*1000</f>
        <v>4.650225535938493</v>
      </c>
      <c r="M18" s="136">
        <v>4.827543531335436</v>
      </c>
      <c r="R18" s="451" t="s">
        <v>52</v>
      </c>
      <c r="S18" s="435"/>
      <c r="T18" s="140">
        <f>SUM(T19:T20)</f>
        <v>840</v>
      </c>
      <c r="U18" s="449" t="s">
        <v>457</v>
      </c>
      <c r="V18" s="432"/>
      <c r="W18" s="138"/>
      <c r="X18" s="138"/>
      <c r="Y18" s="105"/>
      <c r="Z18" s="105"/>
    </row>
    <row r="19" spans="1:26" ht="30" customHeight="1">
      <c r="A19" s="144"/>
      <c r="B19" s="145" t="s">
        <v>195</v>
      </c>
      <c r="C19" s="296">
        <v>108</v>
      </c>
      <c r="D19" s="135">
        <v>123</v>
      </c>
      <c r="E19" s="131">
        <f>C19/(C$6+C$19)*1000</f>
        <v>3.271438524217732</v>
      </c>
      <c r="F19" s="131">
        <v>3.840029970965627</v>
      </c>
      <c r="G19" s="132" t="s">
        <v>61</v>
      </c>
      <c r="H19" s="132" t="s">
        <v>305</v>
      </c>
      <c r="I19" s="133" t="str">
        <f t="shared" si="0"/>
        <v>81時間20分0秒</v>
      </c>
      <c r="J19" s="296">
        <v>4047</v>
      </c>
      <c r="K19" s="135">
        <v>4058</v>
      </c>
      <c r="L19" s="131">
        <f>J19/(J$6+J$19)*1000</f>
        <v>3.6900907341064864</v>
      </c>
      <c r="M19" s="136">
        <v>3.8046555933500095</v>
      </c>
      <c r="R19" s="449" t="s">
        <v>78</v>
      </c>
      <c r="S19" s="450"/>
      <c r="T19" s="140">
        <f>C16</f>
        <v>401</v>
      </c>
      <c r="U19" s="449" t="s">
        <v>458</v>
      </c>
      <c r="V19" s="432"/>
      <c r="W19" s="138"/>
      <c r="X19" s="138"/>
      <c r="Y19" s="105"/>
      <c r="Z19" s="105"/>
    </row>
    <row r="20" spans="1:26" ht="30" customHeight="1">
      <c r="A20" s="147"/>
      <c r="B20" s="145" t="s">
        <v>196</v>
      </c>
      <c r="C20" s="296">
        <v>28</v>
      </c>
      <c r="D20" s="135">
        <v>38</v>
      </c>
      <c r="E20" s="131">
        <f>C20/C$6*1000</f>
        <v>0.8509345084333688</v>
      </c>
      <c r="F20" s="131">
        <v>1.1909239062304124</v>
      </c>
      <c r="G20" s="132" t="s">
        <v>61</v>
      </c>
      <c r="H20" s="132" t="s">
        <v>305</v>
      </c>
      <c r="I20" s="133" t="str">
        <f t="shared" si="0"/>
        <v>313時間42分51秒</v>
      </c>
      <c r="J20" s="296">
        <v>1053</v>
      </c>
      <c r="K20" s="135">
        <v>1091</v>
      </c>
      <c r="L20" s="131">
        <f>J20/J$6*1000</f>
        <v>0.9636909087248346</v>
      </c>
      <c r="M20" s="136">
        <v>1.0267945375659981</v>
      </c>
      <c r="R20" s="449" t="s">
        <v>79</v>
      </c>
      <c r="S20" s="450"/>
      <c r="T20" s="140">
        <f>C17</f>
        <v>439</v>
      </c>
      <c r="U20" s="449" t="s">
        <v>459</v>
      </c>
      <c r="V20" s="432"/>
      <c r="W20" s="138"/>
      <c r="X20" s="138"/>
      <c r="Y20" s="105"/>
      <c r="Z20" s="105"/>
    </row>
    <row r="21" spans="1:26" ht="30" customHeight="1">
      <c r="A21" s="424" t="s">
        <v>197</v>
      </c>
      <c r="B21" s="435"/>
      <c r="C21" s="296">
        <v>21663</v>
      </c>
      <c r="D21" s="135">
        <v>21056</v>
      </c>
      <c r="E21" s="131">
        <f>C21/O4*1000</f>
        <v>5.824952944339877</v>
      </c>
      <c r="F21" s="131">
        <v>5.657840889884648</v>
      </c>
      <c r="G21" s="300">
        <v>9</v>
      </c>
      <c r="H21" s="139">
        <v>11</v>
      </c>
      <c r="I21" s="133" t="str">
        <f>U25</f>
        <v>24分20秒</v>
      </c>
      <c r="J21" s="296">
        <v>730971</v>
      </c>
      <c r="K21" s="135">
        <v>714265</v>
      </c>
      <c r="L21" s="131">
        <f>J21/O7*1000</f>
        <v>5.794275250883841</v>
      </c>
      <c r="M21" s="136">
        <v>5.659566218751155</v>
      </c>
      <c r="R21" s="451" t="s">
        <v>53</v>
      </c>
      <c r="S21" s="435"/>
      <c r="T21" s="140">
        <f>SUM(T22:T23)</f>
        <v>136</v>
      </c>
      <c r="U21" s="449" t="s">
        <v>460</v>
      </c>
      <c r="V21" s="432"/>
      <c r="W21" s="138"/>
      <c r="X21" s="138"/>
      <c r="Y21" s="105"/>
      <c r="Z21" s="105"/>
    </row>
    <row r="22" spans="1:26" ht="30" customHeight="1">
      <c r="A22" s="420" t="s">
        <v>68</v>
      </c>
      <c r="B22" s="446"/>
      <c r="C22" s="297">
        <v>7281</v>
      </c>
      <c r="D22" s="148">
        <v>7474</v>
      </c>
      <c r="E22" s="149">
        <f>C22/O4*1000</f>
        <v>1.9577843506318904</v>
      </c>
      <c r="F22" s="149">
        <v>2.0082970559934394</v>
      </c>
      <c r="G22" s="301">
        <v>28</v>
      </c>
      <c r="H22" s="150">
        <v>24</v>
      </c>
      <c r="I22" s="151" t="str">
        <f>U26</f>
        <v>1時間12分23秒</v>
      </c>
      <c r="J22" s="296">
        <v>257475</v>
      </c>
      <c r="K22" s="135">
        <v>261917</v>
      </c>
      <c r="L22" s="149">
        <f>J22/O7*1000</f>
        <v>2.040957876880638</v>
      </c>
      <c r="M22" s="152">
        <v>2.0753314320548344</v>
      </c>
      <c r="R22" s="449" t="s">
        <v>80</v>
      </c>
      <c r="S22" s="450"/>
      <c r="T22" s="140">
        <f>C19</f>
        <v>108</v>
      </c>
      <c r="U22" s="449" t="s">
        <v>461</v>
      </c>
      <c r="V22" s="432"/>
      <c r="W22" s="105"/>
      <c r="X22" s="105"/>
      <c r="Y22" s="105"/>
      <c r="Z22" s="105"/>
    </row>
    <row r="23" spans="1:26" ht="30" customHeight="1">
      <c r="A23" s="421" t="s">
        <v>198</v>
      </c>
      <c r="B23" s="422"/>
      <c r="C23" s="153"/>
      <c r="D23" s="154"/>
      <c r="E23" s="350">
        <v>1.39</v>
      </c>
      <c r="F23" s="155">
        <v>1.39</v>
      </c>
      <c r="G23" s="302">
        <v>20</v>
      </c>
      <c r="H23" s="156">
        <v>19</v>
      </c>
      <c r="I23" s="157"/>
      <c r="J23" s="158"/>
      <c r="K23" s="159"/>
      <c r="L23" s="303">
        <v>1.32</v>
      </c>
      <c r="M23" s="152">
        <v>1.26</v>
      </c>
      <c r="R23" s="449" t="s">
        <v>81</v>
      </c>
      <c r="S23" s="450"/>
      <c r="T23" s="140">
        <f>C20</f>
        <v>28</v>
      </c>
      <c r="U23" s="449" t="s">
        <v>462</v>
      </c>
      <c r="V23" s="432"/>
      <c r="W23" s="105"/>
      <c r="X23" s="105"/>
      <c r="Y23" s="105"/>
      <c r="Z23" s="105"/>
    </row>
    <row r="24" spans="1:26" ht="24.75" customHeight="1">
      <c r="A24" s="160"/>
      <c r="B24" s="160"/>
      <c r="C24" s="161"/>
      <c r="D24" s="161"/>
      <c r="E24" s="142"/>
      <c r="F24" s="142"/>
      <c r="G24" s="142"/>
      <c r="H24" s="142"/>
      <c r="I24" s="129"/>
      <c r="J24" s="162"/>
      <c r="K24" s="142"/>
      <c r="L24" s="142"/>
      <c r="M24" s="142"/>
      <c r="R24" s="146"/>
      <c r="S24" s="129"/>
      <c r="T24" s="140"/>
      <c r="U24" s="142"/>
      <c r="V24" s="141"/>
      <c r="W24" s="105"/>
      <c r="X24" s="105"/>
      <c r="Y24" s="105"/>
      <c r="Z24" s="105"/>
    </row>
    <row r="25" spans="1:26" ht="24.75" customHeight="1">
      <c r="A25" s="423" t="s">
        <v>300</v>
      </c>
      <c r="B25" s="423"/>
      <c r="C25" s="423"/>
      <c r="D25" s="423"/>
      <c r="E25" s="423"/>
      <c r="F25" s="423"/>
      <c r="G25" s="423"/>
      <c r="H25" s="423"/>
      <c r="I25" s="423"/>
      <c r="J25" s="423"/>
      <c r="K25" s="423"/>
      <c r="L25" s="423"/>
      <c r="M25" s="423"/>
      <c r="R25" s="451" t="s">
        <v>82</v>
      </c>
      <c r="S25" s="435"/>
      <c r="T25" s="140">
        <f>C21</f>
        <v>21663</v>
      </c>
      <c r="U25" s="449" t="s">
        <v>486</v>
      </c>
      <c r="V25" s="432"/>
      <c r="W25" s="105"/>
      <c r="X25" s="105"/>
      <c r="Y25" s="105"/>
      <c r="Z25" s="105"/>
    </row>
    <row r="26" spans="1:26" ht="24.75" customHeight="1">
      <c r="A26" s="430" t="s">
        <v>302</v>
      </c>
      <c r="B26" s="430"/>
      <c r="C26" s="430"/>
      <c r="D26" s="430"/>
      <c r="E26" s="430"/>
      <c r="F26" s="430"/>
      <c r="G26" s="430"/>
      <c r="H26" s="430"/>
      <c r="I26" s="430"/>
      <c r="J26" s="430"/>
      <c r="K26" s="430"/>
      <c r="L26" s="430"/>
      <c r="M26" s="430"/>
      <c r="R26" s="445" t="s">
        <v>83</v>
      </c>
      <c r="S26" s="446"/>
      <c r="T26" s="163">
        <f>C22</f>
        <v>7281</v>
      </c>
      <c r="U26" s="463" t="s">
        <v>487</v>
      </c>
      <c r="V26" s="464"/>
      <c r="W26" s="105"/>
      <c r="X26" s="105"/>
      <c r="Y26" s="105"/>
      <c r="Z26" s="105"/>
    </row>
    <row r="27" spans="1:13" ht="24.75" customHeight="1">
      <c r="A27" s="430" t="s">
        <v>301</v>
      </c>
      <c r="B27" s="430"/>
      <c r="C27" s="430"/>
      <c r="D27" s="430"/>
      <c r="E27" s="430"/>
      <c r="F27" s="430"/>
      <c r="G27" s="430"/>
      <c r="H27" s="430"/>
      <c r="I27" s="430"/>
      <c r="J27" s="430"/>
      <c r="K27" s="430"/>
      <c r="L27" s="430"/>
      <c r="M27" s="430"/>
    </row>
    <row r="28" spans="1:13" ht="24.75" customHeight="1">
      <c r="A28" s="430" t="s">
        <v>306</v>
      </c>
      <c r="B28" s="430"/>
      <c r="C28" s="430"/>
      <c r="D28" s="430"/>
      <c r="E28" s="430"/>
      <c r="F28" s="430"/>
      <c r="G28" s="430"/>
      <c r="H28" s="430"/>
      <c r="I28" s="430"/>
      <c r="J28" s="430"/>
      <c r="K28" s="430"/>
      <c r="L28" s="430"/>
      <c r="M28" s="430"/>
    </row>
    <row r="29" spans="1:13" ht="24.75" customHeight="1">
      <c r="A29" s="430" t="s">
        <v>481</v>
      </c>
      <c r="B29" s="430"/>
      <c r="C29" s="430"/>
      <c r="D29" s="430"/>
      <c r="E29" s="430"/>
      <c r="F29" s="430"/>
      <c r="G29" s="430"/>
      <c r="H29" s="430"/>
      <c r="I29" s="430"/>
      <c r="J29" s="430"/>
      <c r="K29" s="430"/>
      <c r="L29" s="430"/>
      <c r="M29" s="430"/>
    </row>
    <row r="30" spans="1:13" ht="24.75" customHeight="1">
      <c r="A30" s="430" t="s">
        <v>482</v>
      </c>
      <c r="B30" s="430"/>
      <c r="C30" s="430"/>
      <c r="D30" s="430"/>
      <c r="E30" s="430"/>
      <c r="F30" s="430"/>
      <c r="G30" s="430"/>
      <c r="H30" s="430"/>
      <c r="I30" s="430"/>
      <c r="J30" s="430"/>
      <c r="K30" s="430"/>
      <c r="L30" s="430"/>
      <c r="M30" s="430"/>
    </row>
    <row r="31" spans="1:13" ht="24.75" customHeight="1">
      <c r="A31" s="430"/>
      <c r="B31" s="430"/>
      <c r="C31" s="430"/>
      <c r="D31" s="430"/>
      <c r="E31" s="430"/>
      <c r="F31" s="430"/>
      <c r="G31" s="430"/>
      <c r="H31" s="430"/>
      <c r="I31" s="430"/>
      <c r="J31" s="430"/>
      <c r="K31" s="430"/>
      <c r="L31" s="430"/>
      <c r="M31" s="430"/>
    </row>
  </sheetData>
  <mergeCells count="65">
    <mergeCell ref="U15:V15"/>
    <mergeCell ref="U14:V14"/>
    <mergeCell ref="U13:V13"/>
    <mergeCell ref="U12:V12"/>
    <mergeCell ref="U26:V26"/>
    <mergeCell ref="U25:V25"/>
    <mergeCell ref="U23:V23"/>
    <mergeCell ref="U21:V21"/>
    <mergeCell ref="U22:V22"/>
    <mergeCell ref="A3:B5"/>
    <mergeCell ref="C3:I3"/>
    <mergeCell ref="J3:M3"/>
    <mergeCell ref="C4:D4"/>
    <mergeCell ref="E4:F4"/>
    <mergeCell ref="G4:H4"/>
    <mergeCell ref="J4:K4"/>
    <mergeCell ref="L4:M4"/>
    <mergeCell ref="A6:B6"/>
    <mergeCell ref="A7:B7"/>
    <mergeCell ref="A8:B8"/>
    <mergeCell ref="A9:B9"/>
    <mergeCell ref="A10:B10"/>
    <mergeCell ref="A11:B11"/>
    <mergeCell ref="A12:B12"/>
    <mergeCell ref="A13:B13"/>
    <mergeCell ref="A18:B18"/>
    <mergeCell ref="A21:B21"/>
    <mergeCell ref="A14:B14"/>
    <mergeCell ref="A15:B15"/>
    <mergeCell ref="A22:B22"/>
    <mergeCell ref="A23:B23"/>
    <mergeCell ref="A25:M25"/>
    <mergeCell ref="A26:M26"/>
    <mergeCell ref="A27:M27"/>
    <mergeCell ref="A28:M28"/>
    <mergeCell ref="A29:M29"/>
    <mergeCell ref="A31:M31"/>
    <mergeCell ref="A30:M30"/>
    <mergeCell ref="R14:S14"/>
    <mergeCell ref="U8:V8"/>
    <mergeCell ref="R9:S9"/>
    <mergeCell ref="U9:V9"/>
    <mergeCell ref="R10:S10"/>
    <mergeCell ref="U10:V10"/>
    <mergeCell ref="U11:V11"/>
    <mergeCell ref="U19:V19"/>
    <mergeCell ref="R20:S20"/>
    <mergeCell ref="U20:V20"/>
    <mergeCell ref="R15:S15"/>
    <mergeCell ref="R16:S16"/>
    <mergeCell ref="R17:S17"/>
    <mergeCell ref="R18:S18"/>
    <mergeCell ref="U18:V18"/>
    <mergeCell ref="U17:V17"/>
    <mergeCell ref="U16:V16"/>
    <mergeCell ref="R26:S26"/>
    <mergeCell ref="R8:S8"/>
    <mergeCell ref="R23:S23"/>
    <mergeCell ref="R25:S25"/>
    <mergeCell ref="R21:S21"/>
    <mergeCell ref="R22:S22"/>
    <mergeCell ref="R19:S19"/>
    <mergeCell ref="R11:S11"/>
    <mergeCell ref="R12:S12"/>
    <mergeCell ref="R13:S13"/>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5" r:id="rId3"/>
  <headerFooter alignWithMargins="0">
    <oddFooter>&amp;C- 3 -</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V90"/>
  <sheetViews>
    <sheetView view="pageBreakPreview" zoomScale="85" zoomScaleSheetLayoutView="85" workbookViewId="0" topLeftCell="A1">
      <pane ySplit="4" topLeftCell="BM5" activePane="bottomLeft" state="frozen"/>
      <selection pane="topLeft" activeCell="R31" sqref="R31"/>
      <selection pane="bottomLeft" activeCell="R31" sqref="R31"/>
    </sheetView>
  </sheetViews>
  <sheetFormatPr defaultColWidth="9.00390625" defaultRowHeight="13.5"/>
  <cols>
    <col min="1" max="1" width="6.875" style="0" customWidth="1"/>
    <col min="2" max="15" width="6.00390625" style="0" customWidth="1"/>
    <col min="18" max="22" width="9.625" style="0" customWidth="1"/>
  </cols>
  <sheetData>
    <row r="1" spans="1:15" ht="17.25">
      <c r="A1" s="29" t="s">
        <v>85</v>
      </c>
      <c r="B1" s="28"/>
      <c r="C1" s="28"/>
      <c r="D1" s="30"/>
      <c r="E1" s="30"/>
      <c r="F1" s="30"/>
      <c r="G1" s="30"/>
      <c r="H1" s="30"/>
      <c r="I1" s="30"/>
      <c r="J1" s="30"/>
      <c r="K1" s="30"/>
      <c r="L1" s="30"/>
      <c r="M1" s="30"/>
      <c r="N1" s="30"/>
      <c r="O1" s="30"/>
    </row>
    <row r="2" spans="1:15" ht="10.5" customHeight="1">
      <c r="A2" s="31"/>
      <c r="B2" s="28"/>
      <c r="C2" s="28"/>
      <c r="D2" s="30"/>
      <c r="E2" s="30"/>
      <c r="F2" s="30"/>
      <c r="G2" s="30"/>
      <c r="H2" s="30"/>
      <c r="I2" s="30"/>
      <c r="J2" s="30"/>
      <c r="K2" s="30"/>
      <c r="L2" s="30"/>
      <c r="M2" s="30"/>
      <c r="N2" s="30"/>
      <c r="O2" s="30"/>
    </row>
    <row r="3" spans="1:15" ht="18.75" customHeight="1">
      <c r="A3" s="32"/>
      <c r="B3" s="466" t="s">
        <v>75</v>
      </c>
      <c r="C3" s="467"/>
      <c r="D3" s="466" t="s">
        <v>77</v>
      </c>
      <c r="E3" s="467"/>
      <c r="F3" s="466" t="s">
        <v>49</v>
      </c>
      <c r="G3" s="467"/>
      <c r="H3" s="466" t="s">
        <v>50</v>
      </c>
      <c r="I3" s="467"/>
      <c r="J3" s="466" t="s">
        <v>52</v>
      </c>
      <c r="K3" s="467"/>
      <c r="L3" s="466" t="s">
        <v>82</v>
      </c>
      <c r="M3" s="467"/>
      <c r="N3" s="466" t="s">
        <v>83</v>
      </c>
      <c r="O3" s="467"/>
    </row>
    <row r="4" spans="1:22" ht="18.75" customHeight="1">
      <c r="A4" s="33"/>
      <c r="B4" s="71" t="s">
        <v>86</v>
      </c>
      <c r="C4" s="72" t="s">
        <v>87</v>
      </c>
      <c r="D4" s="71" t="s">
        <v>86</v>
      </c>
      <c r="E4" s="72" t="s">
        <v>87</v>
      </c>
      <c r="F4" s="71" t="s">
        <v>86</v>
      </c>
      <c r="G4" s="72" t="s">
        <v>87</v>
      </c>
      <c r="H4" s="71" t="s">
        <v>86</v>
      </c>
      <c r="I4" s="72" t="s">
        <v>87</v>
      </c>
      <c r="J4" s="71" t="s">
        <v>86</v>
      </c>
      <c r="K4" s="72" t="s">
        <v>87</v>
      </c>
      <c r="L4" s="71" t="s">
        <v>86</v>
      </c>
      <c r="M4" s="72" t="s">
        <v>87</v>
      </c>
      <c r="N4" s="71" t="s">
        <v>86</v>
      </c>
      <c r="O4" s="72" t="s">
        <v>87</v>
      </c>
      <c r="R4" s="39" t="s">
        <v>92</v>
      </c>
      <c r="S4" s="39" t="s">
        <v>93</v>
      </c>
      <c r="T4" s="39" t="s">
        <v>94</v>
      </c>
      <c r="U4" s="39" t="s">
        <v>95</v>
      </c>
      <c r="V4" s="50" t="s">
        <v>96</v>
      </c>
    </row>
    <row r="5" spans="1:15" ht="19.5" customHeight="1">
      <c r="A5" s="34" t="s">
        <v>88</v>
      </c>
      <c r="B5" s="73">
        <v>55328</v>
      </c>
      <c r="C5" s="74">
        <v>19</v>
      </c>
      <c r="D5" s="73">
        <v>19966</v>
      </c>
      <c r="E5" s="74">
        <v>6.9</v>
      </c>
      <c r="F5" s="73">
        <v>866</v>
      </c>
      <c r="G5" s="74">
        <v>15.7</v>
      </c>
      <c r="H5" s="73">
        <v>482</v>
      </c>
      <c r="I5" s="74">
        <v>8.7</v>
      </c>
      <c r="J5" s="73">
        <v>4431</v>
      </c>
      <c r="K5" s="74">
        <v>74.1</v>
      </c>
      <c r="L5" s="73">
        <v>27788</v>
      </c>
      <c r="M5" s="74">
        <v>9.5</v>
      </c>
      <c r="N5" s="73">
        <v>2064</v>
      </c>
      <c r="O5" s="77">
        <v>0.71</v>
      </c>
    </row>
    <row r="6" spans="1:15" ht="19.5" customHeight="1">
      <c r="A6" s="35">
        <v>50</v>
      </c>
      <c r="B6" s="75">
        <v>58276</v>
      </c>
      <c r="C6" s="76">
        <v>17.6</v>
      </c>
      <c r="D6" s="75">
        <v>19788</v>
      </c>
      <c r="E6" s="76">
        <v>6</v>
      </c>
      <c r="F6" s="75">
        <v>542</v>
      </c>
      <c r="G6" s="76">
        <v>9.3</v>
      </c>
      <c r="H6" s="75">
        <v>349</v>
      </c>
      <c r="I6" s="76">
        <v>6</v>
      </c>
      <c r="J6" s="75">
        <v>2709</v>
      </c>
      <c r="K6" s="76">
        <v>44.4</v>
      </c>
      <c r="L6" s="75">
        <v>27541</v>
      </c>
      <c r="M6" s="76">
        <v>8.3</v>
      </c>
      <c r="N6" s="75">
        <v>3536</v>
      </c>
      <c r="O6" s="78">
        <v>1.07</v>
      </c>
    </row>
    <row r="7" spans="1:15" ht="19.5" customHeight="1">
      <c r="A7" s="35">
        <v>55</v>
      </c>
      <c r="B7" s="75">
        <v>47160</v>
      </c>
      <c r="C7" s="76">
        <v>13.7</v>
      </c>
      <c r="D7" s="75">
        <v>20550</v>
      </c>
      <c r="E7" s="76">
        <v>6</v>
      </c>
      <c r="F7" s="75">
        <v>305</v>
      </c>
      <c r="G7" s="76">
        <v>6.5</v>
      </c>
      <c r="H7" s="75">
        <v>184</v>
      </c>
      <c r="I7" s="76">
        <v>3.9</v>
      </c>
      <c r="J7" s="75">
        <v>2039</v>
      </c>
      <c r="K7" s="76">
        <v>41.4</v>
      </c>
      <c r="L7" s="75">
        <v>22460</v>
      </c>
      <c r="M7" s="76">
        <v>6.5</v>
      </c>
      <c r="N7" s="75">
        <v>4202</v>
      </c>
      <c r="O7" s="78">
        <v>1.22</v>
      </c>
    </row>
    <row r="8" spans="1:15" ht="19.5" customHeight="1">
      <c r="A8" s="35">
        <v>60</v>
      </c>
      <c r="B8" s="75">
        <v>43932</v>
      </c>
      <c r="C8" s="76">
        <v>12.3</v>
      </c>
      <c r="D8" s="75">
        <v>21415</v>
      </c>
      <c r="E8" s="76">
        <v>6</v>
      </c>
      <c r="F8" s="75">
        <v>236</v>
      </c>
      <c r="G8" s="76">
        <v>5.4</v>
      </c>
      <c r="H8" s="75">
        <v>143</v>
      </c>
      <c r="I8" s="76">
        <v>3.3</v>
      </c>
      <c r="J8" s="75">
        <v>1819</v>
      </c>
      <c r="K8" s="76">
        <v>39.8</v>
      </c>
      <c r="L8" s="75">
        <v>21501</v>
      </c>
      <c r="M8" s="76">
        <v>6</v>
      </c>
      <c r="N8" s="75">
        <v>4572</v>
      </c>
      <c r="O8" s="78">
        <v>1.28</v>
      </c>
    </row>
    <row r="9" spans="1:15" ht="19.5" customHeight="1">
      <c r="A9" s="36" t="s">
        <v>89</v>
      </c>
      <c r="B9" s="75">
        <v>38075</v>
      </c>
      <c r="C9" s="76">
        <v>10.5</v>
      </c>
      <c r="D9" s="75">
        <v>22769</v>
      </c>
      <c r="E9" s="76">
        <v>6.3</v>
      </c>
      <c r="F9" s="75">
        <v>144</v>
      </c>
      <c r="G9" s="76">
        <v>3.8</v>
      </c>
      <c r="H9" s="75">
        <v>73</v>
      </c>
      <c r="I9" s="76">
        <v>1.9</v>
      </c>
      <c r="J9" s="75">
        <v>1503</v>
      </c>
      <c r="K9" s="76">
        <v>38</v>
      </c>
      <c r="L9" s="75">
        <v>20435</v>
      </c>
      <c r="M9" s="76">
        <v>5.6</v>
      </c>
      <c r="N9" s="75">
        <v>4302</v>
      </c>
      <c r="O9" s="78">
        <v>1.18</v>
      </c>
    </row>
    <row r="10" spans="1:15" ht="19.5" customHeight="1">
      <c r="A10" s="35">
        <v>2</v>
      </c>
      <c r="B10" s="75">
        <v>37045</v>
      </c>
      <c r="C10" s="76">
        <v>10.1</v>
      </c>
      <c r="D10" s="75">
        <v>23543</v>
      </c>
      <c r="E10" s="76">
        <v>6.4</v>
      </c>
      <c r="F10" s="75">
        <v>157</v>
      </c>
      <c r="G10" s="76">
        <v>4.2</v>
      </c>
      <c r="H10" s="75">
        <v>86</v>
      </c>
      <c r="I10" s="76">
        <v>2.3</v>
      </c>
      <c r="J10" s="75">
        <v>1464</v>
      </c>
      <c r="K10" s="76">
        <v>38</v>
      </c>
      <c r="L10" s="75">
        <v>20700</v>
      </c>
      <c r="M10" s="76">
        <v>5.7</v>
      </c>
      <c r="N10" s="75">
        <v>4432</v>
      </c>
      <c r="O10" s="78">
        <v>1.21</v>
      </c>
    </row>
    <row r="11" spans="1:15" ht="19.5" customHeight="1">
      <c r="A11" s="35">
        <v>3</v>
      </c>
      <c r="B11" s="75">
        <v>37385</v>
      </c>
      <c r="C11" s="76">
        <v>10.2</v>
      </c>
      <c r="D11" s="75">
        <v>23850</v>
      </c>
      <c r="E11" s="76">
        <v>6.5</v>
      </c>
      <c r="F11" s="75">
        <v>175</v>
      </c>
      <c r="G11" s="76">
        <v>4.7</v>
      </c>
      <c r="H11" s="75">
        <v>103</v>
      </c>
      <c r="I11" s="76">
        <v>2.8</v>
      </c>
      <c r="J11" s="75">
        <v>1334</v>
      </c>
      <c r="K11" s="76">
        <v>34.5</v>
      </c>
      <c r="L11" s="75">
        <v>21356</v>
      </c>
      <c r="M11" s="76">
        <v>5.8</v>
      </c>
      <c r="N11" s="75">
        <v>4571</v>
      </c>
      <c r="O11" s="78">
        <v>1.25</v>
      </c>
    </row>
    <row r="12" spans="1:15" ht="19.5" customHeight="1">
      <c r="A12" s="35">
        <v>4</v>
      </c>
      <c r="B12" s="75">
        <v>35973</v>
      </c>
      <c r="C12" s="76">
        <v>9.8</v>
      </c>
      <c r="D12" s="75">
        <v>24619</v>
      </c>
      <c r="E12" s="76">
        <v>6.7</v>
      </c>
      <c r="F12" s="75">
        <v>164</v>
      </c>
      <c r="G12" s="76">
        <v>4.6</v>
      </c>
      <c r="H12" s="75">
        <v>80</v>
      </c>
      <c r="I12" s="76">
        <v>2.2</v>
      </c>
      <c r="J12" s="75">
        <v>1321</v>
      </c>
      <c r="K12" s="76">
        <v>35.4</v>
      </c>
      <c r="L12" s="75">
        <v>22000</v>
      </c>
      <c r="M12" s="76">
        <v>6</v>
      </c>
      <c r="N12" s="75">
        <v>5017</v>
      </c>
      <c r="O12" s="78">
        <v>1.36</v>
      </c>
    </row>
    <row r="13" spans="1:15" ht="19.5" customHeight="1">
      <c r="A13" s="35">
        <v>5</v>
      </c>
      <c r="B13" s="75">
        <v>36098</v>
      </c>
      <c r="C13" s="76">
        <v>9.8</v>
      </c>
      <c r="D13" s="75">
        <v>25089</v>
      </c>
      <c r="E13" s="76">
        <v>6.8</v>
      </c>
      <c r="F13" s="75">
        <v>153</v>
      </c>
      <c r="G13" s="76">
        <v>4.2</v>
      </c>
      <c r="H13" s="75">
        <v>73</v>
      </c>
      <c r="I13" s="76">
        <v>2</v>
      </c>
      <c r="J13" s="75">
        <v>1191</v>
      </c>
      <c r="K13" s="76">
        <v>31.9</v>
      </c>
      <c r="L13" s="75">
        <v>23144</v>
      </c>
      <c r="M13" s="76">
        <v>6.3</v>
      </c>
      <c r="N13" s="75">
        <v>5292</v>
      </c>
      <c r="O13" s="78">
        <v>1.44</v>
      </c>
    </row>
    <row r="14" spans="1:15" ht="19.5" customHeight="1">
      <c r="A14" s="35">
        <v>6</v>
      </c>
      <c r="B14" s="75">
        <v>37462</v>
      </c>
      <c r="C14" s="76">
        <v>10.1</v>
      </c>
      <c r="D14" s="75">
        <v>25503</v>
      </c>
      <c r="E14" s="76">
        <v>6.9</v>
      </c>
      <c r="F14" s="75">
        <v>151</v>
      </c>
      <c r="G14" s="76">
        <v>4</v>
      </c>
      <c r="H14" s="75">
        <v>86</v>
      </c>
      <c r="I14" s="76">
        <v>2.3</v>
      </c>
      <c r="J14" s="75">
        <v>1196</v>
      </c>
      <c r="K14" s="76">
        <v>30.9</v>
      </c>
      <c r="L14" s="75">
        <v>22724</v>
      </c>
      <c r="M14" s="76">
        <v>6.1</v>
      </c>
      <c r="N14" s="75">
        <v>5426</v>
      </c>
      <c r="O14" s="78">
        <v>1.47</v>
      </c>
    </row>
    <row r="15" spans="1:15" ht="19.5" customHeight="1">
      <c r="A15" s="35">
        <v>7</v>
      </c>
      <c r="B15" s="75">
        <v>35345</v>
      </c>
      <c r="C15" s="76">
        <v>9.6</v>
      </c>
      <c r="D15" s="75">
        <v>26666</v>
      </c>
      <c r="E15" s="76">
        <v>7.2</v>
      </c>
      <c r="F15" s="75">
        <v>164</v>
      </c>
      <c r="G15" s="76">
        <v>4.6</v>
      </c>
      <c r="H15" s="75">
        <v>75</v>
      </c>
      <c r="I15" s="76">
        <v>2.1</v>
      </c>
      <c r="J15" s="75">
        <v>1086</v>
      </c>
      <c r="K15" s="76">
        <v>29.8</v>
      </c>
      <c r="L15" s="75">
        <v>22991</v>
      </c>
      <c r="M15" s="76">
        <v>6.2</v>
      </c>
      <c r="N15" s="75">
        <v>5723</v>
      </c>
      <c r="O15" s="78">
        <v>1.55</v>
      </c>
    </row>
    <row r="16" spans="1:15" ht="19.5" customHeight="1">
      <c r="A16" s="35">
        <v>8</v>
      </c>
      <c r="B16" s="75">
        <v>36081</v>
      </c>
      <c r="C16" s="76">
        <v>9.7</v>
      </c>
      <c r="D16" s="75">
        <v>26089</v>
      </c>
      <c r="E16" s="76">
        <v>7</v>
      </c>
      <c r="F16" s="75">
        <v>118</v>
      </c>
      <c r="G16" s="76">
        <v>3.3</v>
      </c>
      <c r="H16" s="75">
        <v>60</v>
      </c>
      <c r="I16" s="76">
        <v>1.7</v>
      </c>
      <c r="J16" s="75">
        <v>1074</v>
      </c>
      <c r="K16" s="76">
        <v>28.9</v>
      </c>
      <c r="L16" s="75">
        <v>23117</v>
      </c>
      <c r="M16" s="76">
        <v>6.2</v>
      </c>
      <c r="N16" s="75">
        <v>5795</v>
      </c>
      <c r="O16" s="78">
        <v>1.56</v>
      </c>
    </row>
    <row r="17" spans="1:15" ht="19.5" customHeight="1">
      <c r="A17" s="35">
        <v>9</v>
      </c>
      <c r="B17" s="75">
        <v>35606</v>
      </c>
      <c r="C17" s="76">
        <v>9.6</v>
      </c>
      <c r="D17" s="75">
        <v>26343</v>
      </c>
      <c r="E17" s="76">
        <v>7.1</v>
      </c>
      <c r="F17" s="75">
        <v>116</v>
      </c>
      <c r="G17" s="76">
        <v>3.3</v>
      </c>
      <c r="H17" s="75">
        <v>65</v>
      </c>
      <c r="I17" s="76">
        <v>1.8</v>
      </c>
      <c r="J17" s="75">
        <v>1026</v>
      </c>
      <c r="K17" s="76">
        <v>28</v>
      </c>
      <c r="L17" s="75">
        <v>22513</v>
      </c>
      <c r="M17" s="76">
        <v>6.1</v>
      </c>
      <c r="N17" s="75">
        <v>6298</v>
      </c>
      <c r="O17" s="78">
        <v>1.7</v>
      </c>
    </row>
    <row r="18" spans="1:15" ht="19.5" customHeight="1">
      <c r="A18" s="35">
        <v>10</v>
      </c>
      <c r="B18" s="75">
        <v>35921</v>
      </c>
      <c r="C18" s="76">
        <v>9.7</v>
      </c>
      <c r="D18" s="75">
        <v>27178</v>
      </c>
      <c r="E18" s="76">
        <v>7.3</v>
      </c>
      <c r="F18" s="75">
        <v>107</v>
      </c>
      <c r="G18" s="76">
        <v>3</v>
      </c>
      <c r="H18" s="75">
        <v>57</v>
      </c>
      <c r="I18" s="76">
        <v>1.6</v>
      </c>
      <c r="J18" s="75">
        <v>1017</v>
      </c>
      <c r="K18" s="76">
        <v>27.5</v>
      </c>
      <c r="L18" s="75">
        <v>23134</v>
      </c>
      <c r="M18" s="76">
        <v>6.2</v>
      </c>
      <c r="N18" s="75">
        <v>6780</v>
      </c>
      <c r="O18" s="78">
        <v>1.82</v>
      </c>
    </row>
    <row r="19" spans="1:15" ht="19.5" customHeight="1">
      <c r="A19" s="35">
        <v>11</v>
      </c>
      <c r="B19" s="75">
        <v>35395</v>
      </c>
      <c r="C19" s="76">
        <v>9.5</v>
      </c>
      <c r="D19" s="75">
        <v>28753</v>
      </c>
      <c r="E19" s="76">
        <v>7.7</v>
      </c>
      <c r="F19" s="75">
        <v>111</v>
      </c>
      <c r="G19" s="76">
        <v>3.1</v>
      </c>
      <c r="H19" s="75">
        <v>62</v>
      </c>
      <c r="I19" s="76">
        <v>1.8</v>
      </c>
      <c r="J19" s="75">
        <v>1080</v>
      </c>
      <c r="K19" s="76">
        <v>29.6</v>
      </c>
      <c r="L19" s="75">
        <v>22429</v>
      </c>
      <c r="M19" s="76">
        <v>6</v>
      </c>
      <c r="N19" s="75">
        <v>6976</v>
      </c>
      <c r="O19" s="78">
        <v>1.87</v>
      </c>
    </row>
    <row r="20" spans="1:15" ht="19.5" customHeight="1">
      <c r="A20" s="35">
        <v>12</v>
      </c>
      <c r="B20" s="75">
        <v>35794</v>
      </c>
      <c r="C20" s="76">
        <v>9.6</v>
      </c>
      <c r="D20" s="75">
        <v>28323</v>
      </c>
      <c r="E20" s="76">
        <v>7.6</v>
      </c>
      <c r="F20" s="75">
        <v>96</v>
      </c>
      <c r="G20" s="76">
        <v>2.7</v>
      </c>
      <c r="H20" s="75">
        <v>52</v>
      </c>
      <c r="I20" s="76">
        <v>1.5</v>
      </c>
      <c r="J20" s="75">
        <v>1088</v>
      </c>
      <c r="K20" s="76">
        <v>29.5</v>
      </c>
      <c r="L20" s="75">
        <v>23550</v>
      </c>
      <c r="M20" s="76">
        <v>6.3</v>
      </c>
      <c r="N20" s="75">
        <v>7380</v>
      </c>
      <c r="O20" s="78">
        <v>1.99</v>
      </c>
    </row>
    <row r="21" spans="1:15" ht="19.5" customHeight="1">
      <c r="A21" s="35">
        <v>13</v>
      </c>
      <c r="B21" s="75">
        <v>35193</v>
      </c>
      <c r="C21" s="76">
        <v>9.5</v>
      </c>
      <c r="D21" s="75">
        <v>28914</v>
      </c>
      <c r="E21" s="76">
        <v>7.8</v>
      </c>
      <c r="F21" s="75">
        <v>86</v>
      </c>
      <c r="G21" s="76">
        <v>2.4</v>
      </c>
      <c r="H21" s="75">
        <v>42</v>
      </c>
      <c r="I21" s="76">
        <v>1.2</v>
      </c>
      <c r="J21" s="75">
        <v>1044</v>
      </c>
      <c r="K21" s="76">
        <v>28.8</v>
      </c>
      <c r="L21" s="75">
        <v>24019</v>
      </c>
      <c r="M21" s="76">
        <v>6.5</v>
      </c>
      <c r="N21" s="75">
        <v>7967</v>
      </c>
      <c r="O21" s="78">
        <v>2.14</v>
      </c>
    </row>
    <row r="22" spans="1:15" ht="19.5" customHeight="1">
      <c r="A22" s="35">
        <v>14</v>
      </c>
      <c r="B22" s="75">
        <v>35212</v>
      </c>
      <c r="C22" s="76">
        <v>9.5</v>
      </c>
      <c r="D22" s="75">
        <v>28894</v>
      </c>
      <c r="E22" s="76">
        <v>7.8</v>
      </c>
      <c r="F22" s="75">
        <v>94</v>
      </c>
      <c r="G22" s="76">
        <v>2.7</v>
      </c>
      <c r="H22" s="75">
        <v>57</v>
      </c>
      <c r="I22" s="76">
        <v>1.6</v>
      </c>
      <c r="J22" s="75">
        <v>1067</v>
      </c>
      <c r="K22" s="76">
        <v>29.4</v>
      </c>
      <c r="L22" s="75">
        <v>22635</v>
      </c>
      <c r="M22" s="76">
        <v>6.1</v>
      </c>
      <c r="N22" s="75">
        <v>7985</v>
      </c>
      <c r="O22" s="78">
        <v>2.14</v>
      </c>
    </row>
    <row r="23" spans="1:15" ht="19.5" customHeight="1">
      <c r="A23" s="35">
        <v>15</v>
      </c>
      <c r="B23" s="75">
        <v>34061</v>
      </c>
      <c r="C23" s="76">
        <v>9.1</v>
      </c>
      <c r="D23" s="75">
        <v>29813</v>
      </c>
      <c r="E23" s="76">
        <v>8</v>
      </c>
      <c r="F23" s="75">
        <v>109</v>
      </c>
      <c r="G23" s="76">
        <v>3.2</v>
      </c>
      <c r="H23" s="75">
        <v>68</v>
      </c>
      <c r="I23" s="76">
        <v>2</v>
      </c>
      <c r="J23" s="75">
        <v>1038</v>
      </c>
      <c r="K23" s="76">
        <v>29.6</v>
      </c>
      <c r="L23" s="75">
        <v>21817</v>
      </c>
      <c r="M23" s="76">
        <v>5.9</v>
      </c>
      <c r="N23" s="75">
        <v>8087</v>
      </c>
      <c r="O23" s="78">
        <v>2.17</v>
      </c>
    </row>
    <row r="24" spans="1:15" ht="19.5" customHeight="1">
      <c r="A24" s="35">
        <v>16</v>
      </c>
      <c r="B24" s="304">
        <v>33628</v>
      </c>
      <c r="C24" s="76">
        <v>9</v>
      </c>
      <c r="D24" s="75">
        <v>29809</v>
      </c>
      <c r="E24" s="305">
        <v>8</v>
      </c>
      <c r="F24" s="304">
        <v>83</v>
      </c>
      <c r="G24" s="76">
        <v>2.5</v>
      </c>
      <c r="H24" s="75">
        <v>46</v>
      </c>
      <c r="I24" s="305">
        <v>1.4</v>
      </c>
      <c r="J24" s="304">
        <v>960</v>
      </c>
      <c r="K24" s="76">
        <v>27.8</v>
      </c>
      <c r="L24" s="75">
        <v>21304</v>
      </c>
      <c r="M24" s="305">
        <v>5.7</v>
      </c>
      <c r="N24" s="75">
        <v>7688</v>
      </c>
      <c r="O24" s="306">
        <v>2.06</v>
      </c>
    </row>
    <row r="25" spans="1:15" ht="19.5" customHeight="1">
      <c r="A25" s="35">
        <v>17</v>
      </c>
      <c r="B25" s="304">
        <v>31908</v>
      </c>
      <c r="C25" s="76">
        <v>8.6</v>
      </c>
      <c r="D25" s="75">
        <v>31747</v>
      </c>
      <c r="E25" s="305">
        <v>8.5</v>
      </c>
      <c r="F25" s="304">
        <v>99</v>
      </c>
      <c r="G25" s="76">
        <v>3.1</v>
      </c>
      <c r="H25" s="75">
        <v>56</v>
      </c>
      <c r="I25" s="305">
        <v>1.8</v>
      </c>
      <c r="J25" s="304">
        <v>816</v>
      </c>
      <c r="K25" s="76">
        <v>24.9</v>
      </c>
      <c r="L25" s="75">
        <v>21056</v>
      </c>
      <c r="M25" s="305">
        <v>5.7</v>
      </c>
      <c r="N25" s="75">
        <v>7474</v>
      </c>
      <c r="O25" s="306">
        <v>2.01</v>
      </c>
    </row>
    <row r="26" spans="1:15" ht="19.5" customHeight="1">
      <c r="A26" s="33">
        <v>18</v>
      </c>
      <c r="B26" s="309">
        <v>32905</v>
      </c>
      <c r="C26" s="310">
        <v>8.8</v>
      </c>
      <c r="D26" s="311">
        <v>32001</v>
      </c>
      <c r="E26" s="312">
        <v>8.6</v>
      </c>
      <c r="F26" s="309">
        <v>87</v>
      </c>
      <c r="G26" s="310">
        <v>2.6</v>
      </c>
      <c r="H26" s="311">
        <v>43</v>
      </c>
      <c r="I26" s="312">
        <v>1.3</v>
      </c>
      <c r="J26" s="309">
        <v>840</v>
      </c>
      <c r="K26" s="310">
        <v>24.9</v>
      </c>
      <c r="L26" s="311">
        <v>21663</v>
      </c>
      <c r="M26" s="312">
        <v>5.8</v>
      </c>
      <c r="N26" s="311">
        <v>7281</v>
      </c>
      <c r="O26" s="313">
        <v>1.96</v>
      </c>
    </row>
    <row r="27" spans="1:15" ht="19.5" customHeight="1">
      <c r="A27" s="468"/>
      <c r="B27" s="468"/>
      <c r="C27" s="468"/>
      <c r="D27" s="468"/>
      <c r="E27" s="468"/>
      <c r="F27" s="468"/>
      <c r="G27" s="468"/>
      <c r="H27" s="468"/>
      <c r="I27" s="468"/>
      <c r="J27" s="468"/>
      <c r="K27" s="468"/>
      <c r="L27" s="468"/>
      <c r="M27" s="468"/>
      <c r="N27" s="468"/>
      <c r="O27" s="468"/>
    </row>
    <row r="28" ht="9.75" customHeight="1"/>
    <row r="29" spans="1:22" ht="17.25">
      <c r="A29" s="29" t="s">
        <v>90</v>
      </c>
      <c r="R29" s="37" t="s">
        <v>91</v>
      </c>
      <c r="S29" s="38"/>
      <c r="T29" s="38"/>
      <c r="U29" s="38"/>
      <c r="V29" s="38"/>
    </row>
    <row r="30" spans="18:22" ht="13.5">
      <c r="R30" s="37" t="s">
        <v>488</v>
      </c>
      <c r="S30" s="37"/>
      <c r="T30" s="37"/>
      <c r="U30" s="37"/>
      <c r="V30" s="37"/>
    </row>
    <row r="31" spans="18:22" ht="13.5">
      <c r="R31" s="39" t="s">
        <v>92</v>
      </c>
      <c r="S31" s="39" t="s">
        <v>93</v>
      </c>
      <c r="T31" s="39" t="s">
        <v>94</v>
      </c>
      <c r="U31" s="39" t="s">
        <v>95</v>
      </c>
      <c r="V31" s="50" t="s">
        <v>96</v>
      </c>
    </row>
    <row r="32" spans="18:22" ht="13.5">
      <c r="R32" s="40" t="s">
        <v>97</v>
      </c>
      <c r="S32" s="41">
        <v>26.5</v>
      </c>
      <c r="T32" s="41">
        <v>9</v>
      </c>
      <c r="U32" s="41">
        <v>7.7</v>
      </c>
      <c r="V32" s="46">
        <v>0.89</v>
      </c>
    </row>
    <row r="33" spans="18:22" ht="13.5">
      <c r="R33" s="40" t="s">
        <v>98</v>
      </c>
      <c r="S33" s="41">
        <v>24.1</v>
      </c>
      <c r="T33" s="41">
        <v>8.1</v>
      </c>
      <c r="U33" s="41">
        <v>7.9</v>
      </c>
      <c r="V33" s="46">
        <v>0.83</v>
      </c>
    </row>
    <row r="34" spans="18:22" ht="13.5">
      <c r="R34" s="40" t="s">
        <v>99</v>
      </c>
      <c r="S34" s="41">
        <v>22.3</v>
      </c>
      <c r="T34" s="41">
        <v>8.5</v>
      </c>
      <c r="U34" s="41">
        <v>7.8</v>
      </c>
      <c r="V34" s="46">
        <v>0.79</v>
      </c>
    </row>
    <row r="35" spans="18:22" ht="13.5">
      <c r="R35" s="40" t="s">
        <v>100</v>
      </c>
      <c r="S35" s="41">
        <v>20.4</v>
      </c>
      <c r="T35" s="41">
        <v>7.7</v>
      </c>
      <c r="U35" s="41">
        <v>7.8</v>
      </c>
      <c r="V35" s="46">
        <v>0.8</v>
      </c>
    </row>
    <row r="36" spans="18:22" ht="13.5">
      <c r="R36" s="40" t="s">
        <v>101</v>
      </c>
      <c r="S36" s="41">
        <v>20.5</v>
      </c>
      <c r="T36" s="41">
        <v>7.4</v>
      </c>
      <c r="U36" s="41">
        <v>8.2</v>
      </c>
      <c r="V36" s="46">
        <v>0.74</v>
      </c>
    </row>
    <row r="37" spans="18:22" ht="13.5">
      <c r="R37" s="40" t="s">
        <v>102</v>
      </c>
      <c r="S37" s="41">
        <v>19.2</v>
      </c>
      <c r="T37" s="41">
        <v>7.6</v>
      </c>
      <c r="U37" s="41">
        <v>7.9</v>
      </c>
      <c r="V37" s="46">
        <v>0.74</v>
      </c>
    </row>
    <row r="38" spans="18:22" ht="13.5">
      <c r="R38" s="40" t="s">
        <v>103</v>
      </c>
      <c r="S38" s="41">
        <v>18.6</v>
      </c>
      <c r="T38" s="41">
        <v>7.8</v>
      </c>
      <c r="U38" s="41">
        <v>8.5</v>
      </c>
      <c r="V38" s="46">
        <v>0.68</v>
      </c>
    </row>
    <row r="39" spans="18:22" ht="13.5">
      <c r="R39" s="40" t="s">
        <v>104</v>
      </c>
      <c r="S39" s="41">
        <v>19</v>
      </c>
      <c r="T39" s="41">
        <v>7.4</v>
      </c>
      <c r="U39" s="41">
        <v>8.7</v>
      </c>
      <c r="V39" s="46">
        <v>0.75</v>
      </c>
    </row>
    <row r="40" spans="18:22" ht="13.5">
      <c r="R40" s="40" t="s">
        <v>105</v>
      </c>
      <c r="S40" s="41">
        <v>18.3</v>
      </c>
      <c r="T40" s="41">
        <v>7.2</v>
      </c>
      <c r="U40" s="41">
        <v>8.9</v>
      </c>
      <c r="V40" s="46">
        <v>0.7</v>
      </c>
    </row>
    <row r="41" spans="18:22" ht="13.5">
      <c r="R41" s="40" t="s">
        <v>106</v>
      </c>
      <c r="S41" s="41">
        <v>18</v>
      </c>
      <c r="T41" s="41">
        <v>7.2</v>
      </c>
      <c r="U41" s="41">
        <v>9</v>
      </c>
      <c r="V41" s="46">
        <v>0.66</v>
      </c>
    </row>
    <row r="42" spans="18:22" ht="13.5">
      <c r="R42" s="40" t="s">
        <v>107</v>
      </c>
      <c r="S42" s="41">
        <v>17.6</v>
      </c>
      <c r="T42" s="41">
        <v>7.2</v>
      </c>
      <c r="U42" s="41">
        <v>9</v>
      </c>
      <c r="V42" s="46">
        <v>0.63</v>
      </c>
    </row>
    <row r="43" spans="18:22" ht="13.5">
      <c r="R43" s="40" t="s">
        <v>108</v>
      </c>
      <c r="S43" s="41">
        <v>17.2</v>
      </c>
      <c r="T43" s="41">
        <v>7.3</v>
      </c>
      <c r="U43" s="41">
        <v>9.4</v>
      </c>
      <c r="V43" s="46">
        <v>0.63</v>
      </c>
    </row>
    <row r="44" spans="18:22" ht="13.5">
      <c r="R44" s="40" t="s">
        <v>109</v>
      </c>
      <c r="S44" s="41">
        <v>17.6</v>
      </c>
      <c r="T44" s="41">
        <v>6.8</v>
      </c>
      <c r="U44" s="41">
        <v>9.6</v>
      </c>
      <c r="V44" s="46">
        <v>0.63</v>
      </c>
    </row>
    <row r="45" spans="18:22" ht="13.5">
      <c r="R45" s="40" t="s">
        <v>110</v>
      </c>
      <c r="S45" s="41">
        <v>17.8</v>
      </c>
      <c r="T45" s="41">
        <v>6.7</v>
      </c>
      <c r="U45" s="41">
        <v>9.9</v>
      </c>
      <c r="V45" s="46">
        <v>0.66</v>
      </c>
    </row>
    <row r="46" spans="18:22" ht="13.5">
      <c r="R46" s="40" t="s">
        <v>111</v>
      </c>
      <c r="S46" s="41">
        <v>19</v>
      </c>
      <c r="T46" s="41">
        <v>6.9</v>
      </c>
      <c r="U46" s="41">
        <v>9.5</v>
      </c>
      <c r="V46" s="46">
        <v>0.71</v>
      </c>
    </row>
    <row r="47" spans="18:22" ht="13.5">
      <c r="R47" s="40" t="s">
        <v>112</v>
      </c>
      <c r="S47" s="41">
        <v>13.2</v>
      </c>
      <c r="T47" s="41">
        <v>6.5</v>
      </c>
      <c r="U47" s="41">
        <v>9.4</v>
      </c>
      <c r="V47" s="46">
        <v>0.73</v>
      </c>
    </row>
    <row r="48" spans="18:22" ht="13.5">
      <c r="R48" s="40" t="s">
        <v>113</v>
      </c>
      <c r="S48" s="41">
        <v>19.8</v>
      </c>
      <c r="T48" s="41">
        <v>6.5</v>
      </c>
      <c r="U48" s="41">
        <v>9.4</v>
      </c>
      <c r="V48" s="46">
        <v>0.78</v>
      </c>
    </row>
    <row r="49" spans="18:22" ht="13.5">
      <c r="R49" s="40" t="s">
        <v>114</v>
      </c>
      <c r="S49" s="41">
        <v>18.5</v>
      </c>
      <c r="T49" s="41">
        <v>6.4</v>
      </c>
      <c r="U49" s="41">
        <v>9.2</v>
      </c>
      <c r="V49" s="46">
        <v>0.77</v>
      </c>
    </row>
    <row r="50" spans="18:22" ht="13.5">
      <c r="R50" s="40" t="s">
        <v>115</v>
      </c>
      <c r="S50" s="41">
        <v>18.6</v>
      </c>
      <c r="T50" s="41">
        <v>6.5</v>
      </c>
      <c r="U50" s="41">
        <v>9.3</v>
      </c>
      <c r="V50" s="46">
        <v>0.84</v>
      </c>
    </row>
    <row r="51" spans="18:22" ht="13.5">
      <c r="R51" s="40" t="s">
        <v>116</v>
      </c>
      <c r="S51" s="41">
        <v>18.1</v>
      </c>
      <c r="T51" s="41">
        <v>6.5</v>
      </c>
      <c r="U51" s="41">
        <v>9.7</v>
      </c>
      <c r="V51" s="46">
        <v>0.87</v>
      </c>
    </row>
    <row r="52" spans="18:22" ht="13.5">
      <c r="R52" s="40" t="s">
        <v>117</v>
      </c>
      <c r="S52" s="41">
        <v>19.4</v>
      </c>
      <c r="T52" s="41">
        <v>6.3</v>
      </c>
      <c r="U52" s="41">
        <v>10.3</v>
      </c>
      <c r="V52" s="46">
        <v>0.97</v>
      </c>
    </row>
    <row r="53" spans="18:22" ht="13.5">
      <c r="R53" s="40" t="s">
        <v>118</v>
      </c>
      <c r="S53" s="41">
        <v>19.4</v>
      </c>
      <c r="T53" s="41">
        <v>6.2</v>
      </c>
      <c r="U53" s="41">
        <v>10.4</v>
      </c>
      <c r="V53" s="46">
        <v>1</v>
      </c>
    </row>
    <row r="54" spans="18:22" ht="13.5">
      <c r="R54" s="40" t="s">
        <v>119</v>
      </c>
      <c r="S54" s="41">
        <v>19.7</v>
      </c>
      <c r="T54" s="41">
        <v>6.2</v>
      </c>
      <c r="U54" s="41">
        <v>9.7</v>
      </c>
      <c r="V54" s="46">
        <v>1.02</v>
      </c>
    </row>
    <row r="55" spans="18:22" ht="13.5">
      <c r="R55" s="40" t="s">
        <v>120</v>
      </c>
      <c r="S55" s="41">
        <v>18.7</v>
      </c>
      <c r="T55" s="41">
        <v>6.2</v>
      </c>
      <c r="U55" s="41">
        <v>9.1</v>
      </c>
      <c r="V55" s="46">
        <v>1.05</v>
      </c>
    </row>
    <row r="56" spans="18:22" ht="13.5">
      <c r="R56" s="40" t="s">
        <v>121</v>
      </c>
      <c r="S56" s="41">
        <v>17.6</v>
      </c>
      <c r="T56" s="41">
        <v>6</v>
      </c>
      <c r="U56" s="41">
        <v>8.3</v>
      </c>
      <c r="V56" s="46">
        <v>1.07</v>
      </c>
    </row>
    <row r="57" spans="18:22" ht="13.5">
      <c r="R57" s="40" t="s">
        <v>122</v>
      </c>
      <c r="S57" s="41">
        <v>16.9</v>
      </c>
      <c r="T57" s="41">
        <v>6</v>
      </c>
      <c r="U57" s="41">
        <v>7.6</v>
      </c>
      <c r="V57" s="46">
        <v>1.13</v>
      </c>
    </row>
    <row r="58" spans="18:22" ht="13.5">
      <c r="R58" s="40" t="s">
        <v>123</v>
      </c>
      <c r="S58" s="41">
        <v>15.8</v>
      </c>
      <c r="T58" s="41">
        <v>5.9</v>
      </c>
      <c r="U58" s="41">
        <v>7</v>
      </c>
      <c r="V58" s="46">
        <v>1.19</v>
      </c>
    </row>
    <row r="59" spans="18:22" ht="13.5">
      <c r="R59" s="40" t="s">
        <v>124</v>
      </c>
      <c r="S59" s="41">
        <v>15.3</v>
      </c>
      <c r="T59" s="41">
        <v>5.9</v>
      </c>
      <c r="U59" s="41">
        <v>6.7</v>
      </c>
      <c r="V59" s="46">
        <v>1.16</v>
      </c>
    </row>
    <row r="60" spans="18:22" ht="13.5">
      <c r="R60" s="40" t="s">
        <v>125</v>
      </c>
      <c r="S60" s="41">
        <v>14.7</v>
      </c>
      <c r="T60" s="41">
        <v>5.7</v>
      </c>
      <c r="U60" s="41">
        <v>6.7</v>
      </c>
      <c r="V60" s="46">
        <v>1.16</v>
      </c>
    </row>
    <row r="61" spans="18:22" ht="13.5">
      <c r="R61" s="40" t="s">
        <v>126</v>
      </c>
      <c r="S61" s="41">
        <v>13.7</v>
      </c>
      <c r="T61" s="41">
        <v>6</v>
      </c>
      <c r="U61" s="41">
        <v>6.5</v>
      </c>
      <c r="V61" s="46">
        <v>1.22</v>
      </c>
    </row>
    <row r="62" spans="18:22" ht="13.5">
      <c r="R62" s="40" t="s">
        <v>127</v>
      </c>
      <c r="S62" s="41">
        <v>13.5</v>
      </c>
      <c r="T62" s="41">
        <v>5.9</v>
      </c>
      <c r="U62" s="41">
        <v>6.5</v>
      </c>
      <c r="V62" s="46">
        <v>1.28</v>
      </c>
    </row>
    <row r="63" spans="18:22" ht="13.5">
      <c r="R63" s="40" t="s">
        <v>128</v>
      </c>
      <c r="S63" s="41">
        <v>13.2</v>
      </c>
      <c r="T63" s="41">
        <v>5.9</v>
      </c>
      <c r="U63" s="41">
        <v>6.6</v>
      </c>
      <c r="V63" s="46">
        <v>1.39</v>
      </c>
    </row>
    <row r="64" spans="18:22" ht="13.5">
      <c r="R64" s="40" t="s">
        <v>129</v>
      </c>
      <c r="S64" s="41">
        <v>13.1</v>
      </c>
      <c r="T64" s="41">
        <v>6.1</v>
      </c>
      <c r="U64" s="41">
        <v>6.4</v>
      </c>
      <c r="V64" s="46">
        <v>1.45</v>
      </c>
    </row>
    <row r="65" spans="18:22" ht="13.5">
      <c r="R65" s="40" t="s">
        <v>130</v>
      </c>
      <c r="S65" s="41">
        <v>12.9</v>
      </c>
      <c r="T65" s="41">
        <v>6</v>
      </c>
      <c r="U65" s="41">
        <v>6.1</v>
      </c>
      <c r="V65" s="46">
        <v>1.37</v>
      </c>
    </row>
    <row r="66" spans="18:22" ht="13.5">
      <c r="R66" s="40" t="s">
        <v>131</v>
      </c>
      <c r="S66" s="41">
        <v>12.3</v>
      </c>
      <c r="T66" s="41">
        <v>6</v>
      </c>
      <c r="U66" s="41">
        <v>6</v>
      </c>
      <c r="V66" s="46">
        <v>1.28</v>
      </c>
    </row>
    <row r="67" spans="18:22" ht="13.5">
      <c r="R67" s="40" t="s">
        <v>132</v>
      </c>
      <c r="S67" s="41">
        <v>11.6</v>
      </c>
      <c r="T67" s="41">
        <v>5.9</v>
      </c>
      <c r="U67" s="41">
        <v>5.8</v>
      </c>
      <c r="V67" s="46">
        <v>1.27</v>
      </c>
    </row>
    <row r="68" spans="18:22" ht="13.5">
      <c r="R68" s="40" t="s">
        <v>133</v>
      </c>
      <c r="S68" s="41">
        <v>11.7</v>
      </c>
      <c r="T68" s="41">
        <v>6</v>
      </c>
      <c r="U68" s="41">
        <v>5.6</v>
      </c>
      <c r="V68" s="46">
        <v>1.23</v>
      </c>
    </row>
    <row r="69" spans="18:22" ht="13.5">
      <c r="R69" s="40" t="s">
        <v>134</v>
      </c>
      <c r="S69" s="41">
        <v>11.2</v>
      </c>
      <c r="T69" s="41">
        <v>6.3</v>
      </c>
      <c r="U69" s="41">
        <v>5.6</v>
      </c>
      <c r="V69" s="46">
        <v>1.16</v>
      </c>
    </row>
    <row r="70" spans="18:22" ht="13.5">
      <c r="R70" s="42" t="s">
        <v>135</v>
      </c>
      <c r="S70" s="41">
        <v>10.5</v>
      </c>
      <c r="T70" s="41">
        <v>6.3</v>
      </c>
      <c r="U70" s="41">
        <v>5.6</v>
      </c>
      <c r="V70" s="46">
        <v>1.18</v>
      </c>
    </row>
    <row r="71" spans="18:22" ht="13.5">
      <c r="R71" s="42" t="s">
        <v>136</v>
      </c>
      <c r="S71" s="41">
        <v>10.1</v>
      </c>
      <c r="T71" s="41">
        <v>6.4</v>
      </c>
      <c r="U71" s="41">
        <v>5.7</v>
      </c>
      <c r="V71" s="46">
        <v>1.21</v>
      </c>
    </row>
    <row r="72" spans="18:22" ht="13.5">
      <c r="R72" s="42" t="s">
        <v>137</v>
      </c>
      <c r="S72" s="41">
        <v>10.2</v>
      </c>
      <c r="T72" s="41">
        <v>6.5</v>
      </c>
      <c r="U72" s="41">
        <v>5.8</v>
      </c>
      <c r="V72" s="46">
        <v>1.25</v>
      </c>
    </row>
    <row r="73" spans="18:22" ht="13.5">
      <c r="R73" s="42" t="s">
        <v>138</v>
      </c>
      <c r="S73" s="41">
        <v>9.8</v>
      </c>
      <c r="T73" s="41">
        <v>6.7</v>
      </c>
      <c r="U73" s="41">
        <v>6</v>
      </c>
      <c r="V73" s="46">
        <v>1.36</v>
      </c>
    </row>
    <row r="74" spans="18:22" ht="13.5">
      <c r="R74" s="42" t="s">
        <v>139</v>
      </c>
      <c r="S74" s="41">
        <v>9.8</v>
      </c>
      <c r="T74" s="41">
        <v>6.8</v>
      </c>
      <c r="U74" s="41">
        <v>6.3</v>
      </c>
      <c r="V74" s="46">
        <v>1.44</v>
      </c>
    </row>
    <row r="75" spans="18:22" ht="13.5">
      <c r="R75" s="42" t="s">
        <v>140</v>
      </c>
      <c r="S75" s="41">
        <v>10.1</v>
      </c>
      <c r="T75" s="41">
        <v>6.9</v>
      </c>
      <c r="U75" s="41">
        <v>6.1</v>
      </c>
      <c r="V75" s="46">
        <v>1.47</v>
      </c>
    </row>
    <row r="76" spans="18:22" ht="13.5">
      <c r="R76" s="42" t="s">
        <v>141</v>
      </c>
      <c r="S76" s="40">
        <v>9.6</v>
      </c>
      <c r="T76" s="40">
        <v>7.2</v>
      </c>
      <c r="U76" s="40">
        <v>6.2</v>
      </c>
      <c r="V76" s="44">
        <v>1.55</v>
      </c>
    </row>
    <row r="77" spans="18:22" ht="13.5">
      <c r="R77" s="42" t="s">
        <v>142</v>
      </c>
      <c r="S77" s="40">
        <v>9.7</v>
      </c>
      <c r="T77" s="41">
        <v>7</v>
      </c>
      <c r="U77" s="40">
        <v>6.2</v>
      </c>
      <c r="V77" s="44">
        <v>1.56</v>
      </c>
    </row>
    <row r="78" spans="18:22" ht="13.5">
      <c r="R78" s="42" t="s">
        <v>143</v>
      </c>
      <c r="S78" s="40">
        <v>9.6</v>
      </c>
      <c r="T78" s="41">
        <v>7.1</v>
      </c>
      <c r="U78" s="40">
        <v>6.1</v>
      </c>
      <c r="V78" s="46">
        <v>1.7</v>
      </c>
    </row>
    <row r="79" spans="18:22" ht="13.5">
      <c r="R79" s="42" t="s">
        <v>144</v>
      </c>
      <c r="S79" s="40">
        <v>9.7</v>
      </c>
      <c r="T79" s="41">
        <v>7.3</v>
      </c>
      <c r="U79" s="40">
        <v>6.2</v>
      </c>
      <c r="V79" s="46">
        <v>1.82</v>
      </c>
    </row>
    <row r="80" spans="18:22" ht="13.5">
      <c r="R80" s="43" t="s">
        <v>145</v>
      </c>
      <c r="S80" s="44">
        <v>9.5</v>
      </c>
      <c r="T80" s="45">
        <v>7.7</v>
      </c>
      <c r="U80" s="49">
        <v>6</v>
      </c>
      <c r="V80" s="46">
        <v>1.87</v>
      </c>
    </row>
    <row r="81" spans="18:22" ht="13.5">
      <c r="R81" s="43" t="s">
        <v>146</v>
      </c>
      <c r="S81" s="44">
        <v>9.6</v>
      </c>
      <c r="T81" s="45">
        <v>7.6</v>
      </c>
      <c r="U81" s="49">
        <v>6.3</v>
      </c>
      <c r="V81" s="46">
        <v>1.99</v>
      </c>
    </row>
    <row r="82" spans="18:22" ht="13.5">
      <c r="R82" s="43" t="s">
        <v>18</v>
      </c>
      <c r="S82" s="44">
        <v>9.5</v>
      </c>
      <c r="T82" s="45">
        <v>7.8</v>
      </c>
      <c r="U82" s="49">
        <v>6.5</v>
      </c>
      <c r="V82" s="46">
        <v>2.14</v>
      </c>
    </row>
    <row r="83" spans="18:22" ht="13.5">
      <c r="R83" s="43" t="s">
        <v>307</v>
      </c>
      <c r="S83" s="44">
        <v>9.5</v>
      </c>
      <c r="T83" s="45">
        <v>7.8</v>
      </c>
      <c r="U83" s="49">
        <v>6.1</v>
      </c>
      <c r="V83" s="46">
        <v>2.14</v>
      </c>
    </row>
    <row r="84" spans="18:22" ht="13.5">
      <c r="R84" s="43" t="s">
        <v>319</v>
      </c>
      <c r="S84" s="44">
        <v>9.1</v>
      </c>
      <c r="T84" s="45">
        <v>8</v>
      </c>
      <c r="U84" s="49">
        <v>5.9</v>
      </c>
      <c r="V84" s="46">
        <v>2.17</v>
      </c>
    </row>
    <row r="85" spans="18:22" ht="13.5">
      <c r="R85" s="43" t="s">
        <v>339</v>
      </c>
      <c r="S85" s="45">
        <v>9</v>
      </c>
      <c r="T85" s="45">
        <v>8</v>
      </c>
      <c r="U85" s="49">
        <v>5.7</v>
      </c>
      <c r="V85" s="46">
        <v>2.06</v>
      </c>
    </row>
    <row r="86" spans="18:22" ht="13.5">
      <c r="R86" s="43" t="s">
        <v>370</v>
      </c>
      <c r="S86" s="307">
        <v>8.6</v>
      </c>
      <c r="T86" s="307">
        <v>8.5</v>
      </c>
      <c r="U86" s="307">
        <v>5.7</v>
      </c>
      <c r="V86" s="308">
        <v>2.01</v>
      </c>
    </row>
    <row r="87" spans="18:22" ht="13.5">
      <c r="R87" s="43" t="s">
        <v>412</v>
      </c>
      <c r="S87" s="307">
        <f>+C26</f>
        <v>8.8</v>
      </c>
      <c r="T87" s="307">
        <f>+E26</f>
        <v>8.6</v>
      </c>
      <c r="U87" s="307">
        <f>+M26</f>
        <v>5.8</v>
      </c>
      <c r="V87" s="308">
        <f>+O26</f>
        <v>1.96</v>
      </c>
    </row>
    <row r="88" spans="18:22" ht="13.5">
      <c r="R88" s="47" t="s">
        <v>391</v>
      </c>
      <c r="S88" s="48"/>
      <c r="T88" s="48"/>
      <c r="U88" s="48"/>
      <c r="V88" s="48"/>
    </row>
    <row r="89" ht="13.5">
      <c r="R89" t="s">
        <v>392</v>
      </c>
    </row>
    <row r="90" ht="13.5">
      <c r="R90" t="s">
        <v>393</v>
      </c>
    </row>
  </sheetData>
  <mergeCells count="8">
    <mergeCell ref="J3:K3"/>
    <mergeCell ref="L3:M3"/>
    <mergeCell ref="N3:O3"/>
    <mergeCell ref="A27:O27"/>
    <mergeCell ref="B3:C3"/>
    <mergeCell ref="D3:E3"/>
    <mergeCell ref="F3:G3"/>
    <mergeCell ref="H3:I3"/>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9" r:id="rId2"/>
  <headerFooter alignWithMargins="0">
    <oddFooter>&amp;C- 4 -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L41"/>
  <sheetViews>
    <sheetView view="pageBreakPreview" zoomScaleSheetLayoutView="100" workbookViewId="0" topLeftCell="A1">
      <selection activeCell="B1" sqref="B1"/>
    </sheetView>
  </sheetViews>
  <sheetFormatPr defaultColWidth="9.00390625" defaultRowHeight="13.5"/>
  <cols>
    <col min="1" max="1" width="2.625" style="105" customWidth="1"/>
    <col min="2" max="12" width="7.625" style="105" customWidth="1"/>
    <col min="13" max="16384" width="9.00390625" style="105" customWidth="1"/>
  </cols>
  <sheetData>
    <row r="1" ht="19.5" customHeight="1">
      <c r="A1" s="104" t="s">
        <v>199</v>
      </c>
    </row>
    <row r="2" ht="10.5" customHeight="1"/>
    <row r="3" spans="1:12" ht="19.5" customHeight="1">
      <c r="A3" s="164" t="s">
        <v>200</v>
      </c>
      <c r="B3" s="165"/>
      <c r="C3" s="165"/>
      <c r="D3" s="165"/>
      <c r="E3" s="165"/>
      <c r="F3" s="165"/>
      <c r="G3" s="165"/>
      <c r="H3" s="165"/>
      <c r="I3" s="165"/>
      <c r="J3" s="165"/>
      <c r="K3" s="165"/>
      <c r="L3" s="165"/>
    </row>
    <row r="4" spans="1:12" ht="19.5" customHeight="1">
      <c r="A4" s="469"/>
      <c r="B4" s="469"/>
      <c r="C4" s="469"/>
      <c r="D4" s="469"/>
      <c r="E4" s="469"/>
      <c r="F4" s="469"/>
      <c r="G4" s="469"/>
      <c r="H4" s="469"/>
      <c r="I4" s="469"/>
      <c r="J4" s="469"/>
      <c r="K4" s="469"/>
      <c r="L4" s="469"/>
    </row>
    <row r="5" spans="1:12" ht="19.5" customHeight="1">
      <c r="A5" s="469" t="s">
        <v>413</v>
      </c>
      <c r="B5" s="469"/>
      <c r="C5" s="469"/>
      <c r="D5" s="469"/>
      <c r="E5" s="469"/>
      <c r="F5" s="469"/>
      <c r="G5" s="469"/>
      <c r="H5" s="469"/>
      <c r="I5" s="469"/>
      <c r="J5" s="469"/>
      <c r="K5" s="469"/>
      <c r="L5" s="469"/>
    </row>
    <row r="6" spans="1:12" ht="19.5" customHeight="1">
      <c r="A6" s="165" t="s">
        <v>325</v>
      </c>
      <c r="B6" s="165"/>
      <c r="C6" s="165"/>
      <c r="D6" s="165"/>
      <c r="E6" s="165"/>
      <c r="F6" s="165"/>
      <c r="G6" s="165"/>
      <c r="H6" s="165"/>
      <c r="I6" s="165"/>
      <c r="J6" s="165"/>
      <c r="K6" s="165"/>
      <c r="L6" s="165"/>
    </row>
    <row r="7" spans="1:12" ht="19.5" customHeight="1">
      <c r="A7" s="165" t="s">
        <v>331</v>
      </c>
      <c r="B7" s="165"/>
      <c r="C7" s="165"/>
      <c r="D7" s="165"/>
      <c r="E7" s="165"/>
      <c r="F7" s="165"/>
      <c r="G7" s="165"/>
      <c r="H7" s="165"/>
      <c r="I7" s="165"/>
      <c r="J7" s="165"/>
      <c r="K7" s="165"/>
      <c r="L7" s="165"/>
    </row>
    <row r="8" spans="1:12" ht="19.5" customHeight="1">
      <c r="A8" s="165" t="s">
        <v>330</v>
      </c>
      <c r="B8" s="165"/>
      <c r="C8" s="165"/>
      <c r="D8" s="165"/>
      <c r="E8" s="165"/>
      <c r="F8" s="165"/>
      <c r="G8" s="165"/>
      <c r="H8" s="165"/>
      <c r="I8" s="165"/>
      <c r="J8" s="165"/>
      <c r="K8" s="165"/>
      <c r="L8" s="165"/>
    </row>
    <row r="9" spans="1:12" ht="19.5" customHeight="1">
      <c r="A9" s="165" t="s">
        <v>418</v>
      </c>
      <c r="B9" s="165"/>
      <c r="C9" s="165"/>
      <c r="D9" s="165"/>
      <c r="E9" s="165"/>
      <c r="F9" s="165"/>
      <c r="G9" s="165"/>
      <c r="H9" s="165"/>
      <c r="I9" s="165"/>
      <c r="J9" s="165"/>
      <c r="K9" s="165"/>
      <c r="L9" s="165"/>
    </row>
    <row r="10" spans="1:12" ht="19.5" customHeight="1">
      <c r="A10" s="165" t="s">
        <v>429</v>
      </c>
      <c r="B10" s="165"/>
      <c r="C10" s="165"/>
      <c r="D10" s="165"/>
      <c r="E10" s="165"/>
      <c r="F10" s="165"/>
      <c r="G10" s="165"/>
      <c r="H10" s="165"/>
      <c r="I10" s="165"/>
      <c r="J10" s="165"/>
      <c r="K10" s="165"/>
      <c r="L10" s="165"/>
    </row>
    <row r="11" spans="1:12" ht="19.5" customHeight="1">
      <c r="A11" s="165" t="s">
        <v>430</v>
      </c>
      <c r="B11" s="165"/>
      <c r="C11" s="165"/>
      <c r="D11" s="165"/>
      <c r="E11" s="165"/>
      <c r="F11" s="165"/>
      <c r="G11" s="165"/>
      <c r="H11" s="165"/>
      <c r="I11" s="165"/>
      <c r="J11" s="165"/>
      <c r="K11" s="165"/>
      <c r="L11" s="165"/>
    </row>
    <row r="12" spans="1:12" ht="19.5" customHeight="1">
      <c r="A12" s="469"/>
      <c r="B12" s="469"/>
      <c r="C12" s="469"/>
      <c r="D12" s="469"/>
      <c r="E12" s="469"/>
      <c r="F12" s="469"/>
      <c r="G12" s="469"/>
      <c r="H12" s="469"/>
      <c r="I12" s="469"/>
      <c r="J12" s="469"/>
      <c r="K12" s="469"/>
      <c r="L12" s="469"/>
    </row>
    <row r="13" spans="1:12" ht="10.5" customHeight="1">
      <c r="A13" s="165"/>
      <c r="B13" s="165"/>
      <c r="C13" s="165"/>
      <c r="D13" s="165"/>
      <c r="E13" s="165"/>
      <c r="F13" s="165"/>
      <c r="G13" s="165"/>
      <c r="H13" s="165"/>
      <c r="I13" s="165"/>
      <c r="J13" s="165"/>
      <c r="K13" s="165"/>
      <c r="L13" s="165"/>
    </row>
    <row r="14" ht="19.5" customHeight="1">
      <c r="A14" s="166" t="s">
        <v>201</v>
      </c>
    </row>
    <row r="15" ht="10.5" customHeight="1"/>
    <row r="16" spans="2:11" ht="19.5" customHeight="1">
      <c r="B16" s="478"/>
      <c r="C16" s="479"/>
      <c r="D16" s="484" t="s">
        <v>202</v>
      </c>
      <c r="E16" s="485"/>
      <c r="F16" s="485"/>
      <c r="G16" s="486"/>
      <c r="H16" s="460" t="s">
        <v>203</v>
      </c>
      <c r="I16" s="462"/>
      <c r="J16" s="482" t="s">
        <v>204</v>
      </c>
      <c r="K16" s="483"/>
    </row>
    <row r="17" spans="2:12" ht="19.5" customHeight="1">
      <c r="B17" s="480"/>
      <c r="C17" s="481"/>
      <c r="D17" s="99" t="s">
        <v>414</v>
      </c>
      <c r="E17" s="167" t="s">
        <v>369</v>
      </c>
      <c r="F17" s="167" t="s">
        <v>338</v>
      </c>
      <c r="G17" s="100" t="s">
        <v>415</v>
      </c>
      <c r="H17" s="376" t="s">
        <v>417</v>
      </c>
      <c r="I17" s="100" t="s">
        <v>371</v>
      </c>
      <c r="J17" s="99" t="s">
        <v>416</v>
      </c>
      <c r="K17" s="100" t="s">
        <v>415</v>
      </c>
      <c r="L17" s="168"/>
    </row>
    <row r="18" spans="2:11" ht="19.5" customHeight="1">
      <c r="B18" s="474" t="s">
        <v>205</v>
      </c>
      <c r="C18" s="475"/>
      <c r="D18" s="169">
        <f>SUM(D19:D24)</f>
        <v>32905</v>
      </c>
      <c r="E18" s="170">
        <v>31908</v>
      </c>
      <c r="F18" s="170">
        <v>33628</v>
      </c>
      <c r="G18" s="171">
        <v>36081</v>
      </c>
      <c r="H18" s="172">
        <f>D18-E18</f>
        <v>997</v>
      </c>
      <c r="I18" s="173">
        <f aca="true" t="shared" si="0" ref="H18:I24">E18-F18</f>
        <v>-1720</v>
      </c>
      <c r="J18" s="174">
        <v>100</v>
      </c>
      <c r="K18" s="175">
        <v>100</v>
      </c>
    </row>
    <row r="19" spans="2:11" ht="19.5" customHeight="1">
      <c r="B19" s="476" t="s">
        <v>5</v>
      </c>
      <c r="C19" s="477"/>
      <c r="D19" s="314">
        <v>479</v>
      </c>
      <c r="E19" s="374">
        <v>509</v>
      </c>
      <c r="F19" s="374">
        <v>543</v>
      </c>
      <c r="G19" s="316">
        <v>436</v>
      </c>
      <c r="H19" s="176">
        <f>D19-E19</f>
        <v>-30</v>
      </c>
      <c r="I19" s="177">
        <f t="shared" si="0"/>
        <v>-34</v>
      </c>
      <c r="J19" s="178">
        <f aca="true" t="shared" si="1" ref="J19:J24">D19/$D$18*100</f>
        <v>1.4557058197842274</v>
      </c>
      <c r="K19" s="179">
        <f aca="true" t="shared" si="2" ref="K19:K24">G19/$G$18*100</f>
        <v>1.2083922285967683</v>
      </c>
    </row>
    <row r="20" spans="2:11" ht="19.5" customHeight="1">
      <c r="B20" s="470" t="s">
        <v>0</v>
      </c>
      <c r="C20" s="471"/>
      <c r="D20" s="314">
        <v>3951</v>
      </c>
      <c r="E20" s="374">
        <v>3902</v>
      </c>
      <c r="F20" s="374">
        <v>4155</v>
      </c>
      <c r="G20" s="316">
        <v>5577</v>
      </c>
      <c r="H20" s="176">
        <f>D20-E20</f>
        <v>49</v>
      </c>
      <c r="I20" s="177">
        <f t="shared" si="0"/>
        <v>-253</v>
      </c>
      <c r="J20" s="178">
        <f t="shared" si="1"/>
        <v>12.007293724358</v>
      </c>
      <c r="K20" s="179">
        <f t="shared" si="2"/>
        <v>15.456888667165543</v>
      </c>
    </row>
    <row r="21" spans="2:11" ht="19.5" customHeight="1">
      <c r="B21" s="470" t="s">
        <v>1</v>
      </c>
      <c r="C21" s="471"/>
      <c r="D21" s="314">
        <v>10470</v>
      </c>
      <c r="E21" s="374">
        <v>10609</v>
      </c>
      <c r="F21" s="374">
        <v>11701</v>
      </c>
      <c r="G21" s="316">
        <v>15491</v>
      </c>
      <c r="H21" s="176">
        <f>D21-E21</f>
        <v>-139</v>
      </c>
      <c r="I21" s="177">
        <f t="shared" si="0"/>
        <v>-1092</v>
      </c>
      <c r="J21" s="178">
        <f t="shared" si="1"/>
        <v>31.818872511776323</v>
      </c>
      <c r="K21" s="179">
        <f t="shared" si="2"/>
        <v>42.933954158698484</v>
      </c>
    </row>
    <row r="22" spans="2:11" ht="19.5" customHeight="1">
      <c r="B22" s="470" t="s">
        <v>2</v>
      </c>
      <c r="C22" s="471"/>
      <c r="D22" s="314">
        <v>12633</v>
      </c>
      <c r="E22" s="374">
        <v>12162</v>
      </c>
      <c r="F22" s="374">
        <v>12499</v>
      </c>
      <c r="G22" s="316">
        <v>11326</v>
      </c>
      <c r="H22" s="176">
        <f>D22-E22</f>
        <v>471</v>
      </c>
      <c r="I22" s="177">
        <f t="shared" si="0"/>
        <v>-337</v>
      </c>
      <c r="J22" s="178">
        <f t="shared" si="1"/>
        <v>38.3923415894241</v>
      </c>
      <c r="K22" s="179">
        <f t="shared" si="2"/>
        <v>31.390482525428897</v>
      </c>
    </row>
    <row r="23" spans="2:11" ht="19.5" customHeight="1">
      <c r="B23" s="470" t="s">
        <v>3</v>
      </c>
      <c r="C23" s="471"/>
      <c r="D23" s="314">
        <v>4805</v>
      </c>
      <c r="E23" s="374">
        <v>4204</v>
      </c>
      <c r="F23" s="374">
        <v>4216</v>
      </c>
      <c r="G23" s="316">
        <v>2928</v>
      </c>
      <c r="H23" s="176">
        <f t="shared" si="0"/>
        <v>601</v>
      </c>
      <c r="I23" s="177">
        <f t="shared" si="0"/>
        <v>-12</v>
      </c>
      <c r="J23" s="178">
        <f t="shared" si="1"/>
        <v>14.602643975079774</v>
      </c>
      <c r="K23" s="179">
        <f t="shared" si="2"/>
        <v>8.115074415897563</v>
      </c>
    </row>
    <row r="24" spans="2:11" ht="19.5" customHeight="1">
      <c r="B24" s="472" t="s">
        <v>4</v>
      </c>
      <c r="C24" s="473"/>
      <c r="D24" s="315">
        <v>567</v>
      </c>
      <c r="E24" s="375">
        <v>522</v>
      </c>
      <c r="F24" s="375">
        <v>514</v>
      </c>
      <c r="G24" s="317">
        <v>320</v>
      </c>
      <c r="H24" s="180">
        <f t="shared" si="0"/>
        <v>45</v>
      </c>
      <c r="I24" s="181">
        <f t="shared" si="0"/>
        <v>8</v>
      </c>
      <c r="J24" s="182">
        <f t="shared" si="1"/>
        <v>1.7231423795775718</v>
      </c>
      <c r="K24" s="183">
        <f t="shared" si="2"/>
        <v>0.886893378786619</v>
      </c>
    </row>
    <row r="25" spans="1:7" ht="19.5" customHeight="1">
      <c r="A25" s="105" t="s">
        <v>206</v>
      </c>
      <c r="G25" s="184"/>
    </row>
    <row r="26" ht="19.5" customHeight="1"/>
    <row r="27" ht="19.5" customHeight="1">
      <c r="A27" s="164" t="s">
        <v>207</v>
      </c>
    </row>
    <row r="28" spans="1:12" ht="19.5" customHeight="1">
      <c r="A28" s="469"/>
      <c r="B28" s="469"/>
      <c r="C28" s="469"/>
      <c r="D28" s="469"/>
      <c r="E28" s="469"/>
      <c r="F28" s="469"/>
      <c r="G28" s="469"/>
      <c r="H28" s="469"/>
      <c r="I28" s="469"/>
      <c r="J28" s="469"/>
      <c r="K28" s="469"/>
      <c r="L28" s="469"/>
    </row>
    <row r="29" spans="1:12" ht="19.5" customHeight="1">
      <c r="A29" s="469" t="s">
        <v>431</v>
      </c>
      <c r="B29" s="469"/>
      <c r="C29" s="469"/>
      <c r="D29" s="469"/>
      <c r="E29" s="469"/>
      <c r="F29" s="469"/>
      <c r="G29" s="469"/>
      <c r="H29" s="469"/>
      <c r="I29" s="469"/>
      <c r="J29" s="469"/>
      <c r="K29" s="469"/>
      <c r="L29" s="469"/>
    </row>
    <row r="30" spans="1:12" ht="19.5" customHeight="1">
      <c r="A30" s="165" t="s">
        <v>332</v>
      </c>
      <c r="B30" s="165"/>
      <c r="C30" s="165"/>
      <c r="D30" s="165"/>
      <c r="E30" s="165"/>
      <c r="F30" s="165"/>
      <c r="G30" s="165"/>
      <c r="H30" s="165"/>
      <c r="I30" s="165"/>
      <c r="J30" s="165"/>
      <c r="K30" s="165"/>
      <c r="L30" s="165"/>
    </row>
    <row r="31" spans="1:12" ht="19.5" customHeight="1">
      <c r="A31" s="469"/>
      <c r="B31" s="469"/>
      <c r="C31" s="469"/>
      <c r="D31" s="469"/>
      <c r="E31" s="469"/>
      <c r="F31" s="469"/>
      <c r="G31" s="469"/>
      <c r="H31" s="469"/>
      <c r="I31" s="469"/>
      <c r="J31" s="469"/>
      <c r="K31" s="469"/>
      <c r="L31" s="469"/>
    </row>
    <row r="32" spans="1:12" ht="10.5" customHeight="1">
      <c r="A32" s="165"/>
      <c r="B32" s="165"/>
      <c r="C32" s="165"/>
      <c r="D32" s="165"/>
      <c r="E32" s="165"/>
      <c r="F32" s="165"/>
      <c r="G32" s="165"/>
      <c r="H32" s="165"/>
      <c r="I32" s="165"/>
      <c r="J32" s="165"/>
      <c r="K32" s="165"/>
      <c r="L32" s="165"/>
    </row>
    <row r="33" spans="1:12" ht="19.5" customHeight="1">
      <c r="A33" s="166" t="s">
        <v>208</v>
      </c>
      <c r="B33" s="165"/>
      <c r="C33" s="165"/>
      <c r="D33" s="165"/>
      <c r="E33" s="165"/>
      <c r="F33" s="165"/>
      <c r="G33" s="165"/>
      <c r="H33" s="165"/>
      <c r="I33" s="165"/>
      <c r="J33" s="165"/>
      <c r="K33" s="165"/>
      <c r="L33" s="165"/>
    </row>
    <row r="34" ht="10.5" customHeight="1"/>
    <row r="35" spans="2:12" ht="19.5" customHeight="1">
      <c r="B35" s="185"/>
      <c r="C35" s="186" t="s">
        <v>209</v>
      </c>
      <c r="D35" s="187" t="s">
        <v>6</v>
      </c>
      <c r="E35" s="187" t="s">
        <v>7</v>
      </c>
      <c r="F35" s="187" t="s">
        <v>8</v>
      </c>
      <c r="G35" s="187" t="s">
        <v>9</v>
      </c>
      <c r="H35" s="187" t="s">
        <v>10</v>
      </c>
      <c r="I35" s="187" t="s">
        <v>340</v>
      </c>
      <c r="J35" s="187" t="s">
        <v>40</v>
      </c>
      <c r="K35" s="188" t="s">
        <v>41</v>
      </c>
      <c r="L35" s="189" t="s">
        <v>42</v>
      </c>
    </row>
    <row r="36" spans="2:12" ht="19.5" customHeight="1">
      <c r="B36" s="190" t="s">
        <v>210</v>
      </c>
      <c r="C36" s="191">
        <v>2.11</v>
      </c>
      <c r="D36" s="192">
        <v>2.21</v>
      </c>
      <c r="E36" s="192">
        <v>2.12</v>
      </c>
      <c r="F36" s="192">
        <v>2.02</v>
      </c>
      <c r="G36" s="192">
        <v>1.8</v>
      </c>
      <c r="H36" s="192">
        <v>1.85</v>
      </c>
      <c r="I36" s="192">
        <v>1.6</v>
      </c>
      <c r="J36" s="192">
        <v>1.48</v>
      </c>
      <c r="K36" s="193">
        <v>1.46</v>
      </c>
      <c r="L36" s="194">
        <v>1.42</v>
      </c>
    </row>
    <row r="37" spans="2:12" ht="19.5" customHeight="1">
      <c r="B37" s="195" t="s">
        <v>211</v>
      </c>
      <c r="C37" s="196">
        <v>2</v>
      </c>
      <c r="D37" s="197">
        <v>2.14</v>
      </c>
      <c r="E37" s="197">
        <v>2.13</v>
      </c>
      <c r="F37" s="197">
        <v>1.91</v>
      </c>
      <c r="G37" s="197">
        <v>1.75</v>
      </c>
      <c r="H37" s="197">
        <v>1.76</v>
      </c>
      <c r="I37" s="197">
        <v>1.54</v>
      </c>
      <c r="J37" s="197">
        <v>1.42</v>
      </c>
      <c r="K37" s="198">
        <v>1.43</v>
      </c>
      <c r="L37" s="199">
        <v>1.39</v>
      </c>
    </row>
    <row r="38" ht="7.5" customHeight="1"/>
    <row r="39" spans="2:12" ht="19.5" customHeight="1">
      <c r="B39" s="186" t="s">
        <v>308</v>
      </c>
      <c r="C39" s="187" t="s">
        <v>309</v>
      </c>
      <c r="D39" s="187" t="s">
        <v>190</v>
      </c>
      <c r="E39" s="187" t="s">
        <v>189</v>
      </c>
      <c r="F39" s="187" t="s">
        <v>320</v>
      </c>
      <c r="G39" s="187" t="s">
        <v>318</v>
      </c>
      <c r="H39" s="318" t="s">
        <v>337</v>
      </c>
      <c r="I39" s="188" t="s">
        <v>368</v>
      </c>
      <c r="J39" s="189" t="s">
        <v>411</v>
      </c>
      <c r="K39" s="319"/>
      <c r="L39" s="260"/>
    </row>
    <row r="40" spans="2:12" ht="19.5" customHeight="1">
      <c r="B40" s="191">
        <v>1.42</v>
      </c>
      <c r="C40" s="192">
        <v>1.39</v>
      </c>
      <c r="D40" s="192">
        <v>1.47</v>
      </c>
      <c r="E40" s="192">
        <v>1.4</v>
      </c>
      <c r="F40" s="192">
        <v>1.41</v>
      </c>
      <c r="G40" s="192">
        <v>1.37</v>
      </c>
      <c r="H40" s="295">
        <v>1.37</v>
      </c>
      <c r="I40" s="193">
        <v>1.39</v>
      </c>
      <c r="J40" s="390">
        <v>1.39</v>
      </c>
      <c r="K40" s="320"/>
      <c r="L40" s="260"/>
    </row>
    <row r="41" spans="2:12" ht="19.5" customHeight="1">
      <c r="B41" s="196">
        <v>1.38</v>
      </c>
      <c r="C41" s="197">
        <v>1.34</v>
      </c>
      <c r="D41" s="197">
        <v>1.36</v>
      </c>
      <c r="E41" s="197">
        <v>1.33</v>
      </c>
      <c r="F41" s="197">
        <v>1.32</v>
      </c>
      <c r="G41" s="197">
        <v>1.29</v>
      </c>
      <c r="H41" s="113">
        <v>1.29</v>
      </c>
      <c r="I41" s="198">
        <v>1.26</v>
      </c>
      <c r="J41" s="391">
        <v>1.32</v>
      </c>
      <c r="K41" s="320"/>
      <c r="L41" s="260"/>
    </row>
  </sheetData>
  <mergeCells count="17">
    <mergeCell ref="A4:L4"/>
    <mergeCell ref="A5:L5"/>
    <mergeCell ref="B16:C17"/>
    <mergeCell ref="H16:I16"/>
    <mergeCell ref="J16:K16"/>
    <mergeCell ref="A12:L12"/>
    <mergeCell ref="D16:G16"/>
    <mergeCell ref="B18:C18"/>
    <mergeCell ref="B19:C19"/>
    <mergeCell ref="B20:C20"/>
    <mergeCell ref="B21:C21"/>
    <mergeCell ref="A29:L29"/>
    <mergeCell ref="A31:L31"/>
    <mergeCell ref="B22:C22"/>
    <mergeCell ref="B23:C23"/>
    <mergeCell ref="B24:C24"/>
    <mergeCell ref="A28:L2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44"/>
  <sheetViews>
    <sheetView view="pageBreakPreview" zoomScaleSheetLayoutView="100" workbookViewId="0" topLeftCell="A1">
      <selection activeCell="B1" sqref="B1"/>
    </sheetView>
  </sheetViews>
  <sheetFormatPr defaultColWidth="9.00390625" defaultRowHeight="13.5"/>
  <cols>
    <col min="1" max="1" width="2.625" style="0" customWidth="1"/>
    <col min="2" max="8" width="10.625" style="0" customWidth="1"/>
    <col min="9" max="9" width="10.125" style="0" customWidth="1"/>
  </cols>
  <sheetData>
    <row r="1" spans="1:17" ht="17.25">
      <c r="A1" s="2" t="s">
        <v>212</v>
      </c>
      <c r="B1" s="4"/>
      <c r="C1" s="4"/>
      <c r="D1" s="4"/>
      <c r="E1" s="4"/>
      <c r="F1" s="4"/>
      <c r="G1" s="4"/>
      <c r="H1" s="4"/>
      <c r="I1" s="4"/>
      <c r="J1" s="4"/>
      <c r="K1" s="4"/>
      <c r="L1" s="4"/>
      <c r="M1" s="4"/>
      <c r="N1" s="4"/>
      <c r="O1" s="4"/>
      <c r="P1" s="4"/>
      <c r="Q1" s="4"/>
    </row>
    <row r="2" spans="1:17" ht="10.5" customHeight="1">
      <c r="A2" s="4"/>
      <c r="B2" s="4"/>
      <c r="C2" s="4"/>
      <c r="D2" s="4"/>
      <c r="E2" s="4"/>
      <c r="F2" s="4"/>
      <c r="G2" s="4"/>
      <c r="H2" s="4"/>
      <c r="I2" s="4"/>
      <c r="J2" s="4"/>
      <c r="K2" s="4"/>
      <c r="L2" s="4"/>
      <c r="M2" s="4"/>
      <c r="N2" s="4"/>
      <c r="O2" s="4"/>
      <c r="P2" s="4"/>
      <c r="Q2" s="4"/>
    </row>
    <row r="3" spans="1:17" ht="19.5" customHeight="1">
      <c r="A3" s="3" t="s">
        <v>213</v>
      </c>
      <c r="B3" s="4"/>
      <c r="C3" s="4"/>
      <c r="D3" s="4"/>
      <c r="E3" s="4"/>
      <c r="F3" s="4"/>
      <c r="G3" s="4"/>
      <c r="H3" s="4"/>
      <c r="I3" s="4"/>
      <c r="J3" s="4"/>
      <c r="K3" s="4"/>
      <c r="L3" s="4"/>
      <c r="M3" s="4"/>
      <c r="N3" s="4"/>
      <c r="O3" s="4"/>
      <c r="P3" s="4"/>
      <c r="Q3" s="4"/>
    </row>
    <row r="4" spans="1:17" ht="10.5" customHeight="1">
      <c r="A4" s="4"/>
      <c r="B4" s="4"/>
      <c r="C4" s="4"/>
      <c r="D4" s="4"/>
      <c r="E4" s="4"/>
      <c r="F4" s="4"/>
      <c r="G4" s="4"/>
      <c r="H4" s="4"/>
      <c r="I4" s="4"/>
      <c r="J4" s="4"/>
      <c r="K4" s="4"/>
      <c r="L4" s="4"/>
      <c r="M4" s="4"/>
      <c r="N4" s="4"/>
      <c r="O4" s="4"/>
      <c r="P4" s="4"/>
      <c r="Q4" s="4"/>
    </row>
    <row r="5" spans="1:17" ht="19.5" customHeight="1">
      <c r="A5" s="487" t="s">
        <v>489</v>
      </c>
      <c r="B5" s="487"/>
      <c r="C5" s="487"/>
      <c r="D5" s="487"/>
      <c r="E5" s="487"/>
      <c r="F5" s="487"/>
      <c r="G5" s="487"/>
      <c r="H5" s="487"/>
      <c r="I5" s="487"/>
      <c r="J5" s="4"/>
      <c r="K5" s="4"/>
      <c r="L5" s="4"/>
      <c r="M5" s="4"/>
      <c r="N5" s="4"/>
      <c r="O5" s="4"/>
      <c r="P5" s="4"/>
      <c r="Q5" s="4"/>
    </row>
    <row r="6" spans="1:17" ht="19.5" customHeight="1">
      <c r="A6" s="488" t="s">
        <v>333</v>
      </c>
      <c r="B6" s="488"/>
      <c r="C6" s="488"/>
      <c r="D6" s="488"/>
      <c r="E6" s="488"/>
      <c r="F6" s="488"/>
      <c r="G6" s="488"/>
      <c r="H6" s="488"/>
      <c r="I6" s="488"/>
      <c r="J6" s="4"/>
      <c r="K6" s="4"/>
      <c r="L6" s="4"/>
      <c r="M6" s="4"/>
      <c r="N6" s="4"/>
      <c r="O6" s="4"/>
      <c r="P6" s="4"/>
      <c r="Q6" s="4"/>
    </row>
    <row r="7" spans="1:17" ht="19.5" customHeight="1">
      <c r="A7" s="488" t="s">
        <v>380</v>
      </c>
      <c r="B7" s="488"/>
      <c r="C7" s="488"/>
      <c r="D7" s="488"/>
      <c r="E7" s="488"/>
      <c r="F7" s="488"/>
      <c r="G7" s="488"/>
      <c r="H7" s="488"/>
      <c r="I7" s="488"/>
      <c r="J7" s="4"/>
      <c r="K7" s="4"/>
      <c r="L7" s="4"/>
      <c r="M7" s="4"/>
      <c r="N7" s="4"/>
      <c r="O7" s="4"/>
      <c r="P7" s="4"/>
      <c r="Q7" s="4"/>
    </row>
    <row r="8" spans="1:17" ht="19.5" customHeight="1">
      <c r="A8" s="487" t="s">
        <v>469</v>
      </c>
      <c r="B8" s="487"/>
      <c r="C8" s="487"/>
      <c r="D8" s="487"/>
      <c r="E8" s="487"/>
      <c r="F8" s="487"/>
      <c r="G8" s="487"/>
      <c r="H8" s="487"/>
      <c r="I8" s="487"/>
      <c r="J8" s="4"/>
      <c r="K8" s="4"/>
      <c r="L8" s="4"/>
      <c r="M8" s="4"/>
      <c r="N8" s="4"/>
      <c r="O8" s="4"/>
      <c r="P8" s="4"/>
      <c r="Q8" s="4"/>
    </row>
    <row r="9" spans="1:17" ht="19.5" customHeight="1">
      <c r="A9" s="488" t="s">
        <v>335</v>
      </c>
      <c r="B9" s="488"/>
      <c r="C9" s="488"/>
      <c r="D9" s="488"/>
      <c r="E9" s="488"/>
      <c r="F9" s="488"/>
      <c r="G9" s="488"/>
      <c r="H9" s="488"/>
      <c r="I9" s="488"/>
      <c r="J9" s="4"/>
      <c r="K9" s="4"/>
      <c r="L9" s="4"/>
      <c r="M9" s="4"/>
      <c r="N9" s="4"/>
      <c r="O9" s="4"/>
      <c r="P9" s="4"/>
      <c r="Q9" s="4"/>
    </row>
    <row r="10" spans="1:17" ht="19.5" customHeight="1">
      <c r="A10" s="4" t="s">
        <v>381</v>
      </c>
      <c r="B10" s="55"/>
      <c r="C10" s="55"/>
      <c r="D10" s="55"/>
      <c r="E10" s="55"/>
      <c r="F10" s="55"/>
      <c r="G10" s="55"/>
      <c r="H10" s="55"/>
      <c r="I10" s="55"/>
      <c r="J10" s="4"/>
      <c r="K10" s="4"/>
      <c r="L10" s="4"/>
      <c r="M10" s="4"/>
      <c r="N10" s="4"/>
      <c r="O10" s="4"/>
      <c r="P10" s="4"/>
      <c r="Q10" s="4"/>
    </row>
    <row r="11" spans="1:17" ht="19.5" customHeight="1">
      <c r="A11" s="1"/>
      <c r="B11" s="1"/>
      <c r="C11" s="1"/>
      <c r="D11" s="1"/>
      <c r="E11" s="1"/>
      <c r="F11" s="1"/>
      <c r="G11" s="1"/>
      <c r="H11" s="1"/>
      <c r="I11" s="1"/>
      <c r="J11" s="1"/>
      <c r="K11" s="1"/>
      <c r="L11" s="1"/>
      <c r="M11" s="1"/>
      <c r="N11" s="1"/>
      <c r="O11" s="1"/>
      <c r="P11" s="1"/>
      <c r="Q11" s="1"/>
    </row>
    <row r="12" spans="1:17" ht="19.5" customHeight="1">
      <c r="A12" s="5" t="s">
        <v>214</v>
      </c>
      <c r="B12" s="1"/>
      <c r="C12" s="1"/>
      <c r="D12" s="1"/>
      <c r="E12" s="1"/>
      <c r="F12" s="1"/>
      <c r="G12" s="1"/>
      <c r="H12" s="1"/>
      <c r="I12" s="1"/>
      <c r="J12" s="1"/>
      <c r="K12" s="1"/>
      <c r="L12" s="1"/>
      <c r="M12" s="1"/>
      <c r="N12" s="1"/>
      <c r="O12" s="1"/>
      <c r="P12" s="1"/>
      <c r="Q12" s="1"/>
    </row>
    <row r="13" spans="1:17" ht="10.5" customHeight="1">
      <c r="A13" s="5"/>
      <c r="B13" s="1"/>
      <c r="C13" s="1"/>
      <c r="D13" s="1"/>
      <c r="E13" s="1"/>
      <c r="F13" s="1"/>
      <c r="G13" s="1"/>
      <c r="H13" s="1"/>
      <c r="I13" s="1"/>
      <c r="J13" s="1"/>
      <c r="K13" s="1"/>
      <c r="L13" s="1"/>
      <c r="M13" s="1"/>
      <c r="N13" s="1"/>
      <c r="O13" s="1"/>
      <c r="P13" s="1"/>
      <c r="Q13" s="1"/>
    </row>
    <row r="14" spans="2:17" ht="19.5" customHeight="1">
      <c r="B14" s="51"/>
      <c r="C14" s="466" t="s">
        <v>210</v>
      </c>
      <c r="D14" s="467"/>
      <c r="E14" s="466" t="s">
        <v>215</v>
      </c>
      <c r="F14" s="467"/>
      <c r="L14" s="1"/>
      <c r="M14" s="1"/>
      <c r="N14" s="1"/>
      <c r="O14" s="1"/>
      <c r="P14" s="1"/>
      <c r="Q14" s="1"/>
    </row>
    <row r="15" spans="2:17" ht="19.5" customHeight="1">
      <c r="B15" s="52"/>
      <c r="C15" s="80" t="s">
        <v>216</v>
      </c>
      <c r="D15" s="81" t="s">
        <v>94</v>
      </c>
      <c r="E15" s="80" t="s">
        <v>216</v>
      </c>
      <c r="F15" s="81" t="s">
        <v>94</v>
      </c>
      <c r="L15" s="30"/>
      <c r="M15" s="30"/>
      <c r="N15" s="30"/>
      <c r="O15" s="30"/>
      <c r="P15" s="30"/>
      <c r="Q15" s="30"/>
    </row>
    <row r="16" spans="2:17" ht="19.5" customHeight="1">
      <c r="B16" s="53" t="s">
        <v>217</v>
      </c>
      <c r="C16" s="82">
        <v>19741</v>
      </c>
      <c r="D16" s="83">
        <v>7.4</v>
      </c>
      <c r="E16" s="82">
        <v>693523</v>
      </c>
      <c r="F16" s="83">
        <v>7.8</v>
      </c>
      <c r="L16" s="1"/>
      <c r="M16" s="1"/>
      <c r="N16" s="1"/>
      <c r="O16" s="1"/>
      <c r="P16" s="1"/>
      <c r="Q16" s="1"/>
    </row>
    <row r="17" spans="2:17" ht="19.5" customHeight="1">
      <c r="B17" s="54">
        <v>35</v>
      </c>
      <c r="C17" s="84">
        <v>19935</v>
      </c>
      <c r="D17" s="85">
        <v>7.2</v>
      </c>
      <c r="E17" s="84">
        <v>706599</v>
      </c>
      <c r="F17" s="85">
        <v>7.6</v>
      </c>
      <c r="L17" s="1"/>
      <c r="M17" s="1"/>
      <c r="N17" s="1"/>
      <c r="O17" s="1"/>
      <c r="P17" s="1"/>
      <c r="Q17" s="1"/>
    </row>
    <row r="18" spans="2:17" ht="19.5" customHeight="1">
      <c r="B18" s="54">
        <v>40</v>
      </c>
      <c r="C18" s="84">
        <v>19966</v>
      </c>
      <c r="D18" s="85">
        <v>6.9</v>
      </c>
      <c r="E18" s="84">
        <v>700438</v>
      </c>
      <c r="F18" s="85">
        <v>7.1</v>
      </c>
      <c r="L18" s="1"/>
      <c r="M18" s="1"/>
      <c r="N18" s="1"/>
      <c r="O18" s="1"/>
      <c r="P18" s="1"/>
      <c r="Q18" s="1"/>
    </row>
    <row r="19" spans="2:17" ht="19.5" customHeight="1">
      <c r="B19" s="54">
        <v>45</v>
      </c>
      <c r="C19" s="84">
        <v>20302</v>
      </c>
      <c r="D19" s="85">
        <v>6.5</v>
      </c>
      <c r="E19" s="84">
        <v>712962</v>
      </c>
      <c r="F19" s="85">
        <v>6.9</v>
      </c>
      <c r="L19" s="1"/>
      <c r="M19" s="1"/>
      <c r="N19" s="1"/>
      <c r="O19" s="1"/>
      <c r="P19" s="1"/>
      <c r="Q19" s="1"/>
    </row>
    <row r="20" spans="2:17" ht="19.5" customHeight="1">
      <c r="B20" s="54">
        <v>50</v>
      </c>
      <c r="C20" s="84">
        <v>19788</v>
      </c>
      <c r="D20" s="85">
        <v>6</v>
      </c>
      <c r="E20" s="84">
        <v>702275</v>
      </c>
      <c r="F20" s="85">
        <v>6.3</v>
      </c>
      <c r="L20" s="1"/>
      <c r="M20" s="1"/>
      <c r="N20" s="1"/>
      <c r="O20" s="1"/>
      <c r="P20" s="1"/>
      <c r="Q20" s="1"/>
    </row>
    <row r="21" spans="2:17" ht="19.5" customHeight="1">
      <c r="B21" s="54">
        <v>55</v>
      </c>
      <c r="C21" s="84">
        <v>20550</v>
      </c>
      <c r="D21" s="85">
        <v>6</v>
      </c>
      <c r="E21" s="84">
        <v>722801</v>
      </c>
      <c r="F21" s="85">
        <v>6.2</v>
      </c>
      <c r="L21" s="1"/>
      <c r="M21" s="1"/>
      <c r="N21" s="1"/>
      <c r="O21" s="1"/>
      <c r="P21" s="1"/>
      <c r="Q21" s="1"/>
    </row>
    <row r="22" spans="2:17" ht="19.5" customHeight="1">
      <c r="B22" s="54">
        <v>60</v>
      </c>
      <c r="C22" s="84">
        <v>21415</v>
      </c>
      <c r="D22" s="85">
        <v>6</v>
      </c>
      <c r="E22" s="84">
        <v>752283</v>
      </c>
      <c r="F22" s="85">
        <v>6.3</v>
      </c>
      <c r="L22" s="1"/>
      <c r="M22" s="1"/>
      <c r="N22" s="1"/>
      <c r="O22" s="1"/>
      <c r="P22" s="1"/>
      <c r="Q22" s="1"/>
    </row>
    <row r="23" spans="2:17" ht="19.5" customHeight="1">
      <c r="B23" s="53" t="s">
        <v>89</v>
      </c>
      <c r="C23" s="84">
        <v>22769</v>
      </c>
      <c r="D23" s="85">
        <v>6.3</v>
      </c>
      <c r="E23" s="84">
        <v>788594</v>
      </c>
      <c r="F23" s="85">
        <v>6.4</v>
      </c>
      <c r="L23" s="1"/>
      <c r="M23" s="1"/>
      <c r="N23" s="1"/>
      <c r="O23" s="1"/>
      <c r="P23" s="1"/>
      <c r="Q23" s="1"/>
    </row>
    <row r="24" spans="2:17" ht="19.5" customHeight="1">
      <c r="B24" s="54">
        <v>2</v>
      </c>
      <c r="C24" s="84">
        <v>23543</v>
      </c>
      <c r="D24" s="85">
        <v>6.4</v>
      </c>
      <c r="E24" s="84">
        <v>820305</v>
      </c>
      <c r="F24" s="85">
        <v>6.7</v>
      </c>
      <c r="L24" s="1"/>
      <c r="M24" s="1"/>
      <c r="N24" s="1"/>
      <c r="O24" s="1"/>
      <c r="P24" s="1"/>
      <c r="Q24" s="1"/>
    </row>
    <row r="25" spans="2:17" ht="19.5" customHeight="1">
      <c r="B25" s="54">
        <v>3</v>
      </c>
      <c r="C25" s="84">
        <v>23850</v>
      </c>
      <c r="D25" s="85">
        <v>6.5</v>
      </c>
      <c r="E25" s="84">
        <v>829797</v>
      </c>
      <c r="F25" s="85">
        <v>6.7</v>
      </c>
      <c r="L25" s="1"/>
      <c r="M25" s="1"/>
      <c r="N25" s="1"/>
      <c r="O25" s="1"/>
      <c r="P25" s="1"/>
      <c r="Q25" s="1"/>
    </row>
    <row r="26" spans="2:17" ht="19.5" customHeight="1">
      <c r="B26" s="54">
        <v>4</v>
      </c>
      <c r="C26" s="84">
        <v>24619</v>
      </c>
      <c r="D26" s="85">
        <v>6.7</v>
      </c>
      <c r="E26" s="84">
        <v>856643</v>
      </c>
      <c r="F26" s="85">
        <v>6.9</v>
      </c>
      <c r="L26" s="1"/>
      <c r="M26" s="1"/>
      <c r="N26" s="1"/>
      <c r="O26" s="1"/>
      <c r="P26" s="1"/>
      <c r="Q26" s="1"/>
    </row>
    <row r="27" spans="2:17" ht="19.5" customHeight="1">
      <c r="B27" s="54">
        <v>5</v>
      </c>
      <c r="C27" s="84">
        <v>25088</v>
      </c>
      <c r="D27" s="85">
        <v>6.8</v>
      </c>
      <c r="E27" s="84">
        <v>878532</v>
      </c>
      <c r="F27" s="85">
        <v>7.1</v>
      </c>
      <c r="L27" s="1"/>
      <c r="M27" s="1"/>
      <c r="N27" s="1"/>
      <c r="O27" s="1"/>
      <c r="P27" s="1"/>
      <c r="Q27" s="1"/>
    </row>
    <row r="28" spans="2:17" ht="19.5" customHeight="1">
      <c r="B28" s="54">
        <v>6</v>
      </c>
      <c r="C28" s="84">
        <v>25503</v>
      </c>
      <c r="D28" s="85">
        <v>6.9</v>
      </c>
      <c r="E28" s="84">
        <v>875933</v>
      </c>
      <c r="F28" s="85">
        <v>7.1</v>
      </c>
      <c r="L28" s="1"/>
      <c r="M28" s="1"/>
      <c r="N28" s="1"/>
      <c r="O28" s="1"/>
      <c r="P28" s="1"/>
      <c r="Q28" s="1"/>
    </row>
    <row r="29" spans="2:17" ht="19.5" customHeight="1">
      <c r="B29" s="54">
        <v>7</v>
      </c>
      <c r="C29" s="84">
        <v>26666</v>
      </c>
      <c r="D29" s="85">
        <v>7.2</v>
      </c>
      <c r="E29" s="84">
        <v>922139</v>
      </c>
      <c r="F29" s="85">
        <v>7.4</v>
      </c>
      <c r="L29" s="1"/>
      <c r="M29" s="1"/>
      <c r="N29" s="1"/>
      <c r="O29" s="1"/>
      <c r="P29" s="1"/>
      <c r="Q29" s="1"/>
    </row>
    <row r="30" spans="2:17" ht="19.5" customHeight="1">
      <c r="B30" s="54">
        <v>8</v>
      </c>
      <c r="C30" s="84">
        <v>26089</v>
      </c>
      <c r="D30" s="85">
        <v>7</v>
      </c>
      <c r="E30" s="84">
        <v>896211</v>
      </c>
      <c r="F30" s="85">
        <v>7.2</v>
      </c>
      <c r="L30" s="1"/>
      <c r="M30" s="1"/>
      <c r="N30" s="1"/>
      <c r="O30" s="1"/>
      <c r="P30" s="1"/>
      <c r="Q30" s="1"/>
    </row>
    <row r="31" spans="2:17" ht="19.5" customHeight="1">
      <c r="B31" s="54">
        <v>9</v>
      </c>
      <c r="C31" s="84">
        <v>26343</v>
      </c>
      <c r="D31" s="85">
        <v>7.1</v>
      </c>
      <c r="E31" s="84">
        <v>913402</v>
      </c>
      <c r="F31" s="85">
        <v>7.3</v>
      </c>
      <c r="L31" s="1"/>
      <c r="M31" s="1"/>
      <c r="N31" s="1"/>
      <c r="O31" s="1"/>
      <c r="P31" s="1"/>
      <c r="Q31" s="1"/>
    </row>
    <row r="32" spans="2:17" ht="19.5" customHeight="1">
      <c r="B32" s="54">
        <v>10</v>
      </c>
      <c r="C32" s="84">
        <v>27178</v>
      </c>
      <c r="D32" s="85">
        <v>7.3</v>
      </c>
      <c r="E32" s="84">
        <v>936484</v>
      </c>
      <c r="F32" s="85">
        <v>7.5</v>
      </c>
      <c r="L32" s="1"/>
      <c r="M32" s="1"/>
      <c r="N32" s="1"/>
      <c r="O32" s="1"/>
      <c r="P32" s="1"/>
      <c r="Q32" s="1"/>
    </row>
    <row r="33" spans="2:17" ht="19.5" customHeight="1">
      <c r="B33" s="54">
        <v>11</v>
      </c>
      <c r="C33" s="86">
        <v>28753</v>
      </c>
      <c r="D33" s="87">
        <v>7.7</v>
      </c>
      <c r="E33" s="86">
        <v>982020</v>
      </c>
      <c r="F33" s="87">
        <v>7.8</v>
      </c>
      <c r="L33" s="1"/>
      <c r="M33" s="1"/>
      <c r="N33" s="1"/>
      <c r="O33" s="1"/>
      <c r="P33" s="1"/>
      <c r="Q33" s="1"/>
    </row>
    <row r="34" spans="2:17" ht="19.5" customHeight="1">
      <c r="B34" s="54">
        <v>12</v>
      </c>
      <c r="C34" s="86">
        <v>28323</v>
      </c>
      <c r="D34" s="87">
        <v>7.6</v>
      </c>
      <c r="E34" s="86">
        <v>961653</v>
      </c>
      <c r="F34" s="87">
        <v>7.7</v>
      </c>
      <c r="L34" s="1"/>
      <c r="M34" s="1"/>
      <c r="N34" s="1"/>
      <c r="O34" s="1"/>
      <c r="P34" s="1"/>
      <c r="Q34" s="1"/>
    </row>
    <row r="35" spans="2:17" ht="19.5" customHeight="1">
      <c r="B35" s="54">
        <v>13</v>
      </c>
      <c r="C35" s="86">
        <v>28914</v>
      </c>
      <c r="D35" s="87">
        <v>7.8</v>
      </c>
      <c r="E35" s="86">
        <v>970313</v>
      </c>
      <c r="F35" s="87">
        <v>7.7</v>
      </c>
      <c r="L35" s="1"/>
      <c r="M35" s="1"/>
      <c r="N35" s="1"/>
      <c r="O35" s="1"/>
      <c r="P35" s="1"/>
      <c r="Q35" s="1"/>
    </row>
    <row r="36" spans="2:17" ht="19.5" customHeight="1">
      <c r="B36" s="54">
        <v>14</v>
      </c>
      <c r="C36" s="86">
        <v>28894</v>
      </c>
      <c r="D36" s="87">
        <v>7.8</v>
      </c>
      <c r="E36" s="86">
        <v>982379</v>
      </c>
      <c r="F36" s="87">
        <v>7.8</v>
      </c>
      <c r="L36" s="1"/>
      <c r="M36" s="1"/>
      <c r="N36" s="1"/>
      <c r="O36" s="1"/>
      <c r="P36" s="1"/>
      <c r="Q36" s="1"/>
    </row>
    <row r="37" spans="2:17" ht="19.5" customHeight="1">
      <c r="B37" s="54">
        <v>15</v>
      </c>
      <c r="C37" s="86">
        <v>29813</v>
      </c>
      <c r="D37" s="87">
        <v>8</v>
      </c>
      <c r="E37" s="86">
        <v>1014951</v>
      </c>
      <c r="F37" s="87">
        <v>8</v>
      </c>
      <c r="L37" s="1"/>
      <c r="M37" s="1"/>
      <c r="N37" s="1"/>
      <c r="O37" s="1"/>
      <c r="P37" s="1"/>
      <c r="Q37" s="1"/>
    </row>
    <row r="38" spans="2:17" ht="19.5" customHeight="1">
      <c r="B38" s="54">
        <v>16</v>
      </c>
      <c r="C38" s="321">
        <v>29809</v>
      </c>
      <c r="D38" s="87">
        <v>8</v>
      </c>
      <c r="E38" s="86">
        <v>1028602</v>
      </c>
      <c r="F38" s="322">
        <v>8.2</v>
      </c>
      <c r="L38" s="1"/>
      <c r="M38" s="1"/>
      <c r="N38" s="1"/>
      <c r="O38" s="1"/>
      <c r="P38" s="1"/>
      <c r="Q38" s="1"/>
    </row>
    <row r="39" spans="2:17" ht="19.5" customHeight="1">
      <c r="B39" s="54">
        <v>17</v>
      </c>
      <c r="C39" s="321">
        <v>31747</v>
      </c>
      <c r="D39" s="87">
        <v>8.5</v>
      </c>
      <c r="E39" s="86">
        <v>1083796</v>
      </c>
      <c r="F39" s="322">
        <v>8.6</v>
      </c>
      <c r="L39" s="1"/>
      <c r="M39" s="1"/>
      <c r="N39" s="1"/>
      <c r="O39" s="1"/>
      <c r="P39" s="1"/>
      <c r="Q39" s="1"/>
    </row>
    <row r="40" spans="2:17" ht="19.5" customHeight="1">
      <c r="B40" s="79">
        <v>18</v>
      </c>
      <c r="C40" s="323">
        <v>32001</v>
      </c>
      <c r="D40" s="324">
        <v>8.6</v>
      </c>
      <c r="E40" s="325">
        <v>1084450</v>
      </c>
      <c r="F40" s="326">
        <v>8.6</v>
      </c>
      <c r="L40" s="1"/>
      <c r="M40" s="1"/>
      <c r="N40" s="1"/>
      <c r="O40" s="1"/>
      <c r="P40" s="1"/>
      <c r="Q40" s="1"/>
    </row>
    <row r="41" spans="1:17" ht="19.5" customHeight="1">
      <c r="A41" s="488"/>
      <c r="B41" s="488"/>
      <c r="C41" s="488"/>
      <c r="D41" s="488"/>
      <c r="E41" s="488"/>
      <c r="F41" s="488"/>
      <c r="G41" s="488"/>
      <c r="H41" s="488"/>
      <c r="I41" s="488"/>
      <c r="J41" s="1"/>
      <c r="K41" s="1"/>
      <c r="L41" s="1"/>
      <c r="M41" s="1"/>
      <c r="N41" s="1"/>
      <c r="O41" s="1"/>
      <c r="P41" s="1"/>
      <c r="Q41" s="1"/>
    </row>
    <row r="42" spans="1:17" ht="19.5" customHeight="1">
      <c r="A42" s="488"/>
      <c r="B42" s="488"/>
      <c r="C42" s="488"/>
      <c r="D42" s="488"/>
      <c r="E42" s="488"/>
      <c r="F42" s="488"/>
      <c r="G42" s="488"/>
      <c r="H42" s="488"/>
      <c r="I42" s="488"/>
      <c r="J42" s="1"/>
      <c r="K42" s="1"/>
      <c r="L42" s="1"/>
      <c r="M42" s="1"/>
      <c r="N42" s="1"/>
      <c r="O42" s="1"/>
      <c r="P42" s="1"/>
      <c r="Q42" s="1"/>
    </row>
    <row r="43" spans="1:17" ht="19.5" customHeight="1">
      <c r="A43" s="4"/>
      <c r="B43" s="4"/>
      <c r="C43" s="4"/>
      <c r="D43" s="4"/>
      <c r="E43" s="4"/>
      <c r="F43" s="4"/>
      <c r="G43" s="4"/>
      <c r="H43" s="4"/>
      <c r="I43" s="4"/>
      <c r="J43" s="1"/>
      <c r="K43" s="1"/>
      <c r="L43" s="1"/>
      <c r="M43" s="1"/>
      <c r="N43" s="1"/>
      <c r="O43" s="1"/>
      <c r="P43" s="1"/>
      <c r="Q43" s="1"/>
    </row>
    <row r="44" spans="1:17" ht="19.5" customHeight="1">
      <c r="A44" s="1"/>
      <c r="B44" s="1"/>
      <c r="C44" s="1"/>
      <c r="D44" s="1"/>
      <c r="E44" s="1"/>
      <c r="F44" s="1"/>
      <c r="G44" s="1"/>
      <c r="H44" s="1"/>
      <c r="I44" s="1"/>
      <c r="J44" s="1"/>
      <c r="K44" s="1"/>
      <c r="L44" s="1"/>
      <c r="M44" s="1"/>
      <c r="N44" s="1"/>
      <c r="O44" s="1"/>
      <c r="P44" s="1"/>
      <c r="Q44" s="1"/>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sheetData>
  <mergeCells count="9">
    <mergeCell ref="A41:I41"/>
    <mergeCell ref="A42:I42"/>
    <mergeCell ref="A9:I9"/>
    <mergeCell ref="C14:D14"/>
    <mergeCell ref="E14:F14"/>
    <mergeCell ref="A5:I5"/>
    <mergeCell ref="A6:I6"/>
    <mergeCell ref="A7:I7"/>
    <mergeCell ref="A8:I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8" r:id="rId1"/>
  <headerFooter alignWithMargins="0">
    <oddFooter>&amp;C- 6 -</oddFooter>
  </headerFooter>
  <colBreaks count="1" manualBreakCount="1">
    <brk id="9" max="64" man="1"/>
  </colBreaks>
</worksheet>
</file>

<file path=xl/worksheets/sheet8.xml><?xml version="1.0" encoding="utf-8"?>
<worksheet xmlns="http://schemas.openxmlformats.org/spreadsheetml/2006/main" xmlns:r="http://schemas.openxmlformats.org/officeDocument/2006/relationships">
  <sheetPr>
    <pageSetUpPr fitToPage="1"/>
  </sheetPr>
  <dimension ref="A1:R44"/>
  <sheetViews>
    <sheetView view="pageBreakPreview" zoomScaleSheetLayoutView="100" workbookViewId="0" topLeftCell="A1">
      <selection activeCell="A1" sqref="A1"/>
    </sheetView>
  </sheetViews>
  <sheetFormatPr defaultColWidth="9.00390625" defaultRowHeight="13.5"/>
  <cols>
    <col min="1" max="1" width="2.625" style="106" customWidth="1"/>
    <col min="2" max="8" width="10.625" style="106" customWidth="1"/>
    <col min="9" max="9" width="9.00390625" style="106" customWidth="1"/>
    <col min="10" max="18" width="10.625" style="106" customWidth="1"/>
    <col min="19" max="16384" width="9.00390625" style="106" customWidth="1"/>
  </cols>
  <sheetData>
    <row r="1" spans="1:8" ht="19.5" customHeight="1">
      <c r="A1" s="166"/>
      <c r="B1" s="105"/>
      <c r="C1" s="105"/>
      <c r="D1" s="105"/>
      <c r="E1" s="105"/>
      <c r="F1" s="105"/>
      <c r="G1" s="105"/>
      <c r="H1" s="105"/>
    </row>
    <row r="2" spans="1:8" ht="19.5" customHeight="1">
      <c r="A2" s="166" t="s">
        <v>11</v>
      </c>
      <c r="B2" s="105"/>
      <c r="C2" s="105"/>
      <c r="D2" s="105"/>
      <c r="E2" s="105"/>
      <c r="F2" s="105"/>
      <c r="G2" s="105"/>
      <c r="H2" s="105"/>
    </row>
    <row r="3" spans="4:18" ht="10.5" customHeight="1">
      <c r="D3" s="200"/>
      <c r="E3" s="117"/>
      <c r="F3" s="117"/>
      <c r="G3" s="117"/>
      <c r="H3" s="105"/>
      <c r="J3" s="201" t="s">
        <v>218</v>
      </c>
      <c r="K3" s="201"/>
      <c r="L3" s="201"/>
      <c r="M3" s="201" t="s">
        <v>321</v>
      </c>
      <c r="N3" s="201"/>
      <c r="O3" s="201" t="s">
        <v>218</v>
      </c>
      <c r="P3" s="201"/>
      <c r="Q3" s="201"/>
      <c r="R3" s="201" t="s">
        <v>321</v>
      </c>
    </row>
    <row r="4" spans="2:18" ht="18" customHeight="1" thickBot="1">
      <c r="B4" s="202"/>
      <c r="C4" s="460" t="s">
        <v>216</v>
      </c>
      <c r="D4" s="461"/>
      <c r="E4" s="462"/>
      <c r="F4" s="460" t="s">
        <v>94</v>
      </c>
      <c r="G4" s="461"/>
      <c r="H4" s="462"/>
      <c r="J4" s="382" t="s">
        <v>219</v>
      </c>
      <c r="K4" s="489" t="s">
        <v>210</v>
      </c>
      <c r="L4" s="490"/>
      <c r="M4" s="491"/>
      <c r="N4" s="204"/>
      <c r="O4" s="382" t="s">
        <v>219</v>
      </c>
      <c r="P4" s="489" t="s">
        <v>210</v>
      </c>
      <c r="Q4" s="490"/>
      <c r="R4" s="491"/>
    </row>
    <row r="5" spans="2:18" ht="18" customHeight="1" thickBot="1">
      <c r="B5" s="205"/>
      <c r="C5" s="206" t="s">
        <v>419</v>
      </c>
      <c r="D5" s="207" t="s">
        <v>420</v>
      </c>
      <c r="E5" s="208" t="s">
        <v>203</v>
      </c>
      <c r="F5" s="206" t="s">
        <v>419</v>
      </c>
      <c r="G5" s="207" t="s">
        <v>420</v>
      </c>
      <c r="H5" s="208" t="s">
        <v>203</v>
      </c>
      <c r="J5" s="384" t="s">
        <v>421</v>
      </c>
      <c r="K5" s="381" t="s">
        <v>220</v>
      </c>
      <c r="L5" s="203" t="s">
        <v>526</v>
      </c>
      <c r="M5" s="203" t="s">
        <v>221</v>
      </c>
      <c r="N5" s="209"/>
      <c r="O5" s="384" t="s">
        <v>372</v>
      </c>
      <c r="P5" s="402" t="s">
        <v>220</v>
      </c>
      <c r="Q5" s="203" t="s">
        <v>527</v>
      </c>
      <c r="R5" s="203" t="s">
        <v>221</v>
      </c>
    </row>
    <row r="6" spans="2:18" ht="18" customHeight="1" thickBot="1">
      <c r="B6" s="210" t="s">
        <v>222</v>
      </c>
      <c r="C6" s="211">
        <f>SUM(C8:C29)</f>
        <v>32001</v>
      </c>
      <c r="D6" s="212">
        <v>31747</v>
      </c>
      <c r="E6" s="213">
        <f>C6-D6</f>
        <v>254</v>
      </c>
      <c r="F6" s="214">
        <f>ROUND(C6/K6*100000,1)</f>
        <v>860.5</v>
      </c>
      <c r="G6" s="215">
        <v>853.1</v>
      </c>
      <c r="H6" s="216">
        <f>F6-G6</f>
        <v>7.399999999999977</v>
      </c>
      <c r="J6" s="383" t="s">
        <v>223</v>
      </c>
      <c r="K6" s="328">
        <f>+'概要３'!O4</f>
        <v>3719000</v>
      </c>
      <c r="L6" s="217"/>
      <c r="M6" s="217"/>
      <c r="N6" s="201"/>
      <c r="O6" s="400" t="s">
        <v>223</v>
      </c>
      <c r="P6" s="404">
        <v>3721561</v>
      </c>
      <c r="Q6" s="401"/>
      <c r="R6" s="217"/>
    </row>
    <row r="7" spans="2:18" ht="18" customHeight="1" thickBot="1">
      <c r="B7" s="218"/>
      <c r="C7" s="219"/>
      <c r="D7" s="220"/>
      <c r="E7" s="221" t="s">
        <v>43</v>
      </c>
      <c r="F7" s="222" t="s">
        <v>73</v>
      </c>
      <c r="G7" s="223" t="s">
        <v>73</v>
      </c>
      <c r="H7" s="224" t="s">
        <v>43</v>
      </c>
      <c r="J7" s="203" t="s">
        <v>259</v>
      </c>
      <c r="K7" s="217">
        <f>SUM(K8:K29)</f>
        <v>3716369</v>
      </c>
      <c r="L7" s="393">
        <f>SUM(L8:L30)</f>
        <v>3793153</v>
      </c>
      <c r="M7" s="393">
        <f>SUM(M8:M29)</f>
        <v>71734</v>
      </c>
      <c r="N7" s="201"/>
      <c r="O7" s="203" t="s">
        <v>259</v>
      </c>
      <c r="P7" s="403">
        <f>SUM(P8:P29)</f>
        <v>3716606</v>
      </c>
      <c r="Q7" s="393">
        <f>SUM(Q8:Q30)</f>
        <v>3716606</v>
      </c>
      <c r="R7" s="393">
        <f>SUM(R8:R29)</f>
        <v>0</v>
      </c>
    </row>
    <row r="8" spans="2:18" ht="18" customHeight="1">
      <c r="B8" s="210" t="s">
        <v>224</v>
      </c>
      <c r="C8" s="327">
        <v>114</v>
      </c>
      <c r="D8" s="220">
        <v>140</v>
      </c>
      <c r="E8" s="221">
        <f>C8-D8</f>
        <v>-26</v>
      </c>
      <c r="F8" s="222">
        <f>ROUND(C8/K8*100000,1)</f>
        <v>68.4</v>
      </c>
      <c r="G8" s="223">
        <v>82.8</v>
      </c>
      <c r="H8" s="225">
        <f>F8-G8</f>
        <v>-14.399999999999991</v>
      </c>
      <c r="J8" s="203" t="s">
        <v>224</v>
      </c>
      <c r="K8" s="392">
        <f>L8-M8</f>
        <v>166759</v>
      </c>
      <c r="L8" s="574">
        <v>170744</v>
      </c>
      <c r="M8" s="395">
        <v>3985</v>
      </c>
      <c r="N8" s="201"/>
      <c r="O8" s="203" t="s">
        <v>224</v>
      </c>
      <c r="P8" s="392">
        <f>Q8-R8</f>
        <v>169091</v>
      </c>
      <c r="Q8" s="394">
        <v>169091</v>
      </c>
      <c r="R8" s="395"/>
    </row>
    <row r="9" spans="2:18" ht="18" customHeight="1">
      <c r="B9" s="210" t="s">
        <v>225</v>
      </c>
      <c r="C9" s="327">
        <v>24</v>
      </c>
      <c r="D9" s="220">
        <v>18</v>
      </c>
      <c r="E9" s="221">
        <f>C9-D9</f>
        <v>6</v>
      </c>
      <c r="F9" s="222">
        <f>ROUND(C9/K9*100000,1)</f>
        <v>13.6</v>
      </c>
      <c r="G9" s="223">
        <v>10.1</v>
      </c>
      <c r="H9" s="225">
        <f>F9-G9</f>
        <v>3.5</v>
      </c>
      <c r="J9" s="203" t="s">
        <v>225</v>
      </c>
      <c r="K9" s="392">
        <f>L9-M9</f>
        <v>176879</v>
      </c>
      <c r="L9" s="575">
        <v>180545</v>
      </c>
      <c r="M9" s="397">
        <v>3666</v>
      </c>
      <c r="N9" s="201"/>
      <c r="O9" s="203" t="s">
        <v>225</v>
      </c>
      <c r="P9" s="392">
        <f>Q9-R9</f>
        <v>177388</v>
      </c>
      <c r="Q9" s="396">
        <v>177388</v>
      </c>
      <c r="R9" s="397"/>
    </row>
    <row r="10" spans="2:18" ht="18" customHeight="1">
      <c r="B10" s="210" t="s">
        <v>226</v>
      </c>
      <c r="C10" s="327">
        <v>11</v>
      </c>
      <c r="D10" s="220">
        <v>19</v>
      </c>
      <c r="E10" s="221">
        <f>C10-D10</f>
        <v>-8</v>
      </c>
      <c r="F10" s="222">
        <f>ROUND(C10/K10*100000,1)</f>
        <v>6.1</v>
      </c>
      <c r="G10" s="223">
        <v>10.5</v>
      </c>
      <c r="H10" s="225">
        <f>F10-G10</f>
        <v>-4.4</v>
      </c>
      <c r="J10" s="203" t="s">
        <v>226</v>
      </c>
      <c r="K10" s="392">
        <f>L10-M10</f>
        <v>179642</v>
      </c>
      <c r="L10" s="575">
        <v>182295</v>
      </c>
      <c r="M10" s="397">
        <v>2653</v>
      </c>
      <c r="N10" s="201"/>
      <c r="O10" s="203" t="s">
        <v>226</v>
      </c>
      <c r="P10" s="392">
        <f>Q10-R10</f>
        <v>180935</v>
      </c>
      <c r="Q10" s="396">
        <v>180935</v>
      </c>
      <c r="R10" s="397"/>
    </row>
    <row r="11" spans="2:18" ht="18" customHeight="1">
      <c r="B11" s="210" t="s">
        <v>227</v>
      </c>
      <c r="C11" s="327">
        <v>55</v>
      </c>
      <c r="D11" s="220">
        <v>47</v>
      </c>
      <c r="E11" s="221">
        <f>C11-D11</f>
        <v>8</v>
      </c>
      <c r="F11" s="222">
        <f>ROUND(C11/K11*100000,1)</f>
        <v>29.3</v>
      </c>
      <c r="G11" s="223">
        <v>25.4</v>
      </c>
      <c r="H11" s="225">
        <f>F11-G11</f>
        <v>3.900000000000002</v>
      </c>
      <c r="J11" s="203" t="s">
        <v>227</v>
      </c>
      <c r="K11" s="392">
        <f>L11-M11</f>
        <v>187411</v>
      </c>
      <c r="L11" s="575">
        <v>191369</v>
      </c>
      <c r="M11" s="397">
        <v>3958</v>
      </c>
      <c r="N11" s="201"/>
      <c r="O11" s="203" t="s">
        <v>227</v>
      </c>
      <c r="P11" s="392">
        <f>Q11-R11</f>
        <v>185281</v>
      </c>
      <c r="Q11" s="396">
        <v>185281</v>
      </c>
      <c r="R11" s="397"/>
    </row>
    <row r="12" spans="2:18" ht="18" customHeight="1">
      <c r="B12" s="210" t="s">
        <v>228</v>
      </c>
      <c r="C12" s="327">
        <v>82</v>
      </c>
      <c r="D12" s="220">
        <v>98</v>
      </c>
      <c r="E12" s="221">
        <f>C12-D12</f>
        <v>-16</v>
      </c>
      <c r="F12" s="222">
        <f>ROUND(C12/K12*100000,1)</f>
        <v>47.9</v>
      </c>
      <c r="G12" s="223">
        <v>54.6</v>
      </c>
      <c r="H12" s="225">
        <f>F12-G12</f>
        <v>-6.700000000000003</v>
      </c>
      <c r="J12" s="203" t="s">
        <v>228</v>
      </c>
      <c r="K12" s="392">
        <f>L12-M12</f>
        <v>171051</v>
      </c>
      <c r="L12" s="575">
        <v>179939</v>
      </c>
      <c r="M12" s="397">
        <v>8888</v>
      </c>
      <c r="N12" s="201"/>
      <c r="O12" s="203" t="s">
        <v>228</v>
      </c>
      <c r="P12" s="392">
        <f>Q12-R12</f>
        <v>179411</v>
      </c>
      <c r="Q12" s="396">
        <v>179411</v>
      </c>
      <c r="R12" s="397"/>
    </row>
    <row r="13" spans="2:18" ht="18" customHeight="1">
      <c r="B13" s="210"/>
      <c r="C13" s="219"/>
      <c r="D13" s="220"/>
      <c r="E13" s="221" t="s">
        <v>43</v>
      </c>
      <c r="F13" s="222" t="s">
        <v>73</v>
      </c>
      <c r="G13" s="223" t="s">
        <v>73</v>
      </c>
      <c r="H13" s="225" t="s">
        <v>43</v>
      </c>
      <c r="J13" s="203"/>
      <c r="K13" s="392"/>
      <c r="L13" s="575"/>
      <c r="M13" s="399"/>
      <c r="N13" s="201"/>
      <c r="O13" s="203"/>
      <c r="P13" s="392"/>
      <c r="Q13" s="398"/>
      <c r="R13" s="399"/>
    </row>
    <row r="14" spans="2:18" ht="18" customHeight="1">
      <c r="B14" s="210" t="s">
        <v>229</v>
      </c>
      <c r="C14" s="327">
        <v>107</v>
      </c>
      <c r="D14" s="220">
        <v>125</v>
      </c>
      <c r="E14" s="221">
        <f>C14-D14</f>
        <v>-18</v>
      </c>
      <c r="F14" s="222">
        <f>ROUND(C14/K14*100000,1)</f>
        <v>49.5</v>
      </c>
      <c r="G14" s="223">
        <v>55.3</v>
      </c>
      <c r="H14" s="225">
        <f>F14-G14</f>
        <v>-5.799999999999997</v>
      </c>
      <c r="J14" s="203" t="s">
        <v>229</v>
      </c>
      <c r="K14" s="392">
        <f>L14-M14</f>
        <v>216328</v>
      </c>
      <c r="L14" s="575">
        <v>226698</v>
      </c>
      <c r="M14" s="397">
        <v>10370</v>
      </c>
      <c r="N14" s="201"/>
      <c r="O14" s="203" t="s">
        <v>229</v>
      </c>
      <c r="P14" s="392">
        <f>Q14-R14</f>
        <v>225932</v>
      </c>
      <c r="Q14" s="396">
        <v>225932</v>
      </c>
      <c r="R14" s="397"/>
    </row>
    <row r="15" spans="2:18" ht="18" customHeight="1">
      <c r="B15" s="210" t="s">
        <v>230</v>
      </c>
      <c r="C15" s="327">
        <v>156</v>
      </c>
      <c r="D15" s="220">
        <v>168</v>
      </c>
      <c r="E15" s="221">
        <f>C15-D15</f>
        <v>-12</v>
      </c>
      <c r="F15" s="222">
        <f>ROUND(C15/K15*100000,1)</f>
        <v>57.5</v>
      </c>
      <c r="G15" s="223">
        <v>60.9</v>
      </c>
      <c r="H15" s="225">
        <f>F15-G15</f>
        <v>-3.3999999999999986</v>
      </c>
      <c r="J15" s="203" t="s">
        <v>230</v>
      </c>
      <c r="K15" s="392">
        <f>L15-M15</f>
        <v>271433</v>
      </c>
      <c r="L15" s="575">
        <v>280854</v>
      </c>
      <c r="M15" s="397">
        <v>9421</v>
      </c>
      <c r="N15" s="201"/>
      <c r="O15" s="203" t="s">
        <v>230</v>
      </c>
      <c r="P15" s="392">
        <f>Q15-R15</f>
        <v>276017</v>
      </c>
      <c r="Q15" s="396">
        <v>276017</v>
      </c>
      <c r="R15" s="397"/>
    </row>
    <row r="16" spans="2:18" ht="18" customHeight="1">
      <c r="B16" s="210" t="s">
        <v>231</v>
      </c>
      <c r="C16" s="327">
        <v>200</v>
      </c>
      <c r="D16" s="220">
        <v>201</v>
      </c>
      <c r="E16" s="221">
        <f>C16-D16</f>
        <v>-1</v>
      </c>
      <c r="F16" s="222">
        <f>ROUND(C16/K16*100000,1)</f>
        <v>75.8</v>
      </c>
      <c r="G16" s="223">
        <v>80.9</v>
      </c>
      <c r="H16" s="225">
        <f>F16-G16</f>
        <v>-5.1000000000000085</v>
      </c>
      <c r="J16" s="203" t="s">
        <v>231</v>
      </c>
      <c r="K16" s="392">
        <f>L16-M16</f>
        <v>263844</v>
      </c>
      <c r="L16" s="575">
        <v>272156</v>
      </c>
      <c r="M16" s="397">
        <v>8312</v>
      </c>
      <c r="N16" s="201"/>
      <c r="O16" s="203" t="s">
        <v>231</v>
      </c>
      <c r="P16" s="392">
        <f>Q16-R16</f>
        <v>248442</v>
      </c>
      <c r="Q16" s="396">
        <v>248442</v>
      </c>
      <c r="R16" s="397"/>
    </row>
    <row r="17" spans="2:18" ht="18" customHeight="1">
      <c r="B17" s="210" t="s">
        <v>232</v>
      </c>
      <c r="C17" s="327">
        <v>234</v>
      </c>
      <c r="D17" s="220">
        <v>277</v>
      </c>
      <c r="E17" s="221">
        <f>C17-D17</f>
        <v>-43</v>
      </c>
      <c r="F17" s="222">
        <f>ROUND(C17/K17*100000,1)</f>
        <v>102.7</v>
      </c>
      <c r="G17" s="223">
        <v>118.3</v>
      </c>
      <c r="H17" s="225">
        <f>F17-G17</f>
        <v>-15.599999999999994</v>
      </c>
      <c r="J17" s="203" t="s">
        <v>232</v>
      </c>
      <c r="K17" s="392">
        <f>L17-M17</f>
        <v>227859</v>
      </c>
      <c r="L17" s="575">
        <v>234583</v>
      </c>
      <c r="M17" s="397">
        <v>6724</v>
      </c>
      <c r="N17" s="201"/>
      <c r="O17" s="203" t="s">
        <v>232</v>
      </c>
      <c r="P17" s="392">
        <f>Q17-R17</f>
        <v>234175</v>
      </c>
      <c r="Q17" s="396">
        <v>234175</v>
      </c>
      <c r="R17" s="397"/>
    </row>
    <row r="18" spans="2:18" ht="18" customHeight="1">
      <c r="B18" s="210" t="s">
        <v>233</v>
      </c>
      <c r="C18" s="327">
        <v>425</v>
      </c>
      <c r="D18" s="220">
        <v>449</v>
      </c>
      <c r="E18" s="221">
        <f>C18-D18</f>
        <v>-24</v>
      </c>
      <c r="F18" s="222">
        <f>ROUND(C18/K18*100000,1)</f>
        <v>185.5</v>
      </c>
      <c r="G18" s="223">
        <v>193.7</v>
      </c>
      <c r="H18" s="225">
        <f>F18-G18</f>
        <v>-8.199999999999989</v>
      </c>
      <c r="J18" s="203" t="s">
        <v>233</v>
      </c>
      <c r="K18" s="392">
        <f>L18-M18</f>
        <v>229163</v>
      </c>
      <c r="L18" s="575">
        <v>234056</v>
      </c>
      <c r="M18" s="397">
        <v>4893</v>
      </c>
      <c r="N18" s="201"/>
      <c r="O18" s="203" t="s">
        <v>233</v>
      </c>
      <c r="P18" s="392">
        <f>Q18-R18</f>
        <v>231757</v>
      </c>
      <c r="Q18" s="396">
        <v>231757</v>
      </c>
      <c r="R18" s="397"/>
    </row>
    <row r="19" spans="2:18" ht="18" customHeight="1">
      <c r="B19" s="210"/>
      <c r="C19" s="219"/>
      <c r="D19" s="220"/>
      <c r="E19" s="221" t="s">
        <v>43</v>
      </c>
      <c r="F19" s="222" t="s">
        <v>73</v>
      </c>
      <c r="G19" s="223" t="s">
        <v>73</v>
      </c>
      <c r="H19" s="225" t="s">
        <v>43</v>
      </c>
      <c r="J19" s="203"/>
      <c r="K19" s="392"/>
      <c r="L19" s="575"/>
      <c r="M19" s="399"/>
      <c r="N19" s="201"/>
      <c r="O19" s="203"/>
      <c r="P19" s="392"/>
      <c r="Q19" s="398"/>
      <c r="R19" s="399"/>
    </row>
    <row r="20" spans="2:18" ht="18" customHeight="1">
      <c r="B20" s="210" t="s">
        <v>234</v>
      </c>
      <c r="C20" s="327">
        <v>726</v>
      </c>
      <c r="D20" s="220">
        <v>814</v>
      </c>
      <c r="E20" s="221">
        <f>C20-D20</f>
        <v>-88</v>
      </c>
      <c r="F20" s="222">
        <f>ROUND(C20/K20*100000,1)</f>
        <v>288.1</v>
      </c>
      <c r="G20" s="223">
        <v>307.9</v>
      </c>
      <c r="H20" s="225">
        <f>F20-G20</f>
        <v>-19.799999999999955</v>
      </c>
      <c r="J20" s="203" t="s">
        <v>234</v>
      </c>
      <c r="K20" s="392">
        <f>L20-M20</f>
        <v>252019</v>
      </c>
      <c r="L20" s="575">
        <v>255411</v>
      </c>
      <c r="M20" s="397">
        <v>3392</v>
      </c>
      <c r="N20" s="201"/>
      <c r="O20" s="203" t="s">
        <v>234</v>
      </c>
      <c r="P20" s="392">
        <f>Q20-R20</f>
        <v>264402</v>
      </c>
      <c r="Q20" s="396">
        <v>264402</v>
      </c>
      <c r="R20" s="397"/>
    </row>
    <row r="21" spans="2:18" ht="18" customHeight="1">
      <c r="B21" s="210" t="s">
        <v>235</v>
      </c>
      <c r="C21" s="327">
        <v>1380</v>
      </c>
      <c r="D21" s="220">
        <v>1362</v>
      </c>
      <c r="E21" s="221">
        <f>C21-D21</f>
        <v>18</v>
      </c>
      <c r="F21" s="222">
        <f>ROUND(C21/K21*100000,1)</f>
        <v>425.5</v>
      </c>
      <c r="G21" s="223">
        <v>444.1</v>
      </c>
      <c r="H21" s="225">
        <f>F21-G21</f>
        <v>-18.600000000000023</v>
      </c>
      <c r="J21" s="203" t="s">
        <v>235</v>
      </c>
      <c r="K21" s="392">
        <f>L21-M21</f>
        <v>324347</v>
      </c>
      <c r="L21" s="575">
        <v>326802</v>
      </c>
      <c r="M21" s="397">
        <v>2455</v>
      </c>
      <c r="N21" s="201"/>
      <c r="O21" s="203" t="s">
        <v>235</v>
      </c>
      <c r="P21" s="392">
        <f>Q21-R21</f>
        <v>306682</v>
      </c>
      <c r="Q21" s="396">
        <v>306682</v>
      </c>
      <c r="R21" s="397"/>
    </row>
    <row r="22" spans="2:18" ht="18" customHeight="1">
      <c r="B22" s="210" t="s">
        <v>236</v>
      </c>
      <c r="C22" s="327">
        <v>1686</v>
      </c>
      <c r="D22" s="220">
        <v>1777</v>
      </c>
      <c r="E22" s="221">
        <f>C22-D22</f>
        <v>-91</v>
      </c>
      <c r="F22" s="222">
        <f>ROUND(C22/K22*100000,1)</f>
        <v>684.5</v>
      </c>
      <c r="G22" s="223">
        <v>684.7</v>
      </c>
      <c r="H22" s="225">
        <f>F22-G22</f>
        <v>-0.20000000000004547</v>
      </c>
      <c r="J22" s="203" t="s">
        <v>236</v>
      </c>
      <c r="K22" s="392">
        <f>L22-M22</f>
        <v>246324</v>
      </c>
      <c r="L22" s="575">
        <v>247678</v>
      </c>
      <c r="M22" s="397">
        <v>1354</v>
      </c>
      <c r="N22" s="201"/>
      <c r="O22" s="203" t="s">
        <v>236</v>
      </c>
      <c r="P22" s="392">
        <f>Q22-R22</f>
        <v>259543</v>
      </c>
      <c r="Q22" s="396">
        <v>259543</v>
      </c>
      <c r="R22" s="397"/>
    </row>
    <row r="23" spans="2:18" ht="18" customHeight="1">
      <c r="B23" s="210" t="s">
        <v>237</v>
      </c>
      <c r="C23" s="327">
        <v>2308</v>
      </c>
      <c r="D23" s="220">
        <v>2314</v>
      </c>
      <c r="E23" s="221">
        <f>C23-D23</f>
        <v>-6</v>
      </c>
      <c r="F23" s="222">
        <f>ROUND(C23/K23*100000,1)</f>
        <v>1000.2</v>
      </c>
      <c r="G23" s="223">
        <v>1031.8</v>
      </c>
      <c r="H23" s="225">
        <f>F23-G23</f>
        <v>-31.59999999999991</v>
      </c>
      <c r="J23" s="203" t="s">
        <v>237</v>
      </c>
      <c r="K23" s="392">
        <f>L23-M23</f>
        <v>230747</v>
      </c>
      <c r="L23" s="575">
        <v>231386</v>
      </c>
      <c r="M23" s="397">
        <v>639</v>
      </c>
      <c r="N23" s="201"/>
      <c r="O23" s="203" t="s">
        <v>237</v>
      </c>
      <c r="P23" s="392">
        <f>Q23-R23</f>
        <v>224265</v>
      </c>
      <c r="Q23" s="396">
        <v>224265</v>
      </c>
      <c r="R23" s="397"/>
    </row>
    <row r="24" spans="2:18" ht="18" customHeight="1">
      <c r="B24" s="210" t="s">
        <v>238</v>
      </c>
      <c r="C24" s="327">
        <v>3497</v>
      </c>
      <c r="D24" s="220">
        <v>3550</v>
      </c>
      <c r="E24" s="221">
        <f>C24-D24</f>
        <v>-53</v>
      </c>
      <c r="F24" s="222">
        <f>ROUND(C24/K24*100000,1)</f>
        <v>1735.3</v>
      </c>
      <c r="G24" s="223">
        <v>1789.4</v>
      </c>
      <c r="H24" s="225">
        <f>F24-G24</f>
        <v>-54.100000000000136</v>
      </c>
      <c r="J24" s="203" t="s">
        <v>238</v>
      </c>
      <c r="K24" s="392">
        <f>L24-M24</f>
        <v>201527</v>
      </c>
      <c r="L24" s="575">
        <v>201937</v>
      </c>
      <c r="M24" s="397">
        <v>410</v>
      </c>
      <c r="N24" s="201"/>
      <c r="O24" s="203" t="s">
        <v>238</v>
      </c>
      <c r="P24" s="392">
        <f>Q24-R24</f>
        <v>198388</v>
      </c>
      <c r="Q24" s="396">
        <v>198388</v>
      </c>
      <c r="R24" s="397"/>
    </row>
    <row r="25" spans="2:18" ht="18" customHeight="1">
      <c r="B25" s="210"/>
      <c r="C25" s="219"/>
      <c r="D25" s="220"/>
      <c r="E25" s="221" t="s">
        <v>43</v>
      </c>
      <c r="F25" s="222" t="s">
        <v>73</v>
      </c>
      <c r="G25" s="223" t="s">
        <v>73</v>
      </c>
      <c r="H25" s="225" t="s">
        <v>43</v>
      </c>
      <c r="J25" s="203"/>
      <c r="K25" s="392"/>
      <c r="L25" s="575"/>
      <c r="M25" s="399"/>
      <c r="N25" s="201"/>
      <c r="O25" s="203"/>
      <c r="P25" s="392"/>
      <c r="Q25" s="398"/>
      <c r="R25" s="399"/>
    </row>
    <row r="26" spans="2:18" ht="18" customHeight="1">
      <c r="B26" s="210" t="s">
        <v>239</v>
      </c>
      <c r="C26" s="327">
        <v>4650</v>
      </c>
      <c r="D26" s="220">
        <v>4695</v>
      </c>
      <c r="E26" s="221">
        <f>C26-D26</f>
        <v>-45</v>
      </c>
      <c r="F26" s="222">
        <f>ROUND(C26/K26*100000,1)</f>
        <v>2829.7</v>
      </c>
      <c r="G26" s="223">
        <v>2917.6</v>
      </c>
      <c r="H26" s="225">
        <f>F26-G26</f>
        <v>-87.90000000000009</v>
      </c>
      <c r="J26" s="203" t="s">
        <v>239</v>
      </c>
      <c r="K26" s="392">
        <f>L26-M26</f>
        <v>164328</v>
      </c>
      <c r="L26" s="575">
        <v>164609</v>
      </c>
      <c r="M26" s="397">
        <v>281</v>
      </c>
      <c r="N26" s="201"/>
      <c r="O26" s="203" t="s">
        <v>239</v>
      </c>
      <c r="P26" s="392">
        <f>Q26-R26</f>
        <v>160922</v>
      </c>
      <c r="Q26" s="396">
        <v>160922</v>
      </c>
      <c r="R26" s="397"/>
    </row>
    <row r="27" spans="2:18" ht="18" customHeight="1">
      <c r="B27" s="210" t="s">
        <v>13</v>
      </c>
      <c r="C27" s="327">
        <v>5317</v>
      </c>
      <c r="D27" s="220">
        <v>5077</v>
      </c>
      <c r="E27" s="221">
        <f>C27-D27</f>
        <v>240</v>
      </c>
      <c r="F27" s="222">
        <f>ROUND(C27/K27*100000,1)</f>
        <v>4743</v>
      </c>
      <c r="G27" s="223">
        <v>4874.7</v>
      </c>
      <c r="H27" s="225">
        <f>F27-G27</f>
        <v>-131.69999999999982</v>
      </c>
      <c r="J27" s="203" t="s">
        <v>12</v>
      </c>
      <c r="K27" s="392">
        <f>L27-M27</f>
        <v>112102</v>
      </c>
      <c r="L27" s="575">
        <v>112301</v>
      </c>
      <c r="M27" s="397">
        <v>199</v>
      </c>
      <c r="N27" s="201"/>
      <c r="O27" s="203" t="s">
        <v>12</v>
      </c>
      <c r="P27" s="392">
        <f>Q27-R27</f>
        <v>104149</v>
      </c>
      <c r="Q27" s="396">
        <v>104149</v>
      </c>
      <c r="R27" s="397"/>
    </row>
    <row r="28" spans="2:18" ht="18" customHeight="1">
      <c r="B28" s="210" t="s">
        <v>15</v>
      </c>
      <c r="C28" s="327">
        <v>4992</v>
      </c>
      <c r="D28" s="220">
        <v>4954</v>
      </c>
      <c r="E28" s="221">
        <f>C28-D28</f>
        <v>38</v>
      </c>
      <c r="F28" s="222">
        <f>ROUND(C28/K28*100000,1)</f>
        <v>8399.5</v>
      </c>
      <c r="G28" s="223">
        <v>8701.6</v>
      </c>
      <c r="H28" s="225">
        <f>F28-G28</f>
        <v>-302.10000000000036</v>
      </c>
      <c r="J28" s="203" t="s">
        <v>14</v>
      </c>
      <c r="K28" s="392">
        <f>L28-M28</f>
        <v>59432</v>
      </c>
      <c r="L28" s="575">
        <v>59529</v>
      </c>
      <c r="M28" s="397">
        <v>97</v>
      </c>
      <c r="N28" s="201"/>
      <c r="O28" s="203" t="s">
        <v>14</v>
      </c>
      <c r="P28" s="392">
        <f>Q28-R28</f>
        <v>56932</v>
      </c>
      <c r="Q28" s="396">
        <v>56932</v>
      </c>
      <c r="R28" s="397"/>
    </row>
    <row r="29" spans="2:18" ht="18" customHeight="1">
      <c r="B29" s="205" t="s">
        <v>17</v>
      </c>
      <c r="C29" s="325">
        <v>6037</v>
      </c>
      <c r="D29" s="226">
        <v>5662</v>
      </c>
      <c r="E29" s="227">
        <f>C29-D29</f>
        <v>375</v>
      </c>
      <c r="F29" s="228">
        <f>ROUND(C29/K29*100000,1)</f>
        <v>17163.2</v>
      </c>
      <c r="G29" s="229">
        <v>17212.9</v>
      </c>
      <c r="H29" s="230">
        <f>F29-G29</f>
        <v>-49.70000000000073</v>
      </c>
      <c r="J29" s="382" t="s">
        <v>16</v>
      </c>
      <c r="K29" s="405">
        <f>L29-M29</f>
        <v>35174</v>
      </c>
      <c r="L29" s="576">
        <v>35211</v>
      </c>
      <c r="M29" s="397">
        <v>37</v>
      </c>
      <c r="N29" s="201"/>
      <c r="O29" s="382" t="s">
        <v>16</v>
      </c>
      <c r="P29" s="405">
        <f>Q29-R29</f>
        <v>32894</v>
      </c>
      <c r="Q29" s="406">
        <v>32894</v>
      </c>
      <c r="R29" s="407"/>
    </row>
    <row r="30" spans="1:18" ht="18" customHeight="1" thickBot="1">
      <c r="A30" s="201"/>
      <c r="B30" s="201" t="s">
        <v>240</v>
      </c>
      <c r="C30" s="105"/>
      <c r="D30" s="105"/>
      <c r="E30" s="105"/>
      <c r="F30" s="105"/>
      <c r="G30" s="105"/>
      <c r="H30" s="105"/>
      <c r="J30" s="203" t="s">
        <v>424</v>
      </c>
      <c r="K30" s="392">
        <f>L30-M30</f>
        <v>5050</v>
      </c>
      <c r="L30" s="577">
        <v>5050</v>
      </c>
      <c r="M30" s="408">
        <v>0</v>
      </c>
      <c r="N30" s="201"/>
      <c r="O30" s="388" t="s">
        <v>424</v>
      </c>
      <c r="P30" s="392">
        <f>Q30-R30</f>
        <v>0</v>
      </c>
      <c r="Q30" s="409"/>
      <c r="R30" s="410"/>
    </row>
    <row r="31" spans="1:18" ht="19.5" customHeight="1">
      <c r="A31" s="201"/>
      <c r="B31" s="201"/>
      <c r="C31" s="184"/>
      <c r="D31" s="105"/>
      <c r="E31" s="105"/>
      <c r="F31" s="105"/>
      <c r="G31" s="105"/>
      <c r="H31" s="105"/>
      <c r="J31" s="377" t="s">
        <v>395</v>
      </c>
      <c r="K31" s="379" t="s">
        <v>422</v>
      </c>
      <c r="L31" s="231"/>
      <c r="M31" s="231"/>
      <c r="N31" s="201"/>
      <c r="O31" s="377" t="s">
        <v>395</v>
      </c>
      <c r="P31" s="386" t="s">
        <v>404</v>
      </c>
      <c r="Q31" s="231"/>
      <c r="R31" s="231"/>
    </row>
    <row r="32" spans="10:18" ht="19.5" customHeight="1">
      <c r="J32" s="378" t="s">
        <v>396</v>
      </c>
      <c r="K32" s="379" t="s">
        <v>423</v>
      </c>
      <c r="L32" s="201"/>
      <c r="M32" s="201"/>
      <c r="N32" s="105"/>
      <c r="O32" s="378" t="s">
        <v>396</v>
      </c>
      <c r="P32" s="380" t="s">
        <v>403</v>
      </c>
      <c r="Q32" s="201"/>
      <c r="R32" s="201"/>
    </row>
    <row r="33" spans="1:9" ht="19.5" customHeight="1">
      <c r="A33" s="164" t="s">
        <v>313</v>
      </c>
      <c r="B33" s="165"/>
      <c r="C33" s="165"/>
      <c r="D33" s="165"/>
      <c r="E33" s="165"/>
      <c r="F33" s="165"/>
      <c r="G33" s="165"/>
      <c r="H33" s="165"/>
      <c r="I33" s="165"/>
    </row>
    <row r="34" spans="1:9" ht="10.5" customHeight="1">
      <c r="A34" s="165"/>
      <c r="B34" s="165"/>
      <c r="C34" s="165"/>
      <c r="D34" s="165"/>
      <c r="E34" s="165"/>
      <c r="F34" s="165"/>
      <c r="G34" s="165"/>
      <c r="H34" s="165"/>
      <c r="I34" s="165"/>
    </row>
    <row r="35" spans="1:9" ht="19.5" customHeight="1">
      <c r="A35" s="469" t="s">
        <v>490</v>
      </c>
      <c r="B35" s="469"/>
      <c r="C35" s="469"/>
      <c r="D35" s="469"/>
      <c r="E35" s="469"/>
      <c r="F35" s="469"/>
      <c r="G35" s="469"/>
      <c r="H35" s="469"/>
      <c r="I35" s="469"/>
    </row>
    <row r="36" spans="1:9" ht="19.5" customHeight="1">
      <c r="A36" s="469" t="s">
        <v>491</v>
      </c>
      <c r="B36" s="469"/>
      <c r="C36" s="469"/>
      <c r="D36" s="469"/>
      <c r="E36" s="469"/>
      <c r="F36" s="469"/>
      <c r="G36" s="469"/>
      <c r="H36" s="469"/>
      <c r="I36" s="469"/>
    </row>
    <row r="37" spans="1:9" ht="19.5" customHeight="1">
      <c r="A37" s="469" t="s">
        <v>492</v>
      </c>
      <c r="B37" s="469"/>
      <c r="C37" s="469"/>
      <c r="D37" s="469"/>
      <c r="E37" s="469"/>
      <c r="F37" s="469"/>
      <c r="G37" s="469"/>
      <c r="H37" s="469"/>
      <c r="I37" s="469"/>
    </row>
    <row r="38" spans="1:9" ht="19.5" customHeight="1">
      <c r="A38" s="469" t="s">
        <v>524</v>
      </c>
      <c r="B38" s="469"/>
      <c r="C38" s="469"/>
      <c r="D38" s="469"/>
      <c r="E38" s="469"/>
      <c r="F38" s="469"/>
      <c r="G38" s="469"/>
      <c r="H38" s="469"/>
      <c r="I38" s="469"/>
    </row>
    <row r="39" spans="1:9" ht="19.5" customHeight="1">
      <c r="A39" s="469" t="s">
        <v>343</v>
      </c>
      <c r="B39" s="469"/>
      <c r="C39" s="469"/>
      <c r="D39" s="469"/>
      <c r="E39" s="469"/>
      <c r="F39" s="469"/>
      <c r="G39" s="469"/>
      <c r="H39" s="469"/>
      <c r="I39" s="469"/>
    </row>
    <row r="40" spans="1:9" ht="19.5" customHeight="1">
      <c r="A40" s="469"/>
      <c r="B40" s="469"/>
      <c r="C40" s="469"/>
      <c r="D40" s="469"/>
      <c r="E40" s="469"/>
      <c r="F40" s="469"/>
      <c r="G40" s="469"/>
      <c r="H40" s="469"/>
      <c r="I40" s="469"/>
    </row>
    <row r="41" spans="1:9" ht="19.5" customHeight="1">
      <c r="A41" s="469"/>
      <c r="B41" s="469"/>
      <c r="C41" s="469"/>
      <c r="D41" s="469"/>
      <c r="E41" s="469"/>
      <c r="F41" s="469"/>
      <c r="G41" s="469"/>
      <c r="H41" s="469"/>
      <c r="I41" s="469"/>
    </row>
    <row r="42" spans="1:9" ht="19.5" customHeight="1">
      <c r="A42" s="469"/>
      <c r="B42" s="469"/>
      <c r="C42" s="469"/>
      <c r="D42" s="469"/>
      <c r="E42" s="469"/>
      <c r="F42" s="469"/>
      <c r="G42" s="469"/>
      <c r="H42" s="469"/>
      <c r="I42" s="469"/>
    </row>
    <row r="43" spans="1:9" ht="19.5" customHeight="1">
      <c r="A43" s="469"/>
      <c r="B43" s="469"/>
      <c r="C43" s="469"/>
      <c r="D43" s="469"/>
      <c r="E43" s="469"/>
      <c r="F43" s="469"/>
      <c r="G43" s="469"/>
      <c r="H43" s="469"/>
      <c r="I43" s="469"/>
    </row>
    <row r="44" spans="1:9" ht="19.5" customHeight="1">
      <c r="A44" s="469"/>
      <c r="B44" s="469"/>
      <c r="C44" s="469"/>
      <c r="D44" s="469"/>
      <c r="E44" s="469"/>
      <c r="F44" s="469"/>
      <c r="G44" s="469"/>
      <c r="H44" s="469"/>
      <c r="I44" s="469"/>
    </row>
    <row r="45" ht="19.5" customHeight="1"/>
  </sheetData>
  <mergeCells count="14">
    <mergeCell ref="C4:E4"/>
    <mergeCell ref="K4:M4"/>
    <mergeCell ref="P4:R4"/>
    <mergeCell ref="A35:I35"/>
    <mergeCell ref="A44:I44"/>
    <mergeCell ref="F4:H4"/>
    <mergeCell ref="A40:I40"/>
    <mergeCell ref="A41:I41"/>
    <mergeCell ref="A42:I42"/>
    <mergeCell ref="A43:I43"/>
    <mergeCell ref="A36:I36"/>
    <mergeCell ref="A37:I37"/>
    <mergeCell ref="A38:I38"/>
    <mergeCell ref="A39:I39"/>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39"/>
  <sheetViews>
    <sheetView view="pageBreakPreview" zoomScaleSheetLayoutView="100" workbookViewId="0" topLeftCell="A4">
      <selection activeCell="O20" sqref="O20"/>
    </sheetView>
  </sheetViews>
  <sheetFormatPr defaultColWidth="9.00390625" defaultRowHeight="13.5"/>
  <cols>
    <col min="1" max="1" width="4.125" style="233" customWidth="1"/>
    <col min="2" max="2" width="8.625" style="233" customWidth="1"/>
    <col min="3" max="3" width="2.875" style="233" customWidth="1"/>
    <col min="4" max="4" width="7.50390625" style="233" customWidth="1"/>
    <col min="5" max="5" width="7.625" style="233" customWidth="1"/>
    <col min="6" max="6" width="6.75390625" style="233" customWidth="1"/>
    <col min="7" max="7" width="3.125" style="233" customWidth="1"/>
    <col min="8" max="8" width="6.625" style="233" customWidth="1"/>
    <col min="9" max="9" width="7.625" style="233" customWidth="1"/>
    <col min="10" max="10" width="6.25390625" style="233" customWidth="1"/>
    <col min="11" max="11" width="3.125" style="233" customWidth="1"/>
    <col min="12" max="12" width="9.25390625" style="233" customWidth="1"/>
    <col min="13" max="13" width="6.375" style="233" customWidth="1"/>
    <col min="14" max="14" width="3.125" style="233" customWidth="1"/>
    <col min="15" max="15" width="9.25390625" style="233" customWidth="1"/>
    <col min="16" max="16" width="6.625" style="233" customWidth="1"/>
    <col min="17" max="16384" width="8.875" style="233" customWidth="1"/>
  </cols>
  <sheetData>
    <row r="1" spans="1:17" ht="24.75" customHeight="1">
      <c r="A1" s="166" t="s">
        <v>385</v>
      </c>
      <c r="B1" s="166"/>
      <c r="C1" s="166"/>
      <c r="D1" s="232"/>
      <c r="E1" s="232"/>
      <c r="F1" s="232"/>
      <c r="G1" s="232"/>
      <c r="H1" s="232"/>
      <c r="I1" s="232"/>
      <c r="J1" s="232"/>
      <c r="K1" s="232"/>
      <c r="L1" s="232"/>
      <c r="M1" s="232"/>
      <c r="N1" s="232"/>
      <c r="O1" s="232"/>
      <c r="P1" s="232"/>
      <c r="Q1" s="232"/>
    </row>
    <row r="2" spans="1:17" ht="12" customHeight="1">
      <c r="A2" s="232"/>
      <c r="B2" s="232"/>
      <c r="C2" s="232"/>
      <c r="D2" s="232"/>
      <c r="E2" s="232"/>
      <c r="F2" s="232"/>
      <c r="G2" s="232"/>
      <c r="H2" s="232"/>
      <c r="I2" s="232"/>
      <c r="J2" s="232"/>
      <c r="K2" s="232"/>
      <c r="L2" s="232"/>
      <c r="M2" s="232"/>
      <c r="N2" s="232"/>
      <c r="O2" s="232"/>
      <c r="P2" s="232"/>
      <c r="Q2" s="232"/>
    </row>
    <row r="3" spans="1:17" ht="24.75" customHeight="1">
      <c r="A3" s="513" t="s">
        <v>147</v>
      </c>
      <c r="B3" s="514"/>
      <c r="C3" s="520" t="s">
        <v>148</v>
      </c>
      <c r="D3" s="521"/>
      <c r="E3" s="521"/>
      <c r="F3" s="521"/>
      <c r="G3" s="521"/>
      <c r="H3" s="521"/>
      <c r="I3" s="521"/>
      <c r="J3" s="522"/>
      <c r="K3" s="543" t="s">
        <v>149</v>
      </c>
      <c r="L3" s="544"/>
      <c r="M3" s="544"/>
      <c r="N3" s="544"/>
      <c r="O3" s="544"/>
      <c r="P3" s="545"/>
      <c r="Q3" s="204"/>
    </row>
    <row r="4" spans="1:17" ht="24.75" customHeight="1">
      <c r="A4" s="515"/>
      <c r="B4" s="516"/>
      <c r="C4" s="523" t="s">
        <v>421</v>
      </c>
      <c r="D4" s="524"/>
      <c r="E4" s="524"/>
      <c r="F4" s="524"/>
      <c r="G4" s="529" t="s">
        <v>372</v>
      </c>
      <c r="H4" s="524"/>
      <c r="I4" s="524"/>
      <c r="J4" s="530"/>
      <c r="K4" s="535" t="s">
        <v>421</v>
      </c>
      <c r="L4" s="536"/>
      <c r="M4" s="536"/>
      <c r="N4" s="541" t="s">
        <v>372</v>
      </c>
      <c r="O4" s="536"/>
      <c r="P4" s="542"/>
      <c r="Q4" s="204"/>
    </row>
    <row r="5" spans="1:17" ht="24.75" customHeight="1">
      <c r="A5" s="515"/>
      <c r="B5" s="516"/>
      <c r="C5" s="525" t="s">
        <v>150</v>
      </c>
      <c r="D5" s="526"/>
      <c r="E5" s="234" t="s">
        <v>151</v>
      </c>
      <c r="F5" s="533" t="s">
        <v>152</v>
      </c>
      <c r="G5" s="526" t="s">
        <v>150</v>
      </c>
      <c r="H5" s="526"/>
      <c r="I5" s="235" t="s">
        <v>151</v>
      </c>
      <c r="J5" s="531" t="s">
        <v>152</v>
      </c>
      <c r="K5" s="525" t="s">
        <v>153</v>
      </c>
      <c r="L5" s="537"/>
      <c r="M5" s="234" t="s">
        <v>154</v>
      </c>
      <c r="N5" s="526" t="s">
        <v>153</v>
      </c>
      <c r="O5" s="526"/>
      <c r="P5" s="368" t="s">
        <v>154</v>
      </c>
      <c r="Q5" s="105"/>
    </row>
    <row r="6" spans="1:17" ht="24.75" customHeight="1">
      <c r="A6" s="517"/>
      <c r="B6" s="518"/>
      <c r="C6" s="527"/>
      <c r="D6" s="528"/>
      <c r="E6" s="236" t="s">
        <v>155</v>
      </c>
      <c r="F6" s="534"/>
      <c r="G6" s="528"/>
      <c r="H6" s="528"/>
      <c r="I6" s="237" t="s">
        <v>155</v>
      </c>
      <c r="J6" s="532"/>
      <c r="K6" s="527"/>
      <c r="L6" s="538"/>
      <c r="M6" s="236" t="s">
        <v>155</v>
      </c>
      <c r="N6" s="528"/>
      <c r="O6" s="528"/>
      <c r="P6" s="369" t="s">
        <v>155</v>
      </c>
      <c r="Q6" s="105"/>
    </row>
    <row r="7" spans="1:17" ht="24.75" customHeight="1">
      <c r="A7" s="539" t="s">
        <v>336</v>
      </c>
      <c r="B7" s="540"/>
      <c r="C7" s="238"/>
      <c r="D7" s="331">
        <v>32001</v>
      </c>
      <c r="E7" s="351">
        <f>D7/'概要３'!$O$4*100000</f>
        <v>860.4732454961011</v>
      </c>
      <c r="F7" s="352">
        <f>D7/$D$7*100</f>
        <v>100</v>
      </c>
      <c r="G7" s="238"/>
      <c r="H7" s="239">
        <v>31747</v>
      </c>
      <c r="I7" s="240">
        <v>853.0560160104859</v>
      </c>
      <c r="J7" s="241">
        <v>100</v>
      </c>
      <c r="K7" s="238"/>
      <c r="L7" s="331">
        <v>1084450</v>
      </c>
      <c r="M7" s="351">
        <f>L7/'概要３'!$O$7*100000</f>
        <v>859.6239516781077</v>
      </c>
      <c r="N7" s="242"/>
      <c r="O7" s="243">
        <v>1083796</v>
      </c>
      <c r="P7" s="370">
        <v>858.7590361585162</v>
      </c>
      <c r="Q7" s="105"/>
    </row>
    <row r="8" spans="1:17" ht="24.75" customHeight="1">
      <c r="A8" s="424" t="s">
        <v>156</v>
      </c>
      <c r="B8" s="425"/>
      <c r="C8" s="334" t="s">
        <v>269</v>
      </c>
      <c r="D8" s="332">
        <v>9364</v>
      </c>
      <c r="E8" s="246">
        <f>D8/'概要３'!$O$4*100000</f>
        <v>251.7881150847002</v>
      </c>
      <c r="F8" s="353">
        <f>D8/$D$7*100</f>
        <v>29.261585575450766</v>
      </c>
      <c r="G8" s="244" t="s">
        <v>341</v>
      </c>
      <c r="H8" s="245">
        <v>9114</v>
      </c>
      <c r="I8" s="246">
        <v>244.89723532678894</v>
      </c>
      <c r="J8" s="247">
        <v>28.708224399155824</v>
      </c>
      <c r="K8" s="334" t="s">
        <v>270</v>
      </c>
      <c r="L8" s="336">
        <v>329314</v>
      </c>
      <c r="M8" s="246">
        <f>L8/'概要３'!$O$7*100000</f>
        <v>261.0412670228451</v>
      </c>
      <c r="N8" s="248" t="s">
        <v>341</v>
      </c>
      <c r="O8" s="161">
        <v>325941</v>
      </c>
      <c r="P8" s="371">
        <v>258.26334384380726</v>
      </c>
      <c r="Q8" s="105"/>
    </row>
    <row r="9" spans="1:17" ht="24.75" customHeight="1">
      <c r="A9" s="424" t="s">
        <v>157</v>
      </c>
      <c r="B9" s="425"/>
      <c r="C9" s="334" t="s">
        <v>260</v>
      </c>
      <c r="D9" s="332">
        <v>4929</v>
      </c>
      <c r="E9" s="246">
        <f>D9/'概要３'!$O$4*100000</f>
        <v>132.53562785695078</v>
      </c>
      <c r="F9" s="353">
        <f aca="true" t="shared" si="0" ref="F9:F18">D9/$D$7*100</f>
        <v>15.402643667385393</v>
      </c>
      <c r="G9" s="244" t="s">
        <v>260</v>
      </c>
      <c r="H9" s="245">
        <v>5011</v>
      </c>
      <c r="I9" s="246">
        <v>134.64779967330912</v>
      </c>
      <c r="J9" s="247">
        <v>15.784168582858223</v>
      </c>
      <c r="K9" s="334" t="s">
        <v>260</v>
      </c>
      <c r="L9" s="336">
        <v>173024</v>
      </c>
      <c r="M9" s="246">
        <f>L9/'概要３'!$O$7*100000</f>
        <v>137.153003471947</v>
      </c>
      <c r="N9" s="248" t="s">
        <v>260</v>
      </c>
      <c r="O9" s="161">
        <v>173125</v>
      </c>
      <c r="P9" s="371">
        <v>137.17771438069815</v>
      </c>
      <c r="Q9" s="105"/>
    </row>
    <row r="10" spans="1:17" ht="24.75" customHeight="1">
      <c r="A10" s="424" t="s">
        <v>158</v>
      </c>
      <c r="B10" s="425"/>
      <c r="C10" s="334" t="s">
        <v>261</v>
      </c>
      <c r="D10" s="332">
        <v>4038</v>
      </c>
      <c r="E10" s="246">
        <f>D10/'概要３'!$O$4*100000</f>
        <v>108.57757461683248</v>
      </c>
      <c r="F10" s="353">
        <f t="shared" si="0"/>
        <v>12.618355676385113</v>
      </c>
      <c r="G10" s="244" t="s">
        <v>261</v>
      </c>
      <c r="H10" s="245">
        <v>4275</v>
      </c>
      <c r="I10" s="246">
        <v>114.8711521858704</v>
      </c>
      <c r="J10" s="247">
        <v>13.465839291901597</v>
      </c>
      <c r="K10" s="334" t="s">
        <v>261</v>
      </c>
      <c r="L10" s="336">
        <v>128268</v>
      </c>
      <c r="M10" s="246">
        <f>L10/'概要３'!$O$7*100000</f>
        <v>101.67572966374432</v>
      </c>
      <c r="N10" s="248" t="s">
        <v>261</v>
      </c>
      <c r="O10" s="161">
        <v>132847</v>
      </c>
      <c r="P10" s="371">
        <v>105.26294771022445</v>
      </c>
      <c r="Q10" s="105"/>
    </row>
    <row r="11" spans="1:17" ht="24.75" customHeight="1">
      <c r="A11" s="424" t="s">
        <v>159</v>
      </c>
      <c r="B11" s="425"/>
      <c r="C11" s="334" t="s">
        <v>262</v>
      </c>
      <c r="D11" s="332">
        <v>2921</v>
      </c>
      <c r="E11" s="246">
        <f>D11/'概要３'!$O$4*100000</f>
        <v>78.54261898359775</v>
      </c>
      <c r="F11" s="353">
        <f t="shared" si="0"/>
        <v>9.127839755007656</v>
      </c>
      <c r="G11" s="244" t="s">
        <v>262</v>
      </c>
      <c r="H11" s="245">
        <v>2869</v>
      </c>
      <c r="I11" s="246">
        <v>77.09130657807302</v>
      </c>
      <c r="J11" s="247">
        <v>9.037074369231739</v>
      </c>
      <c r="K11" s="334" t="s">
        <v>262</v>
      </c>
      <c r="L11" s="336">
        <v>107242</v>
      </c>
      <c r="M11" s="246">
        <f>L11/'概要３'!$O$7*100000</f>
        <v>85.0087987697576</v>
      </c>
      <c r="N11" s="248" t="s">
        <v>262</v>
      </c>
      <c r="O11" s="161">
        <v>107241</v>
      </c>
      <c r="P11" s="371">
        <v>84.97371995899177</v>
      </c>
      <c r="Q11" s="105"/>
    </row>
    <row r="12" spans="1:17" ht="24.75" customHeight="1">
      <c r="A12" s="424" t="s">
        <v>161</v>
      </c>
      <c r="B12" s="425"/>
      <c r="C12" s="334" t="s">
        <v>493</v>
      </c>
      <c r="D12" s="332">
        <v>1217</v>
      </c>
      <c r="E12" s="246">
        <f>D12/'概要３'!$O$4*100000</f>
        <v>32.723850497445554</v>
      </c>
      <c r="F12" s="353">
        <f t="shared" si="0"/>
        <v>3.8030061560576236</v>
      </c>
      <c r="G12" s="244" t="s">
        <v>264</v>
      </c>
      <c r="H12" s="245">
        <v>1126</v>
      </c>
      <c r="I12" s="246">
        <v>30.256121020184807</v>
      </c>
      <c r="J12" s="247">
        <v>3.546791822849403</v>
      </c>
      <c r="K12" s="334" t="s">
        <v>265</v>
      </c>
      <c r="L12" s="336">
        <v>27764</v>
      </c>
      <c r="M12" s="246">
        <f>L12/'概要３'!$O$7*100000</f>
        <v>22.00802194143666</v>
      </c>
      <c r="N12" s="248" t="s">
        <v>265</v>
      </c>
      <c r="O12" s="161">
        <v>26360</v>
      </c>
      <c r="P12" s="371">
        <v>20.886668887076986</v>
      </c>
      <c r="Q12" s="105"/>
    </row>
    <row r="13" spans="1:17" ht="24.75" customHeight="1">
      <c r="A13" s="424" t="s">
        <v>160</v>
      </c>
      <c r="B13" s="425"/>
      <c r="C13" s="334" t="s">
        <v>494</v>
      </c>
      <c r="D13" s="332">
        <v>1178</v>
      </c>
      <c r="E13" s="246">
        <f>D13/'概要３'!$O$4*100000</f>
        <v>31.675181500403333</v>
      </c>
      <c r="F13" s="353">
        <f>D13/$D$7*100</f>
        <v>3.6811349645323586</v>
      </c>
      <c r="G13" s="244" t="s">
        <v>263</v>
      </c>
      <c r="H13" s="245">
        <v>1260</v>
      </c>
      <c r="I13" s="246">
        <v>33.85676064425653</v>
      </c>
      <c r="J13" s="247">
        <v>3.96887894919205</v>
      </c>
      <c r="K13" s="334" t="s">
        <v>263</v>
      </c>
      <c r="L13" s="336">
        <v>38270</v>
      </c>
      <c r="M13" s="246">
        <f>L13/'概要３'!$O$7*100000</f>
        <v>30.335938614709004</v>
      </c>
      <c r="N13" s="248" t="s">
        <v>263</v>
      </c>
      <c r="O13" s="161">
        <v>39863</v>
      </c>
      <c r="P13" s="371">
        <v>31.585936337084593</v>
      </c>
      <c r="Q13" s="105"/>
    </row>
    <row r="14" spans="1:17" ht="24.75" customHeight="1">
      <c r="A14" s="424" t="s">
        <v>162</v>
      </c>
      <c r="B14" s="425"/>
      <c r="C14" s="334" t="s">
        <v>265</v>
      </c>
      <c r="D14" s="332">
        <v>790</v>
      </c>
      <c r="E14" s="246">
        <f>D14/'概要３'!$O$4*100000</f>
        <v>21.242269427265395</v>
      </c>
      <c r="F14" s="353">
        <f t="shared" si="0"/>
        <v>2.4686728539733136</v>
      </c>
      <c r="G14" s="244" t="s">
        <v>265</v>
      </c>
      <c r="H14" s="245">
        <v>814</v>
      </c>
      <c r="I14" s="246">
        <v>21.872542193987954</v>
      </c>
      <c r="J14" s="247">
        <v>2.5640217973351813</v>
      </c>
      <c r="K14" s="334" t="s">
        <v>264</v>
      </c>
      <c r="L14" s="336">
        <v>29921</v>
      </c>
      <c r="M14" s="246">
        <f>L14/'概要３'!$O$7*100000</f>
        <v>23.717836929467158</v>
      </c>
      <c r="N14" s="248" t="s">
        <v>264</v>
      </c>
      <c r="O14" s="161">
        <v>30553</v>
      </c>
      <c r="P14" s="371">
        <v>24.209043797680696</v>
      </c>
      <c r="Q14" s="105"/>
    </row>
    <row r="15" spans="1:17" ht="24.75" customHeight="1">
      <c r="A15" s="424" t="s">
        <v>163</v>
      </c>
      <c r="B15" s="425"/>
      <c r="C15" s="334" t="s">
        <v>266</v>
      </c>
      <c r="D15" s="332">
        <v>691</v>
      </c>
      <c r="E15" s="246">
        <f>D15/'概要３'!$O$4*100000</f>
        <v>18.580263511696693</v>
      </c>
      <c r="F15" s="353">
        <f t="shared" si="0"/>
        <v>2.1593075216399487</v>
      </c>
      <c r="G15" s="244" t="s">
        <v>266</v>
      </c>
      <c r="H15" s="245">
        <v>636</v>
      </c>
      <c r="I15" s="246">
        <v>17.089602991862822</v>
      </c>
      <c r="J15" s="247">
        <v>2.003338898163606</v>
      </c>
      <c r="K15" s="334" t="s">
        <v>266</v>
      </c>
      <c r="L15" s="336">
        <v>21158</v>
      </c>
      <c r="M15" s="246">
        <f>L15/'概要３'!$O$7*100000</f>
        <v>16.771564912725715</v>
      </c>
      <c r="N15" s="248" t="s">
        <v>266</v>
      </c>
      <c r="O15" s="161">
        <v>20528</v>
      </c>
      <c r="P15" s="371">
        <v>16.26561225014857</v>
      </c>
      <c r="Q15" s="105"/>
    </row>
    <row r="16" spans="1:17" ht="24.75" customHeight="1">
      <c r="A16" s="557" t="s">
        <v>432</v>
      </c>
      <c r="B16" s="558"/>
      <c r="C16" s="338" t="s">
        <v>405</v>
      </c>
      <c r="D16" s="332">
        <v>423</v>
      </c>
      <c r="E16" s="246">
        <f>D16/'概要３'!$O$4*100000</f>
        <v>11.374025275611723</v>
      </c>
      <c r="F16" s="353">
        <f t="shared" si="0"/>
        <v>1.3218336926971033</v>
      </c>
      <c r="G16" s="244" t="s">
        <v>268</v>
      </c>
      <c r="H16" s="245">
        <v>438</v>
      </c>
      <c r="I16" s="246">
        <v>11.769254890622511</v>
      </c>
      <c r="J16" s="353">
        <v>1.4206066714965193</v>
      </c>
      <c r="K16" s="357" t="s">
        <v>471</v>
      </c>
      <c r="L16" s="336">
        <v>13650</v>
      </c>
      <c r="M16" s="246">
        <f>L16/'概要３'!$O$7*100000</f>
        <v>10.820108755964931</v>
      </c>
      <c r="N16" s="249" t="s">
        <v>342</v>
      </c>
      <c r="O16" s="161">
        <v>13621</v>
      </c>
      <c r="P16" s="371">
        <v>10.792766195404994</v>
      </c>
      <c r="Q16" s="105"/>
    </row>
    <row r="17" spans="1:17" ht="24.75" customHeight="1">
      <c r="A17" s="559" t="s">
        <v>384</v>
      </c>
      <c r="B17" s="560"/>
      <c r="C17" s="338" t="s">
        <v>382</v>
      </c>
      <c r="D17" s="332">
        <v>421</v>
      </c>
      <c r="E17" s="246">
        <f>D17/'概要３'!$O$4*100000</f>
        <v>11.320247378327506</v>
      </c>
      <c r="F17" s="353">
        <f t="shared" si="0"/>
        <v>1.3155838880035</v>
      </c>
      <c r="G17" s="356" t="s">
        <v>425</v>
      </c>
      <c r="H17" s="245">
        <v>451</v>
      </c>
      <c r="I17" s="246">
        <v>12.11857067504738</v>
      </c>
      <c r="J17" s="247">
        <v>1.3796579204334267</v>
      </c>
      <c r="K17" s="338" t="s">
        <v>470</v>
      </c>
      <c r="L17" s="336">
        <v>14357</v>
      </c>
      <c r="M17" s="246">
        <f>L17/'概要３'!$O$7*100000</f>
        <v>11.380534901786705</v>
      </c>
      <c r="N17" s="355" t="s">
        <v>426</v>
      </c>
      <c r="O17" s="161">
        <v>14416</v>
      </c>
      <c r="P17" s="371">
        <v>11.42269418346365</v>
      </c>
      <c r="Q17" s="105"/>
    </row>
    <row r="18" spans="1:17" ht="24.75" customHeight="1">
      <c r="A18" s="420" t="s">
        <v>344</v>
      </c>
      <c r="B18" s="492"/>
      <c r="C18" s="335" t="s">
        <v>383</v>
      </c>
      <c r="D18" s="333">
        <v>387</v>
      </c>
      <c r="E18" s="252">
        <f>D18/'概要３'!$O$4*100000</f>
        <v>10.406023124495832</v>
      </c>
      <c r="F18" s="354">
        <f t="shared" si="0"/>
        <v>1.2093372082122433</v>
      </c>
      <c r="G18" s="250" t="s">
        <v>342</v>
      </c>
      <c r="H18" s="251">
        <v>384</v>
      </c>
      <c r="I18" s="252">
        <v>10.318250863011516</v>
      </c>
      <c r="J18" s="253">
        <v>1.209563108325196</v>
      </c>
      <c r="K18" s="335" t="s">
        <v>311</v>
      </c>
      <c r="L18" s="337">
        <v>16267</v>
      </c>
      <c r="M18" s="252">
        <f>L18/'概要３'!$O$7*100000</f>
        <v>12.894557445661652</v>
      </c>
      <c r="N18" s="255" t="s">
        <v>267</v>
      </c>
      <c r="O18" s="254">
        <v>16430</v>
      </c>
      <c r="P18" s="372">
        <v>13.018511753212248</v>
      </c>
      <c r="Q18" s="138"/>
    </row>
    <row r="19" spans="1:17" ht="24.75" customHeight="1">
      <c r="A19" s="105" t="s">
        <v>271</v>
      </c>
      <c r="B19" s="138"/>
      <c r="C19" s="138"/>
      <c r="D19" s="138"/>
      <c r="E19" s="138"/>
      <c r="F19" s="138"/>
      <c r="G19" s="138"/>
      <c r="H19" s="138"/>
      <c r="I19" s="138"/>
      <c r="J19" s="138"/>
      <c r="K19" s="138"/>
      <c r="L19" s="138"/>
      <c r="M19" s="138"/>
      <c r="N19" s="138"/>
      <c r="O19" s="138"/>
      <c r="P19" s="138"/>
      <c r="Q19" s="138"/>
    </row>
    <row r="20" spans="1:17" ht="24.75" customHeight="1">
      <c r="A20" s="138"/>
      <c r="B20" s="138"/>
      <c r="C20" s="138"/>
      <c r="D20" s="138"/>
      <c r="E20" s="138"/>
      <c r="F20" s="138"/>
      <c r="G20" s="414"/>
      <c r="H20" s="231"/>
      <c r="I20" s="415"/>
      <c r="J20" s="138"/>
      <c r="K20" s="138"/>
      <c r="L20" s="138"/>
      <c r="M20" s="138"/>
      <c r="N20" s="138"/>
      <c r="O20" s="138"/>
      <c r="P20" s="138"/>
      <c r="Q20" s="138"/>
    </row>
    <row r="21" spans="1:17" ht="24.75" customHeight="1">
      <c r="A21" s="166" t="s">
        <v>433</v>
      </c>
      <c r="B21" s="166"/>
      <c r="C21" s="166"/>
      <c r="D21" s="105"/>
      <c r="E21" s="105"/>
      <c r="F21" s="105"/>
      <c r="G21" s="105"/>
      <c r="H21" s="105"/>
      <c r="I21" s="256" t="s">
        <v>164</v>
      </c>
      <c r="J21" s="256" t="s">
        <v>164</v>
      </c>
      <c r="K21" s="256"/>
      <c r="L21" s="105"/>
      <c r="M21" s="105"/>
      <c r="N21" s="105"/>
      <c r="O21" s="257"/>
      <c r="P21" s="257"/>
      <c r="Q21" s="105"/>
    </row>
    <row r="22" spans="1:17" ht="12" customHeight="1">
      <c r="A22" s="166"/>
      <c r="B22" s="166"/>
      <c r="C22" s="166"/>
      <c r="D22" s="105"/>
      <c r="E22" s="105"/>
      <c r="F22" s="105"/>
      <c r="G22" s="105"/>
      <c r="H22" s="105"/>
      <c r="I22" s="256"/>
      <c r="J22" s="256"/>
      <c r="K22" s="256"/>
      <c r="L22" s="105"/>
      <c r="M22" s="105"/>
      <c r="N22" s="105"/>
      <c r="O22" s="258"/>
      <c r="P22" s="258"/>
      <c r="Q22" s="105"/>
    </row>
    <row r="23" spans="1:20" ht="24.75" customHeight="1">
      <c r="A23" s="503"/>
      <c r="B23" s="504"/>
      <c r="C23" s="499" t="s">
        <v>165</v>
      </c>
      <c r="D23" s="498"/>
      <c r="E23" s="498"/>
      <c r="F23" s="498" t="s">
        <v>166</v>
      </c>
      <c r="G23" s="498"/>
      <c r="H23" s="498"/>
      <c r="I23" s="498" t="s">
        <v>167</v>
      </c>
      <c r="J23" s="498"/>
      <c r="K23" s="498" t="s">
        <v>168</v>
      </c>
      <c r="L23" s="498"/>
      <c r="M23" s="498"/>
      <c r="N23" s="498" t="s">
        <v>375</v>
      </c>
      <c r="O23" s="498"/>
      <c r="P23" s="548"/>
      <c r="Q23" s="551"/>
      <c r="R23" s="552"/>
      <c r="S23" s="552"/>
      <c r="T23" s="552"/>
    </row>
    <row r="24" spans="1:20" ht="24.75" customHeight="1">
      <c r="A24" s="493" t="s">
        <v>169</v>
      </c>
      <c r="B24" s="259" t="s">
        <v>170</v>
      </c>
      <c r="C24" s="500" t="s">
        <v>495</v>
      </c>
      <c r="D24" s="497"/>
      <c r="E24" s="497"/>
      <c r="F24" s="496" t="s">
        <v>496</v>
      </c>
      <c r="G24" s="496"/>
      <c r="H24" s="497"/>
      <c r="I24" s="496" t="s">
        <v>497</v>
      </c>
      <c r="J24" s="497"/>
      <c r="K24" s="496" t="s">
        <v>498</v>
      </c>
      <c r="L24" s="496"/>
      <c r="M24" s="497"/>
      <c r="N24" s="497" t="s">
        <v>373</v>
      </c>
      <c r="O24" s="497"/>
      <c r="P24" s="547"/>
      <c r="Q24" s="553"/>
      <c r="R24" s="554"/>
      <c r="S24" s="554"/>
      <c r="T24" s="554"/>
    </row>
    <row r="25" spans="1:20" ht="24.75" customHeight="1">
      <c r="A25" s="494"/>
      <c r="B25" s="261" t="s">
        <v>171</v>
      </c>
      <c r="C25" s="501">
        <v>5683</v>
      </c>
      <c r="D25" s="502"/>
      <c r="E25" s="502"/>
      <c r="F25" s="502">
        <v>2309</v>
      </c>
      <c r="G25" s="502"/>
      <c r="H25" s="509"/>
      <c r="I25" s="502">
        <v>1946</v>
      </c>
      <c r="J25" s="509"/>
      <c r="K25" s="502">
        <v>1612</v>
      </c>
      <c r="L25" s="502"/>
      <c r="M25" s="509"/>
      <c r="N25" s="502">
        <v>679</v>
      </c>
      <c r="O25" s="502"/>
      <c r="P25" s="546"/>
      <c r="Q25" s="549"/>
      <c r="R25" s="550"/>
      <c r="S25" s="550"/>
      <c r="T25" s="550"/>
    </row>
    <row r="26" spans="1:20" ht="24.75" customHeight="1">
      <c r="A26" s="495"/>
      <c r="B26" s="100" t="s">
        <v>172</v>
      </c>
      <c r="C26" s="505">
        <f>ROUND(C25/'概要３'!$O$5*100000,1)</f>
        <v>310.4</v>
      </c>
      <c r="D26" s="506"/>
      <c r="E26" s="506"/>
      <c r="F26" s="505">
        <f>ROUND(F25/'概要３'!$O$5*100000,1)</f>
        <v>126.1</v>
      </c>
      <c r="G26" s="506"/>
      <c r="H26" s="506"/>
      <c r="I26" s="506">
        <f>ROUND(I25/'概要３'!$O$5*100000,1)</f>
        <v>106.3</v>
      </c>
      <c r="J26" s="510"/>
      <c r="K26" s="505">
        <f>ROUND(K25/'概要３'!$O$5*100000,1)</f>
        <v>88</v>
      </c>
      <c r="L26" s="506"/>
      <c r="M26" s="506"/>
      <c r="N26" s="505">
        <f>ROUND(N25/'概要３'!$O$5*100000,1)</f>
        <v>37.1</v>
      </c>
      <c r="O26" s="506"/>
      <c r="P26" s="506"/>
      <c r="Q26" s="555"/>
      <c r="R26" s="556"/>
      <c r="S26" s="556"/>
      <c r="T26" s="556"/>
    </row>
    <row r="27" spans="1:20" ht="24.75" customHeight="1">
      <c r="A27" s="493" t="s">
        <v>173</v>
      </c>
      <c r="B27" s="259" t="s">
        <v>174</v>
      </c>
      <c r="C27" s="500" t="s">
        <v>495</v>
      </c>
      <c r="D27" s="497"/>
      <c r="E27" s="497"/>
      <c r="F27" s="496" t="s">
        <v>499</v>
      </c>
      <c r="G27" s="496"/>
      <c r="H27" s="497"/>
      <c r="I27" s="496" t="s">
        <v>497</v>
      </c>
      <c r="J27" s="497"/>
      <c r="K27" s="496" t="s">
        <v>498</v>
      </c>
      <c r="L27" s="496"/>
      <c r="M27" s="497"/>
      <c r="N27" s="497" t="s">
        <v>374</v>
      </c>
      <c r="O27" s="497"/>
      <c r="P27" s="547"/>
      <c r="Q27" s="553"/>
      <c r="R27" s="554"/>
      <c r="S27" s="554"/>
      <c r="T27" s="554"/>
    </row>
    <row r="28" spans="1:20" ht="24.75" customHeight="1">
      <c r="A28" s="494"/>
      <c r="B28" s="261" t="s">
        <v>175</v>
      </c>
      <c r="C28" s="501">
        <v>3681</v>
      </c>
      <c r="D28" s="502"/>
      <c r="E28" s="502"/>
      <c r="F28" s="502">
        <v>2620</v>
      </c>
      <c r="G28" s="502"/>
      <c r="H28" s="509"/>
      <c r="I28" s="502">
        <v>2092</v>
      </c>
      <c r="J28" s="509"/>
      <c r="K28" s="502">
        <v>1309</v>
      </c>
      <c r="L28" s="502"/>
      <c r="M28" s="509"/>
      <c r="N28" s="502">
        <v>904</v>
      </c>
      <c r="O28" s="502"/>
      <c r="P28" s="546"/>
      <c r="Q28" s="549"/>
      <c r="R28" s="550"/>
      <c r="S28" s="550"/>
      <c r="T28" s="550"/>
    </row>
    <row r="29" spans="1:20" ht="24.75" customHeight="1">
      <c r="A29" s="495"/>
      <c r="B29" s="100" t="s">
        <v>172</v>
      </c>
      <c r="C29" s="505">
        <f>ROUND(C28/'概要３'!$O$6*100000,1)</f>
        <v>195.1</v>
      </c>
      <c r="D29" s="506"/>
      <c r="E29" s="506"/>
      <c r="F29" s="505">
        <f>ROUND(F28/'概要３'!$O$6*100000,1)</f>
        <v>138.8</v>
      </c>
      <c r="G29" s="506"/>
      <c r="H29" s="506"/>
      <c r="I29" s="506">
        <f>ROUND(I28/'概要３'!$O$6*100000,1)</f>
        <v>110.9</v>
      </c>
      <c r="J29" s="510"/>
      <c r="K29" s="505">
        <f>ROUND(K28/'概要３'!$O$6*100000,1)</f>
        <v>69.4</v>
      </c>
      <c r="L29" s="506"/>
      <c r="M29" s="506"/>
      <c r="N29" s="505">
        <f>ROUND(N28/'概要３'!$O$6*100000,1)</f>
        <v>47.9</v>
      </c>
      <c r="O29" s="506"/>
      <c r="P29" s="506"/>
      <c r="Q29" s="555"/>
      <c r="R29" s="556"/>
      <c r="S29" s="556"/>
      <c r="T29" s="556"/>
    </row>
    <row r="30" spans="1:20" ht="24.75" customHeight="1">
      <c r="A30" s="168"/>
      <c r="B30" s="168"/>
      <c r="C30" s="168"/>
      <c r="D30" s="262"/>
      <c r="E30" s="168"/>
      <c r="F30" s="262"/>
      <c r="G30" s="262"/>
      <c r="H30" s="168"/>
      <c r="I30" s="262"/>
      <c r="J30" s="168"/>
      <c r="K30" s="168"/>
      <c r="L30" s="262"/>
      <c r="M30" s="262"/>
      <c r="N30" s="168"/>
      <c r="O30" s="262"/>
      <c r="P30" s="262"/>
      <c r="Q30" s="319"/>
      <c r="R30" s="319"/>
      <c r="S30" s="329"/>
      <c r="T30" s="329"/>
    </row>
    <row r="31" spans="1:20" ht="24.75" customHeight="1">
      <c r="A31" s="503"/>
      <c r="B31" s="504"/>
      <c r="C31" s="499" t="s">
        <v>500</v>
      </c>
      <c r="D31" s="498"/>
      <c r="E31" s="498"/>
      <c r="F31" s="498" t="s">
        <v>501</v>
      </c>
      <c r="G31" s="498"/>
      <c r="H31" s="498"/>
      <c r="I31" s="498" t="s">
        <v>502</v>
      </c>
      <c r="J31" s="498"/>
      <c r="K31" s="498" t="s">
        <v>503</v>
      </c>
      <c r="L31" s="498"/>
      <c r="M31" s="498"/>
      <c r="N31" s="498" t="s">
        <v>376</v>
      </c>
      <c r="O31" s="498"/>
      <c r="P31" s="548"/>
      <c r="Q31" s="551"/>
      <c r="R31" s="552"/>
      <c r="S31" s="552"/>
      <c r="T31" s="552"/>
    </row>
    <row r="32" spans="1:20" ht="24.75" customHeight="1">
      <c r="A32" s="493" t="s">
        <v>169</v>
      </c>
      <c r="B32" s="259" t="s">
        <v>170</v>
      </c>
      <c r="C32" s="500" t="s">
        <v>504</v>
      </c>
      <c r="D32" s="497"/>
      <c r="E32" s="497"/>
      <c r="F32" s="496" t="s">
        <v>511</v>
      </c>
      <c r="G32" s="496"/>
      <c r="H32" s="497"/>
      <c r="I32" s="511" t="s">
        <v>512</v>
      </c>
      <c r="J32" s="512"/>
      <c r="K32" s="496" t="s">
        <v>323</v>
      </c>
      <c r="L32" s="496"/>
      <c r="M32" s="497"/>
      <c r="N32" s="497" t="s">
        <v>344</v>
      </c>
      <c r="O32" s="497"/>
      <c r="P32" s="547"/>
      <c r="Q32" s="553"/>
      <c r="R32" s="554"/>
      <c r="S32" s="554"/>
      <c r="T32" s="554"/>
    </row>
    <row r="33" spans="1:20" ht="24.75" customHeight="1">
      <c r="A33" s="494"/>
      <c r="B33" s="261" t="s">
        <v>171</v>
      </c>
      <c r="C33" s="501">
        <v>595</v>
      </c>
      <c r="D33" s="502"/>
      <c r="E33" s="502"/>
      <c r="F33" s="502">
        <v>334</v>
      </c>
      <c r="G33" s="502"/>
      <c r="H33" s="509"/>
      <c r="I33" s="502">
        <v>330</v>
      </c>
      <c r="J33" s="509"/>
      <c r="K33" s="502">
        <v>313</v>
      </c>
      <c r="L33" s="502"/>
      <c r="M33" s="509"/>
      <c r="N33" s="502">
        <v>270</v>
      </c>
      <c r="O33" s="502"/>
      <c r="P33" s="546"/>
      <c r="Q33" s="549"/>
      <c r="R33" s="550"/>
      <c r="S33" s="550"/>
      <c r="T33" s="550"/>
    </row>
    <row r="34" spans="1:20" ht="24.75" customHeight="1">
      <c r="A34" s="495"/>
      <c r="B34" s="100" t="s">
        <v>172</v>
      </c>
      <c r="C34" s="519">
        <f>ROUND(C33/'概要３'!$O$5*100000,1)</f>
        <v>32.5</v>
      </c>
      <c r="D34" s="508"/>
      <c r="E34" s="508"/>
      <c r="F34" s="507">
        <f>ROUND(F33/'概要３'!$O$5*100000,1)</f>
        <v>18.2</v>
      </c>
      <c r="G34" s="508"/>
      <c r="H34" s="505"/>
      <c r="I34" s="507">
        <f>ROUND(I33/'概要３'!$O$5*100000,1)</f>
        <v>18</v>
      </c>
      <c r="J34" s="505"/>
      <c r="K34" s="507">
        <f>ROUND(K33/'概要３'!$O$5*100000,1)</f>
        <v>17.1</v>
      </c>
      <c r="L34" s="508"/>
      <c r="M34" s="505"/>
      <c r="N34" s="507">
        <f>ROUND(N33/'概要３'!$O$5*100000,1)</f>
        <v>14.7</v>
      </c>
      <c r="O34" s="508"/>
      <c r="P34" s="505"/>
      <c r="Q34" s="555"/>
      <c r="R34" s="556"/>
      <c r="S34" s="556"/>
      <c r="T34" s="556"/>
    </row>
    <row r="35" spans="1:20" ht="24.75" customHeight="1">
      <c r="A35" s="493" t="s">
        <v>173</v>
      </c>
      <c r="B35" s="259" t="s">
        <v>174</v>
      </c>
      <c r="C35" s="500" t="s">
        <v>505</v>
      </c>
      <c r="D35" s="497"/>
      <c r="E35" s="497"/>
      <c r="F35" s="496" t="s">
        <v>506</v>
      </c>
      <c r="G35" s="496"/>
      <c r="H35" s="497"/>
      <c r="I35" s="496" t="s">
        <v>345</v>
      </c>
      <c r="J35" s="497"/>
      <c r="K35" s="496" t="s">
        <v>346</v>
      </c>
      <c r="L35" s="496"/>
      <c r="M35" s="497"/>
      <c r="N35" s="497" t="s">
        <v>344</v>
      </c>
      <c r="O35" s="497"/>
      <c r="P35" s="547"/>
      <c r="Q35" s="553"/>
      <c r="R35" s="554"/>
      <c r="S35" s="554"/>
      <c r="T35" s="554"/>
    </row>
    <row r="36" spans="1:20" ht="24.75" customHeight="1">
      <c r="A36" s="494"/>
      <c r="B36" s="261" t="s">
        <v>176</v>
      </c>
      <c r="C36" s="501">
        <v>499</v>
      </c>
      <c r="D36" s="502"/>
      <c r="E36" s="502"/>
      <c r="F36" s="502">
        <v>361</v>
      </c>
      <c r="G36" s="502"/>
      <c r="H36" s="509"/>
      <c r="I36" s="502">
        <v>195</v>
      </c>
      <c r="J36" s="509"/>
      <c r="K36" s="502">
        <v>188</v>
      </c>
      <c r="L36" s="502"/>
      <c r="M36" s="509"/>
      <c r="N36" s="502">
        <v>117</v>
      </c>
      <c r="O36" s="502"/>
      <c r="P36" s="546"/>
      <c r="Q36" s="549"/>
      <c r="R36" s="550"/>
      <c r="S36" s="550"/>
      <c r="T36" s="550"/>
    </row>
    <row r="37" spans="1:20" ht="24.75" customHeight="1">
      <c r="A37" s="495"/>
      <c r="B37" s="100" t="s">
        <v>172</v>
      </c>
      <c r="C37" s="505">
        <f>ROUND(C36/'概要３'!$O$6*100000,1)</f>
        <v>26.4</v>
      </c>
      <c r="D37" s="506"/>
      <c r="E37" s="506"/>
      <c r="F37" s="505">
        <f>ROUND(F36/'概要３'!$O$6*100000,1)</f>
        <v>19.1</v>
      </c>
      <c r="G37" s="506"/>
      <c r="H37" s="506"/>
      <c r="I37" s="506">
        <f>ROUND(I36/'概要３'!$O$6*100000,1)</f>
        <v>10.3</v>
      </c>
      <c r="J37" s="510"/>
      <c r="K37" s="505">
        <f>ROUND(K36/'概要３'!$O$6*100000,1)</f>
        <v>10</v>
      </c>
      <c r="L37" s="506"/>
      <c r="M37" s="506"/>
      <c r="N37" s="505">
        <f>ROUND(N36/'概要３'!$O$6*100000,1)</f>
        <v>6.2</v>
      </c>
      <c r="O37" s="506"/>
      <c r="P37" s="506"/>
      <c r="Q37" s="555"/>
      <c r="R37" s="556"/>
      <c r="S37" s="556"/>
      <c r="T37" s="556"/>
    </row>
    <row r="38" spans="1:20" ht="24.75" customHeight="1">
      <c r="A38" s="105" t="s">
        <v>303</v>
      </c>
      <c r="B38" s="105"/>
      <c r="C38" s="105"/>
      <c r="D38" s="105"/>
      <c r="E38" s="105"/>
      <c r="F38" s="105"/>
      <c r="G38" s="105"/>
      <c r="H38" s="105"/>
      <c r="I38" s="105"/>
      <c r="J38" s="105"/>
      <c r="K38" s="105"/>
      <c r="L38" s="105"/>
      <c r="M38" s="105"/>
      <c r="N38" s="105"/>
      <c r="O38" s="105"/>
      <c r="P38" s="105"/>
      <c r="Q38" s="138"/>
      <c r="R38" s="330"/>
      <c r="S38" s="330"/>
      <c r="T38" s="330"/>
    </row>
    <row r="39" spans="17:20" ht="13.5">
      <c r="Q39" s="330"/>
      <c r="R39" s="330"/>
      <c r="S39" s="330"/>
      <c r="T39" s="330"/>
    </row>
  </sheetData>
  <mergeCells count="115">
    <mergeCell ref="A16:B16"/>
    <mergeCell ref="A17:B17"/>
    <mergeCell ref="Q37:T37"/>
    <mergeCell ref="Q31:T31"/>
    <mergeCell ref="Q32:T32"/>
    <mergeCell ref="Q33:T33"/>
    <mergeCell ref="Q34:T34"/>
    <mergeCell ref="Q28:T28"/>
    <mergeCell ref="Q29:T29"/>
    <mergeCell ref="Q35:T35"/>
    <mergeCell ref="Q36:T36"/>
    <mergeCell ref="Q23:T23"/>
    <mergeCell ref="Q24:T24"/>
    <mergeCell ref="Q25:T25"/>
    <mergeCell ref="Q26:T26"/>
    <mergeCell ref="Q27:T27"/>
    <mergeCell ref="N32:P32"/>
    <mergeCell ref="N23:P23"/>
    <mergeCell ref="N24:P24"/>
    <mergeCell ref="N25:P25"/>
    <mergeCell ref="N26:P26"/>
    <mergeCell ref="N29:P29"/>
    <mergeCell ref="N31:P31"/>
    <mergeCell ref="K3:P3"/>
    <mergeCell ref="N37:P37"/>
    <mergeCell ref="N33:P33"/>
    <mergeCell ref="N34:P34"/>
    <mergeCell ref="N27:P27"/>
    <mergeCell ref="N28:P28"/>
    <mergeCell ref="N35:P35"/>
    <mergeCell ref="N36:P36"/>
    <mergeCell ref="K35:M35"/>
    <mergeCell ref="K36:M36"/>
    <mergeCell ref="K37:M37"/>
    <mergeCell ref="K31:M31"/>
    <mergeCell ref="K32:M32"/>
    <mergeCell ref="K33:M33"/>
    <mergeCell ref="K34:M34"/>
    <mergeCell ref="K29:M29"/>
    <mergeCell ref="K23:M23"/>
    <mergeCell ref="K24:M24"/>
    <mergeCell ref="K25:M25"/>
    <mergeCell ref="K26:M26"/>
    <mergeCell ref="I28:J28"/>
    <mergeCell ref="F28:H28"/>
    <mergeCell ref="I26:J26"/>
    <mergeCell ref="N4:P4"/>
    <mergeCell ref="N5:O6"/>
    <mergeCell ref="I24:J24"/>
    <mergeCell ref="I23:J23"/>
    <mergeCell ref="K27:M27"/>
    <mergeCell ref="K28:M28"/>
    <mergeCell ref="A14:B14"/>
    <mergeCell ref="A15:B15"/>
    <mergeCell ref="K4:M4"/>
    <mergeCell ref="K5:L6"/>
    <mergeCell ref="A7:B7"/>
    <mergeCell ref="C3:J3"/>
    <mergeCell ref="C4:F4"/>
    <mergeCell ref="C5:D6"/>
    <mergeCell ref="G4:J4"/>
    <mergeCell ref="G5:H6"/>
    <mergeCell ref="J5:J6"/>
    <mergeCell ref="F5:F6"/>
    <mergeCell ref="C35:E35"/>
    <mergeCell ref="C36:E36"/>
    <mergeCell ref="A32:A34"/>
    <mergeCell ref="A31:B31"/>
    <mergeCell ref="C32:E32"/>
    <mergeCell ref="C33:E33"/>
    <mergeCell ref="C34:E34"/>
    <mergeCell ref="C31:E31"/>
    <mergeCell ref="C37:E37"/>
    <mergeCell ref="A3:B6"/>
    <mergeCell ref="A8:B8"/>
    <mergeCell ref="A9:B9"/>
    <mergeCell ref="A10:B10"/>
    <mergeCell ref="A11:B11"/>
    <mergeCell ref="A13:B13"/>
    <mergeCell ref="A12:B12"/>
    <mergeCell ref="A27:A29"/>
    <mergeCell ref="C29:E29"/>
    <mergeCell ref="I34:J34"/>
    <mergeCell ref="F33:H33"/>
    <mergeCell ref="I33:J33"/>
    <mergeCell ref="A35:A37"/>
    <mergeCell ref="F35:H35"/>
    <mergeCell ref="I35:J35"/>
    <mergeCell ref="F36:H36"/>
    <mergeCell ref="I36:J36"/>
    <mergeCell ref="F37:H37"/>
    <mergeCell ref="I37:J37"/>
    <mergeCell ref="F32:H32"/>
    <mergeCell ref="I32:J32"/>
    <mergeCell ref="F31:H31"/>
    <mergeCell ref="I31:J31"/>
    <mergeCell ref="F34:H34"/>
    <mergeCell ref="C26:E26"/>
    <mergeCell ref="F25:H25"/>
    <mergeCell ref="I25:J25"/>
    <mergeCell ref="F29:H29"/>
    <mergeCell ref="I29:J29"/>
    <mergeCell ref="C27:E27"/>
    <mergeCell ref="F27:H27"/>
    <mergeCell ref="I27:J27"/>
    <mergeCell ref="C28:E28"/>
    <mergeCell ref="A18:B18"/>
    <mergeCell ref="A24:A26"/>
    <mergeCell ref="F24:H24"/>
    <mergeCell ref="F23:H23"/>
    <mergeCell ref="C23:E23"/>
    <mergeCell ref="C24:E24"/>
    <mergeCell ref="C25:E25"/>
    <mergeCell ref="A23:B23"/>
    <mergeCell ref="F26:H26"/>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3"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ＦＵＪ９９０３Ｂ０６３６</dc:creator>
  <cp:keywords/>
  <dc:description/>
  <cp:lastModifiedBy>sdouser</cp:lastModifiedBy>
  <cp:lastPrinted>2008-05-30T07:36:36Z</cp:lastPrinted>
  <dcterms:created xsi:type="dcterms:W3CDTF">2001-06-26T05:02:42Z</dcterms:created>
  <dcterms:modified xsi:type="dcterms:W3CDTF">2008-05-30T07:47:02Z</dcterms:modified>
  <cp:category/>
  <cp:version/>
  <cp:contentType/>
  <cp:contentStatus/>
</cp:coreProperties>
</file>