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25" activeTab="1"/>
  </bookViews>
  <sheets>
    <sheet name="表２" sheetId="1" r:id="rId1"/>
    <sheet name="表３" sheetId="2" r:id="rId2"/>
    <sheet name="人口" sheetId="3" r:id="rId3"/>
  </sheets>
  <externalReferences>
    <externalReference r:id="rId6"/>
    <externalReference r:id="rId7"/>
  </externalReferences>
  <definedNames>
    <definedName name="__123Graph_B" localSheetId="2" hidden="1">'[2]表１'!#REF!</definedName>
    <definedName name="__123Graph_B" hidden="1">'[1]表１'!#REF!</definedName>
    <definedName name="_BRANCH_\B_">'[2]表５'!#REF!</definedName>
    <definedName name="_D__L_">'[2]表５'!#REF!</definedName>
    <definedName name="_Fill" hidden="1">#REF!</definedName>
    <definedName name="_Key1" localSheetId="2" hidden="1">'[2]表５'!#REF!</definedName>
    <definedName name="_Key1" localSheetId="1" hidden="1">'表３'!#REF!</definedName>
    <definedName name="_Key1" hidden="1">'[1]表５'!#REF!</definedName>
    <definedName name="_Order1" hidden="1">0</definedName>
    <definedName name="_R_">'[2]表５'!#REF!</definedName>
    <definedName name="_Regression_Int" localSheetId="1" hidden="1">1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_xlnm.Print_Area" localSheetId="2">'人口'!$A$1:$K$50</definedName>
    <definedName name="_xlnm.Print_Area" localSheetId="1">'表３'!$A$1:$N$110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<sst xmlns="http://schemas.openxmlformats.org/spreadsheetml/2006/main" count="597" uniqueCount="144">
  <si>
    <t>　</t>
  </si>
  <si>
    <t>出生数</t>
  </si>
  <si>
    <t>死亡数</t>
  </si>
  <si>
    <t>(再掲)</t>
  </si>
  <si>
    <t>乳児死亡数</t>
  </si>
  <si>
    <t>新生児死亡数</t>
  </si>
  <si>
    <t>総数</t>
  </si>
  <si>
    <t>男</t>
  </si>
  <si>
    <t>女</t>
  </si>
  <si>
    <t>自然</t>
  </si>
  <si>
    <t>人工</t>
  </si>
  <si>
    <t>静岡県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</si>
  <si>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</si>
  <si>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</si>
  <si>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</si>
  <si>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</si>
  <si>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</si>
  <si>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</si>
  <si>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</si>
  <si>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</si>
  <si>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</si>
  <si>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</si>
  <si>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</si>
  <si>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</si>
  <si>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</si>
  <si>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</si>
  <si>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</si>
  <si>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</si>
  <si>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</si>
  <si>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</si>
  <si>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</si>
  <si>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</si>
  <si>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</si>
  <si>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</si>
  <si>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</si>
  <si>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</si>
  <si>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</si>
  <si>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</si>
  <si>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</si>
  <si>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</si>
  <si>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</si>
  <si>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</si>
  <si>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</si>
  <si>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</si>
  <si>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</si>
  <si>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</si>
  <si>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</si>
  <si>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</si>
  <si>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</si>
  <si>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</si>
  <si>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</si>
  <si>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</si>
  <si>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</si>
  <si>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</si>
  <si>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</si>
  <si>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中部保健所</t>
  </si>
  <si>
    <t>清水市</t>
  </si>
  <si>
    <t>富士川町</t>
  </si>
  <si>
    <t>蒲原町</t>
  </si>
  <si>
    <t>由比町</t>
  </si>
  <si>
    <t>（前ﾍﾟｰｼﾞからつづく）</t>
  </si>
  <si>
    <t>静岡市保健所</t>
  </si>
  <si>
    <t>静岡市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</si>
  <si>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</si>
  <si>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</si>
  <si>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</si>
  <si>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</si>
  <si>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</si>
  <si>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</si>
  <si>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</si>
  <si>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</si>
  <si>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</si>
  <si>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</si>
  <si>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</si>
  <si>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</si>
  <si>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</si>
  <si>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</si>
  <si>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</si>
  <si>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</si>
  <si>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</si>
  <si>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</si>
  <si>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</si>
  <si>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</si>
  <si>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</si>
  <si>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</si>
  <si>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</si>
  <si>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</si>
  <si>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</si>
  <si>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</si>
  <si>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</si>
  <si>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</si>
  <si>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</si>
  <si>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</si>
  <si>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</si>
  <si>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</si>
  <si>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</si>
  <si>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</si>
  <si>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</si>
  <si>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</si>
  <si>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</si>
  <si>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</si>
  <si>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</si>
  <si>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</si>
  <si>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</si>
  <si>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</si>
  <si>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</si>
  <si>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</si>
  <si>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</si>
  <si>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</si>
  <si>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出生率</t>
  </si>
  <si>
    <t>死亡率</t>
  </si>
  <si>
    <t>婚姻率</t>
  </si>
  <si>
    <t>離婚率</t>
  </si>
  <si>
    <t>(人口千対)</t>
  </si>
  <si>
    <t>(出生千対)</t>
  </si>
  <si>
    <t>乳児死亡率</t>
  </si>
  <si>
    <t>新生児死亡率</t>
  </si>
  <si>
    <t>自然増加率</t>
  </si>
  <si>
    <t>死産率(出産千対)</t>
  </si>
  <si>
    <t>人口</t>
  </si>
  <si>
    <t>付表     率算出に用いた人口</t>
  </si>
  <si>
    <t>静岡県計</t>
  </si>
  <si>
    <t>表２　人口動態総覧Ⅰ（２次保健医療圏・保健所・市町村別）</t>
  </si>
  <si>
    <t>- 16 -</t>
  </si>
  <si>
    <t>- 17 -</t>
  </si>
  <si>
    <t>- 18 -</t>
  </si>
  <si>
    <t>- 19 -</t>
  </si>
  <si>
    <t>表３　人口動態総覧Ⅱ（２次保健医療圏・保健所・市町村別）</t>
  </si>
  <si>
    <t>- 20 -</t>
  </si>
  <si>
    <t>- 21 -</t>
  </si>
  <si>
    <t>- 22 -</t>
  </si>
  <si>
    <t>- 23 -</t>
  </si>
  <si>
    <t xml:space="preserve">男   </t>
  </si>
  <si>
    <t xml:space="preserve">女   </t>
  </si>
  <si>
    <t>全国計</t>
  </si>
  <si>
    <t>注</t>
  </si>
  <si>
    <t>(平成14年)</t>
  </si>
  <si>
    <t>自然
増加数</t>
  </si>
  <si>
    <t>死産胎児数</t>
  </si>
  <si>
    <t>婚姻
件数</t>
  </si>
  <si>
    <t>離婚
件数</t>
  </si>
  <si>
    <t>１　静岡県計及び全国計は、平成14年10月１日現在の推計日本人人口（総務省統計局）</t>
  </si>
  <si>
    <t>２　圏域及び市町村は、平成14年10月１日現在の推計日本人人口（静岡県企画部生活統計室）</t>
  </si>
  <si>
    <t>- 47 -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</si>
</sst>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"/>
    <numFmt numFmtId="179" formatCode="#,##0.0;\-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yyyy/mm/dd"/>
    <numFmt numFmtId="187" formatCode="#,##0_ "/>
    <numFmt numFmtId="188" formatCode="0_ "/>
    <numFmt numFmtId="189" formatCode="0.0%"/>
    <numFmt numFmtId="190" formatCode="m/d"/>
    <numFmt numFmtId="191" formatCode="0.000%"/>
    <numFmt numFmtId="192" formatCode="#,##0.0;[Red]\-#,##0.0"/>
    <numFmt numFmtId="193" formatCode="[&lt;=999]000;000\-00"/>
    <numFmt numFmtId="194" formatCode="&quot;△&quot;\ #,##0;&quot;▲&quot;\ #,##0"/>
    <numFmt numFmtId="195" formatCode="0.00_);[Red]\(0.00\)"/>
    <numFmt numFmtId="196" formatCode="0.00_ "/>
    <numFmt numFmtId="197" formatCode="General&quot;万円&quot;"/>
    <numFmt numFmtId="198" formatCode="#,##0&quot;万円&quot;"/>
    <numFmt numFmtId="199" formatCode="0.0\%"/>
    <numFmt numFmtId="200" formatCode="General\ "/>
    <numFmt numFmtId="201" formatCode="General\ \ "/>
    <numFmt numFmtId="202" formatCode="#,##0.0&quot;万円&quot;"/>
    <numFmt numFmtId="203" formatCode="#,##0\ \ "/>
    <numFmt numFmtId="204" formatCode="yy/mm"/>
    <numFmt numFmtId="205" formatCode="#,##0;[Red]&quot;△&quot;#,##0"/>
    <numFmt numFmtId="206" formatCode="#,##0.00;[Red]&quot;△&quot;#,##0.00"/>
    <numFmt numFmtId="207" formatCode="0.00%;&quot;△&quot;0.00%"/>
    <numFmt numFmtId="208" formatCode="yy/m/d"/>
    <numFmt numFmtId="209" formatCode="yy/m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&quot;$&quot;#,##0_);[Red]\(&quot;$&quot;#,##0\)"/>
    <numFmt numFmtId="217" formatCode="&quot;$&quot;#,##0.00_);[Red]\(&quot;$&quot;#,##0.00\)"/>
    <numFmt numFmtId="218" formatCode="00000"/>
    <numFmt numFmtId="219" formatCode="hh:mm\ AM/PM"/>
    <numFmt numFmtId="220" formatCode="hh:mm:ss\ AM/PM"/>
    <numFmt numFmtId="221" formatCode="m/d/yy\ hh:mm"/>
    <numFmt numFmtId="222" formatCode="&quot;\&quot;#,##0.0_);\(&quot;\&quot;#,##0.0\)"/>
    <numFmt numFmtId="223" formatCode="&quot;\&quot;#,##0.000_);\(&quot;\&quot;#,##0.000\)"/>
    <numFmt numFmtId="224" formatCode="&quot;\&quot;#,##0.0000_);\(&quot;\&quot;#,##0.0000\)"/>
    <numFmt numFmtId="225" formatCode="&quot;\&quot;#,##0.00000_);\(&quot;\&quot;#,##0.00000\)"/>
    <numFmt numFmtId="226" formatCode="&quot;\&quot;#,##0.000000_);\(&quot;\&quot;#,##0.000000\)"/>
    <numFmt numFmtId="227" formatCode="&quot;\&quot;#,##0.0000000_);\(&quot;\&quot;#,##0.0000000\)"/>
    <numFmt numFmtId="228" formatCode="#,##0.0"/>
    <numFmt numFmtId="229" formatCode="#,##0.000"/>
    <numFmt numFmtId="230" formatCode="#,##0.0000"/>
    <numFmt numFmtId="231" formatCode="#,##0.00000"/>
    <numFmt numFmtId="232" formatCode="#,##0.000000"/>
    <numFmt numFmtId="233" formatCode="#,##0.0000000"/>
    <numFmt numFmtId="234" formatCode="0.0000%"/>
    <numFmt numFmtId="235" formatCode="0.00000%"/>
    <numFmt numFmtId="236" formatCode="0.000000%"/>
    <numFmt numFmtId="237" formatCode="0.0000000%"/>
    <numFmt numFmtId="238" formatCode="0E+00"/>
    <numFmt numFmtId="239" formatCode="0.0E+00"/>
    <numFmt numFmtId="240" formatCode="0.000E+00"/>
    <numFmt numFmtId="241" formatCode="0.0000E+00"/>
    <numFmt numFmtId="242" formatCode="0.00000E+00"/>
    <numFmt numFmtId="243" formatCode="0.000000E+00"/>
    <numFmt numFmtId="244" formatCode="0.0000000E+00"/>
    <numFmt numFmtId="245" formatCode="00"/>
    <numFmt numFmtId="246" formatCode="000"/>
    <numFmt numFmtId="247" formatCode="0000"/>
    <numFmt numFmtId="248" formatCode="000000"/>
    <numFmt numFmtId="249" formatCode="0000000"/>
    <numFmt numFmtId="250" formatCode="00000000"/>
    <numFmt numFmtId="251" formatCode="&quot;\&quot;#,##0.0_);[Red]\(&quot;\&quot;#,##0.0\)"/>
    <numFmt numFmtId="252" formatCode="&quot;\&quot;#,##0.000_);[Red]\(&quot;\&quot;#,##0.000\)"/>
    <numFmt numFmtId="253" formatCode="&quot;\&quot;#,##0.0000_);[Red]\(&quot;\&quot;#,##0.0000\)"/>
    <numFmt numFmtId="254" formatCode="&quot;\&quot;#,##0.00000_);[Red]\(&quot;\&quot;#,##0.00000\)"/>
    <numFmt numFmtId="255" formatCode="&quot;\&quot;#,##0.000000_);[Red]\(&quot;\&quot;#,##0.000000\)"/>
    <numFmt numFmtId="256" formatCode="&quot;\&quot;#,##0.0000000_);[Red]\(&quot;\&quot;#,##0.0000000\)"/>
    <numFmt numFmtId="257" formatCode="#,##0.0_);[Red]\(#,##0.0\)"/>
    <numFmt numFmtId="258" formatCode="#,##0.000_);[Red]\(#,##0.000\)"/>
    <numFmt numFmtId="259" formatCode="#,##0.0000_);[Red]\(#,##0.0000\)"/>
    <numFmt numFmtId="260" formatCode="#,##0.00000_);[Red]\(#,##0.00000\)"/>
    <numFmt numFmtId="261" formatCode="#,##0.000000_);[Red]\(#,##0.000000\)"/>
    <numFmt numFmtId="262" formatCode="#,##0.0000000_);[Red]\(#,##0.0000000"/>
    <numFmt numFmtId="263" formatCode="#\ ?/2"/>
    <numFmt numFmtId="264" formatCode="#\ ?/3"/>
    <numFmt numFmtId="265" formatCode="#\ ?/4"/>
    <numFmt numFmtId="266" formatCode="#\ ?/8"/>
    <numFmt numFmtId="267" formatCode="#\ ?/10"/>
    <numFmt numFmtId="268" formatCode="#\ ?/16"/>
    <numFmt numFmtId="269" formatCode="#\ ?/32"/>
    <numFmt numFmtId="270" formatCode="#\ ?/100"/>
    <numFmt numFmtId="271" formatCode="&quot;$&quot;#,##0_);\(&quot;$&quot;#,##0\)"/>
    <numFmt numFmtId="272" formatCode="&quot;$&quot;#,##0.00_);\(&quot;$&quot;#,##0.00\)"/>
    <numFmt numFmtId="273" formatCode="_(&quot;$&quot;* #,##0_);_(&quot;$&quot;* \(#,##0\);_(&quot;$&quot;* &quot;-&quot;_);_(@_)"/>
    <numFmt numFmtId="274" formatCode="_(&quot;$&quot;* #,##0.00_);_(&quot;$&quot;* \(#,##0.00\);_(&quot;$&quot;* &quot;-&quot;??_);_(@_)"/>
    <numFmt numFmtId="275" formatCode="000\-0000"/>
    <numFmt numFmtId="276" formatCode="000\-000\-0000"/>
    <numFmt numFmtId="277" formatCode="0000\-0000"/>
    <numFmt numFmtId="278" formatCode="\10\4"/>
    <numFmt numFmtId="279" formatCode="000\-0000000"/>
    <numFmt numFmtId="280" formatCode="\(###\)\ ###\-####"/>
    <numFmt numFmtId="281" formatCode="_(&quot;$&quot;* #,##0_);_(&quot;$&quot;* \(#,##0\);_(&quot;$&quot;* &quot;-&quot;??_);_(@_)"/>
    <numFmt numFmtId="282" formatCode="_(* #,##0.0_);_(* \(#,##0.0\);_(* &quot;-&quot;??_);_(@_)"/>
    <numFmt numFmtId="283" formatCode="_(* #,##0_);_(* \(#,##0\);_(* &quot;-&quot;??_);_(@_)"/>
    <numFmt numFmtId="284" formatCode="General_)"/>
    <numFmt numFmtId="285" formatCode="hh:mm:ss\ AM/PM_)"/>
    <numFmt numFmtId="286" formatCode="&quot;$&quot;0,000"/>
    <numFmt numFmtId="287" formatCode="&quot;$&quot;#,###"/>
    <numFmt numFmtId="288" formatCode="&quot;$&quot;#,##0"/>
    <numFmt numFmtId="289" formatCode="_(&quot;$&quot;* #,##0.0_);_(&quot;$&quot;* \(#,##0.0\);_(&quot;$&quot;* &quot;-&quot;_);_(@_)"/>
    <numFmt numFmtId="290" formatCode="&quot;$&quot;#,##0.0_);\(&quot;$&quot;#,##0.0\)"/>
    <numFmt numFmtId="291" formatCode="_(&quot;$&quot;* #,##0.0_);_(&quot;$&quot;* \(#,##0.0\);_(&quot;$&quot;* &quot;-&quot;??_);_(@_)"/>
    <numFmt numFmtId="292" formatCode="_(* #,##0.000_);_(* \(#,##0.000\);_(* &quot;-&quot;??_);_(@_)"/>
    <numFmt numFmtId="293" formatCode="_(* #,##0.0000_);_(* \(#,##0.0000\);_(* &quot;-&quot;??_);_(@_)"/>
    <numFmt numFmtId="294" formatCode="_(&quot;$&quot;* #,##0.000_);_(&quot;$&quot;* \(#,##0.000\);_(&quot;$&quot;* &quot;-&quot;??_);_(@_)"/>
    <numFmt numFmtId="295" formatCode="#,##0.0_);\(#,##0.0\)"/>
    <numFmt numFmtId="296" formatCode="#,##0.000_);\(#,##0.000\)"/>
    <numFmt numFmtId="297" formatCode="&quot;$&quot;#,\);\(&quot;$&quot;#,##0\)"/>
    <numFmt numFmtId="298" formatCode="&quot;$&quot;#,\);\(&quot;$&quot;#,\)"/>
    <numFmt numFmtId="299" formatCode="&quot;$&quot;#,;\(&quot;$&quot;#,\)"/>
    <numFmt numFmtId="300" formatCode="&quot;$&quot;#.;\(&quot;$&quot;#,\)"/>
    <numFmt numFmtId="301" formatCode="&quot;$&quot;#.#"/>
    <numFmt numFmtId="302" formatCode="&quot;$&quot;#,##0.00_);\(&quot;$&quot;#.##0\)"/>
    <numFmt numFmtId="303" formatCode="&quot;$&quot;#.##0_);\(&quot;$&quot;#.##0\)"/>
    <numFmt numFmtId="304" formatCode="&quot;$&quot;#,##0.0_);[Red]\(&quot;$&quot;#,##0.0\)"/>
    <numFmt numFmtId="305" formatCode="#,##0.0_%\);[Red]\(#,##0.0%\)"/>
    <numFmt numFmtId="306" formatCode="#,##0.0_%;[Red]\(#,##0.0%\)"/>
    <numFmt numFmtId="307" formatCode="#,##0.0%;[Red]\(#,##0.0%\)"/>
    <numFmt numFmtId="308" formatCode="#,##0.0%;\(#,##0.0%\)"/>
    <numFmt numFmtId="309" formatCode="#,##0.00%;[Red]\(#,##0.00%\)"/>
    <numFmt numFmtId="310" formatCode="0.0%;\(0.0%\)"/>
    <numFmt numFmtId="311" formatCode="0.000&quot;%&quot;"/>
    <numFmt numFmtId="312" formatCode="0.0&quot;%&quot;"/>
    <numFmt numFmtId="313" formatCode="&quot;$&quot;#,##0_);\(&quot;$&quot;#,##0.0\)"/>
    <numFmt numFmtId="314" formatCode="&quot;$&quot;#.##"/>
    <numFmt numFmtId="315" formatCode="&quot;$&quot;#,##0.000_);\(&quot;$&quot;#,##0.000\)"/>
    <numFmt numFmtId="316" formatCode="&quot;$&quot;#,##0.0000_);\(&quot;$&quot;#,##0.0000\)"/>
    <numFmt numFmtId="317" formatCode="_(* #,##0.0_);_(* \(#,##0.0\);_(* &quot;-&quot;_);_(@_)"/>
    <numFmt numFmtId="318" formatCode="_(* #,##0.00_);_(* \(#,##0.00\);_(* &quot;-&quot;_);_(@_)"/>
    <numFmt numFmtId="319" formatCode="_(* #,##0.000_);_(* \(#,##0.000\);_(* &quot;-&quot;_);_(@_)"/>
    <numFmt numFmtId="320" formatCode="&quot;｣&quot;#,##0;\-&quot;｣&quot;#,##0"/>
    <numFmt numFmtId="321" formatCode="&quot;｣&quot;#,##0;[Red]\-&quot;｣&quot;#,##0"/>
    <numFmt numFmtId="322" formatCode="&quot;｣&quot;#,##0.00;\-&quot;｣&quot;#,##0.00"/>
    <numFmt numFmtId="323" formatCode="&quot;｣&quot;#,##0.00;[Red]\-&quot;｣&quot;#,##0.00"/>
    <numFmt numFmtId="324" formatCode="_-&quot;｣&quot;* #,##0_-;\-&quot;｣&quot;* #,##0_-;_-&quot;｣&quot;* &quot;-&quot;_-;_-@_-"/>
    <numFmt numFmtId="325" formatCode="_-&quot;｣&quot;* #,##0.00_-;\-&quot;｣&quot;* #,##0.00_-;_-&quot;｣&quot;* &quot;-&quot;??_-;_-@_-"/>
    <numFmt numFmtId="326" formatCode="#,##0;[Red]\(#,##0\)"/>
    <numFmt numFmtId="327" formatCode="_-* #,##0.0_-;\-* #,##0.0_-;_-* &quot;-&quot;??_-;_-@_-"/>
    <numFmt numFmtId="328" formatCode="_-* #,##0_-;\-* #,##0_-;_-* &quot;-&quot;??_-;_-@_-"/>
    <numFmt numFmtId="329" formatCode="#,##0.0;[Red]\(#,##0.0\)"/>
    <numFmt numFmtId="330" formatCode="0.0%;[Red]\(0.0%\)"/>
    <numFmt numFmtId="331" formatCode="#,##0;\(#,##0\)"/>
    <numFmt numFmtId="332" formatCode="&quot;SFr.&quot;#,##0;&quot;SFr.&quot;\-#,##0"/>
    <numFmt numFmtId="333" formatCode="&quot;SFr.&quot;#,##0;[Red]&quot;SFr.&quot;\-#,##0"/>
    <numFmt numFmtId="334" formatCode="&quot;SFr.&quot;#,##0.00;&quot;SFr.&quot;\-#,##0.00"/>
    <numFmt numFmtId="335" formatCode="&quot;SFr.&quot;#,##0.00;[Red]&quot;SFr.&quot;\-#,##0.00"/>
    <numFmt numFmtId="336" formatCode="_ &quot;SFr.&quot;* #,##0_ ;_ &quot;SFr.&quot;* \-#,##0_ ;_ &quot;SFr.&quot;* &quot;-&quot;_ ;_ @_ "/>
    <numFmt numFmtId="337" formatCode="_ &quot;SFr.&quot;* #,##0.00_ ;_ &quot;SFr.&quot;* \-#,##0.00_ ;_ &quot;SFr.&quot;* &quot;-&quot;??_ ;_ @_ "/>
    <numFmt numFmtId="338" formatCode="#,##0.00;[Red]\(#,##0.00\)"/>
    <numFmt numFmtId="339" formatCode="#,##0.000;[Red]\(#,##0.000\)"/>
    <numFmt numFmtId="340" formatCode="#,##0.0000;[Red]\(#,##0.0000\)"/>
    <numFmt numFmtId="341" formatCode="mmmm\-yy"/>
    <numFmt numFmtId="342" formatCode="#,##0.0000_);\(#,##0.0000\)"/>
    <numFmt numFmtId="343" formatCode="#,##0&quot;｣&quot;_);\(#,##0&quot;｣&quot;\)"/>
    <numFmt numFmtId="344" formatCode="#,##0&quot;｣&quot;_);[Red]\(#,##0&quot;｣&quot;\)"/>
    <numFmt numFmtId="345" formatCode="#,##0.00&quot;｣&quot;_);\(#,##0.00&quot;｣&quot;\)"/>
    <numFmt numFmtId="346" formatCode="#,##0.00&quot;｣&quot;_);[Red]\(#,##0.00&quot;｣&quot;\)"/>
    <numFmt numFmtId="347" formatCode="_ * #,##0_)&quot;｣&quot;_ ;_ * \(#,##0\)&quot;｣&quot;_ ;_ * &quot;-&quot;_)&quot;｣&quot;_ ;_ @_ "/>
    <numFmt numFmtId="348" formatCode="_ * #,##0_)_｣_ ;_ * \(#,##0\)_｣_ ;_ * &quot;-&quot;_)_｣_ ;_ @_ "/>
    <numFmt numFmtId="349" formatCode="_ * #,##0.00_)&quot;｣&quot;_ ;_ * \(#,##0.00\)&quot;｣&quot;_ ;_ * &quot;-&quot;??_)&quot;｣&quot;_ ;_ @_ "/>
    <numFmt numFmtId="350" formatCode="_ * #,##0.00_)_｣_ ;_ * \(#,##0.00\)_｣_ ;_ * &quot;-&quot;??_)_｣_ ;_ @_ "/>
    <numFmt numFmtId="351" formatCode="#,##0\ &quot;F&quot;;\-#,##0\ &quot;F&quot;"/>
    <numFmt numFmtId="352" formatCode="#,##0\ &quot;F&quot;;[Red]\-#,##0\ &quot;F&quot;"/>
    <numFmt numFmtId="353" formatCode="#,##0.00\ &quot;F&quot;;\-#,##0.00\ &quot;F&quot;"/>
    <numFmt numFmtId="354" formatCode="#,##0.00\ &quot;F&quot;;[Red]\-#,##0.00\ &quot;F&quot;"/>
    <numFmt numFmtId="355" formatCode="_-* #,##0\ &quot;F&quot;_-;\-* #,##0\ &quot;F&quot;_-;_-* &quot;-&quot;\ &quot;F&quot;_-;_-@_-"/>
    <numFmt numFmtId="356" formatCode="_-* #,##0\ _F_-;\-* #,##0\ _F_-;_-* &quot;-&quot;\ _F_-;_-@_-"/>
    <numFmt numFmtId="357" formatCode="_-* #,##0.00\ &quot;F&quot;_-;\-* #,##0.00\ &quot;F&quot;_-;_-* &quot;-&quot;??\ &quot;F&quot;_-;_-@_-"/>
    <numFmt numFmtId="358" formatCode="_-* #,##0.00\ _F_-;\-* #,##0.00\ _F_-;_-* &quot;-&quot;??\ _F_-;_-@_-"/>
    <numFmt numFmtId="359" formatCode="d/m/yy"/>
    <numFmt numFmtId="360" formatCode="d/m/yy\ h:mm"/>
    <numFmt numFmtId="361" formatCode="#,##0&quot; F&quot;_);\(#,##0&quot; F&quot;\)"/>
    <numFmt numFmtId="362" formatCode="#,##0&quot; F&quot;_);[Red]\(#,##0&quot; F&quot;\)"/>
    <numFmt numFmtId="363" formatCode="#,##0.00&quot; F&quot;_);\(#,##0.00&quot; F&quot;\)"/>
    <numFmt numFmtId="364" formatCode="#,##0.00&quot; F&quot;_);[Red]\(#,##0.00&quot; F&quot;\)"/>
    <numFmt numFmtId="365" formatCode="#,##0&quot; $&quot;;\-#,##0&quot; $&quot;"/>
    <numFmt numFmtId="366" formatCode="#,##0&quot; $&quot;;[Red]\-#,##0&quot; $&quot;"/>
    <numFmt numFmtId="367" formatCode="#,##0.00&quot; $&quot;;\-#,##0.00&quot; $&quot;"/>
    <numFmt numFmtId="368" formatCode="d\.m\.yy"/>
    <numFmt numFmtId="369" formatCode="0.0_);[Red]\(0.0\)"/>
    <numFmt numFmtId="370" formatCode="_ * #,##0.0_ ;_ * \-#,##0.0_ ;_ * &quot;-&quot;??_ ;_ @_ "/>
    <numFmt numFmtId="371" formatCode="#,##0.0;&quot;△ &quot;#,##0.0"/>
    <numFmt numFmtId="372" formatCode="#,##0.00;&quot;△ &quot;#,##0.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ＦＡ Ｐ 明朝"/>
      <family val="1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Terminal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1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4" fontId="0" fillId="0" borderId="0" applyFill="0" applyBorder="0" applyAlignment="0">
      <protection/>
    </xf>
    <xf numFmtId="0" fontId="6" fillId="0" borderId="0" applyFill="0" applyBorder="0" applyAlignment="0">
      <protection/>
    </xf>
    <xf numFmtId="0" fontId="7" fillId="0" borderId="0">
      <alignment/>
      <protection locked="0"/>
    </xf>
    <xf numFmtId="0" fontId="7" fillId="0" borderId="0">
      <alignment/>
      <protection locked="0"/>
    </xf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5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56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5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2" fillId="0" borderId="0" applyFont="0" applyFill="0" applyBorder="0" applyAlignment="0" applyProtection="0"/>
    <xf numFmtId="358" fontId="10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216" fontId="8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24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304" fontId="0" fillId="0" borderId="0" applyFont="0" applyFill="0" applyBorder="0" applyAlignment="0" applyProtection="0"/>
    <xf numFmtId="216" fontId="8" fillId="0" borderId="0" applyFont="0" applyFill="0" applyBorder="0" applyAlignment="0" applyProtection="0"/>
    <xf numFmtId="355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36" fontId="9" fillId="0" borderId="0" applyFont="0" applyFill="0" applyBorder="0" applyAlignment="0" applyProtection="0"/>
    <xf numFmtId="324" fontId="9" fillId="0" borderId="0" applyFont="0" applyFill="0" applyBorder="0" applyAlignment="0" applyProtection="0"/>
    <xf numFmtId="304" fontId="0" fillId="0" borderId="0" applyFont="0" applyFill="0" applyBorder="0" applyAlignment="0" applyProtection="0"/>
    <xf numFmtId="355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336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355" fontId="10" fillId="0" borderId="0" applyFont="0" applyFill="0" applyBorder="0" applyAlignment="0" applyProtection="0"/>
    <xf numFmtId="273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37" fontId="0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24" fontId="11" fillId="0" borderId="0" applyFont="0" applyFill="0" applyBorder="0" applyAlignment="0" applyProtection="0"/>
    <xf numFmtId="304" fontId="0" fillId="0" borderId="0" applyFont="0" applyFill="0" applyBorder="0" applyAlignment="0" applyProtection="0"/>
    <xf numFmtId="273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273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14" fillId="0" borderId="0">
      <alignment horizontal="center"/>
      <protection locked="0"/>
    </xf>
    <xf numFmtId="0" fontId="14" fillId="0" borderId="0">
      <alignment horizontal="center"/>
      <protection locked="0"/>
    </xf>
    <xf numFmtId="217" fontId="8" fillId="0" borderId="0" applyFont="0" applyFill="0" applyBorder="0" applyAlignment="0" applyProtection="0"/>
    <xf numFmtId="274" fontId="9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74" fontId="9" fillId="0" borderId="0" applyFont="0" applyFill="0" applyBorder="0" applyAlignment="0" applyProtection="0"/>
    <xf numFmtId="325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305" fontId="0" fillId="0" borderId="0" applyFont="0" applyFill="0" applyBorder="0" applyAlignment="0" applyProtection="0"/>
    <xf numFmtId="217" fontId="8" fillId="0" borderId="0" applyFont="0" applyFill="0" applyBorder="0" applyAlignment="0" applyProtection="0"/>
    <xf numFmtId="357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337" fontId="9" fillId="0" borderId="0" applyFont="0" applyFill="0" applyBorder="0" applyAlignment="0" applyProtection="0"/>
    <xf numFmtId="325" fontId="9" fillId="0" borderId="0" applyFont="0" applyFill="0" applyBorder="0" applyAlignment="0" applyProtection="0"/>
    <xf numFmtId="305" fontId="0" fillId="0" borderId="0" applyFont="0" applyFill="0" applyBorder="0" applyAlignment="0" applyProtection="0"/>
    <xf numFmtId="357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33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2" fillId="0" borderId="0" applyFont="0" applyFill="0" applyBorder="0" applyAlignment="0" applyProtection="0"/>
    <xf numFmtId="357" fontId="10" fillId="0" borderId="0" applyFont="0" applyFill="0" applyBorder="0" applyAlignment="0" applyProtection="0"/>
    <xf numFmtId="21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47" fontId="0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5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325" fontId="11" fillId="0" borderId="0" applyFont="0" applyFill="0" applyBorder="0" applyAlignment="0" applyProtection="0"/>
    <xf numFmtId="305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8" fillId="0" borderId="0" applyFont="0" applyFill="0" applyBorder="0" applyAlignment="0" applyProtection="0"/>
    <xf numFmtId="274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8" fillId="0" borderId="0" applyFont="0" applyFill="0" applyBorder="0" applyAlignment="0" applyProtection="0"/>
    <xf numFmtId="274" fontId="9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328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20" fillId="0" borderId="0">
      <alignment/>
      <protection/>
    </xf>
    <xf numFmtId="0" fontId="19" fillId="0" borderId="0">
      <alignment/>
      <protection/>
    </xf>
    <xf numFmtId="0" fontId="9" fillId="0" borderId="0" applyFill="0" applyBorder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2" fillId="0" borderId="3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3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9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 applyNumberFormat="0" applyFont="0" applyFill="0" applyBorder="0" applyAlignment="0" applyProtection="0"/>
    <xf numFmtId="328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 locked="0"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15" fontId="9" fillId="0" borderId="0">
      <alignment horizontal="center" vertical="center"/>
      <protection/>
    </xf>
    <xf numFmtId="0" fontId="17" fillId="0" borderId="0">
      <alignment/>
      <protection/>
    </xf>
    <xf numFmtId="284" fontId="25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" fontId="26" fillId="0" borderId="0">
      <alignment horizontal="righ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9" fillId="0" borderId="0">
      <alignment/>
      <protection locked="0"/>
    </xf>
    <xf numFmtId="0" fontId="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" fontId="26" fillId="0" borderId="0">
      <alignment horizontal="right" wrapText="1"/>
      <protection/>
    </xf>
    <xf numFmtId="4" fontId="26" fillId="0" borderId="0">
      <alignment horizontal="right" wrapText="1"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4" fontId="27" fillId="0" borderId="0">
      <alignment/>
      <protection locked="0"/>
    </xf>
    <xf numFmtId="4" fontId="27" fillId="0" borderId="0">
      <alignment/>
      <protection locked="0"/>
    </xf>
    <xf numFmtId="9" fontId="9" fillId="0" borderId="0" applyFont="0" applyFill="0" applyBorder="0" applyAlignment="0" applyProtection="0"/>
    <xf numFmtId="4" fontId="15" fillId="0" borderId="0">
      <alignment horizontal="right"/>
      <protection/>
    </xf>
    <xf numFmtId="0" fontId="8" fillId="0" borderId="0" applyNumberFormat="0" applyFont="0" applyFill="0" applyBorder="0" applyAlignment="0" applyProtection="0"/>
    <xf numFmtId="0" fontId="28" fillId="0" borderId="4">
      <alignment horizontal="center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5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368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4" fillId="0" borderId="0" applyFont="0" applyFill="0" applyBorder="0" applyAlignment="0" applyProtection="0"/>
    <xf numFmtId="367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215" fontId="9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34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34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34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188" fontId="0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36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36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7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4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17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217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39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214" fontId="9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9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6" fontId="34" fillId="0" borderId="0" applyFont="0" applyFill="0" applyBorder="0" applyAlignment="0" applyProtection="0"/>
    <xf numFmtId="273" fontId="9" fillId="0" borderId="0" applyFont="0" applyFill="0" applyBorder="0" applyAlignment="0" applyProtection="0"/>
    <xf numFmtId="6" fontId="34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273" fontId="35" fillId="0" borderId="0" applyFont="0" applyFill="0" applyBorder="0" applyAlignment="0" applyProtection="0"/>
    <xf numFmtId="273" fontId="9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273" fontId="36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36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7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4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9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4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1" fontId="4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37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42" fillId="0" borderId="0">
      <alignment/>
      <protection/>
    </xf>
    <xf numFmtId="37" fontId="42" fillId="0" borderId="0">
      <alignment/>
      <protection/>
    </xf>
    <xf numFmtId="37" fontId="42" fillId="0" borderId="0">
      <alignment/>
      <protection/>
    </xf>
    <xf numFmtId="37" fontId="42" fillId="0" borderId="0">
      <alignment/>
      <protection/>
    </xf>
    <xf numFmtId="37" fontId="42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45" fillId="0" borderId="0">
      <alignment/>
      <protection/>
    </xf>
    <xf numFmtId="0" fontId="2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54" fillId="0" borderId="0">
      <alignment/>
      <protection/>
    </xf>
    <xf numFmtId="0" fontId="45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54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</cellStyleXfs>
  <cellXfs count="20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righ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41" fontId="3" fillId="0" borderId="6" xfId="371" applyNumberFormat="1" applyFont="1" applyBorder="1" applyAlignment="1" applyProtection="1">
      <alignment horizontal="right" vertical="center"/>
      <protection/>
    </xf>
    <xf numFmtId="41" fontId="3" fillId="0" borderId="3" xfId="371" applyNumberFormat="1" applyFont="1" applyBorder="1" applyAlignment="1" applyProtection="1">
      <alignment horizontal="right" vertical="center"/>
      <protection/>
    </xf>
    <xf numFmtId="41" fontId="3" fillId="0" borderId="7" xfId="371" applyNumberFormat="1" applyFont="1" applyBorder="1" applyAlignment="1" applyProtection="1">
      <alignment horizontal="right" vertical="center"/>
      <protection/>
    </xf>
    <xf numFmtId="41" fontId="3" fillId="0" borderId="8" xfId="371" applyNumberFormat="1" applyFont="1" applyBorder="1" applyAlignment="1" applyProtection="1">
      <alignment horizontal="right" vertical="center"/>
      <protection/>
    </xf>
    <xf numFmtId="41" fontId="3" fillId="0" borderId="9" xfId="371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41" fontId="3" fillId="0" borderId="10" xfId="371" applyNumberFormat="1" applyFont="1" applyBorder="1" applyAlignment="1" applyProtection="1">
      <alignment horizontal="right" vertical="center"/>
      <protection/>
    </xf>
    <xf numFmtId="0" fontId="3" fillId="0" borderId="6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41" fontId="3" fillId="0" borderId="13" xfId="371" applyNumberFormat="1" applyFont="1" applyBorder="1" applyAlignment="1" applyProtection="1">
      <alignment horizontal="right" vertical="center"/>
      <protection/>
    </xf>
    <xf numFmtId="41" fontId="3" fillId="0" borderId="0" xfId="371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0" borderId="0" xfId="0" applyFont="1" applyAlignment="1" applyProtection="1">
      <alignment horizontal="distributed" vertical="center"/>
      <protection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41" fontId="3" fillId="0" borderId="14" xfId="371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880" applyFont="1" applyBorder="1" applyAlignment="1" quotePrefix="1">
      <alignment horizontal="left"/>
      <protection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177" fontId="3" fillId="0" borderId="8" xfId="371" applyNumberFormat="1" applyFont="1" applyBorder="1" applyAlignment="1" applyProtection="1">
      <alignment horizontal="right" vertical="center"/>
      <protection/>
    </xf>
    <xf numFmtId="177" fontId="3" fillId="0" borderId="7" xfId="371" applyNumberFormat="1" applyFont="1" applyBorder="1" applyAlignment="1" applyProtection="1">
      <alignment horizontal="right" vertical="center"/>
      <protection/>
    </xf>
    <xf numFmtId="177" fontId="3" fillId="0" borderId="9" xfId="371" applyNumberFormat="1" applyFont="1" applyBorder="1" applyAlignment="1" applyProtection="1">
      <alignment horizontal="right" vertical="center"/>
      <protection/>
    </xf>
    <xf numFmtId="177" fontId="3" fillId="0" borderId="13" xfId="371" applyNumberFormat="1" applyFont="1" applyBorder="1" applyAlignment="1" applyProtection="1">
      <alignment horizontal="right" vertical="center"/>
      <protection/>
    </xf>
    <xf numFmtId="0" fontId="3" fillId="0" borderId="0" xfId="912" applyFont="1" applyBorder="1" applyAlignment="1">
      <alignment vertical="center"/>
      <protection/>
    </xf>
    <xf numFmtId="0" fontId="3" fillId="0" borderId="0" xfId="912" applyFont="1" applyAlignment="1">
      <alignment vertical="center"/>
      <protection/>
    </xf>
    <xf numFmtId="0" fontId="3" fillId="0" borderId="0" xfId="912" applyFont="1" applyAlignment="1" quotePrefix="1">
      <alignment vertical="center"/>
      <protection/>
    </xf>
    <xf numFmtId="0" fontId="3" fillId="0" borderId="15" xfId="912" applyFont="1" applyBorder="1" applyAlignment="1" applyProtection="1">
      <alignment horizontal="center" vertical="center"/>
      <protection/>
    </xf>
    <xf numFmtId="0" fontId="3" fillId="0" borderId="6" xfId="912" applyFont="1" applyBorder="1" applyAlignment="1" applyProtection="1">
      <alignment horizontal="center" vertical="center"/>
      <protection/>
    </xf>
    <xf numFmtId="0" fontId="2" fillId="0" borderId="0" xfId="912" applyFont="1" applyBorder="1" applyAlignment="1" applyProtection="1">
      <alignment horizontal="left" vertical="center"/>
      <protection/>
    </xf>
    <xf numFmtId="0" fontId="3" fillId="0" borderId="0" xfId="912" applyFont="1" applyBorder="1" applyAlignment="1" applyProtection="1">
      <alignment vertical="center"/>
      <protection locked="0"/>
    </xf>
    <xf numFmtId="0" fontId="3" fillId="0" borderId="0" xfId="912" applyFont="1" applyBorder="1" applyAlignment="1" quotePrefix="1">
      <alignment horizontal="right" vertical="center"/>
      <protection/>
    </xf>
    <xf numFmtId="0" fontId="34" fillId="0" borderId="0" xfId="912" applyFont="1" applyAlignment="1">
      <alignment vertical="center"/>
      <protection/>
    </xf>
    <xf numFmtId="0" fontId="34" fillId="0" borderId="0" xfId="912" applyFont="1" applyBorder="1" applyAlignment="1">
      <alignment vertical="center"/>
      <protection/>
    </xf>
    <xf numFmtId="0" fontId="3" fillId="0" borderId="3" xfId="912" applyFont="1" applyBorder="1" applyAlignment="1">
      <alignment vertical="center"/>
      <protection/>
    </xf>
    <xf numFmtId="0" fontId="3" fillId="0" borderId="16" xfId="912" applyFont="1" applyBorder="1" applyAlignment="1" applyProtection="1">
      <alignment horizontal="center" vertical="center"/>
      <protection/>
    </xf>
    <xf numFmtId="0" fontId="3" fillId="0" borderId="15" xfId="912" applyFont="1" applyBorder="1" applyAlignment="1" applyProtection="1">
      <alignment horizontal="distributed" vertical="center"/>
      <protection/>
    </xf>
    <xf numFmtId="0" fontId="3" fillId="0" borderId="9" xfId="912" applyFont="1" applyBorder="1" applyAlignment="1" applyProtection="1">
      <alignment horizontal="distributed" vertical="center"/>
      <protection/>
    </xf>
    <xf numFmtId="0" fontId="3" fillId="0" borderId="12" xfId="912" applyFont="1" applyBorder="1" applyAlignment="1" applyProtection="1">
      <alignment horizontal="center" vertical="center"/>
      <protection/>
    </xf>
    <xf numFmtId="0" fontId="3" fillId="0" borderId="13" xfId="912" applyFont="1" applyBorder="1" applyAlignment="1" applyProtection="1" quotePrefix="1">
      <alignment horizontal="distributed" vertical="center"/>
      <protection/>
    </xf>
    <xf numFmtId="0" fontId="3" fillId="0" borderId="10" xfId="912" applyFont="1" applyBorder="1" applyAlignment="1" applyProtection="1">
      <alignment horizontal="center" vertical="center"/>
      <protection/>
    </xf>
    <xf numFmtId="0" fontId="3" fillId="0" borderId="11" xfId="912" applyFont="1" applyBorder="1" applyAlignment="1" applyProtection="1">
      <alignment horizontal="center" vertical="center"/>
      <protection/>
    </xf>
    <xf numFmtId="0" fontId="3" fillId="0" borderId="11" xfId="912" applyFont="1" applyBorder="1" applyAlignment="1" applyProtection="1">
      <alignment horizontal="distributed" vertical="center"/>
      <protection/>
    </xf>
    <xf numFmtId="0" fontId="3" fillId="0" borderId="12" xfId="912" applyFont="1" applyBorder="1" applyAlignment="1" applyProtection="1">
      <alignment horizontal="distributed" vertical="center"/>
      <protection/>
    </xf>
    <xf numFmtId="0" fontId="3" fillId="0" borderId="10" xfId="912" applyFont="1" applyBorder="1" applyAlignment="1">
      <alignment vertical="center"/>
      <protection/>
    </xf>
    <xf numFmtId="0" fontId="3" fillId="0" borderId="0" xfId="912" applyFont="1" applyBorder="1" applyAlignment="1" applyProtection="1">
      <alignment horizontal="distributed" vertical="center"/>
      <protection/>
    </xf>
    <xf numFmtId="0" fontId="3" fillId="0" borderId="6" xfId="912" applyFont="1" applyBorder="1" applyAlignment="1">
      <alignment vertical="center"/>
      <protection/>
    </xf>
    <xf numFmtId="0" fontId="3" fillId="0" borderId="3" xfId="912" applyFont="1" applyBorder="1" applyAlignment="1" applyProtection="1">
      <alignment horizontal="distributed" vertical="center"/>
      <protection/>
    </xf>
    <xf numFmtId="0" fontId="3" fillId="0" borderId="10" xfId="912" applyFont="1" applyBorder="1" applyAlignment="1">
      <alignment horizontal="distributed" vertical="center"/>
      <protection/>
    </xf>
    <xf numFmtId="0" fontId="3" fillId="0" borderId="6" xfId="912" applyFont="1" applyBorder="1" applyAlignment="1">
      <alignment horizontal="distributed" vertical="center"/>
      <protection/>
    </xf>
    <xf numFmtId="0" fontId="3" fillId="0" borderId="14" xfId="912" applyFont="1" applyBorder="1" applyAlignment="1">
      <alignment horizontal="distributed" vertical="center"/>
      <protection/>
    </xf>
    <xf numFmtId="0" fontId="3" fillId="0" borderId="14" xfId="912" applyFont="1" applyBorder="1" applyAlignment="1" applyProtection="1">
      <alignment horizontal="distributed" vertical="center"/>
      <protection/>
    </xf>
    <xf numFmtId="38" fontId="3" fillId="0" borderId="14" xfId="371" applyFont="1" applyBorder="1" applyAlignment="1" applyProtection="1">
      <alignment horizontal="right" vertical="center"/>
      <protection/>
    </xf>
    <xf numFmtId="0" fontId="3" fillId="0" borderId="0" xfId="912" applyFont="1" applyBorder="1" applyAlignment="1">
      <alignment horizontal="distributed" vertical="center"/>
      <protection/>
    </xf>
    <xf numFmtId="38" fontId="3" fillId="0" borderId="0" xfId="371" applyFont="1" applyBorder="1" applyAlignment="1" applyProtection="1">
      <alignment horizontal="right" vertical="center"/>
      <protection/>
    </xf>
    <xf numFmtId="0" fontId="3" fillId="0" borderId="0" xfId="912" applyFont="1" applyAlignment="1" quotePrefix="1">
      <alignment horizontal="right" vertical="center"/>
      <protection/>
    </xf>
    <xf numFmtId="0" fontId="0" fillId="0" borderId="0" xfId="912" applyFont="1" applyBorder="1" applyAlignment="1" applyProtection="1">
      <alignment horizontal="left" vertical="center"/>
      <protection/>
    </xf>
    <xf numFmtId="0" fontId="3" fillId="0" borderId="11" xfId="912" applyFont="1" applyBorder="1" applyAlignment="1">
      <alignment vertical="center"/>
      <protection/>
    </xf>
    <xf numFmtId="0" fontId="3" fillId="0" borderId="12" xfId="912" applyFont="1" applyBorder="1" applyAlignment="1">
      <alignment vertical="center"/>
      <protection/>
    </xf>
    <xf numFmtId="0" fontId="56" fillId="0" borderId="0" xfId="1118" applyFont="1" applyAlignment="1">
      <alignment vertical="center"/>
      <protection/>
    </xf>
    <xf numFmtId="0" fontId="57" fillId="0" borderId="0" xfId="1118" applyFont="1" applyAlignment="1">
      <alignment horizontal="centerContinuous" vertical="center"/>
      <protection/>
    </xf>
    <xf numFmtId="0" fontId="57" fillId="0" borderId="0" xfId="1118" applyFont="1" applyAlignment="1">
      <alignment vertical="center"/>
      <protection/>
    </xf>
    <xf numFmtId="0" fontId="57" fillId="0" borderId="0" xfId="1118" applyFont="1" applyAlignment="1">
      <alignment horizontal="center" vertical="center"/>
      <protection/>
    </xf>
    <xf numFmtId="38" fontId="57" fillId="0" borderId="0" xfId="1118" applyNumberFormat="1" applyFont="1" applyAlignment="1">
      <alignment horizontal="center" vertical="center"/>
      <protection/>
    </xf>
    <xf numFmtId="38" fontId="57" fillId="0" borderId="9" xfId="371" applyFont="1" applyBorder="1" applyAlignment="1">
      <alignment vertical="center"/>
    </xf>
    <xf numFmtId="38" fontId="57" fillId="0" borderId="0" xfId="371" applyFont="1" applyAlignment="1">
      <alignment vertical="center"/>
    </xf>
    <xf numFmtId="38" fontId="57" fillId="0" borderId="8" xfId="371" applyFont="1" applyBorder="1" applyAlignment="1">
      <alignment vertical="center"/>
    </xf>
    <xf numFmtId="38" fontId="57" fillId="0" borderId="13" xfId="371" applyFont="1" applyBorder="1" applyAlignment="1">
      <alignment vertical="center"/>
    </xf>
    <xf numFmtId="0" fontId="57" fillId="0" borderId="10" xfId="1118" applyFont="1" applyBorder="1" applyAlignment="1">
      <alignment vertical="center"/>
      <protection/>
    </xf>
    <xf numFmtId="0" fontId="57" fillId="0" borderId="0" xfId="1118" applyFont="1" applyAlignment="1">
      <alignment horizontal="left" vertical="center"/>
      <protection/>
    </xf>
    <xf numFmtId="38" fontId="57" fillId="0" borderId="0" xfId="371" applyFont="1" applyBorder="1" applyAlignment="1">
      <alignment horizontal="left" vertical="center"/>
    </xf>
    <xf numFmtId="38" fontId="57" fillId="0" borderId="0" xfId="371" applyFont="1" applyBorder="1" applyAlignment="1">
      <alignment vertical="center"/>
    </xf>
    <xf numFmtId="0" fontId="57" fillId="0" borderId="0" xfId="1118" applyFont="1" applyBorder="1" applyAlignment="1">
      <alignment vertical="center"/>
      <protection/>
    </xf>
    <xf numFmtId="38" fontId="57" fillId="0" borderId="11" xfId="371" applyFont="1" applyBorder="1" applyAlignment="1">
      <alignment vertical="center"/>
    </xf>
    <xf numFmtId="38" fontId="57" fillId="0" borderId="12" xfId="371" applyFont="1" applyBorder="1" applyAlignment="1">
      <alignment vertical="center"/>
    </xf>
    <xf numFmtId="0" fontId="57" fillId="0" borderId="6" xfId="1118" applyFont="1" applyBorder="1" applyAlignment="1">
      <alignment vertical="center"/>
      <protection/>
    </xf>
    <xf numFmtId="371" fontId="3" fillId="0" borderId="9" xfId="371" applyNumberFormat="1" applyFont="1" applyBorder="1" applyAlignment="1" applyProtection="1">
      <alignment horizontal="right" vertical="center"/>
      <protection/>
    </xf>
    <xf numFmtId="371" fontId="3" fillId="0" borderId="7" xfId="371" applyNumberFormat="1" applyFont="1" applyBorder="1" applyAlignment="1" applyProtection="1">
      <alignment horizontal="right" vertical="center"/>
      <protection/>
    </xf>
    <xf numFmtId="371" fontId="3" fillId="0" borderId="8" xfId="371" applyNumberFormat="1" applyFont="1" applyBorder="1" applyAlignment="1" applyProtection="1">
      <alignment horizontal="right" vertical="center"/>
      <protection/>
    </xf>
    <xf numFmtId="371" fontId="3" fillId="0" borderId="13" xfId="371" applyNumberFormat="1" applyFont="1" applyBorder="1" applyAlignment="1" applyProtection="1">
      <alignment horizontal="right" vertical="center"/>
      <protection/>
    </xf>
    <xf numFmtId="372" fontId="3" fillId="0" borderId="7" xfId="371" applyNumberFormat="1" applyFont="1" applyBorder="1" applyAlignment="1" applyProtection="1">
      <alignment horizontal="right" vertical="center"/>
      <protection/>
    </xf>
    <xf numFmtId="372" fontId="3" fillId="0" borderId="9" xfId="371" applyNumberFormat="1" applyFont="1" applyBorder="1" applyAlignment="1" applyProtection="1">
      <alignment horizontal="right" vertical="center"/>
      <protection/>
    </xf>
    <xf numFmtId="372" fontId="3" fillId="0" borderId="8" xfId="371" applyNumberFormat="1" applyFont="1" applyBorder="1" applyAlignment="1" applyProtection="1">
      <alignment horizontal="right" vertical="center"/>
      <protection/>
    </xf>
    <xf numFmtId="372" fontId="3" fillId="0" borderId="13" xfId="371" applyNumberFormat="1" applyFont="1" applyBorder="1" applyAlignment="1" applyProtection="1">
      <alignment horizontal="right" vertical="center"/>
      <protection/>
    </xf>
    <xf numFmtId="0" fontId="57" fillId="0" borderId="0" xfId="1118" applyFont="1" applyAlignment="1">
      <alignment horizontal="right" vertical="center"/>
      <protection/>
    </xf>
    <xf numFmtId="38" fontId="57" fillId="0" borderId="0" xfId="1118" applyNumberFormat="1" applyFont="1" applyAlignment="1">
      <alignment horizontal="centerContinuous" vertical="center"/>
      <protection/>
    </xf>
    <xf numFmtId="0" fontId="3" fillId="0" borderId="17" xfId="912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horizontal="distributed" vertical="center" wrapText="1"/>
      <protection/>
    </xf>
    <xf numFmtId="0" fontId="3" fillId="0" borderId="20" xfId="0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 applyProtection="1">
      <alignment horizontal="distributed" vertical="center" wrapText="1"/>
      <protection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" fillId="0" borderId="22" xfId="0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horizontal="distributed" vertical="center" wrapText="1"/>
      <protection/>
    </xf>
    <xf numFmtId="41" fontId="3" fillId="0" borderId="18" xfId="371" applyNumberFormat="1" applyFont="1" applyBorder="1" applyAlignment="1" applyProtection="1">
      <alignment horizontal="right" vertical="center"/>
      <protection/>
    </xf>
    <xf numFmtId="41" fontId="3" fillId="0" borderId="19" xfId="371" applyNumberFormat="1" applyFont="1" applyBorder="1" applyAlignment="1" applyProtection="1">
      <alignment horizontal="right" vertical="center"/>
      <protection/>
    </xf>
    <xf numFmtId="41" fontId="3" fillId="0" borderId="20" xfId="371" applyNumberFormat="1" applyFont="1" applyBorder="1" applyAlignment="1" applyProtection="1">
      <alignment horizontal="right" vertical="center"/>
      <protection/>
    </xf>
    <xf numFmtId="41" fontId="3" fillId="0" borderId="21" xfId="371" applyNumberFormat="1" applyFont="1" applyBorder="1" applyAlignment="1" applyProtection="1">
      <alignment horizontal="right" vertical="center"/>
      <protection/>
    </xf>
    <xf numFmtId="41" fontId="3" fillId="0" borderId="24" xfId="371" applyNumberFormat="1" applyFont="1" applyBorder="1" applyAlignment="1" applyProtection="1">
      <alignment horizontal="right" vertical="center"/>
      <protection/>
    </xf>
    <xf numFmtId="41" fontId="3" fillId="0" borderId="25" xfId="371" applyNumberFormat="1" applyFont="1" applyBorder="1" applyAlignment="1" applyProtection="1">
      <alignment horizontal="right" vertical="center"/>
      <protection/>
    </xf>
    <xf numFmtId="41" fontId="3" fillId="0" borderId="26" xfId="371" applyNumberFormat="1" applyFont="1" applyBorder="1" applyAlignment="1" applyProtection="1">
      <alignment horizontal="right" vertical="center"/>
      <protection/>
    </xf>
    <xf numFmtId="41" fontId="3" fillId="0" borderId="27" xfId="371" applyNumberFormat="1" applyFont="1" applyBorder="1" applyAlignment="1" applyProtection="1">
      <alignment horizontal="right" vertical="center"/>
      <protection/>
    </xf>
    <xf numFmtId="41" fontId="3" fillId="0" borderId="28" xfId="371" applyNumberFormat="1" applyFont="1" applyBorder="1" applyAlignment="1" applyProtection="1">
      <alignment horizontal="right" vertical="center"/>
      <protection/>
    </xf>
    <xf numFmtId="41" fontId="3" fillId="0" borderId="29" xfId="371" applyNumberFormat="1" applyFont="1" applyBorder="1" applyAlignment="1" applyProtection="1">
      <alignment horizontal="right" vertical="center"/>
      <protection/>
    </xf>
    <xf numFmtId="41" fontId="3" fillId="0" borderId="30" xfId="371" applyNumberFormat="1" applyFont="1" applyBorder="1" applyAlignment="1" applyProtection="1">
      <alignment horizontal="right" vertical="center"/>
      <protection/>
    </xf>
    <xf numFmtId="41" fontId="3" fillId="0" borderId="31" xfId="371" applyNumberFormat="1" applyFont="1" applyBorder="1" applyAlignment="1" applyProtection="1">
      <alignment horizontal="right" vertical="center"/>
      <protection/>
    </xf>
    <xf numFmtId="41" fontId="3" fillId="0" borderId="32" xfId="371" applyNumberFormat="1" applyFont="1" applyBorder="1" applyAlignment="1" applyProtection="1">
      <alignment horizontal="right" vertical="center"/>
      <protection/>
    </xf>
    <xf numFmtId="0" fontId="34" fillId="0" borderId="10" xfId="912" applyFont="1" applyBorder="1" applyAlignment="1">
      <alignment vertical="center"/>
      <protection/>
    </xf>
    <xf numFmtId="0" fontId="3" fillId="0" borderId="22" xfId="912" applyFont="1" applyBorder="1" applyAlignment="1">
      <alignment horizontal="distributed" vertical="center"/>
      <protection/>
    </xf>
    <xf numFmtId="0" fontId="3" fillId="0" borderId="23" xfId="912" applyFont="1" applyBorder="1" applyAlignment="1">
      <alignment horizontal="distributed" vertical="center"/>
      <protection/>
    </xf>
    <xf numFmtId="371" fontId="3" fillId="0" borderId="33" xfId="371" applyNumberFormat="1" applyFont="1" applyBorder="1" applyAlignment="1" applyProtection="1">
      <alignment horizontal="right" vertical="center"/>
      <protection/>
    </xf>
    <xf numFmtId="371" fontId="3" fillId="0" borderId="14" xfId="371" applyNumberFormat="1" applyFont="1" applyBorder="1" applyAlignment="1" applyProtection="1">
      <alignment horizontal="right" vertical="center"/>
      <protection/>
    </xf>
    <xf numFmtId="371" fontId="3" fillId="0" borderId="24" xfId="371" applyNumberFormat="1" applyFont="1" applyBorder="1" applyAlignment="1" applyProtection="1">
      <alignment horizontal="right" vertical="center"/>
      <protection/>
    </xf>
    <xf numFmtId="371" fontId="3" fillId="0" borderId="25" xfId="371" applyNumberFormat="1" applyFont="1" applyBorder="1" applyAlignment="1" applyProtection="1">
      <alignment horizontal="right" vertical="center"/>
      <protection/>
    </xf>
    <xf numFmtId="371" fontId="3" fillId="0" borderId="26" xfId="371" applyNumberFormat="1" applyFont="1" applyBorder="1" applyAlignment="1" applyProtection="1">
      <alignment horizontal="right" vertical="center"/>
      <protection/>
    </xf>
    <xf numFmtId="371" fontId="3" fillId="0" borderId="34" xfId="371" applyNumberFormat="1" applyFont="1" applyBorder="1" applyAlignment="1" applyProtection="1">
      <alignment horizontal="right" vertical="center"/>
      <protection/>
    </xf>
    <xf numFmtId="41" fontId="3" fillId="0" borderId="35" xfId="371" applyNumberFormat="1" applyFont="1" applyBorder="1" applyAlignment="1" applyProtection="1">
      <alignment horizontal="right" vertical="center"/>
      <protection/>
    </xf>
    <xf numFmtId="371" fontId="3" fillId="0" borderId="15" xfId="371" applyNumberFormat="1" applyFont="1" applyBorder="1" applyAlignment="1" applyProtection="1">
      <alignment horizontal="right" vertical="center"/>
      <protection/>
    </xf>
    <xf numFmtId="371" fontId="3" fillId="0" borderId="16" xfId="371" applyNumberFormat="1" applyFont="1" applyBorder="1" applyAlignment="1" applyProtection="1">
      <alignment horizontal="right" vertical="center"/>
      <protection/>
    </xf>
    <xf numFmtId="41" fontId="3" fillId="0" borderId="36" xfId="371" applyNumberFormat="1" applyFont="1" applyBorder="1" applyAlignment="1" applyProtection="1">
      <alignment horizontal="right" vertical="center"/>
      <protection/>
    </xf>
    <xf numFmtId="371" fontId="3" fillId="0" borderId="10" xfId="371" applyNumberFormat="1" applyFont="1" applyBorder="1" applyAlignment="1" applyProtection="1">
      <alignment horizontal="right" vertical="center"/>
      <protection/>
    </xf>
    <xf numFmtId="371" fontId="3" fillId="0" borderId="0" xfId="371" applyNumberFormat="1" applyFont="1" applyBorder="1" applyAlignment="1" applyProtection="1">
      <alignment horizontal="right" vertical="center"/>
      <protection/>
    </xf>
    <xf numFmtId="371" fontId="3" fillId="0" borderId="27" xfId="371" applyNumberFormat="1" applyFont="1" applyBorder="1" applyAlignment="1" applyProtection="1">
      <alignment horizontal="right" vertical="center"/>
      <protection/>
    </xf>
    <xf numFmtId="371" fontId="3" fillId="0" borderId="28" xfId="371" applyNumberFormat="1" applyFont="1" applyBorder="1" applyAlignment="1" applyProtection="1">
      <alignment horizontal="right" vertical="center"/>
      <protection/>
    </xf>
    <xf numFmtId="371" fontId="3" fillId="0" borderId="29" xfId="371" applyNumberFormat="1" applyFont="1" applyBorder="1" applyAlignment="1" applyProtection="1">
      <alignment horizontal="right" vertical="center"/>
      <protection/>
    </xf>
    <xf numFmtId="371" fontId="3" fillId="0" borderId="11" xfId="371" applyNumberFormat="1" applyFont="1" applyBorder="1" applyAlignment="1" applyProtection="1">
      <alignment horizontal="right" vertical="center"/>
      <protection/>
    </xf>
    <xf numFmtId="41" fontId="3" fillId="0" borderId="37" xfId="371" applyNumberFormat="1" applyFont="1" applyBorder="1" applyAlignment="1" applyProtection="1">
      <alignment horizontal="right" vertical="center"/>
      <protection/>
    </xf>
    <xf numFmtId="371" fontId="3" fillId="0" borderId="6" xfId="371" applyNumberFormat="1" applyFont="1" applyBorder="1" applyAlignment="1" applyProtection="1">
      <alignment horizontal="right" vertical="center"/>
      <protection/>
    </xf>
    <xf numFmtId="371" fontId="3" fillId="0" borderId="3" xfId="371" applyNumberFormat="1" applyFont="1" applyBorder="1" applyAlignment="1" applyProtection="1">
      <alignment horizontal="right" vertical="center"/>
      <protection/>
    </xf>
    <xf numFmtId="371" fontId="3" fillId="0" borderId="18" xfId="371" applyNumberFormat="1" applyFont="1" applyBorder="1" applyAlignment="1" applyProtection="1">
      <alignment horizontal="right" vertical="center"/>
      <protection/>
    </xf>
    <xf numFmtId="371" fontId="3" fillId="0" borderId="19" xfId="371" applyNumberFormat="1" applyFont="1" applyBorder="1" applyAlignment="1" applyProtection="1">
      <alignment horizontal="right" vertical="center"/>
      <protection/>
    </xf>
    <xf numFmtId="371" fontId="3" fillId="0" borderId="21" xfId="371" applyNumberFormat="1" applyFont="1" applyBorder="1" applyAlignment="1" applyProtection="1">
      <alignment horizontal="right" vertical="center"/>
      <protection/>
    </xf>
    <xf numFmtId="371" fontId="3" fillId="0" borderId="12" xfId="371" applyNumberFormat="1" applyFont="1" applyBorder="1" applyAlignment="1" applyProtection="1">
      <alignment horizontal="right" vertical="center"/>
      <protection/>
    </xf>
    <xf numFmtId="1" fontId="3" fillId="0" borderId="14" xfId="912" applyNumberFormat="1" applyFont="1" applyBorder="1" applyAlignment="1">
      <alignment vertical="center"/>
      <protection/>
    </xf>
    <xf numFmtId="38" fontId="3" fillId="0" borderId="0" xfId="371" applyFont="1" applyBorder="1" applyAlignment="1">
      <alignment vertical="center"/>
    </xf>
    <xf numFmtId="0" fontId="57" fillId="0" borderId="0" xfId="1118" applyFont="1" applyBorder="1" applyAlignment="1" quotePrefix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distributed" vertical="center" wrapText="1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3" fillId="0" borderId="6" xfId="0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 applyProtection="1">
      <alignment horizontal="distributed" vertical="center"/>
      <protection/>
    </xf>
    <xf numFmtId="0" fontId="3" fillId="0" borderId="34" xfId="0" applyFont="1" applyBorder="1" applyAlignment="1">
      <alignment horizontal="distributed" vertical="center"/>
    </xf>
    <xf numFmtId="0" fontId="3" fillId="0" borderId="9" xfId="0" applyFont="1" applyBorder="1" applyAlignment="1" applyProtection="1">
      <alignment horizontal="distributed" vertical="center" wrapText="1"/>
      <protection/>
    </xf>
    <xf numFmtId="0" fontId="3" fillId="0" borderId="8" xfId="0" applyFont="1" applyBorder="1" applyAlignment="1" applyProtection="1">
      <alignment horizontal="distributed" vertical="center" wrapText="1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quotePrefix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6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>
      <alignment horizontal="distributed" vertical="center"/>
    </xf>
    <xf numFmtId="0" fontId="3" fillId="0" borderId="33" xfId="912" applyFont="1" applyBorder="1" applyAlignment="1" applyProtection="1">
      <alignment horizontal="distributed" vertical="center"/>
      <protection/>
    </xf>
    <xf numFmtId="0" fontId="3" fillId="0" borderId="2" xfId="912" applyFont="1" applyBorder="1" applyAlignment="1" applyProtection="1">
      <alignment horizontal="distributed" vertical="center"/>
      <protection/>
    </xf>
    <xf numFmtId="0" fontId="3" fillId="0" borderId="34" xfId="912" applyFont="1" applyBorder="1" applyAlignment="1" applyProtection="1">
      <alignment horizontal="distributed" vertical="center"/>
      <protection/>
    </xf>
    <xf numFmtId="0" fontId="3" fillId="0" borderId="36" xfId="912" applyFont="1" applyBorder="1" applyAlignment="1" applyProtection="1">
      <alignment horizontal="distributed" vertical="center"/>
      <protection/>
    </xf>
    <xf numFmtId="0" fontId="3" fillId="0" borderId="35" xfId="912" applyFont="1" applyBorder="1" applyAlignment="1" applyProtection="1">
      <alignment horizontal="distributed" vertical="center"/>
      <protection/>
    </xf>
    <xf numFmtId="0" fontId="3" fillId="0" borderId="6" xfId="912" applyFont="1" applyBorder="1" applyAlignment="1" applyProtection="1" quotePrefix="1">
      <alignment horizontal="distributed" vertical="center"/>
      <protection/>
    </xf>
    <xf numFmtId="0" fontId="3" fillId="0" borderId="12" xfId="912" applyFont="1" applyBorder="1" applyAlignment="1" applyProtection="1" quotePrefix="1">
      <alignment horizontal="distributed" vertical="center"/>
      <protection/>
    </xf>
    <xf numFmtId="0" fontId="3" fillId="0" borderId="3" xfId="912" applyFont="1" applyBorder="1" applyAlignment="1" applyProtection="1" quotePrefix="1">
      <alignment horizontal="distributed" vertical="center"/>
      <protection/>
    </xf>
    <xf numFmtId="0" fontId="3" fillId="0" borderId="33" xfId="912" applyFont="1" applyBorder="1" applyAlignment="1" applyProtection="1">
      <alignment horizontal="distributed" vertical="center"/>
      <protection/>
    </xf>
    <xf numFmtId="0" fontId="3" fillId="0" borderId="34" xfId="912" applyFont="1" applyBorder="1" applyAlignment="1">
      <alignment horizontal="distributed" vertical="center"/>
      <protection/>
    </xf>
    <xf numFmtId="0" fontId="3" fillId="0" borderId="38" xfId="912" applyFont="1" applyBorder="1" applyAlignment="1" applyProtection="1">
      <alignment horizontal="distributed" vertical="center"/>
      <protection/>
    </xf>
    <xf numFmtId="0" fontId="3" fillId="0" borderId="23" xfId="912" applyFont="1" applyBorder="1" applyAlignment="1">
      <alignment horizontal="distributed" vertical="center"/>
      <protection/>
    </xf>
    <xf numFmtId="0" fontId="3" fillId="0" borderId="10" xfId="912" applyFont="1" applyBorder="1" applyAlignment="1" applyProtection="1">
      <alignment horizontal="distributed" vertical="center"/>
      <protection/>
    </xf>
    <xf numFmtId="0" fontId="3" fillId="0" borderId="11" xfId="912" applyFont="1" applyBorder="1" applyAlignment="1" applyProtection="1">
      <alignment horizontal="distributed" vertical="center"/>
      <protection/>
    </xf>
    <xf numFmtId="0" fontId="3" fillId="0" borderId="31" xfId="912" applyFont="1" applyBorder="1" applyAlignment="1" applyProtection="1">
      <alignment horizontal="distributed" vertical="center"/>
      <protection/>
    </xf>
    <xf numFmtId="0" fontId="3" fillId="0" borderId="26" xfId="912" applyFont="1" applyBorder="1" applyAlignment="1" applyProtection="1">
      <alignment horizontal="distributed" vertical="center"/>
      <protection/>
    </xf>
    <xf numFmtId="0" fontId="3" fillId="0" borderId="39" xfId="912" applyFont="1" applyBorder="1" applyAlignment="1" applyProtection="1">
      <alignment horizontal="distributed" vertical="center"/>
      <protection/>
    </xf>
    <xf numFmtId="0" fontId="3" fillId="0" borderId="29" xfId="912" applyFont="1" applyBorder="1" applyAlignment="1" applyProtection="1">
      <alignment horizontal="distributed" vertical="center"/>
      <protection/>
    </xf>
    <xf numFmtId="0" fontId="3" fillId="0" borderId="40" xfId="912" applyFont="1" applyBorder="1" applyAlignment="1" applyProtection="1">
      <alignment horizontal="distributed" vertical="center"/>
      <protection/>
    </xf>
    <xf numFmtId="0" fontId="3" fillId="0" borderId="21" xfId="912" applyFont="1" applyBorder="1" applyAlignment="1" applyProtection="1">
      <alignment horizontal="distributed" vertical="center"/>
      <protection/>
    </xf>
    <xf numFmtId="0" fontId="3" fillId="0" borderId="15" xfId="912" applyFont="1" applyBorder="1" applyAlignment="1" applyProtection="1">
      <alignment horizontal="distributed" vertical="center"/>
      <protection/>
    </xf>
    <xf numFmtId="0" fontId="3" fillId="0" borderId="16" xfId="912" applyFont="1" applyBorder="1" applyAlignment="1">
      <alignment horizontal="distributed" vertical="center"/>
      <protection/>
    </xf>
    <xf numFmtId="0" fontId="3" fillId="0" borderId="26" xfId="912" applyFont="1" applyBorder="1" applyAlignment="1">
      <alignment horizontal="distributed" vertical="center"/>
      <protection/>
    </xf>
    <xf numFmtId="0" fontId="3" fillId="0" borderId="14" xfId="912" applyFont="1" applyBorder="1" applyAlignment="1" applyProtection="1">
      <alignment horizontal="distributed" vertical="center"/>
      <protection/>
    </xf>
    <xf numFmtId="0" fontId="3" fillId="0" borderId="16" xfId="912" applyFont="1" applyBorder="1" applyAlignment="1" applyProtection="1">
      <alignment horizontal="distributed" vertical="center"/>
      <protection/>
    </xf>
    <xf numFmtId="0" fontId="3" fillId="0" borderId="0" xfId="912" applyFont="1" applyBorder="1" applyAlignment="1" applyProtection="1">
      <alignment horizontal="distributed" vertical="center"/>
      <protection/>
    </xf>
    <xf numFmtId="0" fontId="3" fillId="0" borderId="9" xfId="912" applyFont="1" applyBorder="1" applyAlignment="1" applyProtection="1">
      <alignment horizontal="distributed" vertical="center"/>
      <protection/>
    </xf>
    <xf numFmtId="0" fontId="3" fillId="0" borderId="13" xfId="912" applyFont="1" applyBorder="1" applyAlignment="1" applyProtection="1">
      <alignment horizontal="distributed" vertical="center"/>
      <protection/>
    </xf>
    <xf numFmtId="38" fontId="57" fillId="0" borderId="15" xfId="371" applyFont="1" applyBorder="1" applyAlignment="1">
      <alignment horizontal="distributed" vertical="center"/>
    </xf>
    <xf numFmtId="38" fontId="57" fillId="0" borderId="16" xfId="371" applyFont="1" applyBorder="1" applyAlignment="1">
      <alignment horizontal="distributed" vertical="center"/>
    </xf>
  </cellXfs>
  <cellStyles count="1157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" xfId="906"/>
    <cellStyle name="標準_H11統計表   （表７）" xfId="907"/>
    <cellStyle name="標準_H11統計表.xls グラフ 1" xfId="908"/>
    <cellStyle name="標準_H11統計表.xls グラフ 1-1" xfId="909"/>
    <cellStyle name="標準_H11統計表.xls グラフ 2" xfId="910"/>
    <cellStyle name="標準_H11統計表.xls グラフ 2-1" xfId="911"/>
    <cellStyle name="標準_H12統計表" xfId="912"/>
    <cellStyle name="標準_H9ﾏｸﾛ指示" xfId="913"/>
    <cellStyle name="標準_H9ﾏｸﾛ指示 (2)" xfId="914"/>
    <cellStyle name="標準_JP_NEW_1996" xfId="915"/>
    <cellStyle name="標準_JP_NEW_9512" xfId="916"/>
    <cellStyle name="標準_JP_PRICE_9601" xfId="917"/>
    <cellStyle name="標準_JP_PRICE_9608" xfId="918"/>
    <cellStyle name="標準_JP_PRICE_9609" xfId="919"/>
    <cellStyle name="標準_JSRP_9512" xfId="920"/>
    <cellStyle name="標準_laroux" xfId="921"/>
    <cellStyle name="標準_laroux_1" xfId="922"/>
    <cellStyle name="標準_laroux_1_２月 価格表" xfId="923"/>
    <cellStyle name="標準_laroux_1_laroux" xfId="924"/>
    <cellStyle name="標準_laroux_1_laroux_laroux" xfId="925"/>
    <cellStyle name="標準_laroux_1_pldt" xfId="926"/>
    <cellStyle name="標準_laroux_1_pldt_1" xfId="927"/>
    <cellStyle name="標準_laroux_1_TW" xfId="928"/>
    <cellStyle name="標準_laroux_2" xfId="929"/>
    <cellStyle name="標準_laroux_2_9707" xfId="930"/>
    <cellStyle name="標準_laroux_2_9710" xfId="931"/>
    <cellStyle name="標準_laroux_2_9710 (2)" xfId="932"/>
    <cellStyle name="標準_laroux_2_laroux" xfId="933"/>
    <cellStyle name="標準_laroux_2_laroux_1" xfId="934"/>
    <cellStyle name="標準_laroux_2_pldt" xfId="935"/>
    <cellStyle name="標準_laroux_2_pldt_1" xfId="936"/>
    <cellStyle name="標準_laroux_2_pldt_2" xfId="937"/>
    <cellStyle name="標準_laroux_２月 価格表" xfId="938"/>
    <cellStyle name="標準_laroux_3" xfId="939"/>
    <cellStyle name="標準_laroux_3_9707" xfId="940"/>
    <cellStyle name="標準_laroux_3_9710" xfId="941"/>
    <cellStyle name="標準_laroux_3_9710 (2)" xfId="942"/>
    <cellStyle name="標準_laroux_3_laroux" xfId="943"/>
    <cellStyle name="標準_laroux_3_laroux_1" xfId="944"/>
    <cellStyle name="標準_laroux_3_pldt" xfId="945"/>
    <cellStyle name="標準_laroux_3_pldt_1" xfId="946"/>
    <cellStyle name="標準_laroux_3_pldt_2" xfId="947"/>
    <cellStyle name="標準_laroux_4" xfId="948"/>
    <cellStyle name="標準_laroux_4_laroux" xfId="949"/>
    <cellStyle name="標準_laroux_4_pldt" xfId="950"/>
    <cellStyle name="標準_laroux_4_pldt_1" xfId="951"/>
    <cellStyle name="標準_laroux_4_pldt_2" xfId="952"/>
    <cellStyle name="標準_laroux_5" xfId="953"/>
    <cellStyle name="標準_laroux_5_pldt" xfId="954"/>
    <cellStyle name="標準_laroux_5_pldt_1" xfId="955"/>
    <cellStyle name="標準_laroux_6" xfId="956"/>
    <cellStyle name="標準_laroux_6_pldt" xfId="957"/>
    <cellStyle name="標準_laroux_6_pldt_1" xfId="958"/>
    <cellStyle name="標準_laroux_7" xfId="959"/>
    <cellStyle name="標準_laroux_7_pldt" xfId="960"/>
    <cellStyle name="標準_laroux_7_pldt_1" xfId="961"/>
    <cellStyle name="標準_laroux_8" xfId="962"/>
    <cellStyle name="標準_laroux_9" xfId="963"/>
    <cellStyle name="標準_laroux_9707" xfId="964"/>
    <cellStyle name="標準_laroux_9710" xfId="965"/>
    <cellStyle name="標準_laroux_9710 (2)" xfId="966"/>
    <cellStyle name="標準_laroux_laroux" xfId="967"/>
    <cellStyle name="標準_laroux_laroux_1" xfId="968"/>
    <cellStyle name="標準_laroux_laroux_laroux" xfId="969"/>
    <cellStyle name="標準_laroux_pldt" xfId="970"/>
    <cellStyle name="標準_laroux_pldt_1" xfId="971"/>
    <cellStyle name="標準_laroux_pldt_2" xfId="972"/>
    <cellStyle name="標準_laroux_TW" xfId="973"/>
    <cellStyle name="標準_Module1" xfId="974"/>
    <cellStyle name="標準_MOLPG_95年9月" xfId="975"/>
    <cellStyle name="標準_New SKU's Select 2 &amp; 3" xfId="976"/>
    <cellStyle name="標準_NT Server " xfId="977"/>
    <cellStyle name="標準_NT Workstation" xfId="978"/>
    <cellStyle name="標準_Oct.96 Prelim NEW SKU's Added" xfId="979"/>
    <cellStyle name="標準_Oct.96 Prelim SKU Changes" xfId="980"/>
    <cellStyle name="標準_Oct.96 SKU DELETIONS" xfId="981"/>
    <cellStyle name="標準_PLDT" xfId="982"/>
    <cellStyle name="標準_pldt_1" xfId="983"/>
    <cellStyle name="標準_PLDT_1_H11概況       (概数）" xfId="984"/>
    <cellStyle name="標準_PLDT_1_H11統計表.xls グラフ 1" xfId="985"/>
    <cellStyle name="標準_PLDT_1_H11統計表.xls グラフ 1-1" xfId="986"/>
    <cellStyle name="標準_PLDT_1_H11統計表.xls グラフ 2" xfId="987"/>
    <cellStyle name="標準_PLDT_1_H11統計表.xls グラフ 2-1" xfId="988"/>
    <cellStyle name="標準_pldt_2" xfId="989"/>
    <cellStyle name="標準_pldt_2_H11概況       (概数）" xfId="990"/>
    <cellStyle name="標準_pldt_2_H11統計表.xls グラフ 1" xfId="991"/>
    <cellStyle name="標準_pldt_2_H11統計表.xls グラフ 1-1" xfId="992"/>
    <cellStyle name="標準_pldt_2_H11統計表.xls グラフ 2" xfId="993"/>
    <cellStyle name="標準_pldt_2_H11統計表.xls グラフ 2-1" xfId="994"/>
    <cellStyle name="標準_pldt_3" xfId="995"/>
    <cellStyle name="標準_pldt_3_H11概況       (概数）" xfId="996"/>
    <cellStyle name="標準_pldt_3_H11統計表.xls グラフ 1" xfId="997"/>
    <cellStyle name="標準_pldt_3_H11統計表.xls グラフ 1-1" xfId="998"/>
    <cellStyle name="標準_pldt_3_H11統計表.xls グラフ 2" xfId="999"/>
    <cellStyle name="標準_pldt_3_H11統計表.xls グラフ 2-1" xfId="1000"/>
    <cellStyle name="標準_pldt_4" xfId="1001"/>
    <cellStyle name="標準_pldt_4_H11概況       (概数）" xfId="1002"/>
    <cellStyle name="標準_pldt_4_H11統計表.xls グラフ 1" xfId="1003"/>
    <cellStyle name="標準_pldt_4_H11統計表.xls グラフ 1-1" xfId="1004"/>
    <cellStyle name="標準_pldt_4_H11統計表.xls グラフ 2" xfId="1005"/>
    <cellStyle name="標準_pldt_4_H11統計表.xls グラフ 2-1" xfId="1006"/>
    <cellStyle name="標準_pldt_5" xfId="1007"/>
    <cellStyle name="標準_pldt_6" xfId="1008"/>
    <cellStyle name="標準_pldt_7" xfId="1009"/>
    <cellStyle name="標準_pldt_8" xfId="1010"/>
    <cellStyle name="標準_PLDT_H11概況       (概数）" xfId="1011"/>
    <cellStyle name="標準_PLDT_H11統計表.xls グラフ 1" xfId="1012"/>
    <cellStyle name="標準_PLDT_H11統計表.xls グラフ 1-1" xfId="1013"/>
    <cellStyle name="標準_PLDT_H11統計表.xls グラフ 2" xfId="1014"/>
    <cellStyle name="標準_PLDT_H11統計表.xls グラフ 2-1" xfId="1015"/>
    <cellStyle name="標準_Sheet1" xfId="1016"/>
    <cellStyle name="標準_Sheet1 (2)" xfId="1017"/>
    <cellStyle name="標準_Sheet1 (2)_1" xfId="1018"/>
    <cellStyle name="標準_Sheet1 (2)_pldt" xfId="1019"/>
    <cellStyle name="標準_Sheet1_1" xfId="1020"/>
    <cellStyle name="標準_Sheet1_1_pldt" xfId="1021"/>
    <cellStyle name="標準_Sheet1_2" xfId="1022"/>
    <cellStyle name="標準_Sheet1_２月 価格表" xfId="1023"/>
    <cellStyle name="標準_Sheet1_3" xfId="1024"/>
    <cellStyle name="標準_Sheet1_laroux" xfId="1025"/>
    <cellStyle name="標準_Sheet1_laroux_1" xfId="1026"/>
    <cellStyle name="標準_Sheet1_laroux_1_pldt" xfId="1027"/>
    <cellStyle name="標準_Sheet1_laroux_2" xfId="1028"/>
    <cellStyle name="標準_Sheet1_laroux_pldt" xfId="1029"/>
    <cellStyle name="標準_Sheet1_pldt" xfId="1030"/>
    <cellStyle name="標準_Sheet1_pldt_1" xfId="1031"/>
    <cellStyle name="標準_Sheet1_pldt_2" xfId="1032"/>
    <cellStyle name="標準_Sheet1_TelWel" xfId="1033"/>
    <cellStyle name="標準_Sheet1_TW" xfId="1034"/>
    <cellStyle name="標準_Sheet1_注文書" xfId="1035"/>
    <cellStyle name="標準_Sheet10" xfId="1036"/>
    <cellStyle name="標準_Sheet10.14" xfId="1037"/>
    <cellStyle name="標準_Sheet10.21" xfId="1038"/>
    <cellStyle name="標準_Sheet10.28" xfId="1039"/>
    <cellStyle name="標準_Sheet10.7" xfId="1040"/>
    <cellStyle name="標準_Sheet11" xfId="1041"/>
    <cellStyle name="標準_Sheet11.04" xfId="1042"/>
    <cellStyle name="標準_Sheet11.11" xfId="1043"/>
    <cellStyle name="標準_Sheet11.25" xfId="1044"/>
    <cellStyle name="標準_Sheet12" xfId="1045"/>
    <cellStyle name="標準_Sheet12.2" xfId="1046"/>
    <cellStyle name="標準_Sheet13" xfId="1047"/>
    <cellStyle name="標準_Sheet14" xfId="1048"/>
    <cellStyle name="標準_Sheet15" xfId="1049"/>
    <cellStyle name="標準_Sheet16" xfId="1050"/>
    <cellStyle name="標準_Sheet2" xfId="1051"/>
    <cellStyle name="標準_Sheet2_２月 価格表" xfId="1052"/>
    <cellStyle name="標準_Sheet2_9707" xfId="1053"/>
    <cellStyle name="標準_Sheet2_9710" xfId="1054"/>
    <cellStyle name="標準_Sheet2_9710 (2)" xfId="1055"/>
    <cellStyle name="標準_Sheet2_laroux" xfId="1056"/>
    <cellStyle name="標準_Sheet2_laroux_1" xfId="1057"/>
    <cellStyle name="標準_Sheet2_laroux_２月 価格表" xfId="1058"/>
    <cellStyle name="標準_Sheet2_laroux_laroux" xfId="1059"/>
    <cellStyle name="標準_Sheet2_laroux_TW" xfId="1060"/>
    <cellStyle name="標準_Sheet2_pldt" xfId="1061"/>
    <cellStyle name="標準_Sheet2_TelWel" xfId="1062"/>
    <cellStyle name="標準_Sheet2_TW" xfId="1063"/>
    <cellStyle name="標準_Sheet2_注文書" xfId="1064"/>
    <cellStyle name="標準_Sheet3" xfId="1065"/>
    <cellStyle name="標準_Sheet3_laroux" xfId="1066"/>
    <cellStyle name="標準_Sheet3_pldt" xfId="1067"/>
    <cellStyle name="標準_Sheet4" xfId="1068"/>
    <cellStyle name="標準_Sheet4_２月 価格表" xfId="1069"/>
    <cellStyle name="標準_Sheet4_laroux" xfId="1070"/>
    <cellStyle name="標準_Sheet4_laroux_pldt" xfId="1071"/>
    <cellStyle name="標準_Sheet4_pldt" xfId="1072"/>
    <cellStyle name="標準_Sheet4_TelWel" xfId="1073"/>
    <cellStyle name="標準_Sheet4_TW" xfId="1074"/>
    <cellStyle name="標準_Sheet4_注文書" xfId="1075"/>
    <cellStyle name="標準_Sheet5" xfId="1076"/>
    <cellStyle name="標準_Sheet6" xfId="1077"/>
    <cellStyle name="標準_Sheet7" xfId="1078"/>
    <cellStyle name="標準_Sheet7_pldt" xfId="1079"/>
    <cellStyle name="標準_Sheet8" xfId="1080"/>
    <cellStyle name="標準_Sheet9" xfId="1081"/>
    <cellStyle name="標準_Sheet9.16" xfId="1082"/>
    <cellStyle name="標準_Sheet9.2" xfId="1083"/>
    <cellStyle name="標準_Sheet9.23" xfId="1084"/>
    <cellStyle name="標準_TUSK" xfId="1085"/>
    <cellStyle name="標準_TW" xfId="1086"/>
    <cellStyle name="標準_TW_1" xfId="1087"/>
    <cellStyle name="標準_TW_2" xfId="1088"/>
    <cellStyle name="標準_TW_九州" xfId="1089"/>
    <cellStyle name="標準_TW_九州_TW" xfId="1090"/>
    <cellStyle name="標準_TW_九州_北海道" xfId="1091"/>
    <cellStyle name="標準_TW_北海道" xfId="1092"/>
    <cellStyle name="標準_ﾋｱﾘﾝｸﾞ資料Ⅱ" xfId="1093"/>
    <cellStyle name="標準_ﾋｱﾘﾝｸﾞ資料Ⅱ_1" xfId="1094"/>
    <cellStyle name="標準_ﾋｱﾘﾝｸﾞ資料Ⅱ_1_普及率" xfId="1095"/>
    <cellStyle name="標準_ﾋｱﾘﾝｸﾞ資料Ⅱ_普及率" xfId="1096"/>
    <cellStyle name="標準_フリーダイヤル（チャネル別）" xfId="1097"/>
    <cellStyle name="標準_安達" xfId="1098"/>
    <cellStyle name="標準_浦和" xfId="1099"/>
    <cellStyle name="標準_浦和店" xfId="1100"/>
    <cellStyle name="標準_営業各部計月別 " xfId="1101"/>
    <cellStyle name="標準_課題整理" xfId="1102"/>
    <cellStyle name="標準_解除" xfId="1103"/>
    <cellStyle name="標準_管理番号一覧" xfId="1104"/>
    <cellStyle name="標準_吉祥寺店" xfId="1105"/>
    <cellStyle name="標準_吉田" xfId="1106"/>
    <cellStyle name="標準_久保田" xfId="1107"/>
    <cellStyle name="標準_宮下" xfId="1108"/>
    <cellStyle name="標準_宮下_1" xfId="1109"/>
    <cellStyle name="標準_九州" xfId="1110"/>
    <cellStyle name="標準_九州_1" xfId="1111"/>
    <cellStyle name="標準_九州_1_TW" xfId="1112"/>
    <cellStyle name="標準_九州_1_北海道" xfId="1113"/>
    <cellStyle name="標準_九州_TW" xfId="1114"/>
    <cellStyle name="標準_九州_北海道" xfId="1115"/>
    <cellStyle name="標準_参加明細" xfId="1116"/>
    <cellStyle name="標準_参加明細 1-②" xfId="1117"/>
    <cellStyle name="標準_算出に用いた人口表" xfId="1118"/>
    <cellStyle name="標準_算定部所" xfId="1119"/>
    <cellStyle name="標準_施設数（月末値 ～累計用）" xfId="1120"/>
    <cellStyle name="標準_施設数（初日）" xfId="1121"/>
    <cellStyle name="標準_施設数（前週）" xfId="1122"/>
    <cellStyle name="標準_施設数（前日）" xfId="1123"/>
    <cellStyle name="標準_施設数（当週）" xfId="1124"/>
    <cellStyle name="標準_施設数（当日）" xfId="1125"/>
    <cellStyle name="標準_施設数ＭＤＢ_1" xfId="1126"/>
    <cellStyle name="標準_受講ﾘｽﾄ.XLS" xfId="1127"/>
    <cellStyle name="標準_修正モ" xfId="1128"/>
    <cellStyle name="標準_松戸" xfId="1129"/>
    <cellStyle name="標準_松戸店" xfId="1130"/>
    <cellStyle name="標準_障害台帳(1)" xfId="1131"/>
    <cellStyle name="標準_上野" xfId="1132"/>
    <cellStyle name="標準_食品ﾚｽ" xfId="1133"/>
    <cellStyle name="標準_新宿" xfId="1134"/>
    <cellStyle name="標準_新宿(ﾚｽﾄﾗﾝ)" xfId="1135"/>
    <cellStyle name="標準_新宿(食品)" xfId="1136"/>
    <cellStyle name="標準_新宿ﾚｽﾄﾗﾝ" xfId="1137"/>
    <cellStyle name="標準_新宿食品" xfId="1138"/>
    <cellStyle name="標準_申込書-2" xfId="1139"/>
    <cellStyle name="標準_性格変更" xfId="1140"/>
    <cellStyle name="標準_早乙女" xfId="1141"/>
    <cellStyle name="標準_相模原" xfId="1142"/>
    <cellStyle name="標準_相模原 (2)" xfId="1143"/>
    <cellStyle name="標準_相模原_1" xfId="1144"/>
    <cellStyle name="標準_相模原_相模原 (2)" xfId="1145"/>
    <cellStyle name="標準_相模原_相模原ANNEX" xfId="1146"/>
    <cellStyle name="標準_相模原_相模原ANNEX (2)" xfId="1147"/>
    <cellStyle name="標準_相模原ANNEX" xfId="1148"/>
    <cellStyle name="標準_相模原ANNEX (2)" xfId="1149"/>
    <cellStyle name="標準_相模原ANNEX_1" xfId="1150"/>
    <cellStyle name="標準_相模原店" xfId="1151"/>
    <cellStyle name="標準_東京 (2)" xfId="1152"/>
    <cellStyle name="標準_東京ダイヤル" xfId="1153"/>
    <cellStyle name="標準_乳児死亡数" xfId="1154"/>
    <cellStyle name="標準_販売数ＭＤＢ" xfId="1155"/>
    <cellStyle name="標準_費用総括2_13" xfId="1156"/>
    <cellStyle name="標準_普及率" xfId="1157"/>
    <cellStyle name="標準_普及率_1" xfId="1158"/>
    <cellStyle name="標準_法人" xfId="1159"/>
    <cellStyle name="標準_北海道" xfId="1160"/>
    <cellStyle name="標準_北海道 (2)" xfId="1161"/>
    <cellStyle name="標準_北海道 (2)_laroux" xfId="1162"/>
    <cellStyle name="標準_北海道 (2)_pldt" xfId="1163"/>
    <cellStyle name="標準_釦ﾌﾟﾘ" xfId="1164"/>
    <cellStyle name="標準_様式" xfId="1165"/>
    <cellStyle name="標準_様式 収益" xfId="1166"/>
    <cellStyle name="標準_様式 費用" xfId="1167"/>
    <cellStyle name="標準_立川" xfId="1168"/>
    <cellStyle name="標準_立川店" xfId="1169"/>
    <cellStyle name="標準_練習モ" xfId="1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workbookViewId="0" topLeftCell="A1">
      <pane xSplit="2" ySplit="5" topLeftCell="C6" activePane="bottomRight" state="frozen"/>
      <selection pane="topLeft" activeCell="AA66" sqref="AA66"/>
      <selection pane="topRight" activeCell="AA66" sqref="AA66"/>
      <selection pane="bottomLeft" activeCell="AA66" sqref="AA66"/>
      <selection pane="bottomRight" activeCell="AA66" sqref="AA66"/>
    </sheetView>
  </sheetViews>
  <sheetFormatPr defaultColWidth="9.00390625" defaultRowHeight="13.5"/>
  <cols>
    <col min="1" max="1" width="5.125" style="0" customWidth="1"/>
    <col min="2" max="2" width="12.125" style="0" customWidth="1"/>
    <col min="3" max="20" width="8.125" style="0" customWidth="1"/>
    <col min="21" max="21" width="12.125" style="0" customWidth="1"/>
    <col min="22" max="22" width="5.125" style="0" customWidth="1"/>
  </cols>
  <sheetData>
    <row r="1" spans="1:22" ht="15" customHeight="1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V1" s="4"/>
    </row>
    <row r="2" spans="1:22" ht="15" customHeight="1">
      <c r="A2" s="5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6"/>
      <c r="U2" s="6"/>
      <c r="V2" s="4" t="s">
        <v>136</v>
      </c>
    </row>
    <row r="3" spans="1:22" ht="15" customHeight="1">
      <c r="A3" s="152" t="s">
        <v>0</v>
      </c>
      <c r="B3" s="153"/>
      <c r="C3" s="166" t="s">
        <v>1</v>
      </c>
      <c r="D3" s="167"/>
      <c r="E3" s="167"/>
      <c r="F3" s="166" t="s">
        <v>2</v>
      </c>
      <c r="G3" s="167"/>
      <c r="H3" s="168"/>
      <c r="I3" s="169" t="s">
        <v>3</v>
      </c>
      <c r="J3" s="170"/>
      <c r="K3" s="170"/>
      <c r="L3" s="170"/>
      <c r="M3" s="170"/>
      <c r="N3" s="171"/>
      <c r="O3" s="163" t="s">
        <v>137</v>
      </c>
      <c r="P3" s="166" t="s">
        <v>138</v>
      </c>
      <c r="Q3" s="167"/>
      <c r="R3" s="168"/>
      <c r="S3" s="163" t="s">
        <v>139</v>
      </c>
      <c r="T3" s="163" t="s">
        <v>140</v>
      </c>
      <c r="U3" s="152" t="s">
        <v>0</v>
      </c>
      <c r="V3" s="153"/>
    </row>
    <row r="4" spans="1:22" ht="15" customHeight="1">
      <c r="A4" s="154"/>
      <c r="B4" s="155"/>
      <c r="C4" s="160"/>
      <c r="D4" s="158"/>
      <c r="E4" s="158"/>
      <c r="F4" s="160"/>
      <c r="G4" s="158"/>
      <c r="H4" s="159"/>
      <c r="I4" s="158" t="s">
        <v>4</v>
      </c>
      <c r="J4" s="158"/>
      <c r="K4" s="159"/>
      <c r="L4" s="160" t="s">
        <v>5</v>
      </c>
      <c r="M4" s="158"/>
      <c r="N4" s="159"/>
      <c r="O4" s="164"/>
      <c r="P4" s="160"/>
      <c r="Q4" s="158"/>
      <c r="R4" s="159"/>
      <c r="S4" s="164"/>
      <c r="T4" s="164"/>
      <c r="U4" s="154"/>
      <c r="V4" s="155"/>
    </row>
    <row r="5" spans="1:22" ht="15" customHeight="1">
      <c r="A5" s="156"/>
      <c r="B5" s="157"/>
      <c r="C5" s="103" t="s">
        <v>6</v>
      </c>
      <c r="D5" s="104" t="s">
        <v>7</v>
      </c>
      <c r="E5" s="105" t="s">
        <v>8</v>
      </c>
      <c r="F5" s="103" t="s">
        <v>6</v>
      </c>
      <c r="G5" s="104" t="s">
        <v>7</v>
      </c>
      <c r="H5" s="106" t="s">
        <v>8</v>
      </c>
      <c r="I5" s="107" t="s">
        <v>6</v>
      </c>
      <c r="J5" s="108" t="s">
        <v>7</v>
      </c>
      <c r="K5" s="109" t="s">
        <v>8</v>
      </c>
      <c r="L5" s="107" t="s">
        <v>6</v>
      </c>
      <c r="M5" s="108" t="s">
        <v>7</v>
      </c>
      <c r="N5" s="109" t="s">
        <v>8</v>
      </c>
      <c r="O5" s="165"/>
      <c r="P5" s="103" t="s">
        <v>6</v>
      </c>
      <c r="Q5" s="104" t="s">
        <v>9</v>
      </c>
      <c r="R5" s="105" t="s">
        <v>10</v>
      </c>
      <c r="S5" s="165"/>
      <c r="T5" s="165"/>
      <c r="U5" s="156"/>
      <c r="V5" s="157"/>
    </row>
    <row r="6" spans="1:22" ht="15" customHeight="1">
      <c r="A6" s="161" t="s">
        <v>11</v>
      </c>
      <c r="B6" s="162"/>
      <c r="C6" s="110">
        <f aca="true" t="shared" si="0" ref="C6:N6">SUM(C7:C16)</f>
        <v>35212</v>
      </c>
      <c r="D6" s="111">
        <f t="shared" si="0"/>
        <v>18284</v>
      </c>
      <c r="E6" s="112">
        <f t="shared" si="0"/>
        <v>16928</v>
      </c>
      <c r="F6" s="110">
        <f t="shared" si="0"/>
        <v>28894</v>
      </c>
      <c r="G6" s="111">
        <f t="shared" si="0"/>
        <v>15773</v>
      </c>
      <c r="H6" s="113">
        <f t="shared" si="0"/>
        <v>13121</v>
      </c>
      <c r="I6" s="110">
        <f t="shared" si="0"/>
        <v>94</v>
      </c>
      <c r="J6" s="111">
        <f t="shared" si="0"/>
        <v>54</v>
      </c>
      <c r="K6" s="113">
        <f t="shared" si="0"/>
        <v>40</v>
      </c>
      <c r="L6" s="110">
        <f t="shared" si="0"/>
        <v>57</v>
      </c>
      <c r="M6" s="111">
        <f t="shared" si="0"/>
        <v>29</v>
      </c>
      <c r="N6" s="113">
        <f t="shared" si="0"/>
        <v>28</v>
      </c>
      <c r="O6" s="37">
        <f aca="true" t="shared" si="1" ref="O6:O37">IF(C6-F6=0,"-",C6-F6)</f>
        <v>6318</v>
      </c>
      <c r="P6" s="110">
        <f>SUM(P7:P16)</f>
        <v>1067</v>
      </c>
      <c r="Q6" s="111">
        <f>SUM(Q7:Q16)</f>
        <v>440</v>
      </c>
      <c r="R6" s="112">
        <f>SUM(R7:R16)</f>
        <v>627</v>
      </c>
      <c r="S6" s="7">
        <f>SUM(S7:S16)</f>
        <v>22635</v>
      </c>
      <c r="T6" s="9">
        <f>SUM(T7:T16)</f>
        <v>7985</v>
      </c>
      <c r="U6" s="161" t="s">
        <v>11</v>
      </c>
      <c r="V6" s="162"/>
    </row>
    <row r="7" spans="1:22" ht="15" customHeight="1">
      <c r="A7" s="172" t="s">
        <v>12</v>
      </c>
      <c r="B7" s="173"/>
      <c r="C7" s="114">
        <f>SUM(D7:E7)</f>
        <v>571</v>
      </c>
      <c r="D7" s="115">
        <f aca="true" t="shared" si="2" ref="D7:N7">D17</f>
        <v>305</v>
      </c>
      <c r="E7" s="116">
        <f t="shared" si="2"/>
        <v>266</v>
      </c>
      <c r="F7" s="114">
        <f t="shared" si="2"/>
        <v>1008</v>
      </c>
      <c r="G7" s="115">
        <f t="shared" si="2"/>
        <v>534</v>
      </c>
      <c r="H7" s="116">
        <f t="shared" si="2"/>
        <v>474</v>
      </c>
      <c r="I7" s="114">
        <f t="shared" si="2"/>
        <v>1</v>
      </c>
      <c r="J7" s="115">
        <f t="shared" si="2"/>
        <v>1</v>
      </c>
      <c r="K7" s="116">
        <f t="shared" si="2"/>
        <v>0</v>
      </c>
      <c r="L7" s="114">
        <f t="shared" si="2"/>
        <v>0</v>
      </c>
      <c r="M7" s="115">
        <f t="shared" si="2"/>
        <v>0</v>
      </c>
      <c r="N7" s="116">
        <f t="shared" si="2"/>
        <v>0</v>
      </c>
      <c r="O7" s="38">
        <f t="shared" si="1"/>
        <v>-437</v>
      </c>
      <c r="P7" s="114">
        <f>P17</f>
        <v>21</v>
      </c>
      <c r="Q7" s="115">
        <f>Q17</f>
        <v>9</v>
      </c>
      <c r="R7" s="116">
        <f>R17</f>
        <v>12</v>
      </c>
      <c r="S7" s="11">
        <f>S17</f>
        <v>342</v>
      </c>
      <c r="T7" s="11">
        <f>T17</f>
        <v>182</v>
      </c>
      <c r="U7" s="172" t="s">
        <v>12</v>
      </c>
      <c r="V7" s="173"/>
    </row>
    <row r="8" spans="1:22" ht="15" customHeight="1">
      <c r="A8" s="174" t="s">
        <v>13</v>
      </c>
      <c r="B8" s="175"/>
      <c r="C8" s="117">
        <f aca="true" t="shared" si="3" ref="C8:N8">C25</f>
        <v>821</v>
      </c>
      <c r="D8" s="118">
        <f t="shared" si="3"/>
        <v>420</v>
      </c>
      <c r="E8" s="119">
        <f t="shared" si="3"/>
        <v>401</v>
      </c>
      <c r="F8" s="117">
        <f t="shared" si="3"/>
        <v>1292</v>
      </c>
      <c r="G8" s="118">
        <f t="shared" si="3"/>
        <v>691</v>
      </c>
      <c r="H8" s="119">
        <f t="shared" si="3"/>
        <v>601</v>
      </c>
      <c r="I8" s="117">
        <f t="shared" si="3"/>
        <v>2</v>
      </c>
      <c r="J8" s="118">
        <f t="shared" si="3"/>
        <v>0</v>
      </c>
      <c r="K8" s="119">
        <f t="shared" si="3"/>
        <v>2</v>
      </c>
      <c r="L8" s="117">
        <f t="shared" si="3"/>
        <v>1</v>
      </c>
      <c r="M8" s="118">
        <f t="shared" si="3"/>
        <v>0</v>
      </c>
      <c r="N8" s="119">
        <f t="shared" si="3"/>
        <v>1</v>
      </c>
      <c r="O8" s="36">
        <f t="shared" si="1"/>
        <v>-471</v>
      </c>
      <c r="P8" s="117">
        <f>P25</f>
        <v>38</v>
      </c>
      <c r="Q8" s="118">
        <f>Q25</f>
        <v>13</v>
      </c>
      <c r="R8" s="119">
        <f>R25</f>
        <v>25</v>
      </c>
      <c r="S8" s="10">
        <f>S25</f>
        <v>586</v>
      </c>
      <c r="T8" s="10">
        <f>T25</f>
        <v>286</v>
      </c>
      <c r="U8" s="174" t="s">
        <v>13</v>
      </c>
      <c r="V8" s="175"/>
    </row>
    <row r="9" spans="1:22" ht="15" customHeight="1">
      <c r="A9" s="174" t="s">
        <v>14</v>
      </c>
      <c r="B9" s="175"/>
      <c r="C9" s="117">
        <f aca="true" t="shared" si="4" ref="C9:N9">C28+C43</f>
        <v>6524</v>
      </c>
      <c r="D9" s="118">
        <f t="shared" si="4"/>
        <v>3334</v>
      </c>
      <c r="E9" s="119">
        <f t="shared" si="4"/>
        <v>3190</v>
      </c>
      <c r="F9" s="117">
        <f t="shared" si="4"/>
        <v>5126</v>
      </c>
      <c r="G9" s="118">
        <f t="shared" si="4"/>
        <v>2812</v>
      </c>
      <c r="H9" s="119">
        <f t="shared" si="4"/>
        <v>2314</v>
      </c>
      <c r="I9" s="117">
        <f t="shared" si="4"/>
        <v>20</v>
      </c>
      <c r="J9" s="118">
        <f t="shared" si="4"/>
        <v>13</v>
      </c>
      <c r="K9" s="119">
        <f t="shared" si="4"/>
        <v>7</v>
      </c>
      <c r="L9" s="117">
        <f t="shared" si="4"/>
        <v>10</v>
      </c>
      <c r="M9" s="118">
        <f t="shared" si="4"/>
        <v>6</v>
      </c>
      <c r="N9" s="119">
        <f t="shared" si="4"/>
        <v>4</v>
      </c>
      <c r="O9" s="36">
        <f t="shared" si="1"/>
        <v>1398</v>
      </c>
      <c r="P9" s="117">
        <f>P28+P43</f>
        <v>189</v>
      </c>
      <c r="Q9" s="118">
        <f>Q28+Q43</f>
        <v>87</v>
      </c>
      <c r="R9" s="119">
        <f>R28+R43</f>
        <v>102</v>
      </c>
      <c r="S9" s="10">
        <f>S28+S43</f>
        <v>4330</v>
      </c>
      <c r="T9" s="10">
        <f>T28+T43</f>
        <v>1646</v>
      </c>
      <c r="U9" s="174" t="s">
        <v>14</v>
      </c>
      <c r="V9" s="175"/>
    </row>
    <row r="10" spans="1:22" ht="15" customHeight="1">
      <c r="A10" s="174" t="s">
        <v>15</v>
      </c>
      <c r="B10" s="175"/>
      <c r="C10" s="117">
        <f aca="true" t="shared" si="5" ref="C10:N10">C46</f>
        <v>3709</v>
      </c>
      <c r="D10" s="118">
        <f t="shared" si="5"/>
        <v>1966</v>
      </c>
      <c r="E10" s="119">
        <f t="shared" si="5"/>
        <v>1743</v>
      </c>
      <c r="F10" s="117">
        <f t="shared" si="5"/>
        <v>2671</v>
      </c>
      <c r="G10" s="118">
        <f t="shared" si="5"/>
        <v>1503</v>
      </c>
      <c r="H10" s="119">
        <f t="shared" si="5"/>
        <v>1168</v>
      </c>
      <c r="I10" s="117">
        <f t="shared" si="5"/>
        <v>7</v>
      </c>
      <c r="J10" s="118">
        <f t="shared" si="5"/>
        <v>5</v>
      </c>
      <c r="K10" s="119">
        <f t="shared" si="5"/>
        <v>2</v>
      </c>
      <c r="L10" s="117">
        <f t="shared" si="5"/>
        <v>6</v>
      </c>
      <c r="M10" s="118">
        <f t="shared" si="5"/>
        <v>4</v>
      </c>
      <c r="N10" s="119">
        <f t="shared" si="5"/>
        <v>2</v>
      </c>
      <c r="O10" s="36">
        <f t="shared" si="1"/>
        <v>1038</v>
      </c>
      <c r="P10" s="117">
        <f>P46</f>
        <v>122</v>
      </c>
      <c r="Q10" s="118">
        <f>Q46</f>
        <v>57</v>
      </c>
      <c r="R10" s="119">
        <f>R46</f>
        <v>65</v>
      </c>
      <c r="S10" s="10">
        <f>S46</f>
        <v>2459</v>
      </c>
      <c r="T10" s="10">
        <f>T46</f>
        <v>970</v>
      </c>
      <c r="U10" s="174" t="s">
        <v>15</v>
      </c>
      <c r="V10" s="175"/>
    </row>
    <row r="11" spans="1:22" ht="15" customHeight="1">
      <c r="A11" s="174" t="s">
        <v>16</v>
      </c>
      <c r="B11" s="175"/>
      <c r="C11" s="117">
        <f aca="true" t="shared" si="6" ref="C11:N11">C50</f>
        <v>2232</v>
      </c>
      <c r="D11" s="118">
        <f t="shared" si="6"/>
        <v>1158</v>
      </c>
      <c r="E11" s="119">
        <f t="shared" si="6"/>
        <v>1074</v>
      </c>
      <c r="F11" s="117">
        <f t="shared" si="6"/>
        <v>2299</v>
      </c>
      <c r="G11" s="118">
        <f t="shared" si="6"/>
        <v>1273</v>
      </c>
      <c r="H11" s="119">
        <f t="shared" si="6"/>
        <v>1026</v>
      </c>
      <c r="I11" s="117">
        <f t="shared" si="6"/>
        <v>6</v>
      </c>
      <c r="J11" s="118">
        <f t="shared" si="6"/>
        <v>5</v>
      </c>
      <c r="K11" s="119">
        <f t="shared" si="6"/>
        <v>1</v>
      </c>
      <c r="L11" s="117">
        <f t="shared" si="6"/>
        <v>6</v>
      </c>
      <c r="M11" s="118">
        <f t="shared" si="6"/>
        <v>5</v>
      </c>
      <c r="N11" s="119">
        <f t="shared" si="6"/>
        <v>1</v>
      </c>
      <c r="O11" s="36">
        <f t="shared" si="1"/>
        <v>-67</v>
      </c>
      <c r="P11" s="117">
        <f>P50</f>
        <v>86</v>
      </c>
      <c r="Q11" s="118">
        <f>Q50</f>
        <v>22</v>
      </c>
      <c r="R11" s="119">
        <f>R50</f>
        <v>64</v>
      </c>
      <c r="S11" s="10">
        <f>S50</f>
        <v>1468</v>
      </c>
      <c r="T11" s="10">
        <f>T50</f>
        <v>552</v>
      </c>
      <c r="U11" s="174" t="s">
        <v>16</v>
      </c>
      <c r="V11" s="175"/>
    </row>
    <row r="12" spans="1:22" ht="15" customHeight="1">
      <c r="A12" s="174" t="s">
        <v>17</v>
      </c>
      <c r="B12" s="175"/>
      <c r="C12" s="117">
        <f aca="true" t="shared" si="7" ref="C12:N12">C62</f>
        <v>4286</v>
      </c>
      <c r="D12" s="118">
        <f t="shared" si="7"/>
        <v>2214</v>
      </c>
      <c r="E12" s="119">
        <f t="shared" si="7"/>
        <v>2072</v>
      </c>
      <c r="F12" s="117">
        <f t="shared" si="7"/>
        <v>3608</v>
      </c>
      <c r="G12" s="118">
        <f t="shared" si="7"/>
        <v>1978</v>
      </c>
      <c r="H12" s="119">
        <f t="shared" si="7"/>
        <v>1630</v>
      </c>
      <c r="I12" s="117">
        <f t="shared" si="7"/>
        <v>12</v>
      </c>
      <c r="J12" s="118">
        <f t="shared" si="7"/>
        <v>7</v>
      </c>
      <c r="K12" s="119">
        <f t="shared" si="7"/>
        <v>5</v>
      </c>
      <c r="L12" s="117">
        <f t="shared" si="7"/>
        <v>10</v>
      </c>
      <c r="M12" s="118">
        <f t="shared" si="7"/>
        <v>6</v>
      </c>
      <c r="N12" s="119">
        <f t="shared" si="7"/>
        <v>4</v>
      </c>
      <c r="O12" s="36">
        <f t="shared" si="1"/>
        <v>678</v>
      </c>
      <c r="P12" s="117">
        <f>P62</f>
        <v>161</v>
      </c>
      <c r="Q12" s="118">
        <f>Q62</f>
        <v>53</v>
      </c>
      <c r="R12" s="119">
        <f>R62</f>
        <v>108</v>
      </c>
      <c r="S12" s="10">
        <f>S62</f>
        <v>2890</v>
      </c>
      <c r="T12" s="10">
        <f>T62</f>
        <v>993</v>
      </c>
      <c r="U12" s="174" t="s">
        <v>17</v>
      </c>
      <c r="V12" s="175"/>
    </row>
    <row r="13" spans="1:22" ht="15" customHeight="1">
      <c r="A13" s="174" t="s">
        <v>18</v>
      </c>
      <c r="B13" s="175"/>
      <c r="C13" s="117">
        <f aca="true" t="shared" si="8" ref="C13:N13">C64</f>
        <v>4445</v>
      </c>
      <c r="D13" s="118">
        <f t="shared" si="8"/>
        <v>2324</v>
      </c>
      <c r="E13" s="119">
        <f t="shared" si="8"/>
        <v>2121</v>
      </c>
      <c r="F13" s="117">
        <f t="shared" si="8"/>
        <v>3718</v>
      </c>
      <c r="G13" s="118">
        <f t="shared" si="8"/>
        <v>2023</v>
      </c>
      <c r="H13" s="119">
        <f t="shared" si="8"/>
        <v>1695</v>
      </c>
      <c r="I13" s="117">
        <f t="shared" si="8"/>
        <v>10</v>
      </c>
      <c r="J13" s="118">
        <f t="shared" si="8"/>
        <v>5</v>
      </c>
      <c r="K13" s="119">
        <f t="shared" si="8"/>
        <v>5</v>
      </c>
      <c r="L13" s="117">
        <f t="shared" si="8"/>
        <v>3</v>
      </c>
      <c r="M13" s="118">
        <f t="shared" si="8"/>
        <v>1</v>
      </c>
      <c r="N13" s="119">
        <f t="shared" si="8"/>
        <v>2</v>
      </c>
      <c r="O13" s="36">
        <f t="shared" si="1"/>
        <v>727</v>
      </c>
      <c r="P13" s="117">
        <f>P64</f>
        <v>118</v>
      </c>
      <c r="Q13" s="118">
        <f>Q64</f>
        <v>50</v>
      </c>
      <c r="R13" s="119">
        <f>R64</f>
        <v>68</v>
      </c>
      <c r="S13" s="10">
        <f>S64</f>
        <v>2684</v>
      </c>
      <c r="T13" s="10">
        <f>T64</f>
        <v>944</v>
      </c>
      <c r="U13" s="174" t="s">
        <v>18</v>
      </c>
      <c r="V13" s="175"/>
    </row>
    <row r="14" spans="1:22" ht="15" customHeight="1">
      <c r="A14" s="174" t="s">
        <v>19</v>
      </c>
      <c r="B14" s="175"/>
      <c r="C14" s="117">
        <f aca="true" t="shared" si="9" ref="C14:N14">C78</f>
        <v>4254</v>
      </c>
      <c r="D14" s="118">
        <f t="shared" si="9"/>
        <v>2206</v>
      </c>
      <c r="E14" s="119">
        <f t="shared" si="9"/>
        <v>2048</v>
      </c>
      <c r="F14" s="117">
        <f t="shared" si="9"/>
        <v>3084</v>
      </c>
      <c r="G14" s="118">
        <f t="shared" si="9"/>
        <v>1680</v>
      </c>
      <c r="H14" s="119">
        <f t="shared" si="9"/>
        <v>1404</v>
      </c>
      <c r="I14" s="117">
        <f t="shared" si="9"/>
        <v>8</v>
      </c>
      <c r="J14" s="118">
        <f t="shared" si="9"/>
        <v>5</v>
      </c>
      <c r="K14" s="119">
        <f t="shared" si="9"/>
        <v>3</v>
      </c>
      <c r="L14" s="117">
        <f t="shared" si="9"/>
        <v>3</v>
      </c>
      <c r="M14" s="118">
        <f t="shared" si="9"/>
        <v>2</v>
      </c>
      <c r="N14" s="119">
        <f t="shared" si="9"/>
        <v>1</v>
      </c>
      <c r="O14" s="36">
        <f t="shared" si="1"/>
        <v>1170</v>
      </c>
      <c r="P14" s="117">
        <f>P78</f>
        <v>102</v>
      </c>
      <c r="Q14" s="118">
        <f>Q78</f>
        <v>54</v>
      </c>
      <c r="R14" s="119">
        <f>R78</f>
        <v>48</v>
      </c>
      <c r="S14" s="10">
        <f>S78</f>
        <v>2631</v>
      </c>
      <c r="T14" s="10">
        <f>T78</f>
        <v>773</v>
      </c>
      <c r="U14" s="174" t="s">
        <v>19</v>
      </c>
      <c r="V14" s="175"/>
    </row>
    <row r="15" spans="1:22" ht="15" customHeight="1">
      <c r="A15" s="174" t="s">
        <v>20</v>
      </c>
      <c r="B15" s="175"/>
      <c r="C15" s="117">
        <f aca="true" t="shared" si="10" ref="C15:N15">C92</f>
        <v>274</v>
      </c>
      <c r="D15" s="118">
        <f t="shared" si="10"/>
        <v>155</v>
      </c>
      <c r="E15" s="119">
        <f t="shared" si="10"/>
        <v>119</v>
      </c>
      <c r="F15" s="117">
        <f t="shared" si="10"/>
        <v>550</v>
      </c>
      <c r="G15" s="118">
        <f t="shared" si="10"/>
        <v>295</v>
      </c>
      <c r="H15" s="119">
        <f t="shared" si="10"/>
        <v>255</v>
      </c>
      <c r="I15" s="117">
        <f t="shared" si="10"/>
        <v>0</v>
      </c>
      <c r="J15" s="118">
        <f t="shared" si="10"/>
        <v>0</v>
      </c>
      <c r="K15" s="119">
        <f t="shared" si="10"/>
        <v>0</v>
      </c>
      <c r="L15" s="117">
        <f t="shared" si="10"/>
        <v>0</v>
      </c>
      <c r="M15" s="118">
        <f t="shared" si="10"/>
        <v>0</v>
      </c>
      <c r="N15" s="119">
        <f t="shared" si="10"/>
        <v>0</v>
      </c>
      <c r="O15" s="36">
        <f t="shared" si="1"/>
        <v>-276</v>
      </c>
      <c r="P15" s="117">
        <f>P92</f>
        <v>16</v>
      </c>
      <c r="Q15" s="118">
        <f>Q92</f>
        <v>8</v>
      </c>
      <c r="R15" s="119">
        <f>R92</f>
        <v>8</v>
      </c>
      <c r="S15" s="10">
        <f>S92</f>
        <v>166</v>
      </c>
      <c r="T15" s="10">
        <f>T92</f>
        <v>65</v>
      </c>
      <c r="U15" s="174" t="s">
        <v>20</v>
      </c>
      <c r="V15" s="175"/>
    </row>
    <row r="16" spans="1:22" ht="15" customHeight="1">
      <c r="A16" s="176" t="s">
        <v>21</v>
      </c>
      <c r="B16" s="177"/>
      <c r="C16" s="110">
        <f aca="true" t="shared" si="11" ref="C16:N16">C99+C101</f>
        <v>8096</v>
      </c>
      <c r="D16" s="111">
        <f t="shared" si="11"/>
        <v>4202</v>
      </c>
      <c r="E16" s="113">
        <f t="shared" si="11"/>
        <v>3894</v>
      </c>
      <c r="F16" s="110">
        <f t="shared" si="11"/>
        <v>5538</v>
      </c>
      <c r="G16" s="111">
        <f t="shared" si="11"/>
        <v>2984</v>
      </c>
      <c r="H16" s="113">
        <f t="shared" si="11"/>
        <v>2554</v>
      </c>
      <c r="I16" s="110">
        <f t="shared" si="11"/>
        <v>28</v>
      </c>
      <c r="J16" s="111">
        <f t="shared" si="11"/>
        <v>13</v>
      </c>
      <c r="K16" s="113">
        <f t="shared" si="11"/>
        <v>15</v>
      </c>
      <c r="L16" s="110">
        <f t="shared" si="11"/>
        <v>18</v>
      </c>
      <c r="M16" s="111">
        <f t="shared" si="11"/>
        <v>5</v>
      </c>
      <c r="N16" s="113">
        <f t="shared" si="11"/>
        <v>13</v>
      </c>
      <c r="O16" s="39">
        <f t="shared" si="1"/>
        <v>2558</v>
      </c>
      <c r="P16" s="110">
        <f>P99+P101</f>
        <v>214</v>
      </c>
      <c r="Q16" s="111">
        <f>Q99+Q101</f>
        <v>87</v>
      </c>
      <c r="R16" s="113">
        <f>R99+R101</f>
        <v>127</v>
      </c>
      <c r="S16" s="17">
        <f>S99+S101</f>
        <v>5079</v>
      </c>
      <c r="T16" s="17">
        <f>T99+T101</f>
        <v>1574</v>
      </c>
      <c r="U16" s="176" t="s">
        <v>21</v>
      </c>
      <c r="V16" s="177"/>
    </row>
    <row r="17" spans="1:22" ht="15" customHeight="1">
      <c r="A17" s="172" t="s">
        <v>22</v>
      </c>
      <c r="B17" s="178"/>
      <c r="C17" s="117">
        <f>SUM(C18:C24)</f>
        <v>571</v>
      </c>
      <c r="D17" s="118">
        <f>SUM(D18:D24)</f>
        <v>305</v>
      </c>
      <c r="E17" s="120">
        <f>SUM(E18:E24)</f>
        <v>266</v>
      </c>
      <c r="F17" s="117">
        <f aca="true" t="shared" si="12" ref="F17:F54">SUM(G17:H17)</f>
        <v>1008</v>
      </c>
      <c r="G17" s="118">
        <f>SUM(G18:G24)</f>
        <v>534</v>
      </c>
      <c r="H17" s="120">
        <f>SUM(H18:H24)</f>
        <v>474</v>
      </c>
      <c r="I17" s="114">
        <f aca="true" t="shared" si="13" ref="I17:I54">SUM(J17:K17)</f>
        <v>1</v>
      </c>
      <c r="J17" s="115">
        <f>SUM(J18:J24)</f>
        <v>1</v>
      </c>
      <c r="K17" s="116">
        <f>SUM(K18:K24)</f>
        <v>0</v>
      </c>
      <c r="L17" s="117">
        <f aca="true" t="shared" si="14" ref="L17:L54">SUM(M17:N17)</f>
        <v>0</v>
      </c>
      <c r="M17" s="118">
        <f>SUM(M18:M24)</f>
        <v>0</v>
      </c>
      <c r="N17" s="119">
        <f>SUM(N18:N24)</f>
        <v>0</v>
      </c>
      <c r="O17" s="38">
        <f t="shared" si="1"/>
        <v>-437</v>
      </c>
      <c r="P17" s="117">
        <f aca="true" t="shared" si="15" ref="P17:P54">SUM(Q17:R17)</f>
        <v>21</v>
      </c>
      <c r="Q17" s="118">
        <f>SUM(Q18:Q24)</f>
        <v>9</v>
      </c>
      <c r="R17" s="120">
        <f>SUM(R18:R24)</f>
        <v>12</v>
      </c>
      <c r="S17" s="14">
        <f>SUM(S18:S24)</f>
        <v>342</v>
      </c>
      <c r="T17" s="11">
        <f>SUM(T18:T24)</f>
        <v>182</v>
      </c>
      <c r="U17" s="172" t="s">
        <v>22</v>
      </c>
      <c r="V17" s="178"/>
    </row>
    <row r="18" spans="1:22" ht="15" customHeight="1">
      <c r="A18" s="19"/>
      <c r="B18" s="20" t="s">
        <v>23</v>
      </c>
      <c r="C18" s="117">
        <f aca="true" t="shared" si="16" ref="C18:C54">SUM(D18:E18)</f>
        <v>195</v>
      </c>
      <c r="D18" s="118">
        <v>111</v>
      </c>
      <c r="E18" s="120">
        <v>84</v>
      </c>
      <c r="F18" s="117">
        <f t="shared" si="12"/>
        <v>324</v>
      </c>
      <c r="G18" s="118">
        <v>185</v>
      </c>
      <c r="H18" s="120">
        <v>139</v>
      </c>
      <c r="I18" s="117">
        <f t="shared" si="13"/>
        <v>0</v>
      </c>
      <c r="J18" s="118">
        <v>0</v>
      </c>
      <c r="K18" s="119">
        <v>0</v>
      </c>
      <c r="L18" s="117">
        <f t="shared" si="14"/>
        <v>0</v>
      </c>
      <c r="M18" s="118">
        <v>0</v>
      </c>
      <c r="N18" s="119">
        <v>0</v>
      </c>
      <c r="O18" s="36">
        <f t="shared" si="1"/>
        <v>-129</v>
      </c>
      <c r="P18" s="117">
        <f t="shared" si="15"/>
        <v>2</v>
      </c>
      <c r="Q18" s="118">
        <v>2</v>
      </c>
      <c r="R18" s="120">
        <v>0</v>
      </c>
      <c r="S18" s="14">
        <v>139</v>
      </c>
      <c r="T18" s="10">
        <v>78</v>
      </c>
      <c r="U18" s="12" t="s">
        <v>23</v>
      </c>
      <c r="V18" s="13"/>
    </row>
    <row r="19" spans="1:22" ht="15" customHeight="1">
      <c r="A19" s="19"/>
      <c r="B19" s="20" t="s">
        <v>24</v>
      </c>
      <c r="C19" s="117">
        <f t="shared" si="16"/>
        <v>107</v>
      </c>
      <c r="D19" s="118">
        <v>56</v>
      </c>
      <c r="E19" s="120">
        <v>51</v>
      </c>
      <c r="F19" s="117">
        <f t="shared" si="12"/>
        <v>161</v>
      </c>
      <c r="G19" s="118">
        <v>90</v>
      </c>
      <c r="H19" s="120">
        <v>71</v>
      </c>
      <c r="I19" s="117">
        <f t="shared" si="13"/>
        <v>1</v>
      </c>
      <c r="J19" s="118">
        <v>1</v>
      </c>
      <c r="K19" s="119">
        <v>0</v>
      </c>
      <c r="L19" s="117">
        <f t="shared" si="14"/>
        <v>0</v>
      </c>
      <c r="M19" s="118">
        <v>0</v>
      </c>
      <c r="N19" s="119">
        <v>0</v>
      </c>
      <c r="O19" s="36">
        <f t="shared" si="1"/>
        <v>-54</v>
      </c>
      <c r="P19" s="117">
        <f t="shared" si="15"/>
        <v>9</v>
      </c>
      <c r="Q19" s="118">
        <v>5</v>
      </c>
      <c r="R19" s="120">
        <v>4</v>
      </c>
      <c r="S19" s="14">
        <v>63</v>
      </c>
      <c r="T19" s="10">
        <v>37</v>
      </c>
      <c r="U19" s="12" t="s">
        <v>24</v>
      </c>
      <c r="V19" s="13"/>
    </row>
    <row r="20" spans="1:22" ht="15" customHeight="1">
      <c r="A20" s="19"/>
      <c r="B20" s="20" t="s">
        <v>25</v>
      </c>
      <c r="C20" s="117">
        <f t="shared" si="16"/>
        <v>68</v>
      </c>
      <c r="D20" s="118">
        <v>32</v>
      </c>
      <c r="E20" s="120">
        <v>36</v>
      </c>
      <c r="F20" s="117">
        <f t="shared" si="12"/>
        <v>105</v>
      </c>
      <c r="G20" s="118">
        <v>50</v>
      </c>
      <c r="H20" s="120">
        <v>55</v>
      </c>
      <c r="I20" s="117">
        <f t="shared" si="13"/>
        <v>0</v>
      </c>
      <c r="J20" s="118">
        <v>0</v>
      </c>
      <c r="K20" s="119">
        <v>0</v>
      </c>
      <c r="L20" s="117">
        <f t="shared" si="14"/>
        <v>0</v>
      </c>
      <c r="M20" s="118">
        <v>0</v>
      </c>
      <c r="N20" s="119">
        <v>0</v>
      </c>
      <c r="O20" s="36">
        <f t="shared" si="1"/>
        <v>-37</v>
      </c>
      <c r="P20" s="117">
        <f t="shared" si="15"/>
        <v>2</v>
      </c>
      <c r="Q20" s="118">
        <v>1</v>
      </c>
      <c r="R20" s="120">
        <v>1</v>
      </c>
      <c r="S20" s="14">
        <v>37</v>
      </c>
      <c r="T20" s="10">
        <v>19</v>
      </c>
      <c r="U20" s="12" t="s">
        <v>25</v>
      </c>
      <c r="V20" s="13"/>
    </row>
    <row r="21" spans="1:22" ht="15" customHeight="1">
      <c r="A21" s="19"/>
      <c r="B21" s="20" t="s">
        <v>26</v>
      </c>
      <c r="C21" s="117">
        <f t="shared" si="16"/>
        <v>71</v>
      </c>
      <c r="D21" s="118">
        <v>43</v>
      </c>
      <c r="E21" s="120">
        <v>28</v>
      </c>
      <c r="F21" s="117">
        <f t="shared" si="12"/>
        <v>145</v>
      </c>
      <c r="G21" s="118">
        <v>75</v>
      </c>
      <c r="H21" s="120">
        <v>70</v>
      </c>
      <c r="I21" s="117">
        <f t="shared" si="13"/>
        <v>0</v>
      </c>
      <c r="J21" s="118">
        <v>0</v>
      </c>
      <c r="K21" s="119">
        <v>0</v>
      </c>
      <c r="L21" s="117">
        <f t="shared" si="14"/>
        <v>0</v>
      </c>
      <c r="M21" s="118">
        <v>0</v>
      </c>
      <c r="N21" s="119">
        <v>0</v>
      </c>
      <c r="O21" s="36">
        <f t="shared" si="1"/>
        <v>-74</v>
      </c>
      <c r="P21" s="117">
        <f t="shared" si="15"/>
        <v>2</v>
      </c>
      <c r="Q21" s="118">
        <v>1</v>
      </c>
      <c r="R21" s="120">
        <v>1</v>
      </c>
      <c r="S21" s="14">
        <v>36</v>
      </c>
      <c r="T21" s="10">
        <v>21</v>
      </c>
      <c r="U21" s="12" t="s">
        <v>26</v>
      </c>
      <c r="V21" s="13"/>
    </row>
    <row r="22" spans="1:22" ht="15" customHeight="1">
      <c r="A22" s="19"/>
      <c r="B22" s="20" t="s">
        <v>27</v>
      </c>
      <c r="C22" s="117">
        <f t="shared" si="16"/>
        <v>62</v>
      </c>
      <c r="D22" s="118">
        <v>27</v>
      </c>
      <c r="E22" s="120">
        <v>35</v>
      </c>
      <c r="F22" s="117">
        <f t="shared" si="12"/>
        <v>126</v>
      </c>
      <c r="G22" s="118">
        <v>57</v>
      </c>
      <c r="H22" s="120">
        <v>69</v>
      </c>
      <c r="I22" s="117">
        <f t="shared" si="13"/>
        <v>0</v>
      </c>
      <c r="J22" s="118">
        <v>0</v>
      </c>
      <c r="K22" s="119">
        <v>0</v>
      </c>
      <c r="L22" s="117">
        <f t="shared" si="14"/>
        <v>0</v>
      </c>
      <c r="M22" s="118">
        <v>0</v>
      </c>
      <c r="N22" s="119">
        <v>0</v>
      </c>
      <c r="O22" s="36">
        <f t="shared" si="1"/>
        <v>-64</v>
      </c>
      <c r="P22" s="117">
        <f t="shared" si="15"/>
        <v>2</v>
      </c>
      <c r="Q22" s="118">
        <v>0</v>
      </c>
      <c r="R22" s="120">
        <v>2</v>
      </c>
      <c r="S22" s="14">
        <v>27</v>
      </c>
      <c r="T22" s="10">
        <v>13</v>
      </c>
      <c r="U22" s="12" t="s">
        <v>27</v>
      </c>
      <c r="V22" s="13"/>
    </row>
    <row r="23" spans="1:22" ht="15" customHeight="1">
      <c r="A23" s="19"/>
      <c r="B23" s="20" t="s">
        <v>28</v>
      </c>
      <c r="C23" s="117">
        <f t="shared" si="16"/>
        <v>46</v>
      </c>
      <c r="D23" s="118">
        <v>22</v>
      </c>
      <c r="E23" s="120">
        <v>24</v>
      </c>
      <c r="F23" s="117">
        <f t="shared" si="12"/>
        <v>89</v>
      </c>
      <c r="G23" s="118">
        <v>54</v>
      </c>
      <c r="H23" s="120">
        <v>35</v>
      </c>
      <c r="I23" s="117">
        <f t="shared" si="13"/>
        <v>0</v>
      </c>
      <c r="J23" s="118">
        <v>0</v>
      </c>
      <c r="K23" s="119">
        <v>0</v>
      </c>
      <c r="L23" s="117">
        <f t="shared" si="14"/>
        <v>0</v>
      </c>
      <c r="M23" s="118">
        <v>0</v>
      </c>
      <c r="N23" s="119">
        <v>0</v>
      </c>
      <c r="O23" s="36">
        <f t="shared" si="1"/>
        <v>-43</v>
      </c>
      <c r="P23" s="117">
        <f t="shared" si="15"/>
        <v>4</v>
      </c>
      <c r="Q23" s="118">
        <v>0</v>
      </c>
      <c r="R23" s="120">
        <v>4</v>
      </c>
      <c r="S23" s="14">
        <v>28</v>
      </c>
      <c r="T23" s="10">
        <v>9</v>
      </c>
      <c r="U23" s="12" t="s">
        <v>28</v>
      </c>
      <c r="V23" s="13"/>
    </row>
    <row r="24" spans="1:22" ht="15" customHeight="1">
      <c r="A24" s="21"/>
      <c r="B24" s="22" t="s">
        <v>29</v>
      </c>
      <c r="C24" s="110">
        <f t="shared" si="16"/>
        <v>22</v>
      </c>
      <c r="D24" s="111">
        <v>14</v>
      </c>
      <c r="E24" s="112">
        <v>8</v>
      </c>
      <c r="F24" s="110">
        <f t="shared" si="12"/>
        <v>58</v>
      </c>
      <c r="G24" s="111">
        <v>23</v>
      </c>
      <c r="H24" s="112">
        <v>35</v>
      </c>
      <c r="I24" s="110">
        <f t="shared" si="13"/>
        <v>0</v>
      </c>
      <c r="J24" s="111">
        <v>0</v>
      </c>
      <c r="K24" s="113">
        <v>0</v>
      </c>
      <c r="L24" s="110">
        <f t="shared" si="14"/>
        <v>0</v>
      </c>
      <c r="M24" s="111">
        <v>0</v>
      </c>
      <c r="N24" s="113">
        <v>0</v>
      </c>
      <c r="O24" s="39">
        <f t="shared" si="1"/>
        <v>-36</v>
      </c>
      <c r="P24" s="110">
        <f t="shared" si="15"/>
        <v>0</v>
      </c>
      <c r="Q24" s="111">
        <v>0</v>
      </c>
      <c r="R24" s="112">
        <v>0</v>
      </c>
      <c r="S24" s="7">
        <v>12</v>
      </c>
      <c r="T24" s="17">
        <v>5</v>
      </c>
      <c r="U24" s="15" t="s">
        <v>29</v>
      </c>
      <c r="V24" s="16"/>
    </row>
    <row r="25" spans="1:22" ht="15" customHeight="1">
      <c r="A25" s="172" t="s">
        <v>30</v>
      </c>
      <c r="B25" s="173"/>
      <c r="C25" s="117">
        <f t="shared" si="16"/>
        <v>821</v>
      </c>
      <c r="D25" s="118">
        <f>SUM(D26:D27)</f>
        <v>420</v>
      </c>
      <c r="E25" s="120">
        <f>SUM(E26:E27)</f>
        <v>401</v>
      </c>
      <c r="F25" s="117">
        <f t="shared" si="12"/>
        <v>1292</v>
      </c>
      <c r="G25" s="118">
        <f>SUM(G26:G27)</f>
        <v>691</v>
      </c>
      <c r="H25" s="120">
        <f>SUM(H26:H27)</f>
        <v>601</v>
      </c>
      <c r="I25" s="117">
        <f t="shared" si="13"/>
        <v>2</v>
      </c>
      <c r="J25" s="118">
        <f>SUM(J26:J27)</f>
        <v>0</v>
      </c>
      <c r="K25" s="119">
        <f>SUM(K26:K27)</f>
        <v>2</v>
      </c>
      <c r="L25" s="117">
        <f t="shared" si="14"/>
        <v>1</v>
      </c>
      <c r="M25" s="118">
        <f>SUM(M26:M27)</f>
        <v>0</v>
      </c>
      <c r="N25" s="119">
        <f>SUM(N26:N27)</f>
        <v>1</v>
      </c>
      <c r="O25" s="38">
        <f t="shared" si="1"/>
        <v>-471</v>
      </c>
      <c r="P25" s="117">
        <f t="shared" si="15"/>
        <v>38</v>
      </c>
      <c r="Q25" s="118">
        <f>SUM(Q26:Q27)</f>
        <v>13</v>
      </c>
      <c r="R25" s="120">
        <f>SUM(R26:R27)</f>
        <v>25</v>
      </c>
      <c r="S25" s="14">
        <f>SUM(S26:S27)</f>
        <v>586</v>
      </c>
      <c r="T25" s="11">
        <f>SUM(T26:T27)</f>
        <v>286</v>
      </c>
      <c r="U25" s="172" t="s">
        <v>30</v>
      </c>
      <c r="V25" s="173"/>
    </row>
    <row r="26" spans="1:22" ht="15" customHeight="1">
      <c r="A26" s="23"/>
      <c r="B26" s="20" t="s">
        <v>31</v>
      </c>
      <c r="C26" s="117">
        <f t="shared" si="16"/>
        <v>231</v>
      </c>
      <c r="D26" s="118">
        <v>124</v>
      </c>
      <c r="E26" s="120">
        <v>107</v>
      </c>
      <c r="F26" s="117">
        <f t="shared" si="12"/>
        <v>535</v>
      </c>
      <c r="G26" s="118">
        <v>274</v>
      </c>
      <c r="H26" s="120">
        <v>261</v>
      </c>
      <c r="I26" s="117">
        <f t="shared" si="13"/>
        <v>1</v>
      </c>
      <c r="J26" s="118">
        <v>0</v>
      </c>
      <c r="K26" s="119">
        <v>1</v>
      </c>
      <c r="L26" s="117">
        <f t="shared" si="14"/>
        <v>0</v>
      </c>
      <c r="M26" s="118">
        <v>0</v>
      </c>
      <c r="N26" s="119">
        <v>0</v>
      </c>
      <c r="O26" s="36">
        <f t="shared" si="1"/>
        <v>-304</v>
      </c>
      <c r="P26" s="117">
        <f t="shared" si="15"/>
        <v>16</v>
      </c>
      <c r="Q26" s="118">
        <v>5</v>
      </c>
      <c r="R26" s="120">
        <v>11</v>
      </c>
      <c r="S26" s="14">
        <v>195</v>
      </c>
      <c r="T26" s="10">
        <v>99</v>
      </c>
      <c r="U26" s="12" t="s">
        <v>31</v>
      </c>
      <c r="V26" s="13"/>
    </row>
    <row r="27" spans="1:22" ht="15" customHeight="1">
      <c r="A27" s="24"/>
      <c r="B27" s="22" t="s">
        <v>32</v>
      </c>
      <c r="C27" s="110">
        <f t="shared" si="16"/>
        <v>590</v>
      </c>
      <c r="D27" s="111">
        <v>296</v>
      </c>
      <c r="E27" s="112">
        <v>294</v>
      </c>
      <c r="F27" s="110">
        <f t="shared" si="12"/>
        <v>757</v>
      </c>
      <c r="G27" s="111">
        <v>417</v>
      </c>
      <c r="H27" s="112">
        <v>340</v>
      </c>
      <c r="I27" s="110">
        <f t="shared" si="13"/>
        <v>1</v>
      </c>
      <c r="J27" s="111">
        <v>0</v>
      </c>
      <c r="K27" s="113">
        <v>1</v>
      </c>
      <c r="L27" s="110">
        <f t="shared" si="14"/>
        <v>1</v>
      </c>
      <c r="M27" s="111">
        <v>0</v>
      </c>
      <c r="N27" s="113">
        <v>1</v>
      </c>
      <c r="O27" s="39">
        <f t="shared" si="1"/>
        <v>-167</v>
      </c>
      <c r="P27" s="110">
        <f t="shared" si="15"/>
        <v>22</v>
      </c>
      <c r="Q27" s="111">
        <v>8</v>
      </c>
      <c r="R27" s="112">
        <v>14</v>
      </c>
      <c r="S27" s="7">
        <v>391</v>
      </c>
      <c r="T27" s="17">
        <v>187</v>
      </c>
      <c r="U27" s="12" t="s">
        <v>32</v>
      </c>
      <c r="V27" s="13"/>
    </row>
    <row r="28" spans="1:22" ht="15" customHeight="1">
      <c r="A28" s="172" t="s">
        <v>33</v>
      </c>
      <c r="B28" s="173"/>
      <c r="C28" s="121">
        <f t="shared" si="16"/>
        <v>5402</v>
      </c>
      <c r="D28" s="115">
        <f>SUM(D29:D42)</f>
        <v>2769</v>
      </c>
      <c r="E28" s="122">
        <f>SUM(E29:E42)</f>
        <v>2633</v>
      </c>
      <c r="F28" s="114">
        <f t="shared" si="12"/>
        <v>4387</v>
      </c>
      <c r="G28" s="115">
        <f>SUM(G29:G42)</f>
        <v>2393</v>
      </c>
      <c r="H28" s="116">
        <f>SUM(H29:H42)</f>
        <v>1994</v>
      </c>
      <c r="I28" s="114">
        <f t="shared" si="13"/>
        <v>16</v>
      </c>
      <c r="J28" s="115">
        <f>SUM(J29:J42)</f>
        <v>10</v>
      </c>
      <c r="K28" s="116">
        <f>SUM(K29:K42)</f>
        <v>6</v>
      </c>
      <c r="L28" s="114">
        <f t="shared" si="14"/>
        <v>7</v>
      </c>
      <c r="M28" s="115">
        <f>SUM(M29:M42)</f>
        <v>3</v>
      </c>
      <c r="N28" s="116">
        <f>SUM(N29:N42)</f>
        <v>4</v>
      </c>
      <c r="O28" s="38">
        <f t="shared" si="1"/>
        <v>1015</v>
      </c>
      <c r="P28" s="114">
        <f t="shared" si="15"/>
        <v>160</v>
      </c>
      <c r="Q28" s="115">
        <f>SUM(Q29:Q42)</f>
        <v>72</v>
      </c>
      <c r="R28" s="116">
        <f>SUM(R29:R42)</f>
        <v>88</v>
      </c>
      <c r="S28" s="25">
        <f>SUM(S29:S42)</f>
        <v>3581</v>
      </c>
      <c r="T28" s="11">
        <f>SUM(T29:T42)</f>
        <v>1412</v>
      </c>
      <c r="U28" s="172" t="s">
        <v>33</v>
      </c>
      <c r="V28" s="173"/>
    </row>
    <row r="29" spans="1:22" ht="15" customHeight="1">
      <c r="A29" s="23"/>
      <c r="B29" s="13" t="s">
        <v>34</v>
      </c>
      <c r="C29" s="117">
        <f t="shared" si="16"/>
        <v>1850</v>
      </c>
      <c r="D29" s="118">
        <v>944</v>
      </c>
      <c r="E29" s="120">
        <v>906</v>
      </c>
      <c r="F29" s="117">
        <f t="shared" si="12"/>
        <v>1681</v>
      </c>
      <c r="G29" s="118">
        <v>902</v>
      </c>
      <c r="H29" s="119">
        <v>779</v>
      </c>
      <c r="I29" s="117">
        <f t="shared" si="13"/>
        <v>4</v>
      </c>
      <c r="J29" s="118">
        <v>3</v>
      </c>
      <c r="K29" s="119">
        <v>1</v>
      </c>
      <c r="L29" s="117">
        <f t="shared" si="14"/>
        <v>2</v>
      </c>
      <c r="M29" s="118">
        <v>1</v>
      </c>
      <c r="N29" s="119">
        <v>1</v>
      </c>
      <c r="O29" s="36">
        <f t="shared" si="1"/>
        <v>169</v>
      </c>
      <c r="P29" s="117">
        <f t="shared" si="15"/>
        <v>56</v>
      </c>
      <c r="Q29" s="118">
        <v>21</v>
      </c>
      <c r="R29" s="119">
        <v>35</v>
      </c>
      <c r="S29" s="18">
        <v>1341</v>
      </c>
      <c r="T29" s="10">
        <v>582</v>
      </c>
      <c r="U29" s="12" t="s">
        <v>34</v>
      </c>
      <c r="V29" s="13"/>
    </row>
    <row r="30" spans="1:22" ht="15" customHeight="1">
      <c r="A30" s="23"/>
      <c r="B30" s="13" t="s">
        <v>35</v>
      </c>
      <c r="C30" s="117">
        <f t="shared" si="16"/>
        <v>1013</v>
      </c>
      <c r="D30" s="118">
        <v>533</v>
      </c>
      <c r="E30" s="120">
        <v>480</v>
      </c>
      <c r="F30" s="117">
        <f t="shared" si="12"/>
        <v>819</v>
      </c>
      <c r="G30" s="118">
        <v>451</v>
      </c>
      <c r="H30" s="119">
        <v>368</v>
      </c>
      <c r="I30" s="117">
        <f t="shared" si="13"/>
        <v>5</v>
      </c>
      <c r="J30" s="118">
        <v>3</v>
      </c>
      <c r="K30" s="119">
        <v>2</v>
      </c>
      <c r="L30" s="117">
        <f t="shared" si="14"/>
        <v>2</v>
      </c>
      <c r="M30" s="118">
        <v>2</v>
      </c>
      <c r="N30" s="119">
        <v>0</v>
      </c>
      <c r="O30" s="36">
        <f t="shared" si="1"/>
        <v>194</v>
      </c>
      <c r="P30" s="117">
        <f t="shared" si="15"/>
        <v>31</v>
      </c>
      <c r="Q30" s="118">
        <v>16</v>
      </c>
      <c r="R30" s="119">
        <v>15</v>
      </c>
      <c r="S30" s="18">
        <v>628</v>
      </c>
      <c r="T30" s="10">
        <v>246</v>
      </c>
      <c r="U30" s="12" t="s">
        <v>35</v>
      </c>
      <c r="V30" s="13"/>
    </row>
    <row r="31" spans="1:22" ht="15" customHeight="1">
      <c r="A31" s="23"/>
      <c r="B31" s="13" t="s">
        <v>36</v>
      </c>
      <c r="C31" s="117">
        <f t="shared" si="16"/>
        <v>609</v>
      </c>
      <c r="D31" s="118">
        <v>306</v>
      </c>
      <c r="E31" s="120">
        <v>303</v>
      </c>
      <c r="F31" s="117">
        <f t="shared" si="12"/>
        <v>319</v>
      </c>
      <c r="G31" s="118">
        <v>173</v>
      </c>
      <c r="H31" s="119">
        <v>146</v>
      </c>
      <c r="I31" s="117">
        <f t="shared" si="13"/>
        <v>3</v>
      </c>
      <c r="J31" s="118">
        <v>2</v>
      </c>
      <c r="K31" s="119">
        <v>1</v>
      </c>
      <c r="L31" s="117">
        <f t="shared" si="14"/>
        <v>1</v>
      </c>
      <c r="M31" s="118">
        <v>0</v>
      </c>
      <c r="N31" s="119">
        <v>1</v>
      </c>
      <c r="O31" s="36">
        <f t="shared" si="1"/>
        <v>290</v>
      </c>
      <c r="P31" s="117">
        <f t="shared" si="15"/>
        <v>15</v>
      </c>
      <c r="Q31" s="118">
        <v>9</v>
      </c>
      <c r="R31" s="119">
        <v>6</v>
      </c>
      <c r="S31" s="18">
        <v>390</v>
      </c>
      <c r="T31" s="10">
        <v>111</v>
      </c>
      <c r="U31" s="12" t="s">
        <v>36</v>
      </c>
      <c r="V31" s="13"/>
    </row>
    <row r="32" spans="1:22" ht="15" customHeight="1">
      <c r="A32" s="23"/>
      <c r="B32" s="13" t="s">
        <v>37</v>
      </c>
      <c r="C32" s="117">
        <f t="shared" si="16"/>
        <v>140</v>
      </c>
      <c r="D32" s="118">
        <v>62</v>
      </c>
      <c r="E32" s="120">
        <v>78</v>
      </c>
      <c r="F32" s="117">
        <f t="shared" si="12"/>
        <v>139</v>
      </c>
      <c r="G32" s="118">
        <v>74</v>
      </c>
      <c r="H32" s="119">
        <v>65</v>
      </c>
      <c r="I32" s="117">
        <f t="shared" si="13"/>
        <v>0</v>
      </c>
      <c r="J32" s="118">
        <v>0</v>
      </c>
      <c r="K32" s="119">
        <v>0</v>
      </c>
      <c r="L32" s="117">
        <f t="shared" si="14"/>
        <v>0</v>
      </c>
      <c r="M32" s="118">
        <v>0</v>
      </c>
      <c r="N32" s="119">
        <v>0</v>
      </c>
      <c r="O32" s="36">
        <f t="shared" si="1"/>
        <v>1</v>
      </c>
      <c r="P32" s="117">
        <f t="shared" si="15"/>
        <v>5</v>
      </c>
      <c r="Q32" s="118">
        <v>1</v>
      </c>
      <c r="R32" s="119">
        <v>4</v>
      </c>
      <c r="S32" s="18">
        <v>87</v>
      </c>
      <c r="T32" s="10">
        <v>33</v>
      </c>
      <c r="U32" s="12" t="s">
        <v>37</v>
      </c>
      <c r="V32" s="13"/>
    </row>
    <row r="33" spans="1:22" ht="15" customHeight="1">
      <c r="A33" s="23"/>
      <c r="B33" s="13" t="s">
        <v>38</v>
      </c>
      <c r="C33" s="117">
        <f t="shared" si="16"/>
        <v>115</v>
      </c>
      <c r="D33" s="118">
        <v>61</v>
      </c>
      <c r="E33" s="120">
        <v>54</v>
      </c>
      <c r="F33" s="117">
        <f t="shared" si="12"/>
        <v>176</v>
      </c>
      <c r="G33" s="118">
        <v>85</v>
      </c>
      <c r="H33" s="119">
        <v>91</v>
      </c>
      <c r="I33" s="117">
        <f t="shared" si="13"/>
        <v>0</v>
      </c>
      <c r="J33" s="118">
        <v>0</v>
      </c>
      <c r="K33" s="119">
        <v>0</v>
      </c>
      <c r="L33" s="117">
        <f t="shared" si="14"/>
        <v>0</v>
      </c>
      <c r="M33" s="118">
        <v>0</v>
      </c>
      <c r="N33" s="119">
        <v>0</v>
      </c>
      <c r="O33" s="36">
        <f t="shared" si="1"/>
        <v>-61</v>
      </c>
      <c r="P33" s="117">
        <f t="shared" si="15"/>
        <v>6</v>
      </c>
      <c r="Q33" s="118">
        <v>2</v>
      </c>
      <c r="R33" s="119">
        <v>4</v>
      </c>
      <c r="S33" s="18">
        <v>75</v>
      </c>
      <c r="T33" s="10">
        <v>31</v>
      </c>
      <c r="U33" s="12" t="s">
        <v>38</v>
      </c>
      <c r="V33" s="13"/>
    </row>
    <row r="34" spans="1:22" ht="15" customHeight="1">
      <c r="A34" s="23"/>
      <c r="B34" s="13" t="s">
        <v>39</v>
      </c>
      <c r="C34" s="117">
        <f t="shared" si="16"/>
        <v>31</v>
      </c>
      <c r="D34" s="118">
        <v>13</v>
      </c>
      <c r="E34" s="120">
        <v>18</v>
      </c>
      <c r="F34" s="117">
        <f t="shared" si="12"/>
        <v>47</v>
      </c>
      <c r="G34" s="118">
        <v>25</v>
      </c>
      <c r="H34" s="119">
        <v>22</v>
      </c>
      <c r="I34" s="117">
        <f t="shared" si="13"/>
        <v>0</v>
      </c>
      <c r="J34" s="118">
        <v>0</v>
      </c>
      <c r="K34" s="119">
        <v>0</v>
      </c>
      <c r="L34" s="117">
        <f t="shared" si="14"/>
        <v>0</v>
      </c>
      <c r="M34" s="118">
        <v>0</v>
      </c>
      <c r="N34" s="119">
        <v>0</v>
      </c>
      <c r="O34" s="36">
        <f t="shared" si="1"/>
        <v>-16</v>
      </c>
      <c r="P34" s="117">
        <f t="shared" si="15"/>
        <v>1</v>
      </c>
      <c r="Q34" s="118">
        <v>0</v>
      </c>
      <c r="R34" s="119">
        <v>1</v>
      </c>
      <c r="S34" s="18">
        <v>20</v>
      </c>
      <c r="T34" s="10">
        <v>9</v>
      </c>
      <c r="U34" s="12" t="s">
        <v>39</v>
      </c>
      <c r="V34" s="13"/>
    </row>
    <row r="35" spans="1:22" ht="15" customHeight="1">
      <c r="A35" s="23"/>
      <c r="B35" s="13" t="s">
        <v>40</v>
      </c>
      <c r="C35" s="117">
        <f t="shared" si="16"/>
        <v>21</v>
      </c>
      <c r="D35" s="118">
        <v>9</v>
      </c>
      <c r="E35" s="120">
        <v>12</v>
      </c>
      <c r="F35" s="117">
        <f t="shared" si="12"/>
        <v>69</v>
      </c>
      <c r="G35" s="118">
        <v>40</v>
      </c>
      <c r="H35" s="119">
        <v>29</v>
      </c>
      <c r="I35" s="117">
        <f t="shared" si="13"/>
        <v>0</v>
      </c>
      <c r="J35" s="118">
        <v>0</v>
      </c>
      <c r="K35" s="119">
        <v>0</v>
      </c>
      <c r="L35" s="117">
        <f t="shared" si="14"/>
        <v>0</v>
      </c>
      <c r="M35" s="118">
        <v>0</v>
      </c>
      <c r="N35" s="119">
        <v>0</v>
      </c>
      <c r="O35" s="36">
        <f t="shared" si="1"/>
        <v>-48</v>
      </c>
      <c r="P35" s="117">
        <f t="shared" si="15"/>
        <v>3</v>
      </c>
      <c r="Q35" s="118">
        <v>2</v>
      </c>
      <c r="R35" s="119">
        <v>1</v>
      </c>
      <c r="S35" s="18">
        <v>19</v>
      </c>
      <c r="T35" s="10">
        <v>11</v>
      </c>
      <c r="U35" s="12" t="s">
        <v>40</v>
      </c>
      <c r="V35" s="13"/>
    </row>
    <row r="36" spans="1:22" ht="15" customHeight="1">
      <c r="A36" s="23"/>
      <c r="B36" s="13" t="s">
        <v>41</v>
      </c>
      <c r="C36" s="117">
        <f t="shared" si="16"/>
        <v>375</v>
      </c>
      <c r="D36" s="118">
        <v>177</v>
      </c>
      <c r="E36" s="120">
        <v>198</v>
      </c>
      <c r="F36" s="117">
        <f t="shared" si="12"/>
        <v>289</v>
      </c>
      <c r="G36" s="118">
        <v>149</v>
      </c>
      <c r="H36" s="119">
        <v>140</v>
      </c>
      <c r="I36" s="117">
        <f t="shared" si="13"/>
        <v>2</v>
      </c>
      <c r="J36" s="118">
        <v>2</v>
      </c>
      <c r="K36" s="119">
        <v>0</v>
      </c>
      <c r="L36" s="117">
        <f t="shared" si="14"/>
        <v>0</v>
      </c>
      <c r="M36" s="118">
        <v>0</v>
      </c>
      <c r="N36" s="119">
        <v>0</v>
      </c>
      <c r="O36" s="36">
        <f t="shared" si="1"/>
        <v>86</v>
      </c>
      <c r="P36" s="117">
        <f t="shared" si="15"/>
        <v>12</v>
      </c>
      <c r="Q36" s="118">
        <v>8</v>
      </c>
      <c r="R36" s="119">
        <v>4</v>
      </c>
      <c r="S36" s="18">
        <v>204</v>
      </c>
      <c r="T36" s="10">
        <v>107</v>
      </c>
      <c r="U36" s="12" t="s">
        <v>41</v>
      </c>
      <c r="V36" s="13"/>
    </row>
    <row r="37" spans="1:22" ht="15" customHeight="1">
      <c r="A37" s="23"/>
      <c r="B37" s="13" t="s">
        <v>42</v>
      </c>
      <c r="C37" s="117">
        <f t="shared" si="16"/>
        <v>168</v>
      </c>
      <c r="D37" s="118">
        <v>92</v>
      </c>
      <c r="E37" s="120">
        <v>76</v>
      </c>
      <c r="F37" s="117">
        <f t="shared" si="12"/>
        <v>156</v>
      </c>
      <c r="G37" s="118">
        <v>89</v>
      </c>
      <c r="H37" s="119">
        <v>67</v>
      </c>
      <c r="I37" s="117">
        <f t="shared" si="13"/>
        <v>0</v>
      </c>
      <c r="J37" s="118">
        <v>0</v>
      </c>
      <c r="K37" s="119">
        <v>0</v>
      </c>
      <c r="L37" s="117">
        <f t="shared" si="14"/>
        <v>0</v>
      </c>
      <c r="M37" s="118">
        <v>0</v>
      </c>
      <c r="N37" s="119">
        <v>0</v>
      </c>
      <c r="O37" s="36">
        <f t="shared" si="1"/>
        <v>12</v>
      </c>
      <c r="P37" s="117">
        <f t="shared" si="15"/>
        <v>4</v>
      </c>
      <c r="Q37" s="118">
        <v>1</v>
      </c>
      <c r="R37" s="119">
        <v>3</v>
      </c>
      <c r="S37" s="18">
        <v>113</v>
      </c>
      <c r="T37" s="10">
        <v>52</v>
      </c>
      <c r="U37" s="12" t="s">
        <v>42</v>
      </c>
      <c r="V37" s="13"/>
    </row>
    <row r="38" spans="1:22" ht="15" customHeight="1">
      <c r="A38" s="23"/>
      <c r="B38" s="13" t="s">
        <v>43</v>
      </c>
      <c r="C38" s="117">
        <f t="shared" si="16"/>
        <v>130</v>
      </c>
      <c r="D38" s="118">
        <v>72</v>
      </c>
      <c r="E38" s="120">
        <v>58</v>
      </c>
      <c r="F38" s="117">
        <f t="shared" si="12"/>
        <v>135</v>
      </c>
      <c r="G38" s="118">
        <v>80</v>
      </c>
      <c r="H38" s="119">
        <v>55</v>
      </c>
      <c r="I38" s="117">
        <f t="shared" si="13"/>
        <v>0</v>
      </c>
      <c r="J38" s="118">
        <v>0</v>
      </c>
      <c r="K38" s="119">
        <v>0</v>
      </c>
      <c r="L38" s="117">
        <f t="shared" si="14"/>
        <v>0</v>
      </c>
      <c r="M38" s="118">
        <v>0</v>
      </c>
      <c r="N38" s="119">
        <v>0</v>
      </c>
      <c r="O38" s="36">
        <f aca="true" t="shared" si="17" ref="O38:O54">IF(C38-F38=0,"-",C38-F38)</f>
        <v>-5</v>
      </c>
      <c r="P38" s="117">
        <f t="shared" si="15"/>
        <v>3</v>
      </c>
      <c r="Q38" s="118">
        <v>0</v>
      </c>
      <c r="R38" s="119">
        <v>3</v>
      </c>
      <c r="S38" s="18">
        <v>72</v>
      </c>
      <c r="T38" s="10">
        <v>32</v>
      </c>
      <c r="U38" s="12" t="s">
        <v>43</v>
      </c>
      <c r="V38" s="13"/>
    </row>
    <row r="39" spans="1:22" ht="15" customHeight="1">
      <c r="A39" s="23"/>
      <c r="B39" s="13" t="s">
        <v>44</v>
      </c>
      <c r="C39" s="117">
        <f t="shared" si="16"/>
        <v>34</v>
      </c>
      <c r="D39" s="118">
        <v>17</v>
      </c>
      <c r="E39" s="120">
        <v>17</v>
      </c>
      <c r="F39" s="117">
        <f t="shared" si="12"/>
        <v>72</v>
      </c>
      <c r="G39" s="118">
        <v>40</v>
      </c>
      <c r="H39" s="119">
        <v>32</v>
      </c>
      <c r="I39" s="117">
        <f t="shared" si="13"/>
        <v>0</v>
      </c>
      <c r="J39" s="118">
        <v>0</v>
      </c>
      <c r="K39" s="119">
        <v>0</v>
      </c>
      <c r="L39" s="117">
        <f t="shared" si="14"/>
        <v>0</v>
      </c>
      <c r="M39" s="118">
        <v>0</v>
      </c>
      <c r="N39" s="119">
        <v>0</v>
      </c>
      <c r="O39" s="36">
        <f t="shared" si="17"/>
        <v>-38</v>
      </c>
      <c r="P39" s="117">
        <f t="shared" si="15"/>
        <v>2</v>
      </c>
      <c r="Q39" s="118">
        <v>1</v>
      </c>
      <c r="R39" s="119">
        <v>1</v>
      </c>
      <c r="S39" s="18">
        <v>32</v>
      </c>
      <c r="T39" s="10">
        <v>16</v>
      </c>
      <c r="U39" s="12" t="s">
        <v>44</v>
      </c>
      <c r="V39" s="13"/>
    </row>
    <row r="40" spans="1:22" ht="15" customHeight="1">
      <c r="A40" s="23"/>
      <c r="B40" s="13" t="s">
        <v>45</v>
      </c>
      <c r="C40" s="117">
        <f t="shared" si="16"/>
        <v>53</v>
      </c>
      <c r="D40" s="118">
        <v>29</v>
      </c>
      <c r="E40" s="120">
        <v>24</v>
      </c>
      <c r="F40" s="117">
        <f t="shared" si="12"/>
        <v>76</v>
      </c>
      <c r="G40" s="118">
        <v>42</v>
      </c>
      <c r="H40" s="119">
        <v>34</v>
      </c>
      <c r="I40" s="117">
        <f t="shared" si="13"/>
        <v>0</v>
      </c>
      <c r="J40" s="118">
        <v>0</v>
      </c>
      <c r="K40" s="119">
        <v>0</v>
      </c>
      <c r="L40" s="117">
        <f t="shared" si="14"/>
        <v>0</v>
      </c>
      <c r="M40" s="118">
        <v>0</v>
      </c>
      <c r="N40" s="119">
        <v>0</v>
      </c>
      <c r="O40" s="36">
        <f t="shared" si="17"/>
        <v>-23</v>
      </c>
      <c r="P40" s="117">
        <f t="shared" si="15"/>
        <v>0</v>
      </c>
      <c r="Q40" s="118">
        <v>0</v>
      </c>
      <c r="R40" s="119">
        <v>0</v>
      </c>
      <c r="S40" s="18">
        <v>42</v>
      </c>
      <c r="T40" s="10">
        <v>12</v>
      </c>
      <c r="U40" s="12" t="s">
        <v>45</v>
      </c>
      <c r="V40" s="13"/>
    </row>
    <row r="41" spans="1:22" ht="15" customHeight="1">
      <c r="A41" s="23"/>
      <c r="B41" s="13" t="s">
        <v>46</v>
      </c>
      <c r="C41" s="117">
        <f t="shared" si="16"/>
        <v>395</v>
      </c>
      <c r="D41" s="118">
        <v>202</v>
      </c>
      <c r="E41" s="120">
        <v>193</v>
      </c>
      <c r="F41" s="117">
        <f t="shared" si="12"/>
        <v>186</v>
      </c>
      <c r="G41" s="118">
        <v>111</v>
      </c>
      <c r="H41" s="119">
        <v>75</v>
      </c>
      <c r="I41" s="117">
        <f t="shared" si="13"/>
        <v>1</v>
      </c>
      <c r="J41" s="118">
        <v>0</v>
      </c>
      <c r="K41" s="119">
        <v>1</v>
      </c>
      <c r="L41" s="117">
        <f t="shared" si="14"/>
        <v>1</v>
      </c>
      <c r="M41" s="118">
        <v>0</v>
      </c>
      <c r="N41" s="119">
        <v>1</v>
      </c>
      <c r="O41" s="36">
        <f t="shared" si="17"/>
        <v>209</v>
      </c>
      <c r="P41" s="117">
        <f t="shared" si="15"/>
        <v>8</v>
      </c>
      <c r="Q41" s="118">
        <v>4</v>
      </c>
      <c r="R41" s="119">
        <v>4</v>
      </c>
      <c r="S41" s="18">
        <v>257</v>
      </c>
      <c r="T41" s="10">
        <v>98</v>
      </c>
      <c r="U41" s="12" t="s">
        <v>46</v>
      </c>
      <c r="V41" s="13"/>
    </row>
    <row r="42" spans="1:22" ht="15" customHeight="1">
      <c r="A42" s="24"/>
      <c r="B42" s="16" t="s">
        <v>47</v>
      </c>
      <c r="C42" s="110">
        <f t="shared" si="16"/>
        <v>468</v>
      </c>
      <c r="D42" s="118">
        <v>252</v>
      </c>
      <c r="E42" s="120">
        <v>216</v>
      </c>
      <c r="F42" s="110">
        <f t="shared" si="12"/>
        <v>223</v>
      </c>
      <c r="G42" s="118">
        <v>132</v>
      </c>
      <c r="H42" s="119">
        <v>91</v>
      </c>
      <c r="I42" s="110">
        <f t="shared" si="13"/>
        <v>1</v>
      </c>
      <c r="J42" s="118">
        <v>0</v>
      </c>
      <c r="K42" s="119">
        <v>1</v>
      </c>
      <c r="L42" s="110">
        <f t="shared" si="14"/>
        <v>1</v>
      </c>
      <c r="M42" s="118">
        <v>0</v>
      </c>
      <c r="N42" s="119">
        <v>1</v>
      </c>
      <c r="O42" s="39">
        <f t="shared" si="17"/>
        <v>245</v>
      </c>
      <c r="P42" s="110">
        <f t="shared" si="15"/>
        <v>14</v>
      </c>
      <c r="Q42" s="118">
        <v>7</v>
      </c>
      <c r="R42" s="119">
        <v>7</v>
      </c>
      <c r="S42" s="18">
        <v>301</v>
      </c>
      <c r="T42" s="10">
        <v>72</v>
      </c>
      <c r="U42" s="15" t="s">
        <v>47</v>
      </c>
      <c r="V42" s="16"/>
    </row>
    <row r="43" spans="1:22" ht="15" customHeight="1">
      <c r="A43" s="172" t="s">
        <v>48</v>
      </c>
      <c r="B43" s="173"/>
      <c r="C43" s="121">
        <f t="shared" si="16"/>
        <v>1122</v>
      </c>
      <c r="D43" s="115">
        <f>SUM(D44:D45)</f>
        <v>565</v>
      </c>
      <c r="E43" s="122">
        <f>SUM(E44:E45)</f>
        <v>557</v>
      </c>
      <c r="F43" s="114">
        <f t="shared" si="12"/>
        <v>739</v>
      </c>
      <c r="G43" s="115">
        <f>SUM(G44:G45)</f>
        <v>419</v>
      </c>
      <c r="H43" s="116">
        <f>SUM(H44:H45)</f>
        <v>320</v>
      </c>
      <c r="I43" s="114">
        <f t="shared" si="13"/>
        <v>4</v>
      </c>
      <c r="J43" s="115">
        <f>SUM(J44:J45)</f>
        <v>3</v>
      </c>
      <c r="K43" s="116">
        <f>SUM(K44:K45)</f>
        <v>1</v>
      </c>
      <c r="L43" s="114">
        <f t="shared" si="14"/>
        <v>3</v>
      </c>
      <c r="M43" s="115">
        <f>SUM(M44:M45)</f>
        <v>3</v>
      </c>
      <c r="N43" s="116">
        <f>SUM(N44:N45)</f>
        <v>0</v>
      </c>
      <c r="O43" s="38">
        <f t="shared" si="17"/>
        <v>383</v>
      </c>
      <c r="P43" s="114">
        <f t="shared" si="15"/>
        <v>29</v>
      </c>
      <c r="Q43" s="115">
        <f>SUM(Q44:Q45)</f>
        <v>15</v>
      </c>
      <c r="R43" s="116">
        <f>SUM(R44:R45)</f>
        <v>14</v>
      </c>
      <c r="S43" s="25">
        <f>SUM(S44:S45)</f>
        <v>749</v>
      </c>
      <c r="T43" s="11">
        <f>SUM(T44:T45)</f>
        <v>234</v>
      </c>
      <c r="U43" s="174" t="s">
        <v>48</v>
      </c>
      <c r="V43" s="175"/>
    </row>
    <row r="44" spans="1:22" ht="15" customHeight="1">
      <c r="A44" s="23"/>
      <c r="B44" s="13" t="s">
        <v>49</v>
      </c>
      <c r="C44" s="117">
        <f t="shared" si="16"/>
        <v>932</v>
      </c>
      <c r="D44" s="118">
        <v>475</v>
      </c>
      <c r="E44" s="120">
        <v>457</v>
      </c>
      <c r="F44" s="117">
        <f t="shared" si="12"/>
        <v>539</v>
      </c>
      <c r="G44" s="118">
        <v>305</v>
      </c>
      <c r="H44" s="119">
        <v>234</v>
      </c>
      <c r="I44" s="117">
        <f t="shared" si="13"/>
        <v>2</v>
      </c>
      <c r="J44" s="118">
        <v>1</v>
      </c>
      <c r="K44" s="119">
        <v>1</v>
      </c>
      <c r="L44" s="117">
        <f t="shared" si="14"/>
        <v>1</v>
      </c>
      <c r="M44" s="118">
        <v>1</v>
      </c>
      <c r="N44" s="119">
        <v>0</v>
      </c>
      <c r="O44" s="36">
        <f t="shared" si="17"/>
        <v>393</v>
      </c>
      <c r="P44" s="117">
        <f t="shared" si="15"/>
        <v>23</v>
      </c>
      <c r="Q44" s="118">
        <v>14</v>
      </c>
      <c r="R44" s="119">
        <v>9</v>
      </c>
      <c r="S44" s="18">
        <v>616</v>
      </c>
      <c r="T44" s="10">
        <v>191</v>
      </c>
      <c r="U44" s="12" t="s">
        <v>49</v>
      </c>
      <c r="V44" s="13"/>
    </row>
    <row r="45" spans="1:22" ht="15" customHeight="1">
      <c r="A45" s="24"/>
      <c r="B45" s="16" t="s">
        <v>50</v>
      </c>
      <c r="C45" s="110">
        <f t="shared" si="16"/>
        <v>190</v>
      </c>
      <c r="D45" s="111">
        <v>90</v>
      </c>
      <c r="E45" s="112">
        <v>100</v>
      </c>
      <c r="F45" s="110">
        <f t="shared" si="12"/>
        <v>200</v>
      </c>
      <c r="G45" s="111">
        <v>114</v>
      </c>
      <c r="H45" s="113">
        <v>86</v>
      </c>
      <c r="I45" s="110">
        <f t="shared" si="13"/>
        <v>2</v>
      </c>
      <c r="J45" s="111">
        <v>2</v>
      </c>
      <c r="K45" s="113">
        <v>0</v>
      </c>
      <c r="L45" s="110">
        <f t="shared" si="14"/>
        <v>2</v>
      </c>
      <c r="M45" s="111">
        <v>2</v>
      </c>
      <c r="N45" s="113">
        <v>0</v>
      </c>
      <c r="O45" s="39">
        <f t="shared" si="17"/>
        <v>-10</v>
      </c>
      <c r="P45" s="110">
        <f t="shared" si="15"/>
        <v>6</v>
      </c>
      <c r="Q45" s="111">
        <v>1</v>
      </c>
      <c r="R45" s="113">
        <v>5</v>
      </c>
      <c r="S45" s="8">
        <v>133</v>
      </c>
      <c r="T45" s="17">
        <v>43</v>
      </c>
      <c r="U45" s="15" t="s">
        <v>50</v>
      </c>
      <c r="V45" s="16"/>
    </row>
    <row r="46" spans="1:22" ht="15" customHeight="1">
      <c r="A46" s="172" t="s">
        <v>51</v>
      </c>
      <c r="B46" s="173"/>
      <c r="C46" s="114">
        <f t="shared" si="16"/>
        <v>3709</v>
      </c>
      <c r="D46" s="115">
        <f>SUM(D47:D49)</f>
        <v>1966</v>
      </c>
      <c r="E46" s="122">
        <f>SUM(E47:E49)</f>
        <v>1743</v>
      </c>
      <c r="F46" s="114">
        <f t="shared" si="12"/>
        <v>2671</v>
      </c>
      <c r="G46" s="115">
        <f>SUM(G47:G49)</f>
        <v>1503</v>
      </c>
      <c r="H46" s="116">
        <f>SUM(H47:H49)</f>
        <v>1168</v>
      </c>
      <c r="I46" s="114">
        <f t="shared" si="13"/>
        <v>7</v>
      </c>
      <c r="J46" s="115">
        <f>SUM(J47:J49)</f>
        <v>5</v>
      </c>
      <c r="K46" s="116">
        <f>SUM(K47:K49)</f>
        <v>2</v>
      </c>
      <c r="L46" s="114">
        <f t="shared" si="14"/>
        <v>6</v>
      </c>
      <c r="M46" s="115">
        <f>SUM(M47:M49)</f>
        <v>4</v>
      </c>
      <c r="N46" s="116">
        <f>SUM(N47:N49)</f>
        <v>2</v>
      </c>
      <c r="O46" s="38">
        <f t="shared" si="17"/>
        <v>1038</v>
      </c>
      <c r="P46" s="121">
        <f t="shared" si="15"/>
        <v>122</v>
      </c>
      <c r="Q46" s="115">
        <f>SUM(Q47:Q49)</f>
        <v>57</v>
      </c>
      <c r="R46" s="122">
        <f>SUM(R47:R49)</f>
        <v>65</v>
      </c>
      <c r="S46" s="11">
        <f>SUM(S47:S49)</f>
        <v>2459</v>
      </c>
      <c r="T46" s="11">
        <f>SUM(T47:T49)</f>
        <v>970</v>
      </c>
      <c r="U46" s="174" t="s">
        <v>51</v>
      </c>
      <c r="V46" s="175"/>
    </row>
    <row r="47" spans="1:22" ht="15" customHeight="1">
      <c r="A47" s="23"/>
      <c r="B47" s="26" t="s">
        <v>52</v>
      </c>
      <c r="C47" s="117">
        <f t="shared" si="16"/>
        <v>1179</v>
      </c>
      <c r="D47" s="118">
        <v>627</v>
      </c>
      <c r="E47" s="120">
        <v>552</v>
      </c>
      <c r="F47" s="117">
        <f t="shared" si="12"/>
        <v>912</v>
      </c>
      <c r="G47" s="118">
        <v>511</v>
      </c>
      <c r="H47" s="119">
        <v>401</v>
      </c>
      <c r="I47" s="117">
        <f t="shared" si="13"/>
        <v>5</v>
      </c>
      <c r="J47" s="118">
        <v>3</v>
      </c>
      <c r="K47" s="119">
        <v>2</v>
      </c>
      <c r="L47" s="117">
        <f t="shared" si="14"/>
        <v>5</v>
      </c>
      <c r="M47" s="118">
        <v>3</v>
      </c>
      <c r="N47" s="119">
        <v>2</v>
      </c>
      <c r="O47" s="36">
        <f t="shared" si="17"/>
        <v>267</v>
      </c>
      <c r="P47" s="117">
        <f t="shared" si="15"/>
        <v>34</v>
      </c>
      <c r="Q47" s="118">
        <v>19</v>
      </c>
      <c r="R47" s="120">
        <v>15</v>
      </c>
      <c r="S47" s="10">
        <v>767</v>
      </c>
      <c r="T47" s="10">
        <v>293</v>
      </c>
      <c r="U47" s="12" t="s">
        <v>52</v>
      </c>
      <c r="V47" s="13"/>
    </row>
    <row r="48" spans="1:22" ht="15" customHeight="1">
      <c r="A48" s="23"/>
      <c r="B48" s="26" t="s">
        <v>53</v>
      </c>
      <c r="C48" s="117">
        <f t="shared" si="16"/>
        <v>2467</v>
      </c>
      <c r="D48" s="118">
        <v>1304</v>
      </c>
      <c r="E48" s="120">
        <v>1163</v>
      </c>
      <c r="F48" s="117">
        <f t="shared" si="12"/>
        <v>1657</v>
      </c>
      <c r="G48" s="118">
        <v>932</v>
      </c>
      <c r="H48" s="119">
        <v>725</v>
      </c>
      <c r="I48" s="117">
        <f t="shared" si="13"/>
        <v>2</v>
      </c>
      <c r="J48" s="118">
        <v>2</v>
      </c>
      <c r="K48" s="119">
        <v>0</v>
      </c>
      <c r="L48" s="117">
        <f t="shared" si="14"/>
        <v>1</v>
      </c>
      <c r="M48" s="118">
        <v>1</v>
      </c>
      <c r="N48" s="119">
        <v>0</v>
      </c>
      <c r="O48" s="36">
        <f t="shared" si="17"/>
        <v>810</v>
      </c>
      <c r="P48" s="117">
        <f t="shared" si="15"/>
        <v>84</v>
      </c>
      <c r="Q48" s="118">
        <v>36</v>
      </c>
      <c r="R48" s="120">
        <v>48</v>
      </c>
      <c r="S48" s="10">
        <v>1651</v>
      </c>
      <c r="T48" s="10">
        <v>650</v>
      </c>
      <c r="U48" s="12" t="s">
        <v>53</v>
      </c>
      <c r="V48" s="13"/>
    </row>
    <row r="49" spans="1:22" ht="15" customHeight="1">
      <c r="A49" s="24"/>
      <c r="B49" s="22" t="s">
        <v>54</v>
      </c>
      <c r="C49" s="110">
        <f t="shared" si="16"/>
        <v>63</v>
      </c>
      <c r="D49" s="111">
        <v>35</v>
      </c>
      <c r="E49" s="112">
        <v>28</v>
      </c>
      <c r="F49" s="110">
        <f t="shared" si="12"/>
        <v>102</v>
      </c>
      <c r="G49" s="111">
        <v>60</v>
      </c>
      <c r="H49" s="113">
        <v>42</v>
      </c>
      <c r="I49" s="110">
        <f t="shared" si="13"/>
        <v>0</v>
      </c>
      <c r="J49" s="111">
        <v>0</v>
      </c>
      <c r="K49" s="113">
        <v>0</v>
      </c>
      <c r="L49" s="110">
        <f t="shared" si="14"/>
        <v>0</v>
      </c>
      <c r="M49" s="111">
        <v>0</v>
      </c>
      <c r="N49" s="113">
        <v>0</v>
      </c>
      <c r="O49" s="39">
        <f t="shared" si="17"/>
        <v>-39</v>
      </c>
      <c r="P49" s="110">
        <f t="shared" si="15"/>
        <v>4</v>
      </c>
      <c r="Q49" s="111">
        <v>2</v>
      </c>
      <c r="R49" s="112">
        <v>2</v>
      </c>
      <c r="S49" s="17">
        <v>41</v>
      </c>
      <c r="T49" s="17">
        <v>27</v>
      </c>
      <c r="U49" s="15" t="s">
        <v>54</v>
      </c>
      <c r="V49" s="16"/>
    </row>
    <row r="50" spans="1:22" ht="15" customHeight="1">
      <c r="A50" s="172" t="s">
        <v>55</v>
      </c>
      <c r="B50" s="173"/>
      <c r="C50" s="117">
        <f t="shared" si="16"/>
        <v>2232</v>
      </c>
      <c r="D50" s="118">
        <f>SUM(D51:D54)</f>
        <v>1158</v>
      </c>
      <c r="E50" s="120">
        <f>SUM(E51:E54)</f>
        <v>1074</v>
      </c>
      <c r="F50" s="117">
        <f t="shared" si="12"/>
        <v>2299</v>
      </c>
      <c r="G50" s="118">
        <f>SUM(G51:G54)</f>
        <v>1273</v>
      </c>
      <c r="H50" s="120">
        <f>SUM(H51:H54)</f>
        <v>1026</v>
      </c>
      <c r="I50" s="117">
        <f t="shared" si="13"/>
        <v>6</v>
      </c>
      <c r="J50" s="118">
        <f>SUM(J51:J54)</f>
        <v>5</v>
      </c>
      <c r="K50" s="119">
        <f>SUM(K51:K54)</f>
        <v>1</v>
      </c>
      <c r="L50" s="117">
        <f t="shared" si="14"/>
        <v>6</v>
      </c>
      <c r="M50" s="118">
        <f>SUM(M51:M54)</f>
        <v>5</v>
      </c>
      <c r="N50" s="119">
        <f>SUM(N51:N54)</f>
        <v>1</v>
      </c>
      <c r="O50" s="38">
        <f t="shared" si="17"/>
        <v>-67</v>
      </c>
      <c r="P50" s="117">
        <f t="shared" si="15"/>
        <v>86</v>
      </c>
      <c r="Q50" s="118">
        <f>SUM(Q51:Q54)</f>
        <v>22</v>
      </c>
      <c r="R50" s="120">
        <f>SUM(R51:R54)</f>
        <v>64</v>
      </c>
      <c r="S50" s="14">
        <f>SUM(S51:S54)</f>
        <v>1468</v>
      </c>
      <c r="T50" s="11">
        <f>SUM(T51:T54)</f>
        <v>552</v>
      </c>
      <c r="U50" s="172" t="s">
        <v>55</v>
      </c>
      <c r="V50" s="173"/>
    </row>
    <row r="51" spans="1:22" ht="15" customHeight="1">
      <c r="A51" s="23"/>
      <c r="B51" s="20" t="s">
        <v>56</v>
      </c>
      <c r="C51" s="117">
        <f t="shared" si="16"/>
        <v>1953</v>
      </c>
      <c r="D51" s="118">
        <v>1017</v>
      </c>
      <c r="E51" s="120">
        <v>936</v>
      </c>
      <c r="F51" s="117">
        <f t="shared" si="12"/>
        <v>1927</v>
      </c>
      <c r="G51" s="118">
        <v>1085</v>
      </c>
      <c r="H51" s="120">
        <v>842</v>
      </c>
      <c r="I51" s="117">
        <f t="shared" si="13"/>
        <v>6</v>
      </c>
      <c r="J51" s="118">
        <v>5</v>
      </c>
      <c r="K51" s="119">
        <v>1</v>
      </c>
      <c r="L51" s="117">
        <f t="shared" si="14"/>
        <v>6</v>
      </c>
      <c r="M51" s="118">
        <v>5</v>
      </c>
      <c r="N51" s="119">
        <v>1</v>
      </c>
      <c r="O51" s="36">
        <f t="shared" si="17"/>
        <v>26</v>
      </c>
      <c r="P51" s="117">
        <f t="shared" si="15"/>
        <v>74</v>
      </c>
      <c r="Q51" s="118">
        <v>19</v>
      </c>
      <c r="R51" s="120">
        <v>55</v>
      </c>
      <c r="S51" s="14">
        <v>1309</v>
      </c>
      <c r="T51" s="10">
        <v>490</v>
      </c>
      <c r="U51" s="12" t="s">
        <v>56</v>
      </c>
      <c r="V51" s="13"/>
    </row>
    <row r="52" spans="1:22" ht="15" customHeight="1">
      <c r="A52" s="23"/>
      <c r="B52" s="20" t="s">
        <v>57</v>
      </c>
      <c r="C52" s="117">
        <f t="shared" si="16"/>
        <v>118</v>
      </c>
      <c r="D52" s="118">
        <v>58</v>
      </c>
      <c r="E52" s="120">
        <v>60</v>
      </c>
      <c r="F52" s="117">
        <f t="shared" si="12"/>
        <v>138</v>
      </c>
      <c r="G52" s="118">
        <v>70</v>
      </c>
      <c r="H52" s="120">
        <v>68</v>
      </c>
      <c r="I52" s="117">
        <f t="shared" si="13"/>
        <v>0</v>
      </c>
      <c r="J52" s="118">
        <v>0</v>
      </c>
      <c r="K52" s="119">
        <v>0</v>
      </c>
      <c r="L52" s="117">
        <f t="shared" si="14"/>
        <v>0</v>
      </c>
      <c r="M52" s="118">
        <v>0</v>
      </c>
      <c r="N52" s="119">
        <v>0</v>
      </c>
      <c r="O52" s="36">
        <f t="shared" si="17"/>
        <v>-20</v>
      </c>
      <c r="P52" s="117">
        <f t="shared" si="15"/>
        <v>6</v>
      </c>
      <c r="Q52" s="118">
        <v>0</v>
      </c>
      <c r="R52" s="120">
        <v>6</v>
      </c>
      <c r="S52" s="14">
        <v>73</v>
      </c>
      <c r="T52" s="10">
        <v>30</v>
      </c>
      <c r="U52" s="12" t="s">
        <v>57</v>
      </c>
      <c r="V52" s="13"/>
    </row>
    <row r="53" spans="1:22" ht="15" customHeight="1">
      <c r="A53" s="23"/>
      <c r="B53" s="20" t="s">
        <v>58</v>
      </c>
      <c r="C53" s="117">
        <f t="shared" si="16"/>
        <v>87</v>
      </c>
      <c r="D53" s="118">
        <v>42</v>
      </c>
      <c r="E53" s="120">
        <v>45</v>
      </c>
      <c r="F53" s="117">
        <f t="shared" si="12"/>
        <v>129</v>
      </c>
      <c r="G53" s="118">
        <v>63</v>
      </c>
      <c r="H53" s="120">
        <v>66</v>
      </c>
      <c r="I53" s="117">
        <f t="shared" si="13"/>
        <v>0</v>
      </c>
      <c r="J53" s="118">
        <v>0</v>
      </c>
      <c r="K53" s="119">
        <v>0</v>
      </c>
      <c r="L53" s="117">
        <f t="shared" si="14"/>
        <v>0</v>
      </c>
      <c r="M53" s="118">
        <v>0</v>
      </c>
      <c r="N53" s="119">
        <v>0</v>
      </c>
      <c r="O53" s="36">
        <f t="shared" si="17"/>
        <v>-42</v>
      </c>
      <c r="P53" s="117">
        <f t="shared" si="15"/>
        <v>3</v>
      </c>
      <c r="Q53" s="118">
        <v>1</v>
      </c>
      <c r="R53" s="120">
        <v>2</v>
      </c>
      <c r="S53" s="14">
        <v>59</v>
      </c>
      <c r="T53" s="10">
        <v>18</v>
      </c>
      <c r="U53" s="12" t="s">
        <v>58</v>
      </c>
      <c r="V53" s="13"/>
    </row>
    <row r="54" spans="1:22" ht="15" customHeight="1">
      <c r="A54" s="24"/>
      <c r="B54" s="22" t="s">
        <v>59</v>
      </c>
      <c r="C54" s="110">
        <f t="shared" si="16"/>
        <v>74</v>
      </c>
      <c r="D54" s="111">
        <v>41</v>
      </c>
      <c r="E54" s="112">
        <v>33</v>
      </c>
      <c r="F54" s="110">
        <f t="shared" si="12"/>
        <v>105</v>
      </c>
      <c r="G54" s="111">
        <v>55</v>
      </c>
      <c r="H54" s="112">
        <v>50</v>
      </c>
      <c r="I54" s="110">
        <f t="shared" si="13"/>
        <v>0</v>
      </c>
      <c r="J54" s="111">
        <v>0</v>
      </c>
      <c r="K54" s="113">
        <v>0</v>
      </c>
      <c r="L54" s="110">
        <f t="shared" si="14"/>
        <v>0</v>
      </c>
      <c r="M54" s="111">
        <v>0</v>
      </c>
      <c r="N54" s="113">
        <v>0</v>
      </c>
      <c r="O54" s="39">
        <f t="shared" si="17"/>
        <v>-31</v>
      </c>
      <c r="P54" s="110">
        <f t="shared" si="15"/>
        <v>3</v>
      </c>
      <c r="Q54" s="111">
        <v>2</v>
      </c>
      <c r="R54" s="112">
        <v>1</v>
      </c>
      <c r="S54" s="7">
        <v>27</v>
      </c>
      <c r="T54" s="17">
        <v>14</v>
      </c>
      <c r="U54" s="15" t="s">
        <v>59</v>
      </c>
      <c r="V54" s="16"/>
    </row>
    <row r="55" spans="1:22" ht="10.5" customHeight="1">
      <c r="A55" s="27"/>
      <c r="B55" s="28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8"/>
      <c r="V55" s="28"/>
    </row>
    <row r="56" spans="1:22" ht="15" customHeight="1">
      <c r="A56" s="29"/>
      <c r="B56" s="26"/>
      <c r="C56" s="18"/>
      <c r="D56" s="18"/>
      <c r="E56" s="18"/>
      <c r="F56" s="30" t="s">
        <v>123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31" t="s">
        <v>124</v>
      </c>
      <c r="R56" s="18"/>
      <c r="S56" s="18"/>
      <c r="T56" s="18"/>
      <c r="U56" s="26"/>
      <c r="V56" s="26"/>
    </row>
    <row r="57" spans="1:22" ht="15" customHeight="1">
      <c r="A57" s="3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  <c r="T57" s="2"/>
      <c r="U57" s="2"/>
      <c r="V57" s="4"/>
    </row>
    <row r="58" spans="1:22" ht="15" customHeight="1">
      <c r="A58" s="32" t="s">
        <v>60</v>
      </c>
      <c r="B58" s="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6"/>
      <c r="U58" s="6"/>
      <c r="V58" s="4" t="str">
        <f>V2</f>
        <v>(平成14年)</v>
      </c>
    </row>
    <row r="59" spans="1:22" ht="15" customHeight="1">
      <c r="A59" s="152" t="s">
        <v>0</v>
      </c>
      <c r="B59" s="153"/>
      <c r="C59" s="166" t="s">
        <v>1</v>
      </c>
      <c r="D59" s="167"/>
      <c r="E59" s="167"/>
      <c r="F59" s="166" t="s">
        <v>2</v>
      </c>
      <c r="G59" s="167"/>
      <c r="H59" s="168"/>
      <c r="I59" s="169" t="s">
        <v>3</v>
      </c>
      <c r="J59" s="170"/>
      <c r="K59" s="170"/>
      <c r="L59" s="170"/>
      <c r="M59" s="170"/>
      <c r="N59" s="171"/>
      <c r="O59" s="163" t="s">
        <v>137</v>
      </c>
      <c r="P59" s="166" t="s">
        <v>138</v>
      </c>
      <c r="Q59" s="167"/>
      <c r="R59" s="168"/>
      <c r="S59" s="163" t="s">
        <v>139</v>
      </c>
      <c r="T59" s="163" t="s">
        <v>140</v>
      </c>
      <c r="U59" s="152" t="s">
        <v>0</v>
      </c>
      <c r="V59" s="153"/>
    </row>
    <row r="60" spans="1:22" ht="15" customHeight="1">
      <c r="A60" s="154"/>
      <c r="B60" s="155"/>
      <c r="C60" s="160"/>
      <c r="D60" s="158"/>
      <c r="E60" s="158"/>
      <c r="F60" s="160"/>
      <c r="G60" s="158"/>
      <c r="H60" s="159"/>
      <c r="I60" s="158" t="s">
        <v>4</v>
      </c>
      <c r="J60" s="158"/>
      <c r="K60" s="159"/>
      <c r="L60" s="160" t="s">
        <v>5</v>
      </c>
      <c r="M60" s="158"/>
      <c r="N60" s="159"/>
      <c r="O60" s="164"/>
      <c r="P60" s="160"/>
      <c r="Q60" s="158"/>
      <c r="R60" s="159"/>
      <c r="S60" s="164"/>
      <c r="T60" s="164"/>
      <c r="U60" s="154"/>
      <c r="V60" s="155"/>
    </row>
    <row r="61" spans="1:22" ht="15" customHeight="1">
      <c r="A61" s="156"/>
      <c r="B61" s="157"/>
      <c r="C61" s="103" t="s">
        <v>6</v>
      </c>
      <c r="D61" s="104" t="s">
        <v>7</v>
      </c>
      <c r="E61" s="105" t="s">
        <v>8</v>
      </c>
      <c r="F61" s="103" t="s">
        <v>6</v>
      </c>
      <c r="G61" s="104" t="s">
        <v>7</v>
      </c>
      <c r="H61" s="106" t="s">
        <v>8</v>
      </c>
      <c r="I61" s="107" t="s">
        <v>6</v>
      </c>
      <c r="J61" s="108" t="s">
        <v>7</v>
      </c>
      <c r="K61" s="109" t="s">
        <v>8</v>
      </c>
      <c r="L61" s="107" t="s">
        <v>6</v>
      </c>
      <c r="M61" s="108" t="s">
        <v>7</v>
      </c>
      <c r="N61" s="109" t="s">
        <v>8</v>
      </c>
      <c r="O61" s="165"/>
      <c r="P61" s="103" t="s">
        <v>6</v>
      </c>
      <c r="Q61" s="104" t="s">
        <v>9</v>
      </c>
      <c r="R61" s="105" t="s">
        <v>10</v>
      </c>
      <c r="S61" s="165"/>
      <c r="T61" s="165"/>
      <c r="U61" s="156"/>
      <c r="V61" s="157"/>
    </row>
    <row r="62" spans="1:22" ht="15" customHeight="1">
      <c r="A62" s="172" t="s">
        <v>61</v>
      </c>
      <c r="B62" s="173"/>
      <c r="C62" s="117">
        <f aca="true" t="shared" si="18" ref="C62:C109">SUM(D62:E62)</f>
        <v>4286</v>
      </c>
      <c r="D62" s="118">
        <f>SUM(D63)</f>
        <v>2214</v>
      </c>
      <c r="E62" s="120">
        <f>SUM(E63)</f>
        <v>2072</v>
      </c>
      <c r="F62" s="117">
        <f aca="true" t="shared" si="19" ref="F62:F109">SUM(G62:H62)</f>
        <v>3608</v>
      </c>
      <c r="G62" s="118">
        <f>SUM(G63)</f>
        <v>1978</v>
      </c>
      <c r="H62" s="120">
        <f>SUM(H63)</f>
        <v>1630</v>
      </c>
      <c r="I62" s="117">
        <f aca="true" t="shared" si="20" ref="I62:I109">SUM(J62:K62)</f>
        <v>12</v>
      </c>
      <c r="J62" s="118">
        <f>SUM(J63)</f>
        <v>7</v>
      </c>
      <c r="K62" s="119">
        <f>SUM(K63)</f>
        <v>5</v>
      </c>
      <c r="L62" s="117">
        <f aca="true" t="shared" si="21" ref="L62:L109">SUM(M62:N62)</f>
        <v>10</v>
      </c>
      <c r="M62" s="118">
        <f>SUM(M63)</f>
        <v>6</v>
      </c>
      <c r="N62" s="119">
        <f>SUM(N63)</f>
        <v>4</v>
      </c>
      <c r="O62" s="38">
        <f aca="true" t="shared" si="22" ref="O62:O109">IF(C62-F62=0,"-",C62-F62)</f>
        <v>678</v>
      </c>
      <c r="P62" s="117">
        <f aca="true" t="shared" si="23" ref="P62:P109">SUM(Q62:R62)</f>
        <v>161</v>
      </c>
      <c r="Q62" s="118">
        <f>SUM(Q63)</f>
        <v>53</v>
      </c>
      <c r="R62" s="120">
        <f>SUM(R63)</f>
        <v>108</v>
      </c>
      <c r="S62" s="14">
        <f>SUM(S63)</f>
        <v>2890</v>
      </c>
      <c r="T62" s="10">
        <f>SUM(T63)</f>
        <v>993</v>
      </c>
      <c r="U62" s="172" t="s">
        <v>61</v>
      </c>
      <c r="V62" s="173"/>
    </row>
    <row r="63" spans="1:22" ht="15" customHeight="1">
      <c r="A63" s="24"/>
      <c r="B63" s="22" t="s">
        <v>62</v>
      </c>
      <c r="C63" s="110">
        <f t="shared" si="18"/>
        <v>4286</v>
      </c>
      <c r="D63" s="111">
        <v>2214</v>
      </c>
      <c r="E63" s="112">
        <v>2072</v>
      </c>
      <c r="F63" s="110">
        <f t="shared" si="19"/>
        <v>3608</v>
      </c>
      <c r="G63" s="111">
        <v>1978</v>
      </c>
      <c r="H63" s="112">
        <v>1630</v>
      </c>
      <c r="I63" s="110">
        <f t="shared" si="20"/>
        <v>12</v>
      </c>
      <c r="J63" s="111">
        <v>7</v>
      </c>
      <c r="K63" s="113">
        <v>5</v>
      </c>
      <c r="L63" s="110">
        <f t="shared" si="21"/>
        <v>10</v>
      </c>
      <c r="M63" s="111">
        <v>6</v>
      </c>
      <c r="N63" s="113">
        <v>4</v>
      </c>
      <c r="O63" s="39">
        <f t="shared" si="22"/>
        <v>678</v>
      </c>
      <c r="P63" s="110">
        <f t="shared" si="23"/>
        <v>161</v>
      </c>
      <c r="Q63" s="111">
        <v>53</v>
      </c>
      <c r="R63" s="112">
        <v>108</v>
      </c>
      <c r="S63" s="7">
        <v>2890</v>
      </c>
      <c r="T63" s="17">
        <v>993</v>
      </c>
      <c r="U63" s="15" t="s">
        <v>62</v>
      </c>
      <c r="V63" s="16"/>
    </row>
    <row r="64" spans="1:22" ht="15" customHeight="1">
      <c r="A64" s="172" t="s">
        <v>63</v>
      </c>
      <c r="B64" s="173"/>
      <c r="C64" s="114">
        <f t="shared" si="18"/>
        <v>4445</v>
      </c>
      <c r="D64" s="115">
        <f>SUM(D65:D77)</f>
        <v>2324</v>
      </c>
      <c r="E64" s="122">
        <f>SUM(E65:E77)</f>
        <v>2121</v>
      </c>
      <c r="F64" s="114">
        <f t="shared" si="19"/>
        <v>3718</v>
      </c>
      <c r="G64" s="115">
        <f>SUM(G65:G77)</f>
        <v>2023</v>
      </c>
      <c r="H64" s="116">
        <f>SUM(H65:H77)</f>
        <v>1695</v>
      </c>
      <c r="I64" s="114">
        <f t="shared" si="20"/>
        <v>10</v>
      </c>
      <c r="J64" s="115">
        <f>SUM(J65:J77)</f>
        <v>5</v>
      </c>
      <c r="K64" s="116">
        <f>SUM(K65:K77)</f>
        <v>5</v>
      </c>
      <c r="L64" s="114">
        <f t="shared" si="21"/>
        <v>3</v>
      </c>
      <c r="M64" s="115">
        <f>SUM(M65:M77)</f>
        <v>1</v>
      </c>
      <c r="N64" s="116">
        <f>SUM(N65:N77)</f>
        <v>2</v>
      </c>
      <c r="O64" s="38">
        <f t="shared" si="22"/>
        <v>727</v>
      </c>
      <c r="P64" s="121">
        <f t="shared" si="23"/>
        <v>118</v>
      </c>
      <c r="Q64" s="115">
        <f>SUM(Q65:Q77)</f>
        <v>50</v>
      </c>
      <c r="R64" s="122">
        <f>SUM(R65:R77)</f>
        <v>68</v>
      </c>
      <c r="S64" s="11">
        <f>SUM(S65:S77)</f>
        <v>2684</v>
      </c>
      <c r="T64" s="11">
        <f>SUM(T65:T77)</f>
        <v>944</v>
      </c>
      <c r="U64" s="172" t="s">
        <v>63</v>
      </c>
      <c r="V64" s="173"/>
    </row>
    <row r="65" spans="1:22" ht="15" customHeight="1">
      <c r="A65" s="23"/>
      <c r="B65" s="26" t="s">
        <v>64</v>
      </c>
      <c r="C65" s="117">
        <f t="shared" si="18"/>
        <v>666</v>
      </c>
      <c r="D65" s="118">
        <v>340</v>
      </c>
      <c r="E65" s="120">
        <v>326</v>
      </c>
      <c r="F65" s="117">
        <f t="shared" si="19"/>
        <v>588</v>
      </c>
      <c r="G65" s="118">
        <v>317</v>
      </c>
      <c r="H65" s="119">
        <v>271</v>
      </c>
      <c r="I65" s="117">
        <f t="shared" si="20"/>
        <v>0</v>
      </c>
      <c r="J65" s="118">
        <v>0</v>
      </c>
      <c r="K65" s="119">
        <v>0</v>
      </c>
      <c r="L65" s="117">
        <f t="shared" si="21"/>
        <v>0</v>
      </c>
      <c r="M65" s="118">
        <v>0</v>
      </c>
      <c r="N65" s="119">
        <v>0</v>
      </c>
      <c r="O65" s="36">
        <f t="shared" si="22"/>
        <v>78</v>
      </c>
      <c r="P65" s="117">
        <f t="shared" si="23"/>
        <v>20</v>
      </c>
      <c r="Q65" s="118">
        <v>9</v>
      </c>
      <c r="R65" s="120">
        <v>11</v>
      </c>
      <c r="S65" s="10">
        <v>419</v>
      </c>
      <c r="T65" s="10">
        <v>139</v>
      </c>
      <c r="U65" s="12" t="s">
        <v>64</v>
      </c>
      <c r="V65" s="33"/>
    </row>
    <row r="66" spans="1:22" ht="15" customHeight="1">
      <c r="A66" s="23"/>
      <c r="B66" s="26" t="s">
        <v>65</v>
      </c>
      <c r="C66" s="117">
        <f t="shared" si="18"/>
        <v>1212</v>
      </c>
      <c r="D66" s="118">
        <v>654</v>
      </c>
      <c r="E66" s="120">
        <v>558</v>
      </c>
      <c r="F66" s="117">
        <f t="shared" si="19"/>
        <v>876</v>
      </c>
      <c r="G66" s="118">
        <v>457</v>
      </c>
      <c r="H66" s="119">
        <v>419</v>
      </c>
      <c r="I66" s="117">
        <f t="shared" si="20"/>
        <v>4</v>
      </c>
      <c r="J66" s="118">
        <v>2</v>
      </c>
      <c r="K66" s="119">
        <v>2</v>
      </c>
      <c r="L66" s="117">
        <f t="shared" si="21"/>
        <v>2</v>
      </c>
      <c r="M66" s="118">
        <v>1</v>
      </c>
      <c r="N66" s="119">
        <v>1</v>
      </c>
      <c r="O66" s="36">
        <f t="shared" si="22"/>
        <v>336</v>
      </c>
      <c r="P66" s="117">
        <f t="shared" si="23"/>
        <v>34</v>
      </c>
      <c r="Q66" s="118">
        <v>16</v>
      </c>
      <c r="R66" s="120">
        <v>18</v>
      </c>
      <c r="S66" s="10">
        <v>731</v>
      </c>
      <c r="T66" s="10">
        <v>239</v>
      </c>
      <c r="U66" s="12" t="s">
        <v>65</v>
      </c>
      <c r="V66" s="33"/>
    </row>
    <row r="67" spans="1:22" ht="15" customHeight="1">
      <c r="A67" s="23"/>
      <c r="B67" s="26" t="s">
        <v>66</v>
      </c>
      <c r="C67" s="117">
        <f t="shared" si="18"/>
        <v>1213</v>
      </c>
      <c r="D67" s="118">
        <v>641</v>
      </c>
      <c r="E67" s="120">
        <v>572</v>
      </c>
      <c r="F67" s="117">
        <f t="shared" si="19"/>
        <v>836</v>
      </c>
      <c r="G67" s="118">
        <v>479</v>
      </c>
      <c r="H67" s="119">
        <v>357</v>
      </c>
      <c r="I67" s="117">
        <f t="shared" si="20"/>
        <v>2</v>
      </c>
      <c r="J67" s="118">
        <v>0</v>
      </c>
      <c r="K67" s="119">
        <v>2</v>
      </c>
      <c r="L67" s="117">
        <f t="shared" si="21"/>
        <v>1</v>
      </c>
      <c r="M67" s="118">
        <v>0</v>
      </c>
      <c r="N67" s="119">
        <v>1</v>
      </c>
      <c r="O67" s="36">
        <f t="shared" si="22"/>
        <v>377</v>
      </c>
      <c r="P67" s="117">
        <f t="shared" si="23"/>
        <v>31</v>
      </c>
      <c r="Q67" s="118">
        <v>11</v>
      </c>
      <c r="R67" s="120">
        <v>20</v>
      </c>
      <c r="S67" s="10">
        <v>742</v>
      </c>
      <c r="T67" s="10">
        <v>252</v>
      </c>
      <c r="U67" s="12" t="s">
        <v>66</v>
      </c>
      <c r="V67" s="33"/>
    </row>
    <row r="68" spans="1:22" ht="15" customHeight="1">
      <c r="A68" s="23"/>
      <c r="B68" s="26" t="s">
        <v>67</v>
      </c>
      <c r="C68" s="117">
        <f t="shared" si="18"/>
        <v>94</v>
      </c>
      <c r="D68" s="118">
        <v>53</v>
      </c>
      <c r="E68" s="120">
        <v>41</v>
      </c>
      <c r="F68" s="117">
        <f t="shared" si="19"/>
        <v>102</v>
      </c>
      <c r="G68" s="118">
        <v>65</v>
      </c>
      <c r="H68" s="119">
        <v>37</v>
      </c>
      <c r="I68" s="117">
        <f t="shared" si="20"/>
        <v>0</v>
      </c>
      <c r="J68" s="118">
        <v>0</v>
      </c>
      <c r="K68" s="119">
        <v>0</v>
      </c>
      <c r="L68" s="117">
        <f t="shared" si="21"/>
        <v>0</v>
      </c>
      <c r="M68" s="118">
        <v>0</v>
      </c>
      <c r="N68" s="119">
        <v>0</v>
      </c>
      <c r="O68" s="36">
        <f t="shared" si="22"/>
        <v>-8</v>
      </c>
      <c r="P68" s="117">
        <f t="shared" si="23"/>
        <v>3</v>
      </c>
      <c r="Q68" s="118">
        <v>0</v>
      </c>
      <c r="R68" s="120">
        <v>3</v>
      </c>
      <c r="S68" s="10">
        <v>55</v>
      </c>
      <c r="T68" s="10">
        <v>16</v>
      </c>
      <c r="U68" s="12" t="s">
        <v>67</v>
      </c>
      <c r="V68" s="33"/>
    </row>
    <row r="69" spans="1:22" ht="15" customHeight="1">
      <c r="A69" s="23"/>
      <c r="B69" s="26" t="s">
        <v>68</v>
      </c>
      <c r="C69" s="117">
        <f t="shared" si="18"/>
        <v>203</v>
      </c>
      <c r="D69" s="118">
        <v>105</v>
      </c>
      <c r="E69" s="120">
        <v>98</v>
      </c>
      <c r="F69" s="117">
        <f t="shared" si="19"/>
        <v>178</v>
      </c>
      <c r="G69" s="118">
        <v>100</v>
      </c>
      <c r="H69" s="119">
        <v>78</v>
      </c>
      <c r="I69" s="117">
        <f t="shared" si="20"/>
        <v>0</v>
      </c>
      <c r="J69" s="118">
        <v>0</v>
      </c>
      <c r="K69" s="119">
        <v>0</v>
      </c>
      <c r="L69" s="117">
        <f t="shared" si="21"/>
        <v>0</v>
      </c>
      <c r="M69" s="118">
        <v>0</v>
      </c>
      <c r="N69" s="119">
        <v>0</v>
      </c>
      <c r="O69" s="36">
        <f t="shared" si="22"/>
        <v>25</v>
      </c>
      <c r="P69" s="117">
        <f t="shared" si="23"/>
        <v>7</v>
      </c>
      <c r="Q69" s="118">
        <v>3</v>
      </c>
      <c r="R69" s="120">
        <v>4</v>
      </c>
      <c r="S69" s="10">
        <v>119</v>
      </c>
      <c r="T69" s="10">
        <v>40</v>
      </c>
      <c r="U69" s="12" t="s">
        <v>68</v>
      </c>
      <c r="V69" s="33"/>
    </row>
    <row r="70" spans="1:22" ht="15" customHeight="1">
      <c r="A70" s="23"/>
      <c r="B70" s="26" t="s">
        <v>69</v>
      </c>
      <c r="C70" s="117">
        <f t="shared" si="18"/>
        <v>112</v>
      </c>
      <c r="D70" s="118">
        <v>54</v>
      </c>
      <c r="E70" s="120">
        <v>58</v>
      </c>
      <c r="F70" s="117">
        <f t="shared" si="19"/>
        <v>117</v>
      </c>
      <c r="G70" s="118">
        <v>60</v>
      </c>
      <c r="H70" s="119">
        <v>57</v>
      </c>
      <c r="I70" s="117">
        <f t="shared" si="20"/>
        <v>0</v>
      </c>
      <c r="J70" s="118">
        <v>0</v>
      </c>
      <c r="K70" s="119">
        <v>0</v>
      </c>
      <c r="L70" s="117">
        <f t="shared" si="21"/>
        <v>0</v>
      </c>
      <c r="M70" s="118">
        <v>0</v>
      </c>
      <c r="N70" s="119">
        <v>0</v>
      </c>
      <c r="O70" s="36">
        <f t="shared" si="22"/>
        <v>-5</v>
      </c>
      <c r="P70" s="117">
        <f t="shared" si="23"/>
        <v>1</v>
      </c>
      <c r="Q70" s="118">
        <v>0</v>
      </c>
      <c r="R70" s="120">
        <v>1</v>
      </c>
      <c r="S70" s="10">
        <v>49</v>
      </c>
      <c r="T70" s="10">
        <v>25</v>
      </c>
      <c r="U70" s="12" t="s">
        <v>69</v>
      </c>
      <c r="V70" s="33"/>
    </row>
    <row r="71" spans="1:22" ht="15" customHeight="1">
      <c r="A71" s="23"/>
      <c r="B71" s="26" t="s">
        <v>70</v>
      </c>
      <c r="C71" s="117">
        <f t="shared" si="18"/>
        <v>194</v>
      </c>
      <c r="D71" s="118">
        <v>93</v>
      </c>
      <c r="E71" s="120">
        <v>101</v>
      </c>
      <c r="F71" s="117">
        <f t="shared" si="19"/>
        <v>220</v>
      </c>
      <c r="G71" s="118">
        <v>119</v>
      </c>
      <c r="H71" s="119">
        <v>101</v>
      </c>
      <c r="I71" s="117">
        <f t="shared" si="20"/>
        <v>0</v>
      </c>
      <c r="J71" s="118">
        <v>0</v>
      </c>
      <c r="K71" s="119">
        <v>0</v>
      </c>
      <c r="L71" s="117">
        <f t="shared" si="21"/>
        <v>0</v>
      </c>
      <c r="M71" s="118">
        <v>0</v>
      </c>
      <c r="N71" s="119">
        <v>0</v>
      </c>
      <c r="O71" s="36">
        <f t="shared" si="22"/>
        <v>-26</v>
      </c>
      <c r="P71" s="117">
        <f t="shared" si="23"/>
        <v>12</v>
      </c>
      <c r="Q71" s="118">
        <v>3</v>
      </c>
      <c r="R71" s="120">
        <v>9</v>
      </c>
      <c r="S71" s="10">
        <v>110</v>
      </c>
      <c r="T71" s="10">
        <v>55</v>
      </c>
      <c r="U71" s="12" t="s">
        <v>70</v>
      </c>
      <c r="V71" s="33"/>
    </row>
    <row r="72" spans="1:22" ht="15" customHeight="1">
      <c r="A72" s="23"/>
      <c r="B72" s="26" t="s">
        <v>71</v>
      </c>
      <c r="C72" s="117">
        <f t="shared" si="18"/>
        <v>227</v>
      </c>
      <c r="D72" s="118">
        <v>111</v>
      </c>
      <c r="E72" s="120">
        <v>116</v>
      </c>
      <c r="F72" s="117">
        <f t="shared" si="19"/>
        <v>232</v>
      </c>
      <c r="G72" s="118">
        <v>123</v>
      </c>
      <c r="H72" s="119">
        <v>109</v>
      </c>
      <c r="I72" s="117">
        <f t="shared" si="20"/>
        <v>2</v>
      </c>
      <c r="J72" s="118">
        <v>2</v>
      </c>
      <c r="K72" s="119">
        <v>0</v>
      </c>
      <c r="L72" s="117">
        <f t="shared" si="21"/>
        <v>0</v>
      </c>
      <c r="M72" s="118">
        <v>0</v>
      </c>
      <c r="N72" s="119">
        <v>0</v>
      </c>
      <c r="O72" s="36">
        <f t="shared" si="22"/>
        <v>-5</v>
      </c>
      <c r="P72" s="117">
        <f t="shared" si="23"/>
        <v>1</v>
      </c>
      <c r="Q72" s="118">
        <v>1</v>
      </c>
      <c r="R72" s="120">
        <v>0</v>
      </c>
      <c r="S72" s="10">
        <v>144</v>
      </c>
      <c r="T72" s="10">
        <v>55</v>
      </c>
      <c r="U72" s="12" t="s">
        <v>71</v>
      </c>
      <c r="V72" s="33"/>
    </row>
    <row r="73" spans="1:22" ht="15" customHeight="1">
      <c r="A73" s="23"/>
      <c r="B73" s="26" t="s">
        <v>72</v>
      </c>
      <c r="C73" s="117">
        <f t="shared" si="18"/>
        <v>301</v>
      </c>
      <c r="D73" s="118">
        <v>151</v>
      </c>
      <c r="E73" s="120">
        <v>150</v>
      </c>
      <c r="F73" s="117">
        <f t="shared" si="19"/>
        <v>183</v>
      </c>
      <c r="G73" s="118">
        <v>102</v>
      </c>
      <c r="H73" s="119">
        <v>81</v>
      </c>
      <c r="I73" s="117">
        <f t="shared" si="20"/>
        <v>2</v>
      </c>
      <c r="J73" s="118">
        <v>1</v>
      </c>
      <c r="K73" s="119">
        <v>1</v>
      </c>
      <c r="L73" s="117">
        <f t="shared" si="21"/>
        <v>0</v>
      </c>
      <c r="M73" s="118">
        <v>0</v>
      </c>
      <c r="N73" s="119">
        <v>0</v>
      </c>
      <c r="O73" s="36">
        <f t="shared" si="22"/>
        <v>118</v>
      </c>
      <c r="P73" s="117">
        <f t="shared" si="23"/>
        <v>4</v>
      </c>
      <c r="Q73" s="118">
        <v>3</v>
      </c>
      <c r="R73" s="120">
        <v>1</v>
      </c>
      <c r="S73" s="10">
        <v>170</v>
      </c>
      <c r="T73" s="10">
        <v>65</v>
      </c>
      <c r="U73" s="12" t="s">
        <v>72</v>
      </c>
      <c r="V73" s="33"/>
    </row>
    <row r="74" spans="1:22" ht="15" customHeight="1">
      <c r="A74" s="23"/>
      <c r="B74" s="26" t="s">
        <v>73</v>
      </c>
      <c r="C74" s="117">
        <f t="shared" si="18"/>
        <v>147</v>
      </c>
      <c r="D74" s="118">
        <v>81</v>
      </c>
      <c r="E74" s="120">
        <v>66</v>
      </c>
      <c r="F74" s="117">
        <f t="shared" si="19"/>
        <v>205</v>
      </c>
      <c r="G74" s="118">
        <v>107</v>
      </c>
      <c r="H74" s="119">
        <v>98</v>
      </c>
      <c r="I74" s="117">
        <f t="shared" si="20"/>
        <v>0</v>
      </c>
      <c r="J74" s="118">
        <v>0</v>
      </c>
      <c r="K74" s="119">
        <v>0</v>
      </c>
      <c r="L74" s="117">
        <f t="shared" si="21"/>
        <v>0</v>
      </c>
      <c r="M74" s="118">
        <v>0</v>
      </c>
      <c r="N74" s="119">
        <v>0</v>
      </c>
      <c r="O74" s="36">
        <f t="shared" si="22"/>
        <v>-58</v>
      </c>
      <c r="P74" s="117">
        <f t="shared" si="23"/>
        <v>2</v>
      </c>
      <c r="Q74" s="118">
        <v>1</v>
      </c>
      <c r="R74" s="120">
        <v>1</v>
      </c>
      <c r="S74" s="10">
        <v>91</v>
      </c>
      <c r="T74" s="10">
        <v>35</v>
      </c>
      <c r="U74" s="12" t="s">
        <v>73</v>
      </c>
      <c r="V74" s="33"/>
    </row>
    <row r="75" spans="1:22" ht="15" customHeight="1">
      <c r="A75" s="23"/>
      <c r="B75" s="26" t="s">
        <v>74</v>
      </c>
      <c r="C75" s="117">
        <f t="shared" si="18"/>
        <v>41</v>
      </c>
      <c r="D75" s="118">
        <v>25</v>
      </c>
      <c r="E75" s="120">
        <v>16</v>
      </c>
      <c r="F75" s="117">
        <f t="shared" si="19"/>
        <v>72</v>
      </c>
      <c r="G75" s="118">
        <v>35</v>
      </c>
      <c r="H75" s="119">
        <v>37</v>
      </c>
      <c r="I75" s="117">
        <f t="shared" si="20"/>
        <v>0</v>
      </c>
      <c r="J75" s="118">
        <v>0</v>
      </c>
      <c r="K75" s="119">
        <v>0</v>
      </c>
      <c r="L75" s="117">
        <f t="shared" si="21"/>
        <v>0</v>
      </c>
      <c r="M75" s="118">
        <v>0</v>
      </c>
      <c r="N75" s="119">
        <v>0</v>
      </c>
      <c r="O75" s="36">
        <f t="shared" si="22"/>
        <v>-31</v>
      </c>
      <c r="P75" s="117">
        <f t="shared" si="23"/>
        <v>1</v>
      </c>
      <c r="Q75" s="118">
        <v>1</v>
      </c>
      <c r="R75" s="120">
        <v>0</v>
      </c>
      <c r="S75" s="10">
        <v>25</v>
      </c>
      <c r="T75" s="10">
        <v>10</v>
      </c>
      <c r="U75" s="12" t="s">
        <v>74</v>
      </c>
      <c r="V75" s="33"/>
    </row>
    <row r="76" spans="1:22" ht="15" customHeight="1">
      <c r="A76" s="23"/>
      <c r="B76" s="26" t="s">
        <v>75</v>
      </c>
      <c r="C76" s="117">
        <f t="shared" si="18"/>
        <v>23</v>
      </c>
      <c r="D76" s="118">
        <v>12</v>
      </c>
      <c r="E76" s="120">
        <v>11</v>
      </c>
      <c r="F76" s="117">
        <f t="shared" si="19"/>
        <v>70</v>
      </c>
      <c r="G76" s="118">
        <v>42</v>
      </c>
      <c r="H76" s="119">
        <v>28</v>
      </c>
      <c r="I76" s="117">
        <f t="shared" si="20"/>
        <v>0</v>
      </c>
      <c r="J76" s="118">
        <v>0</v>
      </c>
      <c r="K76" s="119">
        <v>0</v>
      </c>
      <c r="L76" s="117">
        <f t="shared" si="21"/>
        <v>0</v>
      </c>
      <c r="M76" s="118">
        <v>0</v>
      </c>
      <c r="N76" s="119">
        <v>0</v>
      </c>
      <c r="O76" s="36">
        <f t="shared" si="22"/>
        <v>-47</v>
      </c>
      <c r="P76" s="117">
        <f t="shared" si="23"/>
        <v>1</v>
      </c>
      <c r="Q76" s="118">
        <v>1</v>
      </c>
      <c r="R76" s="120">
        <v>0</v>
      </c>
      <c r="S76" s="10">
        <v>18</v>
      </c>
      <c r="T76" s="10">
        <v>10</v>
      </c>
      <c r="U76" s="12" t="s">
        <v>75</v>
      </c>
      <c r="V76" s="33"/>
    </row>
    <row r="77" spans="1:22" ht="15" customHeight="1">
      <c r="A77" s="23"/>
      <c r="B77" s="26" t="s">
        <v>76</v>
      </c>
      <c r="C77" s="110">
        <f t="shared" si="18"/>
        <v>12</v>
      </c>
      <c r="D77" s="118">
        <v>4</v>
      </c>
      <c r="E77" s="120">
        <v>8</v>
      </c>
      <c r="F77" s="110">
        <f t="shared" si="19"/>
        <v>39</v>
      </c>
      <c r="G77" s="111">
        <v>17</v>
      </c>
      <c r="H77" s="113">
        <v>22</v>
      </c>
      <c r="I77" s="110">
        <f t="shared" si="20"/>
        <v>0</v>
      </c>
      <c r="J77" s="118">
        <v>0</v>
      </c>
      <c r="K77" s="119">
        <v>0</v>
      </c>
      <c r="L77" s="110">
        <f t="shared" si="21"/>
        <v>0</v>
      </c>
      <c r="M77" s="111">
        <v>0</v>
      </c>
      <c r="N77" s="113">
        <v>0</v>
      </c>
      <c r="O77" s="39">
        <f t="shared" si="22"/>
        <v>-27</v>
      </c>
      <c r="P77" s="110">
        <f t="shared" si="23"/>
        <v>1</v>
      </c>
      <c r="Q77" s="118">
        <v>1</v>
      </c>
      <c r="R77" s="120">
        <v>0</v>
      </c>
      <c r="S77" s="17">
        <v>11</v>
      </c>
      <c r="T77" s="10">
        <v>3</v>
      </c>
      <c r="U77" s="15" t="s">
        <v>76</v>
      </c>
      <c r="V77" s="34"/>
    </row>
    <row r="78" spans="1:22" ht="15" customHeight="1">
      <c r="A78" s="172" t="s">
        <v>77</v>
      </c>
      <c r="B78" s="173"/>
      <c r="C78" s="114">
        <f t="shared" si="18"/>
        <v>4254</v>
      </c>
      <c r="D78" s="115">
        <f>SUM(D79:D91)</f>
        <v>2206</v>
      </c>
      <c r="E78" s="116">
        <f>SUM(E79:E91)</f>
        <v>2048</v>
      </c>
      <c r="F78" s="114">
        <f t="shared" si="19"/>
        <v>3084</v>
      </c>
      <c r="G78" s="115">
        <f>SUM(G79:G91)</f>
        <v>1680</v>
      </c>
      <c r="H78" s="116">
        <f>SUM(H79:H91)</f>
        <v>1404</v>
      </c>
      <c r="I78" s="114">
        <f t="shared" si="20"/>
        <v>8</v>
      </c>
      <c r="J78" s="115">
        <f>SUM(J79:J91)</f>
        <v>5</v>
      </c>
      <c r="K78" s="116">
        <f>SUM(K79:K91)</f>
        <v>3</v>
      </c>
      <c r="L78" s="114">
        <f t="shared" si="21"/>
        <v>3</v>
      </c>
      <c r="M78" s="115">
        <f>SUM(M79:M91)</f>
        <v>2</v>
      </c>
      <c r="N78" s="116">
        <f>SUM(N79:N91)</f>
        <v>1</v>
      </c>
      <c r="O78" s="38">
        <f t="shared" si="22"/>
        <v>1170</v>
      </c>
      <c r="P78" s="114">
        <f t="shared" si="23"/>
        <v>102</v>
      </c>
      <c r="Q78" s="115">
        <f>SUM(Q79:Q91)</f>
        <v>54</v>
      </c>
      <c r="R78" s="116">
        <f>SUM(R79:R91)</f>
        <v>48</v>
      </c>
      <c r="S78" s="11">
        <f>SUM(S79:S91)</f>
        <v>2631</v>
      </c>
      <c r="T78" s="11">
        <f>SUM(T79:T91)</f>
        <v>773</v>
      </c>
      <c r="U78" s="172" t="s">
        <v>77</v>
      </c>
      <c r="V78" s="173"/>
    </row>
    <row r="79" spans="1:22" ht="15" customHeight="1">
      <c r="A79" s="23"/>
      <c r="B79" s="26" t="s">
        <v>78</v>
      </c>
      <c r="C79" s="117">
        <f t="shared" si="18"/>
        <v>818</v>
      </c>
      <c r="D79" s="118">
        <v>417</v>
      </c>
      <c r="E79" s="119">
        <v>401</v>
      </c>
      <c r="F79" s="117">
        <f t="shared" si="19"/>
        <v>581</v>
      </c>
      <c r="G79" s="118">
        <v>328</v>
      </c>
      <c r="H79" s="119">
        <v>253</v>
      </c>
      <c r="I79" s="117">
        <f t="shared" si="20"/>
        <v>3</v>
      </c>
      <c r="J79" s="118">
        <v>2</v>
      </c>
      <c r="K79" s="119">
        <v>1</v>
      </c>
      <c r="L79" s="117">
        <f t="shared" si="21"/>
        <v>2</v>
      </c>
      <c r="M79" s="118">
        <v>2</v>
      </c>
      <c r="N79" s="119">
        <v>0</v>
      </c>
      <c r="O79" s="36">
        <f t="shared" si="22"/>
        <v>237</v>
      </c>
      <c r="P79" s="117">
        <f t="shared" si="23"/>
        <v>19</v>
      </c>
      <c r="Q79" s="118">
        <v>13</v>
      </c>
      <c r="R79" s="119">
        <v>6</v>
      </c>
      <c r="S79" s="10">
        <v>560</v>
      </c>
      <c r="T79" s="10">
        <v>146</v>
      </c>
      <c r="U79" s="12" t="s">
        <v>78</v>
      </c>
      <c r="V79" s="33"/>
    </row>
    <row r="80" spans="1:22" ht="15" customHeight="1">
      <c r="A80" s="23"/>
      <c r="B80" s="26" t="s">
        <v>79</v>
      </c>
      <c r="C80" s="117">
        <f t="shared" si="18"/>
        <v>797</v>
      </c>
      <c r="D80" s="118">
        <v>432</v>
      </c>
      <c r="E80" s="119">
        <v>365</v>
      </c>
      <c r="F80" s="117">
        <f t="shared" si="19"/>
        <v>572</v>
      </c>
      <c r="G80" s="118">
        <v>319</v>
      </c>
      <c r="H80" s="119">
        <v>253</v>
      </c>
      <c r="I80" s="117">
        <f t="shared" si="20"/>
        <v>2</v>
      </c>
      <c r="J80" s="118">
        <v>2</v>
      </c>
      <c r="K80" s="119">
        <v>0</v>
      </c>
      <c r="L80" s="117">
        <f t="shared" si="21"/>
        <v>0</v>
      </c>
      <c r="M80" s="118">
        <v>0</v>
      </c>
      <c r="N80" s="119">
        <v>0</v>
      </c>
      <c r="O80" s="36">
        <f t="shared" si="22"/>
        <v>225</v>
      </c>
      <c r="P80" s="117">
        <f t="shared" si="23"/>
        <v>15</v>
      </c>
      <c r="Q80" s="118">
        <v>4</v>
      </c>
      <c r="R80" s="119">
        <v>11</v>
      </c>
      <c r="S80" s="10">
        <v>482</v>
      </c>
      <c r="T80" s="10">
        <v>134</v>
      </c>
      <c r="U80" s="12" t="s">
        <v>79</v>
      </c>
      <c r="V80" s="33"/>
    </row>
    <row r="81" spans="1:22" ht="15" customHeight="1">
      <c r="A81" s="23"/>
      <c r="B81" s="26" t="s">
        <v>80</v>
      </c>
      <c r="C81" s="117">
        <f t="shared" si="18"/>
        <v>725</v>
      </c>
      <c r="D81" s="118">
        <v>367</v>
      </c>
      <c r="E81" s="119">
        <v>358</v>
      </c>
      <c r="F81" s="117">
        <f t="shared" si="19"/>
        <v>393</v>
      </c>
      <c r="G81" s="118">
        <v>202</v>
      </c>
      <c r="H81" s="119">
        <v>191</v>
      </c>
      <c r="I81" s="117">
        <f t="shared" si="20"/>
        <v>0</v>
      </c>
      <c r="J81" s="118">
        <v>0</v>
      </c>
      <c r="K81" s="119">
        <v>0</v>
      </c>
      <c r="L81" s="117">
        <f t="shared" si="21"/>
        <v>0</v>
      </c>
      <c r="M81" s="118">
        <v>0</v>
      </c>
      <c r="N81" s="119">
        <v>0</v>
      </c>
      <c r="O81" s="36">
        <f t="shared" si="22"/>
        <v>332</v>
      </c>
      <c r="P81" s="117">
        <f t="shared" si="23"/>
        <v>19</v>
      </c>
      <c r="Q81" s="118">
        <v>10</v>
      </c>
      <c r="R81" s="119">
        <v>9</v>
      </c>
      <c r="S81" s="10">
        <v>443</v>
      </c>
      <c r="T81" s="10">
        <v>134</v>
      </c>
      <c r="U81" s="12" t="s">
        <v>80</v>
      </c>
      <c r="V81" s="33"/>
    </row>
    <row r="82" spans="1:22" ht="15" customHeight="1">
      <c r="A82" s="23"/>
      <c r="B82" s="26" t="s">
        <v>81</v>
      </c>
      <c r="C82" s="117">
        <f t="shared" si="18"/>
        <v>116</v>
      </c>
      <c r="D82" s="118">
        <v>62</v>
      </c>
      <c r="E82" s="119">
        <v>54</v>
      </c>
      <c r="F82" s="117">
        <f t="shared" si="19"/>
        <v>114</v>
      </c>
      <c r="G82" s="118">
        <v>66</v>
      </c>
      <c r="H82" s="119">
        <v>48</v>
      </c>
      <c r="I82" s="117">
        <f t="shared" si="20"/>
        <v>1</v>
      </c>
      <c r="J82" s="118">
        <v>0</v>
      </c>
      <c r="K82" s="119">
        <v>1</v>
      </c>
      <c r="L82" s="117">
        <f t="shared" si="21"/>
        <v>1</v>
      </c>
      <c r="M82" s="118">
        <v>0</v>
      </c>
      <c r="N82" s="119">
        <v>1</v>
      </c>
      <c r="O82" s="36">
        <f t="shared" si="22"/>
        <v>2</v>
      </c>
      <c r="P82" s="117">
        <f t="shared" si="23"/>
        <v>3</v>
      </c>
      <c r="Q82" s="118">
        <v>2</v>
      </c>
      <c r="R82" s="119">
        <v>1</v>
      </c>
      <c r="S82" s="10">
        <v>72</v>
      </c>
      <c r="T82" s="10">
        <v>16</v>
      </c>
      <c r="U82" s="12" t="s">
        <v>81</v>
      </c>
      <c r="V82" s="33"/>
    </row>
    <row r="83" spans="1:22" ht="15" customHeight="1">
      <c r="A83" s="23"/>
      <c r="B83" s="26" t="s">
        <v>82</v>
      </c>
      <c r="C83" s="117">
        <f t="shared" si="18"/>
        <v>268</v>
      </c>
      <c r="D83" s="118">
        <v>130</v>
      </c>
      <c r="E83" s="119">
        <v>138</v>
      </c>
      <c r="F83" s="117">
        <f t="shared" si="19"/>
        <v>204</v>
      </c>
      <c r="G83" s="118">
        <v>109</v>
      </c>
      <c r="H83" s="119">
        <v>95</v>
      </c>
      <c r="I83" s="117">
        <f t="shared" si="20"/>
        <v>0</v>
      </c>
      <c r="J83" s="118">
        <v>0</v>
      </c>
      <c r="K83" s="119">
        <v>0</v>
      </c>
      <c r="L83" s="117">
        <f t="shared" si="21"/>
        <v>0</v>
      </c>
      <c r="M83" s="118">
        <v>0</v>
      </c>
      <c r="N83" s="119">
        <v>0</v>
      </c>
      <c r="O83" s="36">
        <f t="shared" si="22"/>
        <v>64</v>
      </c>
      <c r="P83" s="117">
        <f t="shared" si="23"/>
        <v>1</v>
      </c>
      <c r="Q83" s="118">
        <v>0</v>
      </c>
      <c r="R83" s="119">
        <v>1</v>
      </c>
      <c r="S83" s="10">
        <v>166</v>
      </c>
      <c r="T83" s="10">
        <v>54</v>
      </c>
      <c r="U83" s="12" t="s">
        <v>82</v>
      </c>
      <c r="V83" s="33"/>
    </row>
    <row r="84" spans="1:22" ht="15" customHeight="1">
      <c r="A84" s="23"/>
      <c r="B84" s="26" t="s">
        <v>83</v>
      </c>
      <c r="C84" s="117">
        <f t="shared" si="18"/>
        <v>104</v>
      </c>
      <c r="D84" s="118">
        <v>45</v>
      </c>
      <c r="E84" s="119">
        <v>59</v>
      </c>
      <c r="F84" s="117">
        <f t="shared" si="19"/>
        <v>118</v>
      </c>
      <c r="G84" s="118">
        <v>60</v>
      </c>
      <c r="H84" s="119">
        <v>58</v>
      </c>
      <c r="I84" s="117">
        <f t="shared" si="20"/>
        <v>0</v>
      </c>
      <c r="J84" s="118">
        <v>0</v>
      </c>
      <c r="K84" s="119">
        <v>0</v>
      </c>
      <c r="L84" s="117">
        <f t="shared" si="21"/>
        <v>0</v>
      </c>
      <c r="M84" s="118">
        <v>0</v>
      </c>
      <c r="N84" s="119">
        <v>0</v>
      </c>
      <c r="O84" s="36">
        <f t="shared" si="22"/>
        <v>-14</v>
      </c>
      <c r="P84" s="117">
        <f t="shared" si="23"/>
        <v>5</v>
      </c>
      <c r="Q84" s="118">
        <v>2</v>
      </c>
      <c r="R84" s="119">
        <v>3</v>
      </c>
      <c r="S84" s="10">
        <v>72</v>
      </c>
      <c r="T84" s="10">
        <v>15</v>
      </c>
      <c r="U84" s="12" t="s">
        <v>83</v>
      </c>
      <c r="V84" s="33"/>
    </row>
    <row r="85" spans="1:22" ht="15" customHeight="1">
      <c r="A85" s="23"/>
      <c r="B85" s="26" t="s">
        <v>84</v>
      </c>
      <c r="C85" s="117">
        <f t="shared" si="18"/>
        <v>304</v>
      </c>
      <c r="D85" s="118">
        <v>167</v>
      </c>
      <c r="E85" s="119">
        <v>137</v>
      </c>
      <c r="F85" s="117">
        <f t="shared" si="19"/>
        <v>196</v>
      </c>
      <c r="G85" s="118">
        <v>100</v>
      </c>
      <c r="H85" s="119">
        <v>96</v>
      </c>
      <c r="I85" s="117">
        <f t="shared" si="20"/>
        <v>0</v>
      </c>
      <c r="J85" s="118">
        <v>0</v>
      </c>
      <c r="K85" s="119">
        <v>0</v>
      </c>
      <c r="L85" s="117">
        <f t="shared" si="21"/>
        <v>0</v>
      </c>
      <c r="M85" s="118">
        <v>0</v>
      </c>
      <c r="N85" s="119">
        <v>0</v>
      </c>
      <c r="O85" s="36">
        <f t="shared" si="22"/>
        <v>108</v>
      </c>
      <c r="P85" s="117">
        <f t="shared" si="23"/>
        <v>7</v>
      </c>
      <c r="Q85" s="118">
        <v>4</v>
      </c>
      <c r="R85" s="119">
        <v>3</v>
      </c>
      <c r="S85" s="10">
        <v>172</v>
      </c>
      <c r="T85" s="10">
        <v>57</v>
      </c>
      <c r="U85" s="12" t="s">
        <v>84</v>
      </c>
      <c r="V85" s="33"/>
    </row>
    <row r="86" spans="1:22" ht="15" customHeight="1">
      <c r="A86" s="23"/>
      <c r="B86" s="26" t="s">
        <v>85</v>
      </c>
      <c r="C86" s="117">
        <f t="shared" si="18"/>
        <v>165</v>
      </c>
      <c r="D86" s="118">
        <v>82</v>
      </c>
      <c r="E86" s="119">
        <v>83</v>
      </c>
      <c r="F86" s="117">
        <f t="shared" si="19"/>
        <v>163</v>
      </c>
      <c r="G86" s="118">
        <v>86</v>
      </c>
      <c r="H86" s="119">
        <v>77</v>
      </c>
      <c r="I86" s="117">
        <f t="shared" si="20"/>
        <v>0</v>
      </c>
      <c r="J86" s="118">
        <v>0</v>
      </c>
      <c r="K86" s="119">
        <v>0</v>
      </c>
      <c r="L86" s="117">
        <f t="shared" si="21"/>
        <v>0</v>
      </c>
      <c r="M86" s="118">
        <v>0</v>
      </c>
      <c r="N86" s="119">
        <v>0</v>
      </c>
      <c r="O86" s="36">
        <f t="shared" si="22"/>
        <v>2</v>
      </c>
      <c r="P86" s="117">
        <f t="shared" si="23"/>
        <v>4</v>
      </c>
      <c r="Q86" s="118">
        <v>3</v>
      </c>
      <c r="R86" s="119">
        <v>1</v>
      </c>
      <c r="S86" s="10">
        <v>109</v>
      </c>
      <c r="T86" s="10">
        <v>38</v>
      </c>
      <c r="U86" s="12" t="s">
        <v>85</v>
      </c>
      <c r="V86" s="33"/>
    </row>
    <row r="87" spans="1:22" ht="15" customHeight="1">
      <c r="A87" s="23"/>
      <c r="B87" s="26" t="s">
        <v>86</v>
      </c>
      <c r="C87" s="117">
        <f t="shared" si="18"/>
        <v>139</v>
      </c>
      <c r="D87" s="118">
        <v>74</v>
      </c>
      <c r="E87" s="119">
        <v>65</v>
      </c>
      <c r="F87" s="117">
        <f t="shared" si="19"/>
        <v>163</v>
      </c>
      <c r="G87" s="118">
        <v>88</v>
      </c>
      <c r="H87" s="119">
        <v>75</v>
      </c>
      <c r="I87" s="117">
        <f t="shared" si="20"/>
        <v>0</v>
      </c>
      <c r="J87" s="118">
        <v>0</v>
      </c>
      <c r="K87" s="119">
        <v>0</v>
      </c>
      <c r="L87" s="117">
        <f t="shared" si="21"/>
        <v>0</v>
      </c>
      <c r="M87" s="118">
        <v>0</v>
      </c>
      <c r="N87" s="119">
        <v>0</v>
      </c>
      <c r="O87" s="36">
        <f t="shared" si="22"/>
        <v>-24</v>
      </c>
      <c r="P87" s="117">
        <f t="shared" si="23"/>
        <v>6</v>
      </c>
      <c r="Q87" s="118">
        <v>3</v>
      </c>
      <c r="R87" s="119">
        <v>3</v>
      </c>
      <c r="S87" s="10">
        <v>84</v>
      </c>
      <c r="T87" s="10">
        <v>17</v>
      </c>
      <c r="U87" s="12" t="s">
        <v>86</v>
      </c>
      <c r="V87" s="33"/>
    </row>
    <row r="88" spans="1:22" ht="15" customHeight="1">
      <c r="A88" s="23"/>
      <c r="B88" s="26" t="s">
        <v>87</v>
      </c>
      <c r="C88" s="117">
        <f t="shared" si="18"/>
        <v>153</v>
      </c>
      <c r="D88" s="118">
        <v>79</v>
      </c>
      <c r="E88" s="119">
        <v>74</v>
      </c>
      <c r="F88" s="117">
        <f t="shared" si="19"/>
        <v>111</v>
      </c>
      <c r="G88" s="118">
        <v>62</v>
      </c>
      <c r="H88" s="119">
        <v>49</v>
      </c>
      <c r="I88" s="117">
        <f t="shared" si="20"/>
        <v>1</v>
      </c>
      <c r="J88" s="118">
        <v>1</v>
      </c>
      <c r="K88" s="119">
        <v>0</v>
      </c>
      <c r="L88" s="117">
        <f t="shared" si="21"/>
        <v>0</v>
      </c>
      <c r="M88" s="118">
        <v>0</v>
      </c>
      <c r="N88" s="119">
        <v>0</v>
      </c>
      <c r="O88" s="36">
        <f t="shared" si="22"/>
        <v>42</v>
      </c>
      <c r="P88" s="117">
        <f t="shared" si="23"/>
        <v>4</v>
      </c>
      <c r="Q88" s="118">
        <v>2</v>
      </c>
      <c r="R88" s="119">
        <v>2</v>
      </c>
      <c r="S88" s="10">
        <v>82</v>
      </c>
      <c r="T88" s="10">
        <v>36</v>
      </c>
      <c r="U88" s="12" t="s">
        <v>87</v>
      </c>
      <c r="V88" s="33"/>
    </row>
    <row r="89" spans="1:22" ht="15" customHeight="1">
      <c r="A89" s="23"/>
      <c r="B89" s="26" t="s">
        <v>88</v>
      </c>
      <c r="C89" s="117">
        <f t="shared" si="18"/>
        <v>169</v>
      </c>
      <c r="D89" s="118">
        <v>93</v>
      </c>
      <c r="E89" s="119">
        <v>76</v>
      </c>
      <c r="F89" s="117">
        <f t="shared" si="19"/>
        <v>160</v>
      </c>
      <c r="G89" s="118">
        <v>91</v>
      </c>
      <c r="H89" s="119">
        <v>69</v>
      </c>
      <c r="I89" s="117">
        <f t="shared" si="20"/>
        <v>0</v>
      </c>
      <c r="J89" s="118">
        <v>0</v>
      </c>
      <c r="K89" s="119">
        <v>0</v>
      </c>
      <c r="L89" s="117">
        <f t="shared" si="21"/>
        <v>0</v>
      </c>
      <c r="M89" s="118">
        <v>0</v>
      </c>
      <c r="N89" s="119">
        <v>0</v>
      </c>
      <c r="O89" s="36">
        <f t="shared" si="22"/>
        <v>9</v>
      </c>
      <c r="P89" s="117">
        <f t="shared" si="23"/>
        <v>5</v>
      </c>
      <c r="Q89" s="118">
        <v>4</v>
      </c>
      <c r="R89" s="119">
        <v>1</v>
      </c>
      <c r="S89" s="10">
        <v>104</v>
      </c>
      <c r="T89" s="10">
        <v>29</v>
      </c>
      <c r="U89" s="12" t="s">
        <v>88</v>
      </c>
      <c r="V89" s="33"/>
    </row>
    <row r="90" spans="1:22" ht="15" customHeight="1">
      <c r="A90" s="23"/>
      <c r="B90" s="26" t="s">
        <v>89</v>
      </c>
      <c r="C90" s="117">
        <f t="shared" si="18"/>
        <v>183</v>
      </c>
      <c r="D90" s="118">
        <v>97</v>
      </c>
      <c r="E90" s="119">
        <v>86</v>
      </c>
      <c r="F90" s="117">
        <f t="shared" si="19"/>
        <v>128</v>
      </c>
      <c r="G90" s="118">
        <v>63</v>
      </c>
      <c r="H90" s="119">
        <v>65</v>
      </c>
      <c r="I90" s="117">
        <f t="shared" si="20"/>
        <v>0</v>
      </c>
      <c r="J90" s="118">
        <v>0</v>
      </c>
      <c r="K90" s="119">
        <v>0</v>
      </c>
      <c r="L90" s="117">
        <f t="shared" si="21"/>
        <v>0</v>
      </c>
      <c r="M90" s="118">
        <v>0</v>
      </c>
      <c r="N90" s="119">
        <v>0</v>
      </c>
      <c r="O90" s="36">
        <f t="shared" si="22"/>
        <v>55</v>
      </c>
      <c r="P90" s="117">
        <f t="shared" si="23"/>
        <v>6</v>
      </c>
      <c r="Q90" s="118">
        <v>3</v>
      </c>
      <c r="R90" s="119">
        <v>3</v>
      </c>
      <c r="S90" s="10">
        <v>103</v>
      </c>
      <c r="T90" s="10">
        <v>36</v>
      </c>
      <c r="U90" s="12" t="s">
        <v>89</v>
      </c>
      <c r="V90" s="33"/>
    </row>
    <row r="91" spans="1:22" ht="15" customHeight="1">
      <c r="A91" s="24"/>
      <c r="B91" s="22" t="s">
        <v>90</v>
      </c>
      <c r="C91" s="110">
        <f t="shared" si="18"/>
        <v>313</v>
      </c>
      <c r="D91" s="111">
        <v>161</v>
      </c>
      <c r="E91" s="113">
        <v>152</v>
      </c>
      <c r="F91" s="110">
        <f t="shared" si="19"/>
        <v>181</v>
      </c>
      <c r="G91" s="111">
        <v>106</v>
      </c>
      <c r="H91" s="113">
        <v>75</v>
      </c>
      <c r="I91" s="110">
        <f t="shared" si="20"/>
        <v>1</v>
      </c>
      <c r="J91" s="111">
        <v>0</v>
      </c>
      <c r="K91" s="113">
        <v>1</v>
      </c>
      <c r="L91" s="110">
        <f t="shared" si="21"/>
        <v>0</v>
      </c>
      <c r="M91" s="111">
        <v>0</v>
      </c>
      <c r="N91" s="113">
        <v>0</v>
      </c>
      <c r="O91" s="39">
        <f t="shared" si="22"/>
        <v>132</v>
      </c>
      <c r="P91" s="110">
        <f t="shared" si="23"/>
        <v>8</v>
      </c>
      <c r="Q91" s="111">
        <v>4</v>
      </c>
      <c r="R91" s="113">
        <v>4</v>
      </c>
      <c r="S91" s="17">
        <v>182</v>
      </c>
      <c r="T91" s="17">
        <v>61</v>
      </c>
      <c r="U91" s="15" t="s">
        <v>90</v>
      </c>
      <c r="V91" s="34"/>
    </row>
    <row r="92" spans="1:22" ht="15" customHeight="1">
      <c r="A92" s="174" t="s">
        <v>91</v>
      </c>
      <c r="B92" s="175"/>
      <c r="C92" s="117">
        <f t="shared" si="18"/>
        <v>274</v>
      </c>
      <c r="D92" s="118">
        <f>SUM(D93:D98)</f>
        <v>155</v>
      </c>
      <c r="E92" s="120">
        <f>SUM(E93:E98)</f>
        <v>119</v>
      </c>
      <c r="F92" s="117">
        <f t="shared" si="19"/>
        <v>550</v>
      </c>
      <c r="G92" s="118">
        <f>SUM(G93:G98)</f>
        <v>295</v>
      </c>
      <c r="H92" s="120">
        <f>SUM(H93:H98)</f>
        <v>255</v>
      </c>
      <c r="I92" s="117">
        <f t="shared" si="20"/>
        <v>0</v>
      </c>
      <c r="J92" s="118">
        <f>SUM(J93:J98)</f>
        <v>0</v>
      </c>
      <c r="K92" s="119">
        <f>SUM(K93:K98)</f>
        <v>0</v>
      </c>
      <c r="L92" s="117">
        <f t="shared" si="21"/>
        <v>0</v>
      </c>
      <c r="M92" s="118">
        <f>SUM(M93:M98)</f>
        <v>0</v>
      </c>
      <c r="N92" s="119">
        <f>SUM(N93:N98)</f>
        <v>0</v>
      </c>
      <c r="O92" s="38">
        <f t="shared" si="22"/>
        <v>-276</v>
      </c>
      <c r="P92" s="117">
        <f t="shared" si="23"/>
        <v>16</v>
      </c>
      <c r="Q92" s="118">
        <f>SUM(Q93:Q98)</f>
        <v>8</v>
      </c>
      <c r="R92" s="120">
        <f>SUM(R93:R98)</f>
        <v>8</v>
      </c>
      <c r="S92" s="14">
        <f>SUM(S93:S98)</f>
        <v>166</v>
      </c>
      <c r="T92" s="10">
        <f>SUM(T93:T98)</f>
        <v>65</v>
      </c>
      <c r="U92" s="172" t="s">
        <v>91</v>
      </c>
      <c r="V92" s="173"/>
    </row>
    <row r="93" spans="1:22" ht="15" customHeight="1">
      <c r="A93" s="23"/>
      <c r="B93" s="20" t="s">
        <v>92</v>
      </c>
      <c r="C93" s="117">
        <f t="shared" si="18"/>
        <v>109</v>
      </c>
      <c r="D93" s="118">
        <v>60</v>
      </c>
      <c r="E93" s="120">
        <v>49</v>
      </c>
      <c r="F93" s="117">
        <f t="shared" si="19"/>
        <v>231</v>
      </c>
      <c r="G93" s="118">
        <v>124</v>
      </c>
      <c r="H93" s="120">
        <v>107</v>
      </c>
      <c r="I93" s="117">
        <f t="shared" si="20"/>
        <v>0</v>
      </c>
      <c r="J93" s="118">
        <v>0</v>
      </c>
      <c r="K93" s="119">
        <v>0</v>
      </c>
      <c r="L93" s="117">
        <f t="shared" si="21"/>
        <v>0</v>
      </c>
      <c r="M93" s="118">
        <v>0</v>
      </c>
      <c r="N93" s="119">
        <v>0</v>
      </c>
      <c r="O93" s="36">
        <f t="shared" si="22"/>
        <v>-122</v>
      </c>
      <c r="P93" s="117">
        <f t="shared" si="23"/>
        <v>8</v>
      </c>
      <c r="Q93" s="118">
        <v>3</v>
      </c>
      <c r="R93" s="120">
        <v>5</v>
      </c>
      <c r="S93" s="14">
        <v>73</v>
      </c>
      <c r="T93" s="10">
        <v>31</v>
      </c>
      <c r="U93" s="12" t="s">
        <v>92</v>
      </c>
      <c r="V93" s="33"/>
    </row>
    <row r="94" spans="1:22" ht="15" customHeight="1">
      <c r="A94" s="23"/>
      <c r="B94" s="20" t="s">
        <v>93</v>
      </c>
      <c r="C94" s="117">
        <f t="shared" si="18"/>
        <v>30</v>
      </c>
      <c r="D94" s="118">
        <v>11</v>
      </c>
      <c r="E94" s="120">
        <v>19</v>
      </c>
      <c r="F94" s="117">
        <f t="shared" si="19"/>
        <v>81</v>
      </c>
      <c r="G94" s="118">
        <v>39</v>
      </c>
      <c r="H94" s="120">
        <v>42</v>
      </c>
      <c r="I94" s="117">
        <f t="shared" si="20"/>
        <v>0</v>
      </c>
      <c r="J94" s="118">
        <v>0</v>
      </c>
      <c r="K94" s="119">
        <v>0</v>
      </c>
      <c r="L94" s="117">
        <f t="shared" si="21"/>
        <v>0</v>
      </c>
      <c r="M94" s="118">
        <v>0</v>
      </c>
      <c r="N94" s="119">
        <v>0</v>
      </c>
      <c r="O94" s="36">
        <f t="shared" si="22"/>
        <v>-51</v>
      </c>
      <c r="P94" s="117">
        <f t="shared" si="23"/>
        <v>1</v>
      </c>
      <c r="Q94" s="118">
        <v>1</v>
      </c>
      <c r="R94" s="120">
        <v>0</v>
      </c>
      <c r="S94" s="14">
        <v>20</v>
      </c>
      <c r="T94" s="10">
        <v>9</v>
      </c>
      <c r="U94" s="12" t="s">
        <v>93</v>
      </c>
      <c r="V94" s="33"/>
    </row>
    <row r="95" spans="1:22" ht="15" customHeight="1">
      <c r="A95" s="23"/>
      <c r="B95" s="20" t="s">
        <v>94</v>
      </c>
      <c r="C95" s="117">
        <f t="shared" si="18"/>
        <v>90</v>
      </c>
      <c r="D95" s="118">
        <v>60</v>
      </c>
      <c r="E95" s="120">
        <v>30</v>
      </c>
      <c r="F95" s="117">
        <f t="shared" si="19"/>
        <v>107</v>
      </c>
      <c r="G95" s="118">
        <v>52</v>
      </c>
      <c r="H95" s="120">
        <v>55</v>
      </c>
      <c r="I95" s="117">
        <f t="shared" si="20"/>
        <v>0</v>
      </c>
      <c r="J95" s="118">
        <v>0</v>
      </c>
      <c r="K95" s="119">
        <v>0</v>
      </c>
      <c r="L95" s="117">
        <f t="shared" si="21"/>
        <v>0</v>
      </c>
      <c r="M95" s="118">
        <v>0</v>
      </c>
      <c r="N95" s="119">
        <v>0</v>
      </c>
      <c r="O95" s="36">
        <f t="shared" si="22"/>
        <v>-17</v>
      </c>
      <c r="P95" s="117">
        <f t="shared" si="23"/>
        <v>2</v>
      </c>
      <c r="Q95" s="118">
        <v>2</v>
      </c>
      <c r="R95" s="120">
        <v>0</v>
      </c>
      <c r="S95" s="14">
        <v>42</v>
      </c>
      <c r="T95" s="10">
        <v>20</v>
      </c>
      <c r="U95" s="12" t="s">
        <v>94</v>
      </c>
      <c r="V95" s="33"/>
    </row>
    <row r="96" spans="1:22" ht="15" customHeight="1">
      <c r="A96" s="23"/>
      <c r="B96" s="20" t="s">
        <v>95</v>
      </c>
      <c r="C96" s="117">
        <f t="shared" si="18"/>
        <v>6</v>
      </c>
      <c r="D96" s="118">
        <v>4</v>
      </c>
      <c r="E96" s="120">
        <v>2</v>
      </c>
      <c r="F96" s="117">
        <f t="shared" si="19"/>
        <v>12</v>
      </c>
      <c r="G96" s="118">
        <v>8</v>
      </c>
      <c r="H96" s="120">
        <v>4</v>
      </c>
      <c r="I96" s="117">
        <f t="shared" si="20"/>
        <v>0</v>
      </c>
      <c r="J96" s="118">
        <v>0</v>
      </c>
      <c r="K96" s="119">
        <v>0</v>
      </c>
      <c r="L96" s="117">
        <f t="shared" si="21"/>
        <v>0</v>
      </c>
      <c r="M96" s="118">
        <v>0</v>
      </c>
      <c r="N96" s="119">
        <v>0</v>
      </c>
      <c r="O96" s="36">
        <f t="shared" si="22"/>
        <v>-6</v>
      </c>
      <c r="P96" s="117">
        <f t="shared" si="23"/>
        <v>1</v>
      </c>
      <c r="Q96" s="118">
        <v>0</v>
      </c>
      <c r="R96" s="120">
        <v>1</v>
      </c>
      <c r="S96" s="14">
        <v>7</v>
      </c>
      <c r="T96" s="10">
        <v>1</v>
      </c>
      <c r="U96" s="12" t="s">
        <v>95</v>
      </c>
      <c r="V96" s="33"/>
    </row>
    <row r="97" spans="1:22" ht="15" customHeight="1">
      <c r="A97" s="23"/>
      <c r="B97" s="20" t="s">
        <v>96</v>
      </c>
      <c r="C97" s="117">
        <f t="shared" si="18"/>
        <v>24</v>
      </c>
      <c r="D97" s="118">
        <v>15</v>
      </c>
      <c r="E97" s="120">
        <v>9</v>
      </c>
      <c r="F97" s="117">
        <f t="shared" si="19"/>
        <v>77</v>
      </c>
      <c r="G97" s="118">
        <v>41</v>
      </c>
      <c r="H97" s="120">
        <v>36</v>
      </c>
      <c r="I97" s="117">
        <f t="shared" si="20"/>
        <v>0</v>
      </c>
      <c r="J97" s="118">
        <v>0</v>
      </c>
      <c r="K97" s="119">
        <v>0</v>
      </c>
      <c r="L97" s="117">
        <f t="shared" si="21"/>
        <v>0</v>
      </c>
      <c r="M97" s="118">
        <v>0</v>
      </c>
      <c r="N97" s="119">
        <v>0</v>
      </c>
      <c r="O97" s="36">
        <f t="shared" si="22"/>
        <v>-53</v>
      </c>
      <c r="P97" s="117">
        <f t="shared" si="23"/>
        <v>4</v>
      </c>
      <c r="Q97" s="118">
        <v>2</v>
      </c>
      <c r="R97" s="120">
        <v>2</v>
      </c>
      <c r="S97" s="14">
        <v>16</v>
      </c>
      <c r="T97" s="10">
        <v>3</v>
      </c>
      <c r="U97" s="12" t="s">
        <v>96</v>
      </c>
      <c r="V97" s="33"/>
    </row>
    <row r="98" spans="1:22" ht="15" customHeight="1">
      <c r="A98" s="24"/>
      <c r="B98" s="22" t="s">
        <v>97</v>
      </c>
      <c r="C98" s="110">
        <f t="shared" si="18"/>
        <v>15</v>
      </c>
      <c r="D98" s="111">
        <v>5</v>
      </c>
      <c r="E98" s="112">
        <v>10</v>
      </c>
      <c r="F98" s="110">
        <f t="shared" si="19"/>
        <v>42</v>
      </c>
      <c r="G98" s="111">
        <v>31</v>
      </c>
      <c r="H98" s="112">
        <v>11</v>
      </c>
      <c r="I98" s="110">
        <f t="shared" si="20"/>
        <v>0</v>
      </c>
      <c r="J98" s="111">
        <v>0</v>
      </c>
      <c r="K98" s="113">
        <v>0</v>
      </c>
      <c r="L98" s="110">
        <f t="shared" si="21"/>
        <v>0</v>
      </c>
      <c r="M98" s="111">
        <v>0</v>
      </c>
      <c r="N98" s="113">
        <v>0</v>
      </c>
      <c r="O98" s="39">
        <f t="shared" si="22"/>
        <v>-27</v>
      </c>
      <c r="P98" s="110">
        <f t="shared" si="23"/>
        <v>0</v>
      </c>
      <c r="Q98" s="111">
        <v>0</v>
      </c>
      <c r="R98" s="112">
        <v>0</v>
      </c>
      <c r="S98" s="7">
        <v>8</v>
      </c>
      <c r="T98" s="17">
        <v>1</v>
      </c>
      <c r="U98" s="15" t="s">
        <v>97</v>
      </c>
      <c r="V98" s="34"/>
    </row>
    <row r="99" spans="1:22" ht="15" customHeight="1">
      <c r="A99" s="172" t="s">
        <v>98</v>
      </c>
      <c r="B99" s="173"/>
      <c r="C99" s="117">
        <f t="shared" si="18"/>
        <v>6128</v>
      </c>
      <c r="D99" s="118">
        <f>SUM(D100)</f>
        <v>3144</v>
      </c>
      <c r="E99" s="120">
        <f>SUM(E100)</f>
        <v>2984</v>
      </c>
      <c r="F99" s="117">
        <f t="shared" si="19"/>
        <v>3916</v>
      </c>
      <c r="G99" s="118">
        <f>SUM(G100)</f>
        <v>2123</v>
      </c>
      <c r="H99" s="120">
        <f>SUM(H100)</f>
        <v>1793</v>
      </c>
      <c r="I99" s="117">
        <f t="shared" si="20"/>
        <v>21</v>
      </c>
      <c r="J99" s="118">
        <f>SUM(J100)</f>
        <v>9</v>
      </c>
      <c r="K99" s="119">
        <f>SUM(K100)</f>
        <v>12</v>
      </c>
      <c r="L99" s="117">
        <f t="shared" si="21"/>
        <v>13</v>
      </c>
      <c r="M99" s="118">
        <f>SUM(M100)</f>
        <v>3</v>
      </c>
      <c r="N99" s="119">
        <f>SUM(N100)</f>
        <v>10</v>
      </c>
      <c r="O99" s="38">
        <f t="shared" si="22"/>
        <v>2212</v>
      </c>
      <c r="P99" s="117">
        <f t="shared" si="23"/>
        <v>165</v>
      </c>
      <c r="Q99" s="118">
        <f>SUM(Q100)</f>
        <v>68</v>
      </c>
      <c r="R99" s="120">
        <f>SUM(R100)</f>
        <v>97</v>
      </c>
      <c r="S99" s="14">
        <f>SUM(S100)</f>
        <v>3964</v>
      </c>
      <c r="T99" s="10">
        <f>SUM(T100)</f>
        <v>1242</v>
      </c>
      <c r="U99" s="172" t="s">
        <v>98</v>
      </c>
      <c r="V99" s="173"/>
    </row>
    <row r="100" spans="1:22" ht="15" customHeight="1">
      <c r="A100" s="24"/>
      <c r="B100" s="22" t="s">
        <v>99</v>
      </c>
      <c r="C100" s="110">
        <f t="shared" si="18"/>
        <v>6128</v>
      </c>
      <c r="D100" s="111">
        <v>3144</v>
      </c>
      <c r="E100" s="112">
        <v>2984</v>
      </c>
      <c r="F100" s="110">
        <f t="shared" si="19"/>
        <v>3916</v>
      </c>
      <c r="G100" s="111">
        <v>2123</v>
      </c>
      <c r="H100" s="112">
        <v>1793</v>
      </c>
      <c r="I100" s="110">
        <f t="shared" si="20"/>
        <v>21</v>
      </c>
      <c r="J100" s="111">
        <v>9</v>
      </c>
      <c r="K100" s="113">
        <v>12</v>
      </c>
      <c r="L100" s="110">
        <f t="shared" si="21"/>
        <v>13</v>
      </c>
      <c r="M100" s="111">
        <v>3</v>
      </c>
      <c r="N100" s="113">
        <v>10</v>
      </c>
      <c r="O100" s="39">
        <f t="shared" si="22"/>
        <v>2212</v>
      </c>
      <c r="P100" s="110">
        <f t="shared" si="23"/>
        <v>165</v>
      </c>
      <c r="Q100" s="111">
        <v>68</v>
      </c>
      <c r="R100" s="112">
        <v>97</v>
      </c>
      <c r="S100" s="7">
        <v>3964</v>
      </c>
      <c r="T100" s="17">
        <v>1242</v>
      </c>
      <c r="U100" s="12" t="s">
        <v>99</v>
      </c>
      <c r="V100" s="33"/>
    </row>
    <row r="101" spans="1:22" ht="15" customHeight="1">
      <c r="A101" s="172" t="s">
        <v>100</v>
      </c>
      <c r="B101" s="173"/>
      <c r="C101" s="114">
        <f t="shared" si="18"/>
        <v>1968</v>
      </c>
      <c r="D101" s="115">
        <f>SUM(D102:D109)</f>
        <v>1058</v>
      </c>
      <c r="E101" s="116">
        <f>SUM(E102:E109)</f>
        <v>910</v>
      </c>
      <c r="F101" s="114">
        <f t="shared" si="19"/>
        <v>1622</v>
      </c>
      <c r="G101" s="115">
        <f>SUM(G102:G109)</f>
        <v>861</v>
      </c>
      <c r="H101" s="116">
        <f>SUM(H102:H109)</f>
        <v>761</v>
      </c>
      <c r="I101" s="114">
        <f t="shared" si="20"/>
        <v>7</v>
      </c>
      <c r="J101" s="115">
        <f>SUM(J102:J109)</f>
        <v>4</v>
      </c>
      <c r="K101" s="116">
        <f>SUM(K102:K109)</f>
        <v>3</v>
      </c>
      <c r="L101" s="114">
        <f t="shared" si="21"/>
        <v>5</v>
      </c>
      <c r="M101" s="115">
        <f>SUM(M102:M109)</f>
        <v>2</v>
      </c>
      <c r="N101" s="116">
        <f>SUM(N102:N109)</f>
        <v>3</v>
      </c>
      <c r="O101" s="38">
        <f t="shared" si="22"/>
        <v>346</v>
      </c>
      <c r="P101" s="114">
        <f t="shared" si="23"/>
        <v>49</v>
      </c>
      <c r="Q101" s="115">
        <f>SUM(Q102:Q109)</f>
        <v>19</v>
      </c>
      <c r="R101" s="116">
        <f>SUM(R102:R109)</f>
        <v>30</v>
      </c>
      <c r="S101" s="11">
        <f>SUM(S102:S109)</f>
        <v>1115</v>
      </c>
      <c r="T101" s="11">
        <f>SUM(T102:T109)</f>
        <v>332</v>
      </c>
      <c r="U101" s="172" t="s">
        <v>100</v>
      </c>
      <c r="V101" s="173"/>
    </row>
    <row r="102" spans="1:22" ht="15" customHeight="1">
      <c r="A102" s="23"/>
      <c r="B102" s="26" t="s">
        <v>101</v>
      </c>
      <c r="C102" s="117">
        <f t="shared" si="18"/>
        <v>792</v>
      </c>
      <c r="D102" s="118">
        <v>419</v>
      </c>
      <c r="E102" s="119">
        <v>373</v>
      </c>
      <c r="F102" s="117">
        <f t="shared" si="19"/>
        <v>525</v>
      </c>
      <c r="G102" s="118">
        <v>265</v>
      </c>
      <c r="H102" s="119">
        <v>260</v>
      </c>
      <c r="I102" s="117">
        <f t="shared" si="20"/>
        <v>2</v>
      </c>
      <c r="J102" s="118">
        <v>1</v>
      </c>
      <c r="K102" s="119">
        <v>1</v>
      </c>
      <c r="L102" s="117">
        <f t="shared" si="21"/>
        <v>2</v>
      </c>
      <c r="M102" s="118">
        <v>1</v>
      </c>
      <c r="N102" s="119">
        <v>1</v>
      </c>
      <c r="O102" s="36">
        <f t="shared" si="22"/>
        <v>267</v>
      </c>
      <c r="P102" s="117">
        <f t="shared" si="23"/>
        <v>15</v>
      </c>
      <c r="Q102" s="118">
        <v>2</v>
      </c>
      <c r="R102" s="119">
        <v>13</v>
      </c>
      <c r="S102" s="10">
        <v>441</v>
      </c>
      <c r="T102" s="10">
        <v>137</v>
      </c>
      <c r="U102" s="12" t="s">
        <v>101</v>
      </c>
      <c r="V102" s="33"/>
    </row>
    <row r="103" spans="1:22" ht="15" customHeight="1">
      <c r="A103" s="23"/>
      <c r="B103" s="26" t="s">
        <v>102</v>
      </c>
      <c r="C103" s="117">
        <f t="shared" si="18"/>
        <v>432</v>
      </c>
      <c r="D103" s="118">
        <v>227</v>
      </c>
      <c r="E103" s="119">
        <v>205</v>
      </c>
      <c r="F103" s="117">
        <f t="shared" si="19"/>
        <v>282</v>
      </c>
      <c r="G103" s="118">
        <v>153</v>
      </c>
      <c r="H103" s="119">
        <v>129</v>
      </c>
      <c r="I103" s="117">
        <f t="shared" si="20"/>
        <v>1</v>
      </c>
      <c r="J103" s="118">
        <v>1</v>
      </c>
      <c r="K103" s="119">
        <v>0</v>
      </c>
      <c r="L103" s="117">
        <f t="shared" si="21"/>
        <v>0</v>
      </c>
      <c r="M103" s="118">
        <v>0</v>
      </c>
      <c r="N103" s="119">
        <v>0</v>
      </c>
      <c r="O103" s="36">
        <f t="shared" si="22"/>
        <v>150</v>
      </c>
      <c r="P103" s="117">
        <f t="shared" si="23"/>
        <v>7</v>
      </c>
      <c r="Q103" s="118">
        <v>4</v>
      </c>
      <c r="R103" s="119">
        <v>3</v>
      </c>
      <c r="S103" s="10">
        <v>264</v>
      </c>
      <c r="T103" s="10">
        <v>62</v>
      </c>
      <c r="U103" s="12" t="s">
        <v>102</v>
      </c>
      <c r="V103" s="33"/>
    </row>
    <row r="104" spans="1:22" ht="15" customHeight="1">
      <c r="A104" s="23"/>
      <c r="B104" s="26" t="s">
        <v>103</v>
      </c>
      <c r="C104" s="117">
        <f t="shared" si="18"/>
        <v>102</v>
      </c>
      <c r="D104" s="118">
        <v>57</v>
      </c>
      <c r="E104" s="119">
        <v>45</v>
      </c>
      <c r="F104" s="117">
        <f t="shared" si="19"/>
        <v>89</v>
      </c>
      <c r="G104" s="118">
        <v>42</v>
      </c>
      <c r="H104" s="119">
        <v>47</v>
      </c>
      <c r="I104" s="117">
        <f t="shared" si="20"/>
        <v>1</v>
      </c>
      <c r="J104" s="118">
        <v>0</v>
      </c>
      <c r="K104" s="119">
        <v>1</v>
      </c>
      <c r="L104" s="117">
        <f t="shared" si="21"/>
        <v>1</v>
      </c>
      <c r="M104" s="118">
        <v>0</v>
      </c>
      <c r="N104" s="119">
        <v>1</v>
      </c>
      <c r="O104" s="36">
        <f t="shared" si="22"/>
        <v>13</v>
      </c>
      <c r="P104" s="117">
        <f t="shared" si="23"/>
        <v>3</v>
      </c>
      <c r="Q104" s="118">
        <v>2</v>
      </c>
      <c r="R104" s="119">
        <v>1</v>
      </c>
      <c r="S104" s="10">
        <v>64</v>
      </c>
      <c r="T104" s="10">
        <v>23</v>
      </c>
      <c r="U104" s="12" t="s">
        <v>103</v>
      </c>
      <c r="V104" s="33"/>
    </row>
    <row r="105" spans="1:22" ht="15" customHeight="1">
      <c r="A105" s="23"/>
      <c r="B105" s="26" t="s">
        <v>104</v>
      </c>
      <c r="C105" s="117">
        <f t="shared" si="18"/>
        <v>156</v>
      </c>
      <c r="D105" s="118">
        <v>84</v>
      </c>
      <c r="E105" s="119">
        <v>72</v>
      </c>
      <c r="F105" s="117">
        <f t="shared" si="19"/>
        <v>140</v>
      </c>
      <c r="G105" s="118">
        <v>78</v>
      </c>
      <c r="H105" s="119">
        <v>62</v>
      </c>
      <c r="I105" s="117">
        <f t="shared" si="20"/>
        <v>1</v>
      </c>
      <c r="J105" s="118">
        <v>1</v>
      </c>
      <c r="K105" s="119">
        <v>0</v>
      </c>
      <c r="L105" s="117">
        <f t="shared" si="21"/>
        <v>1</v>
      </c>
      <c r="M105" s="118">
        <v>1</v>
      </c>
      <c r="N105" s="119">
        <v>0</v>
      </c>
      <c r="O105" s="36">
        <f t="shared" si="22"/>
        <v>16</v>
      </c>
      <c r="P105" s="117">
        <f t="shared" si="23"/>
        <v>11</v>
      </c>
      <c r="Q105" s="118">
        <v>4</v>
      </c>
      <c r="R105" s="119">
        <v>7</v>
      </c>
      <c r="S105" s="10">
        <v>83</v>
      </c>
      <c r="T105" s="10">
        <v>29</v>
      </c>
      <c r="U105" s="12" t="s">
        <v>104</v>
      </c>
      <c r="V105" s="33"/>
    </row>
    <row r="106" spans="1:22" ht="15" customHeight="1">
      <c r="A106" s="23"/>
      <c r="B106" s="26" t="s">
        <v>105</v>
      </c>
      <c r="C106" s="117">
        <f t="shared" si="18"/>
        <v>114</v>
      </c>
      <c r="D106" s="118">
        <v>59</v>
      </c>
      <c r="E106" s="119">
        <v>55</v>
      </c>
      <c r="F106" s="117">
        <f t="shared" si="19"/>
        <v>102</v>
      </c>
      <c r="G106" s="118">
        <v>50</v>
      </c>
      <c r="H106" s="119">
        <v>52</v>
      </c>
      <c r="I106" s="117">
        <f t="shared" si="20"/>
        <v>0</v>
      </c>
      <c r="J106" s="118">
        <v>0</v>
      </c>
      <c r="K106" s="119">
        <v>0</v>
      </c>
      <c r="L106" s="117">
        <f t="shared" si="21"/>
        <v>0</v>
      </c>
      <c r="M106" s="118">
        <v>0</v>
      </c>
      <c r="N106" s="119">
        <v>0</v>
      </c>
      <c r="O106" s="36">
        <f t="shared" si="22"/>
        <v>12</v>
      </c>
      <c r="P106" s="117">
        <f t="shared" si="23"/>
        <v>2</v>
      </c>
      <c r="Q106" s="118">
        <v>1</v>
      </c>
      <c r="R106" s="119">
        <v>1</v>
      </c>
      <c r="S106" s="10">
        <v>62</v>
      </c>
      <c r="T106" s="10">
        <v>18</v>
      </c>
      <c r="U106" s="12" t="s">
        <v>105</v>
      </c>
      <c r="V106" s="33"/>
    </row>
    <row r="107" spans="1:22" ht="15" customHeight="1">
      <c r="A107" s="23"/>
      <c r="B107" s="26" t="s">
        <v>106</v>
      </c>
      <c r="C107" s="117">
        <f t="shared" si="18"/>
        <v>170</v>
      </c>
      <c r="D107" s="118">
        <v>94</v>
      </c>
      <c r="E107" s="119">
        <v>76</v>
      </c>
      <c r="F107" s="117">
        <f t="shared" si="19"/>
        <v>198</v>
      </c>
      <c r="G107" s="118">
        <v>110</v>
      </c>
      <c r="H107" s="119">
        <v>88</v>
      </c>
      <c r="I107" s="117">
        <f t="shared" si="20"/>
        <v>1</v>
      </c>
      <c r="J107" s="118">
        <v>1</v>
      </c>
      <c r="K107" s="119">
        <v>0</v>
      </c>
      <c r="L107" s="117">
        <f t="shared" si="21"/>
        <v>0</v>
      </c>
      <c r="M107" s="118">
        <v>0</v>
      </c>
      <c r="N107" s="119">
        <v>0</v>
      </c>
      <c r="O107" s="36">
        <f t="shared" si="22"/>
        <v>-28</v>
      </c>
      <c r="P107" s="117">
        <f t="shared" si="23"/>
        <v>3</v>
      </c>
      <c r="Q107" s="118">
        <v>2</v>
      </c>
      <c r="R107" s="119">
        <v>1</v>
      </c>
      <c r="S107" s="10">
        <v>93</v>
      </c>
      <c r="T107" s="10">
        <v>33</v>
      </c>
      <c r="U107" s="12" t="s">
        <v>106</v>
      </c>
      <c r="V107" s="33"/>
    </row>
    <row r="108" spans="1:22" ht="15" customHeight="1">
      <c r="A108" s="23"/>
      <c r="B108" s="26" t="s">
        <v>107</v>
      </c>
      <c r="C108" s="117">
        <f t="shared" si="18"/>
        <v>104</v>
      </c>
      <c r="D108" s="118">
        <v>58</v>
      </c>
      <c r="E108" s="119">
        <v>46</v>
      </c>
      <c r="F108" s="117">
        <f t="shared" si="19"/>
        <v>155</v>
      </c>
      <c r="G108" s="118">
        <v>95</v>
      </c>
      <c r="H108" s="119">
        <v>60</v>
      </c>
      <c r="I108" s="117">
        <f t="shared" si="20"/>
        <v>1</v>
      </c>
      <c r="J108" s="118">
        <v>0</v>
      </c>
      <c r="K108" s="119">
        <v>1</v>
      </c>
      <c r="L108" s="117">
        <f t="shared" si="21"/>
        <v>1</v>
      </c>
      <c r="M108" s="118">
        <v>0</v>
      </c>
      <c r="N108" s="119">
        <v>1</v>
      </c>
      <c r="O108" s="36">
        <f t="shared" si="22"/>
        <v>-51</v>
      </c>
      <c r="P108" s="117">
        <f t="shared" si="23"/>
        <v>3</v>
      </c>
      <c r="Q108" s="118">
        <v>1</v>
      </c>
      <c r="R108" s="119">
        <v>2</v>
      </c>
      <c r="S108" s="10">
        <v>45</v>
      </c>
      <c r="T108" s="10">
        <v>16</v>
      </c>
      <c r="U108" s="12" t="s">
        <v>107</v>
      </c>
      <c r="V108" s="33"/>
    </row>
    <row r="109" spans="1:22" ht="15" customHeight="1">
      <c r="A109" s="24"/>
      <c r="B109" s="22" t="s">
        <v>108</v>
      </c>
      <c r="C109" s="110">
        <f t="shared" si="18"/>
        <v>98</v>
      </c>
      <c r="D109" s="111">
        <v>60</v>
      </c>
      <c r="E109" s="113">
        <v>38</v>
      </c>
      <c r="F109" s="110">
        <f t="shared" si="19"/>
        <v>131</v>
      </c>
      <c r="G109" s="111">
        <v>68</v>
      </c>
      <c r="H109" s="113">
        <v>63</v>
      </c>
      <c r="I109" s="110">
        <f t="shared" si="20"/>
        <v>0</v>
      </c>
      <c r="J109" s="111">
        <v>0</v>
      </c>
      <c r="K109" s="113">
        <v>0</v>
      </c>
      <c r="L109" s="110">
        <f t="shared" si="21"/>
        <v>0</v>
      </c>
      <c r="M109" s="111">
        <v>0</v>
      </c>
      <c r="N109" s="113">
        <v>0</v>
      </c>
      <c r="O109" s="39">
        <f t="shared" si="22"/>
        <v>-33</v>
      </c>
      <c r="P109" s="110">
        <f t="shared" si="23"/>
        <v>5</v>
      </c>
      <c r="Q109" s="111">
        <v>3</v>
      </c>
      <c r="R109" s="113">
        <v>2</v>
      </c>
      <c r="S109" s="17">
        <v>63</v>
      </c>
      <c r="T109" s="17">
        <v>14</v>
      </c>
      <c r="U109" s="15" t="s">
        <v>108</v>
      </c>
      <c r="V109" s="34"/>
    </row>
    <row r="110" spans="1:22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0.5" customHeight="1">
      <c r="A111" s="6"/>
      <c r="B111" s="6"/>
      <c r="C111" s="6"/>
      <c r="D111" s="6"/>
      <c r="E111" s="6"/>
      <c r="F111" s="3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35"/>
      <c r="R111" s="6"/>
      <c r="S111" s="6"/>
      <c r="T111" s="6"/>
      <c r="U111" s="6"/>
      <c r="V111" s="6"/>
    </row>
    <row r="112" spans="1:22" ht="15" customHeight="1">
      <c r="A112" s="35"/>
      <c r="B112" s="35"/>
      <c r="C112" s="35"/>
      <c r="D112" s="35"/>
      <c r="E112" s="35"/>
      <c r="F112" s="31" t="s">
        <v>125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1" t="s">
        <v>126</v>
      </c>
      <c r="R112" s="35"/>
      <c r="S112" s="35"/>
      <c r="T112" s="35"/>
      <c r="U112" s="35"/>
      <c r="V112" s="35"/>
    </row>
  </sheetData>
  <mergeCells count="68">
    <mergeCell ref="A101:B101"/>
    <mergeCell ref="U101:V101"/>
    <mergeCell ref="A92:B92"/>
    <mergeCell ref="U92:V92"/>
    <mergeCell ref="A99:B99"/>
    <mergeCell ref="U99:V99"/>
    <mergeCell ref="A64:B64"/>
    <mergeCell ref="U64:V64"/>
    <mergeCell ref="A78:B78"/>
    <mergeCell ref="U78:V78"/>
    <mergeCell ref="U59:V61"/>
    <mergeCell ref="I60:K60"/>
    <mergeCell ref="L60:N60"/>
    <mergeCell ref="A62:B62"/>
    <mergeCell ref="U62:V62"/>
    <mergeCell ref="O59:O61"/>
    <mergeCell ref="P59:R60"/>
    <mergeCell ref="S59:S61"/>
    <mergeCell ref="T59:T61"/>
    <mergeCell ref="A59:B61"/>
    <mergeCell ref="C59:E60"/>
    <mergeCell ref="F59:H60"/>
    <mergeCell ref="I59:N59"/>
    <mergeCell ref="A46:B46"/>
    <mergeCell ref="A25:B25"/>
    <mergeCell ref="U25:V25"/>
    <mergeCell ref="U46:V46"/>
    <mergeCell ref="A50:B50"/>
    <mergeCell ref="U50:V50"/>
    <mergeCell ref="A28:B28"/>
    <mergeCell ref="U28:V28"/>
    <mergeCell ref="A43:B43"/>
    <mergeCell ref="U43:V43"/>
    <mergeCell ref="A16:B16"/>
    <mergeCell ref="U16:V16"/>
    <mergeCell ref="A17:B17"/>
    <mergeCell ref="U17:V17"/>
    <mergeCell ref="A14:B14"/>
    <mergeCell ref="U14:V14"/>
    <mergeCell ref="A15:B15"/>
    <mergeCell ref="U15:V15"/>
    <mergeCell ref="A12:B12"/>
    <mergeCell ref="U12:V12"/>
    <mergeCell ref="A13:B13"/>
    <mergeCell ref="U13:V13"/>
    <mergeCell ref="A10:B10"/>
    <mergeCell ref="U10:V10"/>
    <mergeCell ref="A11:B11"/>
    <mergeCell ref="U11:V11"/>
    <mergeCell ref="U7:V7"/>
    <mergeCell ref="A8:B8"/>
    <mergeCell ref="U8:V8"/>
    <mergeCell ref="A9:B9"/>
    <mergeCell ref="U9:V9"/>
    <mergeCell ref="C3:E4"/>
    <mergeCell ref="F3:H4"/>
    <mergeCell ref="I3:N3"/>
    <mergeCell ref="A7:B7"/>
    <mergeCell ref="U3:V5"/>
    <mergeCell ref="I4:K4"/>
    <mergeCell ref="L4:N4"/>
    <mergeCell ref="A6:B6"/>
    <mergeCell ref="U6:V6"/>
    <mergeCell ref="O3:O5"/>
    <mergeCell ref="P3:R4"/>
    <mergeCell ref="S3:S5"/>
    <mergeCell ref="T3:T5"/>
    <mergeCell ref="A3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 transitionEvaluation="1" transitionEntry="1"/>
  <dimension ref="A1:S110"/>
  <sheetViews>
    <sheetView tabSelected="1" workbookViewId="0" topLeftCell="A1">
      <pane xSplit="2" ySplit="4" topLeftCell="C5" activePane="bottomRight" state="frozen"/>
      <selection pane="topLeft" activeCell="AA66" sqref="AA66"/>
      <selection pane="topRight" activeCell="AA66" sqref="AA66"/>
      <selection pane="bottomLeft" activeCell="AA66" sqref="AA66"/>
      <selection pane="bottomRight" activeCell="AA66" sqref="AA66"/>
    </sheetView>
  </sheetViews>
  <sheetFormatPr defaultColWidth="13.375" defaultRowHeight="13.5" customHeight="1"/>
  <cols>
    <col min="1" max="1" width="4.625" style="48" customWidth="1"/>
    <col min="2" max="2" width="15.875" style="48" customWidth="1"/>
    <col min="3" max="12" width="13.375" style="48" customWidth="1"/>
    <col min="13" max="13" width="15.875" style="48" customWidth="1"/>
    <col min="14" max="14" width="4.625" style="48" customWidth="1"/>
    <col min="15" max="15" width="4.00390625" style="48" customWidth="1"/>
    <col min="16" max="20" width="13.375" style="48" customWidth="1"/>
    <col min="21" max="21" width="13.375" style="49" customWidth="1"/>
    <col min="22" max="16384" width="13.375" style="48" customWidth="1"/>
  </cols>
  <sheetData>
    <row r="1" spans="1:16" ht="15" customHeight="1">
      <c r="A1" s="45" t="s">
        <v>127</v>
      </c>
      <c r="B1" s="40"/>
      <c r="C1" s="40"/>
      <c r="D1" s="40"/>
      <c r="E1" s="40"/>
      <c r="F1" s="40"/>
      <c r="G1" s="40"/>
      <c r="H1" s="40"/>
      <c r="I1" s="40"/>
      <c r="J1" s="40"/>
      <c r="K1" s="46"/>
      <c r="L1" s="40"/>
      <c r="M1" s="40"/>
      <c r="N1" s="47"/>
      <c r="O1" s="40"/>
      <c r="P1" s="47"/>
    </row>
    <row r="2" spans="1:16" ht="15" customHeight="1">
      <c r="A2" s="45"/>
      <c r="B2" s="41"/>
      <c r="C2" s="40"/>
      <c r="D2" s="40"/>
      <c r="E2" s="40"/>
      <c r="F2" s="40"/>
      <c r="G2" s="40"/>
      <c r="H2" s="50"/>
      <c r="I2" s="50"/>
      <c r="J2" s="50"/>
      <c r="K2" s="46"/>
      <c r="L2" s="41"/>
      <c r="M2" s="41"/>
      <c r="N2" s="47" t="s">
        <v>136</v>
      </c>
      <c r="O2" s="41"/>
      <c r="P2" s="47"/>
    </row>
    <row r="3" spans="1:17" ht="15" customHeight="1">
      <c r="A3" s="43" t="s">
        <v>0</v>
      </c>
      <c r="B3" s="51"/>
      <c r="C3" s="52" t="s">
        <v>109</v>
      </c>
      <c r="D3" s="53" t="s">
        <v>110</v>
      </c>
      <c r="E3" s="52" t="s">
        <v>115</v>
      </c>
      <c r="F3" s="53" t="s">
        <v>116</v>
      </c>
      <c r="G3" s="53" t="s">
        <v>117</v>
      </c>
      <c r="H3" s="179" t="s">
        <v>118</v>
      </c>
      <c r="I3" s="180"/>
      <c r="J3" s="181"/>
      <c r="K3" s="53" t="s">
        <v>111</v>
      </c>
      <c r="L3" s="52" t="s">
        <v>112</v>
      </c>
      <c r="M3" s="43" t="s">
        <v>0</v>
      </c>
      <c r="N3" s="51"/>
      <c r="O3" s="41"/>
      <c r="P3" s="182" t="s">
        <v>119</v>
      </c>
      <c r="Q3" s="123"/>
    </row>
    <row r="4" spans="1:17" ht="15" customHeight="1">
      <c r="A4" s="44"/>
      <c r="B4" s="54"/>
      <c r="C4" s="184" t="s">
        <v>113</v>
      </c>
      <c r="D4" s="185"/>
      <c r="E4" s="184" t="s">
        <v>114</v>
      </c>
      <c r="F4" s="185"/>
      <c r="G4" s="55" t="s">
        <v>113</v>
      </c>
      <c r="H4" s="102" t="s">
        <v>6</v>
      </c>
      <c r="I4" s="124" t="s">
        <v>9</v>
      </c>
      <c r="J4" s="125" t="s">
        <v>10</v>
      </c>
      <c r="K4" s="186" t="s">
        <v>113</v>
      </c>
      <c r="L4" s="186"/>
      <c r="M4" s="56"/>
      <c r="N4" s="57"/>
      <c r="O4" s="41"/>
      <c r="P4" s="183"/>
      <c r="Q4" s="123"/>
    </row>
    <row r="5" spans="1:18" ht="15" customHeight="1">
      <c r="A5" s="187" t="s">
        <v>11</v>
      </c>
      <c r="B5" s="188"/>
      <c r="C5" s="126">
        <f>IF('表２'!C6=0,"-",'表２'!C6/'表３'!P5*1000)</f>
        <v>9.455424274973147</v>
      </c>
      <c r="D5" s="93">
        <f>IF('表２'!F6=0,"-",'表２'!F6/'表３'!P5*1000)</f>
        <v>7.758861439312567</v>
      </c>
      <c r="E5" s="127">
        <f>IF('表２'!I6=0,"-",'表２'!I6/'表２'!$C6*1000)</f>
        <v>2.669544473474952</v>
      </c>
      <c r="F5" s="92">
        <f>IF('表２'!L6=0,"-",'表２'!L6/'表２'!$C6*1000)</f>
        <v>1.6187663296603432</v>
      </c>
      <c r="G5" s="93">
        <f>IF('表２'!O6=0,"-",'表２'!O6/'表３'!P5*1000)</f>
        <v>1.69656283566058</v>
      </c>
      <c r="H5" s="128">
        <f>IF('表２'!P6=0,"-",'表２'!P6/('表２'!$C6+'表２'!$P6)*1000)</f>
        <v>29.41095399542435</v>
      </c>
      <c r="I5" s="129">
        <f>IF('表２'!Q6=0,"-",'表２'!Q6/('表２'!$C6+'表２'!$P6)*1000)</f>
        <v>12.128228451721382</v>
      </c>
      <c r="J5" s="130">
        <f>IF('表２'!R6=0,"-",'表２'!R6/('表２'!$C6+'表２'!$P6)*1000)</f>
        <v>17.28272554370297</v>
      </c>
      <c r="K5" s="131">
        <f>IF('表２'!S6=0,"-",'表２'!S6/'表３'!P5*1000)</f>
        <v>6.078141783029001</v>
      </c>
      <c r="L5" s="96">
        <f>IF('表２'!T6=0,"-",'表２'!T6/'表３'!P5*1000)</f>
        <v>2.1441997851772285</v>
      </c>
      <c r="M5" s="189" t="s">
        <v>11</v>
      </c>
      <c r="N5" s="190"/>
      <c r="O5" s="41"/>
      <c r="P5" s="132">
        <f>'人口'!C3</f>
        <v>3724000</v>
      </c>
      <c r="Q5" s="123"/>
      <c r="R5" s="49"/>
    </row>
    <row r="6" spans="1:18" ht="15" customHeight="1">
      <c r="A6" s="191" t="s">
        <v>12</v>
      </c>
      <c r="B6" s="192"/>
      <c r="C6" s="133">
        <f>IF('表２'!C7=0,"-",'表２'!C7/'表３'!P6*1000)</f>
        <v>7.057398526721708</v>
      </c>
      <c r="D6" s="92">
        <f>IF('表２'!F7=0,"-",'表２'!F7/'表３'!P6*1000)</f>
        <v>12.458594947347605</v>
      </c>
      <c r="E6" s="127">
        <f>IF('表２'!I7=0,"-",'表２'!I7/'表２'!$C7*1000)</f>
        <v>1.7513134851138354</v>
      </c>
      <c r="F6" s="92" t="str">
        <f>IF('表２'!L7=0,"-",'表２'!L7/'表２'!$C7*1000)</f>
        <v>-</v>
      </c>
      <c r="G6" s="92">
        <f>IF('表２'!O7=0,"-",'表２'!O7/'表３'!P6*1000)</f>
        <v>-5.4011964206258956</v>
      </c>
      <c r="H6" s="128">
        <f>IF('表２'!P7=0,"-",'表２'!P7/('表２'!$C7+'表２'!$P7)*1000)</f>
        <v>35.47297297297297</v>
      </c>
      <c r="I6" s="129">
        <f>IF('表２'!Q7=0,"-",'表２'!Q7/('表２'!$C7+'表２'!$P7)*1000)</f>
        <v>15.202702702702704</v>
      </c>
      <c r="J6" s="130">
        <f>IF('表２'!R7=0,"-",'表２'!R7/('表２'!$C7+'表２'!$P7)*1000)</f>
        <v>20.27027027027027</v>
      </c>
      <c r="K6" s="134">
        <f>IF('表２'!S7=0,"-",'表２'!S7/'表３'!P6*1000)</f>
        <v>4.227023285707223</v>
      </c>
      <c r="L6" s="97">
        <f>IF('表２'!T7=0,"-",'表２'!T7/'表３'!P6*1000)</f>
        <v>2.2494685321599843</v>
      </c>
      <c r="M6" s="193" t="s">
        <v>12</v>
      </c>
      <c r="N6" s="194"/>
      <c r="O6" s="41"/>
      <c r="P6" s="135">
        <f>P16</f>
        <v>80908</v>
      </c>
      <c r="Q6" s="123"/>
      <c r="R6" s="49"/>
    </row>
    <row r="7" spans="1:18" ht="15" customHeight="1">
      <c r="A7" s="191" t="s">
        <v>13</v>
      </c>
      <c r="B7" s="192"/>
      <c r="C7" s="136">
        <f>IF('表２'!C8=0,"-",'表２'!C8/'表３'!P7*1000)</f>
        <v>7.240050442251559</v>
      </c>
      <c r="D7" s="94">
        <f>IF('表２'!F8=0,"-",'表２'!F8/'表３'!P7*1000)</f>
        <v>11.393599477940334</v>
      </c>
      <c r="E7" s="137">
        <f>IF('表２'!I8=0,"-",'表２'!I8/'表２'!$C8*1000)</f>
        <v>2.4360535931790497</v>
      </c>
      <c r="F7" s="94">
        <f>IF('表２'!L8=0,"-",'表２'!L8/'表２'!$C8*1000)</f>
        <v>1.2180267965895248</v>
      </c>
      <c r="G7" s="94">
        <f>IF('表２'!O8=0,"-",'表２'!O8/'表３'!P7*1000)</f>
        <v>-4.153549035688775</v>
      </c>
      <c r="H7" s="138">
        <f>IF('表２'!P8=0,"-",'表２'!P8/('表２'!$C8+'表２'!$P8)*1000)</f>
        <v>44.23748544819558</v>
      </c>
      <c r="I7" s="139">
        <f>IF('表２'!Q8=0,"-",'表２'!Q8/('表２'!$C8+'表２'!$P8)*1000)</f>
        <v>15.133876600698487</v>
      </c>
      <c r="J7" s="140">
        <f>IF('表２'!R8=0,"-",'表２'!R8/('表２'!$C8+'表２'!$P8)*1000)</f>
        <v>29.10360884749709</v>
      </c>
      <c r="K7" s="141">
        <f>IF('表２'!S8=0,"-",'表２'!S8/'表３'!P7*1000)</f>
        <v>5.167685212130832</v>
      </c>
      <c r="L7" s="98">
        <f>IF('表２'!T8=0,"-",'表２'!T8/'表３'!P7*1000)</f>
        <v>2.5221125779341604</v>
      </c>
      <c r="M7" s="195" t="s">
        <v>13</v>
      </c>
      <c r="N7" s="196"/>
      <c r="O7" s="41"/>
      <c r="P7" s="142">
        <f>P24</f>
        <v>113397</v>
      </c>
      <c r="Q7" s="123"/>
      <c r="R7" s="49"/>
    </row>
    <row r="8" spans="1:18" ht="15" customHeight="1">
      <c r="A8" s="191" t="s">
        <v>14</v>
      </c>
      <c r="B8" s="192"/>
      <c r="C8" s="136">
        <f>IF('表２'!C9=0,"-",'表２'!C9/'表３'!P8*1000)</f>
        <v>9.749915562503176</v>
      </c>
      <c r="D8" s="94">
        <f>IF('表２'!F9=0,"-",'表２'!F9/'表３'!P8*1000)</f>
        <v>7.660647941966781</v>
      </c>
      <c r="E8" s="137">
        <f>IF('表２'!I9=0,"-",'表２'!I9/'表２'!$C9*1000)</f>
        <v>3.065603923973023</v>
      </c>
      <c r="F8" s="94">
        <f>IF('表２'!L9=0,"-",'表２'!L9/'表２'!$C9*1000)</f>
        <v>1.5328019619865114</v>
      </c>
      <c r="G8" s="94">
        <f>IF('表２'!O9=0,"-",'表２'!O9/'表３'!P8*1000)</f>
        <v>2.089267620536395</v>
      </c>
      <c r="H8" s="138">
        <f>IF('表２'!P9=0,"-",'表２'!P9/('表２'!$C9+'表２'!$P9)*1000)</f>
        <v>28.154327424400417</v>
      </c>
      <c r="I8" s="139">
        <f>IF('表２'!Q9=0,"-",'表２'!Q9/('表２'!$C9+'表２'!$P9)*1000)</f>
        <v>12.959928496946224</v>
      </c>
      <c r="J8" s="140">
        <f>IF('表２'!R9=0,"-",'表２'!R9/('表２'!$C9+'表２'!$P9)*1000)</f>
        <v>15.194398927454193</v>
      </c>
      <c r="K8" s="141">
        <f>IF('表２'!S9=0,"-",'表２'!S9/'表３'!P8*1000)</f>
        <v>6.471050641575529</v>
      </c>
      <c r="L8" s="98">
        <f>IF('表２'!T9=0,"-",'表２'!T9/'表３'!P8*1000)</f>
        <v>2.4598959251809056</v>
      </c>
      <c r="M8" s="195" t="s">
        <v>14</v>
      </c>
      <c r="N8" s="196"/>
      <c r="O8" s="41"/>
      <c r="P8" s="142">
        <f>P27+P42</f>
        <v>669134</v>
      </c>
      <c r="Q8" s="123"/>
      <c r="R8" s="49"/>
    </row>
    <row r="9" spans="1:18" ht="15" customHeight="1">
      <c r="A9" s="191" t="s">
        <v>15</v>
      </c>
      <c r="B9" s="192"/>
      <c r="C9" s="136">
        <f>IF('表２'!C10=0,"-",'表２'!C10/'表３'!P9*1000)</f>
        <v>10.21383232131301</v>
      </c>
      <c r="D9" s="94">
        <f>IF('表２'!F10=0,"-",'表２'!F10/'表３'!P9*1000)</f>
        <v>7.355391245679981</v>
      </c>
      <c r="E9" s="137">
        <f>IF('表２'!I10=0,"-",'表２'!I10/'表２'!$C10*1000)</f>
        <v>1.8873011593421407</v>
      </c>
      <c r="F9" s="94">
        <f>IF('表２'!L10=0,"-",'表２'!L10/'表２'!$C10*1000)</f>
        <v>1.6176867080075492</v>
      </c>
      <c r="G9" s="94">
        <f>IF('表２'!O10=0,"-",'表２'!O10/'表３'!P9*1000)</f>
        <v>2.858441075633029</v>
      </c>
      <c r="H9" s="138">
        <f>IF('表２'!P10=0,"-",'表２'!P10/('表２'!$C10+'表２'!$P10)*1000)</f>
        <v>31.84547115635604</v>
      </c>
      <c r="I9" s="139">
        <f>IF('表２'!Q10=0,"-",'表２'!Q10/('表２'!$C10+'表２'!$P10)*1000)</f>
        <v>14.878621769772906</v>
      </c>
      <c r="J9" s="140">
        <f>IF('表２'!R10=0,"-",'表２'!R10/('表２'!$C10+'表２'!$P10)*1000)</f>
        <v>16.966849386583135</v>
      </c>
      <c r="K9" s="141">
        <f>IF('表２'!S10=0,"-",'表２'!S10/'表３'!P9*1000)</f>
        <v>6.771586324645105</v>
      </c>
      <c r="L9" s="98">
        <f>IF('表２'!T10=0,"-",'表２'!T10/'表３'!P9*1000)</f>
        <v>2.671182893414295</v>
      </c>
      <c r="M9" s="195" t="s">
        <v>15</v>
      </c>
      <c r="N9" s="196"/>
      <c r="O9" s="41"/>
      <c r="P9" s="142">
        <f>P45</f>
        <v>363135</v>
      </c>
      <c r="Q9" s="123"/>
      <c r="R9" s="49"/>
    </row>
    <row r="10" spans="1:18" ht="15" customHeight="1">
      <c r="A10" s="191" t="s">
        <v>16</v>
      </c>
      <c r="B10" s="192"/>
      <c r="C10" s="136">
        <f>IF('表２'!C11=0,"-",'表２'!C11/'表３'!P10*1000)</f>
        <v>8.179059847851898</v>
      </c>
      <c r="D10" s="94">
        <f>IF('表２'!F11=0,"-",'表２'!F11/'表３'!P10*1000)</f>
        <v>8.424578221420928</v>
      </c>
      <c r="E10" s="137">
        <f>IF('表２'!I11=0,"-",'表２'!I11/'表２'!$C11*1000)</f>
        <v>2.688172043010753</v>
      </c>
      <c r="F10" s="94">
        <f>IF('表２'!L11=0,"-",'表２'!L11/'表２'!$C11*1000)</f>
        <v>2.688172043010753</v>
      </c>
      <c r="G10" s="94">
        <f>IF('表２'!O11=0,"-",'表２'!O11/'表３'!P10*1000)</f>
        <v>-0.24551837356903097</v>
      </c>
      <c r="H10" s="138">
        <f>IF('表２'!P11=0,"-",'表２'!P11/('表２'!$C11+'表２'!$P11)*1000)</f>
        <v>37.10094909404659</v>
      </c>
      <c r="I10" s="139">
        <f>IF('表２'!Q11=0,"-",'表２'!Q11/('表２'!$C11+'表２'!$P11)*1000)</f>
        <v>9.490940465918895</v>
      </c>
      <c r="J10" s="140">
        <f>IF('表２'!R11=0,"-",'表２'!R11/('表２'!$C11+'表２'!$P11)*1000)</f>
        <v>27.610008628127698</v>
      </c>
      <c r="K10" s="141">
        <f>IF('表２'!S11=0,"-",'表２'!S11/'表３'!P10*1000)</f>
        <v>5.379417498497574</v>
      </c>
      <c r="L10" s="98">
        <f>IF('表２'!T11=0,"-",'表２'!T11/'表３'!P10*1000)</f>
        <v>2.022778241941867</v>
      </c>
      <c r="M10" s="195" t="s">
        <v>16</v>
      </c>
      <c r="N10" s="196"/>
      <c r="O10" s="41"/>
      <c r="P10" s="142">
        <f>P49</f>
        <v>272892</v>
      </c>
      <c r="Q10" s="123"/>
      <c r="R10" s="49"/>
    </row>
    <row r="11" spans="1:18" ht="15" customHeight="1">
      <c r="A11" s="191" t="s">
        <v>17</v>
      </c>
      <c r="B11" s="192"/>
      <c r="C11" s="136">
        <f>IF('表２'!C12=0,"-",'表２'!C12/'表３'!P11*1000)</f>
        <v>9.222122766550763</v>
      </c>
      <c r="D11" s="94">
        <f>IF('表２'!F12=0,"-",'表２'!F12/'表３'!P11*1000)</f>
        <v>7.7632802010534645</v>
      </c>
      <c r="E11" s="137">
        <f>IF('表２'!I12=0,"-",'表２'!I12/'表２'!$C12*1000)</f>
        <v>2.7998133457769483</v>
      </c>
      <c r="F11" s="94">
        <f>IF('表２'!L12=0,"-",'表２'!L12/'表２'!$C12*1000)</f>
        <v>2.3331777881474567</v>
      </c>
      <c r="G11" s="94">
        <f>IF('表２'!O12=0,"-",'表２'!O12/'表３'!P11*1000)</f>
        <v>1.4588425654972976</v>
      </c>
      <c r="H11" s="138">
        <f>IF('表２'!P12=0,"-",'表２'!P12/('表２'!$C12+'表２'!$P12)*1000)</f>
        <v>36.20418259500787</v>
      </c>
      <c r="I11" s="139">
        <f>IF('表２'!Q12=0,"-",'表２'!Q12/('表２'!$C12+'表２'!$P12)*1000)</f>
        <v>11.918147065437372</v>
      </c>
      <c r="J11" s="140">
        <f>IF('表２'!R12=0,"-",'表２'!R12/('表２'!$C12+'表２'!$P12)*1000)</f>
        <v>24.286035529570498</v>
      </c>
      <c r="K11" s="141">
        <f>IF('表２'!S12=0,"-",'表２'!S12/'表３'!P11*1000)</f>
        <v>6.218370227562227</v>
      </c>
      <c r="L11" s="98">
        <f>IF('表２'!T12=0,"-",'表２'!T12/'表３'!P11*1000)</f>
        <v>2.136623403449582</v>
      </c>
      <c r="M11" s="195" t="s">
        <v>17</v>
      </c>
      <c r="N11" s="196"/>
      <c r="O11" s="41"/>
      <c r="P11" s="142">
        <f>P60</f>
        <v>464752</v>
      </c>
      <c r="Q11" s="123"/>
      <c r="R11" s="49"/>
    </row>
    <row r="12" spans="1:18" ht="15" customHeight="1">
      <c r="A12" s="191" t="s">
        <v>18</v>
      </c>
      <c r="B12" s="192"/>
      <c r="C12" s="136">
        <f>IF('表２'!C13=0,"-",'表２'!C13/'表３'!P12*1000)</f>
        <v>9.22333118917685</v>
      </c>
      <c r="D12" s="94">
        <f>IF('表２'!F13=0,"-",'表２'!F13/'表３'!P12*1000)</f>
        <v>7.714813354636566</v>
      </c>
      <c r="E12" s="137">
        <f>IF('表２'!I13=0,"-",'表２'!I13/'表２'!$C13*1000)</f>
        <v>2.249718785151856</v>
      </c>
      <c r="F12" s="94">
        <f>IF('表２'!L13=0,"-",'表２'!L13/'表２'!$C13*1000)</f>
        <v>0.6749156355455568</v>
      </c>
      <c r="G12" s="94">
        <f>IF('表２'!O13=0,"-",'表２'!O13/'表３'!P12*1000)</f>
        <v>1.5085178345402859</v>
      </c>
      <c r="H12" s="138">
        <f>IF('表２'!P13=0,"-",'表２'!P13/('表２'!$C13+'表２'!$P13)*1000)</f>
        <v>25.86017970633355</v>
      </c>
      <c r="I12" s="139">
        <f>IF('表２'!Q13=0,"-",'表２'!Q13/('表２'!$C13+'表２'!$P13)*1000)</f>
        <v>10.957703265395573</v>
      </c>
      <c r="J12" s="140">
        <f>IF('表２'!R13=0,"-",'表２'!R13/('表２'!$C13+'表２'!$P13)*1000)</f>
        <v>14.90247644093798</v>
      </c>
      <c r="K12" s="141">
        <f>IF('表２'!S13=0,"-",'表２'!S13/'表３'!P12*1000)</f>
        <v>5.569273545950657</v>
      </c>
      <c r="L12" s="98">
        <f>IF('表２'!T13=0,"-",'表２'!T13/'表３'!P12*1000)</f>
        <v>1.9587906957441952</v>
      </c>
      <c r="M12" s="195" t="s">
        <v>18</v>
      </c>
      <c r="N12" s="196"/>
      <c r="O12" s="41"/>
      <c r="P12" s="142">
        <f>P62</f>
        <v>481930</v>
      </c>
      <c r="Q12" s="123"/>
      <c r="R12" s="49"/>
    </row>
    <row r="13" spans="1:18" ht="15" customHeight="1">
      <c r="A13" s="191" t="s">
        <v>19</v>
      </c>
      <c r="B13" s="192"/>
      <c r="C13" s="136">
        <f>IF('表２'!C14=0,"-",'表２'!C14/'表３'!P13*1000)</f>
        <v>9.867299435657275</v>
      </c>
      <c r="D13" s="94">
        <f>IF('表２'!F14=0,"-",'表２'!F14/'表３'!P13*1000)</f>
        <v>7.153444160688066</v>
      </c>
      <c r="E13" s="137">
        <f>IF('表２'!I14=0,"-",'表２'!I14/'表２'!$C14*1000)</f>
        <v>1.8805829807240244</v>
      </c>
      <c r="F13" s="94">
        <f>IF('表２'!L14=0,"-",'表２'!L14/'表２'!$C14*1000)</f>
        <v>0.7052186177715092</v>
      </c>
      <c r="G13" s="94">
        <f>IF('表２'!O14=0,"-",'表２'!O14/'表３'!P13*1000)</f>
        <v>2.7138552749692084</v>
      </c>
      <c r="H13" s="138">
        <f>IF('表２'!P14=0,"-",'表２'!P14/('表２'!$C14+'表２'!$P14)*1000)</f>
        <v>23.415977961432507</v>
      </c>
      <c r="I13" s="139">
        <f>IF('表２'!Q14=0,"-",'表２'!Q14/('表２'!$C14+'表２'!$P14)*1000)</f>
        <v>12.396694214876034</v>
      </c>
      <c r="J13" s="140">
        <f>IF('表２'!R14=0,"-",'表２'!R14/('表２'!$C14+'表２'!$P14)*1000)</f>
        <v>11.019283746556475</v>
      </c>
      <c r="K13" s="141">
        <f>IF('表２'!S14=0,"-",'表２'!S14/'表３'!P13*1000)</f>
        <v>6.102695067046142</v>
      </c>
      <c r="L13" s="98">
        <f>IF('表２'!T14=0,"-",'表２'!T14/'表３'!P13*1000)</f>
        <v>1.793000109018118</v>
      </c>
      <c r="M13" s="195" t="s">
        <v>19</v>
      </c>
      <c r="N13" s="196"/>
      <c r="O13" s="41"/>
      <c r="P13" s="142">
        <f>P76</f>
        <v>431121</v>
      </c>
      <c r="Q13" s="123"/>
      <c r="R13" s="49"/>
    </row>
    <row r="14" spans="1:18" ht="15" customHeight="1">
      <c r="A14" s="191" t="s">
        <v>20</v>
      </c>
      <c r="B14" s="192"/>
      <c r="C14" s="136">
        <f>IF('表２'!C15=0,"-",'表２'!C15/'表３'!P14*1000)</f>
        <v>5.395718871231367</v>
      </c>
      <c r="D14" s="94">
        <f>IF('表２'!F15=0,"-",'表２'!F15/'表３'!P14*1000)</f>
        <v>10.830822551741793</v>
      </c>
      <c r="E14" s="137" t="str">
        <f>IF('表２'!I15=0,"-",'表２'!I15/'表２'!$C15*1000)</f>
        <v>-</v>
      </c>
      <c r="F14" s="94" t="str">
        <f>IF('表２'!L15=0,"-",'表２'!L15/'表２'!$C15*1000)</f>
        <v>-</v>
      </c>
      <c r="G14" s="94">
        <f>IF('表２'!O15=0,"-",'表２'!O15/'表３'!P14*1000)</f>
        <v>-5.4351036805104265</v>
      </c>
      <c r="H14" s="138">
        <f>IF('表２'!P15=0,"-",'表２'!P15/('表２'!$C15+'表２'!$P15)*1000)</f>
        <v>55.172413793103445</v>
      </c>
      <c r="I14" s="139">
        <f>IF('表２'!Q15=0,"-",'表２'!Q15/('表２'!$C15+'表２'!$P15)*1000)</f>
        <v>27.586206896551722</v>
      </c>
      <c r="J14" s="140">
        <f>IF('表２'!R15=0,"-",'表２'!R15/('表２'!$C15+'表２'!$P15)*1000)</f>
        <v>27.586206896551722</v>
      </c>
      <c r="K14" s="141">
        <f>IF('表２'!S15=0,"-",'表２'!S15/'表３'!P14*1000)</f>
        <v>3.2689391701620685</v>
      </c>
      <c r="L14" s="98">
        <f>IF('表２'!T15=0,"-",'表２'!T15/'表３'!P14*1000)</f>
        <v>1.2800063015694847</v>
      </c>
      <c r="M14" s="195" t="s">
        <v>20</v>
      </c>
      <c r="N14" s="196"/>
      <c r="O14" s="41"/>
      <c r="P14" s="142">
        <f>P90</f>
        <v>50781</v>
      </c>
      <c r="Q14" s="123"/>
      <c r="R14" s="49"/>
    </row>
    <row r="15" spans="1:18" ht="15" customHeight="1">
      <c r="A15" s="191" t="s">
        <v>21</v>
      </c>
      <c r="B15" s="192"/>
      <c r="C15" s="143">
        <f>IF('表２'!C16=0,"-",'表２'!C16/'表３'!P15*1000)</f>
        <v>10.20741373941088</v>
      </c>
      <c r="D15" s="95">
        <f>IF('表２'!F16=0,"-",'表２'!F16/'表３'!P15*1000)</f>
        <v>6.982294625599981</v>
      </c>
      <c r="E15" s="144">
        <f>IF('表２'!I16=0,"-",'表２'!I16/'表２'!$C16*1000)</f>
        <v>3.458498023715415</v>
      </c>
      <c r="F15" s="95">
        <f>IF('表２'!L16=0,"-",'表２'!L16/'表２'!$C16*1000)</f>
        <v>2.223320158102767</v>
      </c>
      <c r="G15" s="95">
        <f>IF('表２'!O16=0,"-",'表２'!O16/'表３'!P15*1000)</f>
        <v>3.225119113810898</v>
      </c>
      <c r="H15" s="145">
        <f>IF('表２'!P16=0,"-",'表２'!P16/('表２'!$C16+'表２'!$P16)*1000)</f>
        <v>25.752105896510226</v>
      </c>
      <c r="I15" s="146">
        <f>IF('表２'!Q16=0,"-",'表２'!Q16/('表２'!$C16+'表２'!$P16)*1000)</f>
        <v>10.469314079422382</v>
      </c>
      <c r="J15" s="147">
        <f>IF('表２'!R16=0,"-",'表２'!R16/('表２'!$C16+'表２'!$P16)*1000)</f>
        <v>15.282791817087846</v>
      </c>
      <c r="K15" s="148">
        <f>IF('表２'!S16=0,"-",'表２'!S16/'表３'!P15*1000)</f>
        <v>6.4035887330123336</v>
      </c>
      <c r="L15" s="99">
        <f>IF('表２'!T16=0,"-",'表２'!T16/'表３'!P15*1000)</f>
        <v>1.9844947166295364</v>
      </c>
      <c r="M15" s="197" t="s">
        <v>21</v>
      </c>
      <c r="N15" s="198"/>
      <c r="O15" s="41"/>
      <c r="P15" s="132">
        <f>P97+P99</f>
        <v>793149</v>
      </c>
      <c r="Q15" s="123"/>
      <c r="R15" s="49"/>
    </row>
    <row r="16" spans="1:18" ht="15" customHeight="1">
      <c r="A16" s="199" t="s">
        <v>22</v>
      </c>
      <c r="B16" s="200"/>
      <c r="C16" s="133">
        <f>IF('表２'!C17=0,"-",'表２'!C17/'表３'!P16*1000)</f>
        <v>7.057398526721708</v>
      </c>
      <c r="D16" s="92">
        <f>IF('表２'!F17=0,"-",'表２'!F17/'表３'!P16*1000)</f>
        <v>12.458594947347605</v>
      </c>
      <c r="E16" s="127">
        <f>IF('表２'!I17=0,"-",'表２'!I17/'表２'!$C17*1000)</f>
        <v>1.7513134851138354</v>
      </c>
      <c r="F16" s="92" t="str">
        <f>IF('表２'!L17=0,"-",'表２'!L17/'表２'!$C17*1000)</f>
        <v>-</v>
      </c>
      <c r="G16" s="92">
        <f>IF('表２'!O17=0,"-",'表２'!O17/'表３'!P16*1000)</f>
        <v>-5.4011964206258956</v>
      </c>
      <c r="H16" s="128">
        <f>IF('表２'!P17=0,"-",'表２'!P17/('表２'!$C17+'表２'!$P17)*1000)</f>
        <v>35.47297297297297</v>
      </c>
      <c r="I16" s="129">
        <f>IF('表２'!Q17=0,"-",'表２'!Q17/('表２'!$C17+'表２'!$P17)*1000)</f>
        <v>15.202702702702704</v>
      </c>
      <c r="J16" s="130">
        <f>IF('表２'!R17=0,"-",'表２'!R17/('表２'!$C17+'表２'!$P17)*1000)</f>
        <v>20.27027027027027</v>
      </c>
      <c r="K16" s="134">
        <f>IF('表２'!S17=0,"-",'表２'!S17/'表３'!P16*1000)</f>
        <v>4.227023285707223</v>
      </c>
      <c r="L16" s="97">
        <f>IF('表２'!T17=0,"-",'表２'!T17/'表３'!P16*1000)</f>
        <v>2.2494685321599843</v>
      </c>
      <c r="M16" s="193" t="s">
        <v>22</v>
      </c>
      <c r="N16" s="201"/>
      <c r="O16" s="41"/>
      <c r="P16" s="142">
        <f>SUM(P17:P23)</f>
        <v>80908</v>
      </c>
      <c r="Q16" s="123"/>
      <c r="R16" s="49"/>
    </row>
    <row r="17" spans="1:18" ht="15" customHeight="1">
      <c r="A17" s="60"/>
      <c r="B17" s="61" t="s">
        <v>23</v>
      </c>
      <c r="C17" s="136">
        <f>IF('表２'!C18=0,"-",'表２'!C18/'表３'!P17*1000)</f>
        <v>7.15150181538123</v>
      </c>
      <c r="D17" s="94">
        <f>IF('表２'!F18=0,"-",'表２'!F18/'表３'!P17*1000)</f>
        <v>11.882495324018043</v>
      </c>
      <c r="E17" s="137" t="str">
        <f>IF('表２'!I18=0,"-",'表２'!I18/'表２'!$C18*1000)</f>
        <v>-</v>
      </c>
      <c r="F17" s="94" t="str">
        <f>IF('表２'!L18=0,"-",'表２'!L18/'表２'!$C18*1000)</f>
        <v>-</v>
      </c>
      <c r="G17" s="94">
        <f>IF('表２'!O18=0,"-",'表２'!O18/'表３'!P17*1000)</f>
        <v>-4.730993508636813</v>
      </c>
      <c r="H17" s="138">
        <f>IF('表２'!P18=0,"-",'表２'!P18/('表２'!$C18+'表２'!$P18)*1000)</f>
        <v>10.15228426395939</v>
      </c>
      <c r="I17" s="139">
        <f>IF('表２'!Q18=0,"-",'表２'!Q18/('表２'!$C18+'表２'!$P18)*1000)</f>
        <v>10.15228426395939</v>
      </c>
      <c r="J17" s="140" t="str">
        <f>IF('表２'!R18=0,"-",'表２'!R18/('表２'!$C18+'表２'!$P18)*1000)</f>
        <v>-</v>
      </c>
      <c r="K17" s="141">
        <f>IF('表２'!S18=0,"-",'表２'!S18/'表３'!P17*1000)</f>
        <v>5.0977371914768765</v>
      </c>
      <c r="L17" s="98">
        <f>IF('表２'!T18=0,"-",'表２'!T18/'表３'!P17*1000)</f>
        <v>2.8606007261524917</v>
      </c>
      <c r="M17" s="61" t="s">
        <v>23</v>
      </c>
      <c r="N17" s="58"/>
      <c r="O17" s="41"/>
      <c r="P17" s="142">
        <f>'人口'!C17</f>
        <v>27267</v>
      </c>
      <c r="Q17" s="123"/>
      <c r="R17" s="49"/>
    </row>
    <row r="18" spans="1:18" ht="15" customHeight="1">
      <c r="A18" s="60"/>
      <c r="B18" s="61" t="s">
        <v>24</v>
      </c>
      <c r="C18" s="136">
        <f>IF('表２'!C19=0,"-",'表２'!C19/'表３'!P18*1000)</f>
        <v>6.895662821421666</v>
      </c>
      <c r="D18" s="94">
        <f>IF('表２'!F19=0,"-",'表２'!F19/'表３'!P18*1000)</f>
        <v>10.375716955597088</v>
      </c>
      <c r="E18" s="137">
        <f>IF('表２'!I19=0,"-",'表２'!I19/'表２'!$C19*1000)</f>
        <v>9.345794392523365</v>
      </c>
      <c r="F18" s="94" t="str">
        <f>IF('表２'!L19=0,"-",'表２'!L19/'表２'!$C19*1000)</f>
        <v>-</v>
      </c>
      <c r="G18" s="94">
        <f>IF('表２'!O19=0,"-",'表２'!O19/'表３'!P18*1000)</f>
        <v>-3.4800541341754205</v>
      </c>
      <c r="H18" s="138">
        <f>IF('表２'!P19=0,"-",'表２'!P19/('表２'!$C19+'表２'!$P19)*1000)</f>
        <v>77.58620689655173</v>
      </c>
      <c r="I18" s="139">
        <f>IF('表２'!Q19=0,"-",'表２'!Q19/('表２'!$C19+'表２'!$P19)*1000)</f>
        <v>43.10344827586207</v>
      </c>
      <c r="J18" s="140">
        <f>IF('表２'!R19=0,"-",'表２'!R19/('表２'!$C19+'表２'!$P19)*1000)</f>
        <v>34.48275862068965</v>
      </c>
      <c r="K18" s="141">
        <f>IF('表２'!S19=0,"-",'表２'!S19/'表３'!P18*1000)</f>
        <v>4.060063156537991</v>
      </c>
      <c r="L18" s="98">
        <f>IF('表２'!T19=0,"-",'表２'!T19/'表３'!P18*1000)</f>
        <v>2.3844815363794547</v>
      </c>
      <c r="M18" s="61" t="s">
        <v>24</v>
      </c>
      <c r="N18" s="58"/>
      <c r="O18" s="41"/>
      <c r="P18" s="142">
        <f>'人口'!C18</f>
        <v>15517</v>
      </c>
      <c r="Q18" s="123"/>
      <c r="R18" s="49"/>
    </row>
    <row r="19" spans="1:18" ht="15" customHeight="1">
      <c r="A19" s="60"/>
      <c r="B19" s="61" t="s">
        <v>25</v>
      </c>
      <c r="C19" s="136">
        <f>IF('表２'!C20=0,"-",'表２'!C20/'表３'!P19*1000)</f>
        <v>8.004708652148322</v>
      </c>
      <c r="D19" s="94">
        <f>IF('表２'!F20=0,"-",'表２'!F20/'表３'!P19*1000)</f>
        <v>12.360211889346674</v>
      </c>
      <c r="E19" s="137" t="str">
        <f>IF('表２'!I20=0,"-",'表２'!I20/'表２'!$C20*1000)</f>
        <v>-</v>
      </c>
      <c r="F19" s="94" t="str">
        <f>IF('表２'!L20=0,"-",'表２'!L20/'表２'!$C20*1000)</f>
        <v>-</v>
      </c>
      <c r="G19" s="94">
        <f>IF('表２'!O20=0,"-",'表２'!O20/'表３'!P19*1000)</f>
        <v>-4.355503237198352</v>
      </c>
      <c r="H19" s="138">
        <f>IF('表２'!P20=0,"-",'表２'!P20/('表２'!$C20+'表２'!$P20)*1000)</f>
        <v>28.57142857142857</v>
      </c>
      <c r="I19" s="139">
        <f>IF('表２'!Q20=0,"-",'表２'!Q20/('表２'!$C20+'表２'!$P20)*1000)</f>
        <v>14.285714285714285</v>
      </c>
      <c r="J19" s="140">
        <f>IF('表２'!R20=0,"-",'表２'!R20/('表２'!$C20+'表２'!$P20)*1000)</f>
        <v>14.285714285714285</v>
      </c>
      <c r="K19" s="141">
        <f>IF('表２'!S20=0,"-",'表２'!S20/'表３'!P19*1000)</f>
        <v>4.355503237198352</v>
      </c>
      <c r="L19" s="98">
        <f>IF('表２'!T20=0,"-",'表２'!T20/'表３'!P19*1000)</f>
        <v>2.236609770453208</v>
      </c>
      <c r="M19" s="61" t="s">
        <v>25</v>
      </c>
      <c r="N19" s="58"/>
      <c r="O19" s="41"/>
      <c r="P19" s="142">
        <f>'人口'!C19</f>
        <v>8495</v>
      </c>
      <c r="Q19" s="123"/>
      <c r="R19" s="49"/>
    </row>
    <row r="20" spans="1:18" ht="15" customHeight="1">
      <c r="A20" s="60"/>
      <c r="B20" s="61" t="s">
        <v>26</v>
      </c>
      <c r="C20" s="136">
        <f>IF('表２'!C21=0,"-",'表２'!C21/'表３'!P20*1000)</f>
        <v>6.964198136341344</v>
      </c>
      <c r="D20" s="94">
        <f>IF('表２'!F21=0,"-",'表２'!F21/'表３'!P20*1000)</f>
        <v>14.222658165767532</v>
      </c>
      <c r="E20" s="137" t="str">
        <f>IF('表２'!I21=0,"-",'表２'!I21/'表２'!$C21*1000)</f>
        <v>-</v>
      </c>
      <c r="F20" s="94" t="str">
        <f>IF('表２'!L21=0,"-",'表２'!L21/'表２'!$C21*1000)</f>
        <v>-</v>
      </c>
      <c r="G20" s="94">
        <f>IF('表２'!O21=0,"-",'表２'!O21/'表３'!P20*1000)</f>
        <v>-7.258460029426189</v>
      </c>
      <c r="H20" s="138">
        <f>IF('表２'!P21=0,"-",'表２'!P21/('表２'!$C21+'表２'!$P21)*1000)</f>
        <v>27.397260273972602</v>
      </c>
      <c r="I20" s="139">
        <f>IF('表２'!Q21=0,"-",'表２'!Q21/('表２'!$C21+'表２'!$P21)*1000)</f>
        <v>13.698630136986301</v>
      </c>
      <c r="J20" s="140">
        <f>IF('表２'!R21=0,"-",'表２'!R21/('表２'!$C21+'表２'!$P21)*1000)</f>
        <v>13.698630136986301</v>
      </c>
      <c r="K20" s="141">
        <f>IF('表２'!S21=0,"-",'表２'!S21/'表３'!P20*1000)</f>
        <v>3.5311427170181457</v>
      </c>
      <c r="L20" s="98">
        <f>IF('表２'!T21=0,"-",'表２'!T21/'表３'!P20*1000)</f>
        <v>2.0598332515939184</v>
      </c>
      <c r="M20" s="61" t="s">
        <v>26</v>
      </c>
      <c r="N20" s="58"/>
      <c r="O20" s="41"/>
      <c r="P20" s="142">
        <f>'人口'!C20</f>
        <v>10195</v>
      </c>
      <c r="Q20" s="123"/>
      <c r="R20" s="49"/>
    </row>
    <row r="21" spans="1:18" ht="15" customHeight="1">
      <c r="A21" s="60"/>
      <c r="B21" s="61" t="s">
        <v>27</v>
      </c>
      <c r="C21" s="136">
        <f>IF('表２'!C22=0,"-",'表２'!C22/'表３'!P21*1000)</f>
        <v>7.302709069493522</v>
      </c>
      <c r="D21" s="94">
        <f>IF('表２'!F22=0,"-",'表２'!F22/'表３'!P21*1000)</f>
        <v>14.840989399293287</v>
      </c>
      <c r="E21" s="137" t="str">
        <f>IF('表２'!I22=0,"-",'表２'!I22/'表２'!$C22*1000)</f>
        <v>-</v>
      </c>
      <c r="F21" s="94" t="str">
        <f>IF('表２'!L22=0,"-",'表２'!L22/'表２'!$C22*1000)</f>
        <v>-</v>
      </c>
      <c r="G21" s="94">
        <f>IF('表２'!O22=0,"-",'表２'!O22/'表３'!P21*1000)</f>
        <v>-7.538280329799765</v>
      </c>
      <c r="H21" s="138">
        <f>IF('表２'!P22=0,"-",'表２'!P22/('表２'!$C22+'表２'!$P22)*1000)</f>
        <v>31.25</v>
      </c>
      <c r="I21" s="139" t="str">
        <f>IF('表２'!Q22=0,"-",'表２'!Q22/('表２'!$C22+'表２'!$P22)*1000)</f>
        <v>-</v>
      </c>
      <c r="J21" s="140">
        <f>IF('表２'!R22=0,"-",'表２'!R22/('表２'!$C22+'表２'!$P22)*1000)</f>
        <v>31.25</v>
      </c>
      <c r="K21" s="141">
        <f>IF('表２'!S22=0,"-",'表２'!S22/'表３'!P21*1000)</f>
        <v>3.1802120141342756</v>
      </c>
      <c r="L21" s="98">
        <f>IF('表２'!T22=0,"-",'表２'!T22/'表３'!P21*1000)</f>
        <v>1.5312131919905771</v>
      </c>
      <c r="M21" s="61" t="s">
        <v>27</v>
      </c>
      <c r="N21" s="58"/>
      <c r="O21" s="41"/>
      <c r="P21" s="142">
        <f>'人口'!C21</f>
        <v>8490</v>
      </c>
      <c r="Q21" s="123"/>
      <c r="R21" s="49"/>
    </row>
    <row r="22" spans="1:18" ht="15" customHeight="1">
      <c r="A22" s="60"/>
      <c r="B22" s="61" t="s">
        <v>28</v>
      </c>
      <c r="C22" s="136">
        <f>IF('表２'!C23=0,"-",'表２'!C23/'表３'!P22*1000)</f>
        <v>6.104844061048441</v>
      </c>
      <c r="D22" s="94">
        <f>IF('表２'!F23=0,"-",'表２'!F23/'表３'!P22*1000)</f>
        <v>11.81154611811546</v>
      </c>
      <c r="E22" s="137" t="str">
        <f>IF('表２'!I23=0,"-",'表２'!I23/'表２'!$C23*1000)</f>
        <v>-</v>
      </c>
      <c r="F22" s="94" t="str">
        <f>IF('表２'!L23=0,"-",'表２'!L23/'表２'!$C23*1000)</f>
        <v>-</v>
      </c>
      <c r="G22" s="94">
        <f>IF('表２'!O23=0,"-",'表２'!O23/'表３'!P22*1000)</f>
        <v>-5.70670205706702</v>
      </c>
      <c r="H22" s="138">
        <f>IF('表２'!P23=0,"-",'表２'!P23/('表２'!$C23+'表２'!$P23)*1000)</f>
        <v>80</v>
      </c>
      <c r="I22" s="139" t="str">
        <f>IF('表２'!Q23=0,"-",'表２'!Q23/('表２'!$C23+'表２'!$P23)*1000)</f>
        <v>-</v>
      </c>
      <c r="J22" s="140">
        <f>IF('表２'!R23=0,"-",'表２'!R23/('表２'!$C23+'表２'!$P23)*1000)</f>
        <v>80</v>
      </c>
      <c r="K22" s="141">
        <f>IF('表２'!S23=0,"-",'表２'!S23/'表３'!P22*1000)</f>
        <v>3.7159920371599204</v>
      </c>
      <c r="L22" s="98">
        <f>IF('表２'!T23=0,"-",'表２'!T23/'表３'!P22*1000)</f>
        <v>1.1944260119442602</v>
      </c>
      <c r="M22" s="61" t="s">
        <v>28</v>
      </c>
      <c r="N22" s="58"/>
      <c r="O22" s="41"/>
      <c r="P22" s="142">
        <f>'人口'!C22</f>
        <v>7535</v>
      </c>
      <c r="Q22" s="123"/>
      <c r="R22" s="49"/>
    </row>
    <row r="23" spans="1:18" ht="15" customHeight="1">
      <c r="A23" s="62"/>
      <c r="B23" s="63" t="s">
        <v>29</v>
      </c>
      <c r="C23" s="143">
        <f>IF('表２'!C24=0,"-",'表２'!C24/'表３'!P23*1000)</f>
        <v>6.453505426811382</v>
      </c>
      <c r="D23" s="95">
        <f>IF('表２'!F24=0,"-",'表２'!F24/'表３'!P23*1000)</f>
        <v>17.013787034320917</v>
      </c>
      <c r="E23" s="144" t="str">
        <f>IF('表２'!I24=0,"-",'表２'!I24/'表２'!$C24*1000)</f>
        <v>-</v>
      </c>
      <c r="F23" s="95" t="str">
        <f>IF('表２'!L24=0,"-",'表２'!L24/'表２'!$C24*1000)</f>
        <v>-</v>
      </c>
      <c r="G23" s="95">
        <f>IF('表２'!O24=0,"-",'表２'!O24/'表３'!P23*1000)</f>
        <v>-10.560281607509534</v>
      </c>
      <c r="H23" s="145" t="str">
        <f>IF('表２'!P24=0,"-",'表２'!P24/('表２'!$C24+'表２'!$P24)*1000)</f>
        <v>-</v>
      </c>
      <c r="I23" s="146" t="str">
        <f>IF('表２'!Q24=0,"-",'表２'!Q24/('表２'!$C24+'表２'!$P24)*1000)</f>
        <v>-</v>
      </c>
      <c r="J23" s="147" t="str">
        <f>IF('表２'!R24=0,"-",'表２'!R24/('表２'!$C24+'表２'!$P24)*1000)</f>
        <v>-</v>
      </c>
      <c r="K23" s="148">
        <f>IF('表２'!S24=0,"-",'表２'!S24/'表３'!P23*1000)</f>
        <v>3.5200938691698442</v>
      </c>
      <c r="L23" s="99">
        <f>IF('表２'!T24=0,"-",'表２'!T24/'表３'!P23*1000)</f>
        <v>1.4667057788207685</v>
      </c>
      <c r="M23" s="63" t="s">
        <v>29</v>
      </c>
      <c r="N23" s="59"/>
      <c r="O23" s="41"/>
      <c r="P23" s="132">
        <f>'人口'!C23</f>
        <v>3409</v>
      </c>
      <c r="Q23" s="123"/>
      <c r="R23" s="49"/>
    </row>
    <row r="24" spans="1:18" ht="15" customHeight="1">
      <c r="A24" s="191" t="s">
        <v>30</v>
      </c>
      <c r="B24" s="192"/>
      <c r="C24" s="133">
        <f>IF('表２'!C25=0,"-",'表２'!C25/'表３'!P24*1000)</f>
        <v>7.240050442251559</v>
      </c>
      <c r="D24" s="92">
        <f>IF('表２'!F25=0,"-",'表２'!F25/'表３'!P24*1000)</f>
        <v>11.393599477940334</v>
      </c>
      <c r="E24" s="127">
        <f>IF('表２'!I25=0,"-",'表２'!I25/'表２'!$C25*1000)</f>
        <v>2.4360535931790497</v>
      </c>
      <c r="F24" s="92">
        <f>IF('表２'!L25=0,"-",'表２'!L25/'表２'!$C25*1000)</f>
        <v>1.2180267965895248</v>
      </c>
      <c r="G24" s="92">
        <f>IF('表２'!O25=0,"-",'表２'!O25/'表３'!P24*1000)</f>
        <v>-4.153549035688775</v>
      </c>
      <c r="H24" s="128">
        <f>IF('表２'!P25=0,"-",'表２'!P25/('表２'!$C25+'表２'!$P25)*1000)</f>
        <v>44.23748544819558</v>
      </c>
      <c r="I24" s="129">
        <f>IF('表２'!Q25=0,"-",'表２'!Q25/('表２'!$C25+'表２'!$P25)*1000)</f>
        <v>15.133876600698487</v>
      </c>
      <c r="J24" s="130">
        <f>IF('表２'!R25=0,"-",'表２'!R25/('表２'!$C25+'表２'!$P25)*1000)</f>
        <v>29.10360884749709</v>
      </c>
      <c r="K24" s="134">
        <f>IF('表２'!S25=0,"-",'表２'!S25/'表３'!P24*1000)</f>
        <v>5.167685212130832</v>
      </c>
      <c r="L24" s="97">
        <f>IF('表２'!T25=0,"-",'表２'!T25/'表３'!P24*1000)</f>
        <v>2.5221125779341604</v>
      </c>
      <c r="M24" s="202" t="s">
        <v>30</v>
      </c>
      <c r="N24" s="203"/>
      <c r="O24" s="41"/>
      <c r="P24" s="142">
        <f>SUM(P25:P26)</f>
        <v>113397</v>
      </c>
      <c r="Q24" s="123"/>
      <c r="R24" s="49"/>
    </row>
    <row r="25" spans="1:18" ht="15" customHeight="1">
      <c r="A25" s="64"/>
      <c r="B25" s="61" t="s">
        <v>31</v>
      </c>
      <c r="C25" s="136">
        <f>IF('表２'!C26=0,"-",'表２'!C26/'表３'!P25*1000)</f>
        <v>5.491109632024342</v>
      </c>
      <c r="D25" s="94">
        <f>IF('表２'!F26=0,"-",'表２'!F26/'表３'!P25*1000)</f>
        <v>12.717504991917847</v>
      </c>
      <c r="E25" s="137">
        <f>IF('表２'!I26=0,"-",'表２'!I26/'表２'!$C26*1000)</f>
        <v>4.329004329004329</v>
      </c>
      <c r="F25" s="94" t="str">
        <f>IF('表２'!L26=0,"-",'表２'!L26/'表２'!$C26*1000)</f>
        <v>-</v>
      </c>
      <c r="G25" s="94">
        <f>IF('表２'!O26=0,"-",'表２'!O26/'表３'!P25*1000)</f>
        <v>-7.226395359893505</v>
      </c>
      <c r="H25" s="138">
        <f>IF('表２'!P26=0,"-",'表２'!P26/('表２'!$C26+'表２'!$P26)*1000)</f>
        <v>64.77732793522267</v>
      </c>
      <c r="I25" s="139">
        <f>IF('表２'!Q26=0,"-",'表２'!Q26/('表２'!$C26+'表２'!$P26)*1000)</f>
        <v>20.242914979757085</v>
      </c>
      <c r="J25" s="140">
        <f>IF('表２'!R26=0,"-",'表２'!R26/('表２'!$C26+'表２'!$P26)*1000)</f>
        <v>44.534412955465584</v>
      </c>
      <c r="K25" s="141">
        <f>IF('表２'!S26=0,"-",'表２'!S26/'表３'!P25*1000)</f>
        <v>4.635352286773794</v>
      </c>
      <c r="L25" s="98">
        <f>IF('表２'!T26=0,"-",'表２'!T26/'表３'!P25*1000)</f>
        <v>2.353332699439003</v>
      </c>
      <c r="M25" s="61" t="s">
        <v>31</v>
      </c>
      <c r="N25" s="58"/>
      <c r="O25" s="41"/>
      <c r="P25" s="142">
        <f>'人口'!C25</f>
        <v>42068</v>
      </c>
      <c r="Q25" s="123"/>
      <c r="R25" s="49"/>
    </row>
    <row r="26" spans="1:18" ht="15" customHeight="1">
      <c r="A26" s="64"/>
      <c r="B26" s="61" t="s">
        <v>32</v>
      </c>
      <c r="C26" s="143">
        <f>IF('表２'!C27=0,"-",'表２'!C27/'表３'!P26*1000)</f>
        <v>8.27153051353587</v>
      </c>
      <c r="D26" s="95">
        <f>IF('表２'!F27=0,"-",'表２'!F27/'表３'!P26*1000)</f>
        <v>10.612794235163818</v>
      </c>
      <c r="E26" s="144">
        <f>IF('表２'!I27=0,"-",'表２'!I27/'表２'!$C27*1000)</f>
        <v>1.694915254237288</v>
      </c>
      <c r="F26" s="95">
        <f>IF('表２'!L27=0,"-",'表２'!L27/'表２'!$C27*1000)</f>
        <v>1.694915254237288</v>
      </c>
      <c r="G26" s="95">
        <f>IF('表２'!O27=0,"-",'表２'!O27/'表３'!P26*1000)</f>
        <v>-2.3412637216279495</v>
      </c>
      <c r="H26" s="145">
        <f>IF('表２'!P27=0,"-",'表２'!P27/('表２'!$C27+'表２'!$P27)*1000)</f>
        <v>35.947712418300654</v>
      </c>
      <c r="I26" s="146">
        <f>IF('表２'!Q27=0,"-",'表２'!Q27/('表２'!$C27+'表２'!$P27)*1000)</f>
        <v>13.071895424836601</v>
      </c>
      <c r="J26" s="147">
        <f>IF('表２'!R27=0,"-",'表２'!R27/('表２'!$C27+'表２'!$P27)*1000)</f>
        <v>22.87581699346405</v>
      </c>
      <c r="K26" s="148">
        <f>IF('表２'!S27=0,"-",'表２'!S27/'表３'!P26*1000)</f>
        <v>5.481641408122924</v>
      </c>
      <c r="L26" s="99">
        <f>IF('表２'!T27=0,"-",'表２'!T27/'表３'!P26*1000)</f>
        <v>2.6216545864935723</v>
      </c>
      <c r="M26" s="61" t="s">
        <v>32</v>
      </c>
      <c r="N26" s="58"/>
      <c r="O26" s="41"/>
      <c r="P26" s="142">
        <f>'人口'!C26</f>
        <v>71329</v>
      </c>
      <c r="Q26" s="123"/>
      <c r="R26" s="49"/>
    </row>
    <row r="27" spans="1:18" ht="15" customHeight="1">
      <c r="A27" s="199" t="s">
        <v>33</v>
      </c>
      <c r="B27" s="203"/>
      <c r="C27" s="133">
        <f>IF('表２'!C28=0,"-",'表２'!C28/'表３'!P27*1000)</f>
        <v>9.57205710630441</v>
      </c>
      <c r="D27" s="92">
        <f>IF('表２'!F28=0,"-",'表２'!F28/'表３'!P27*1000)</f>
        <v>7.773531011728517</v>
      </c>
      <c r="E27" s="127">
        <f>IF('表２'!I28=0,"-",'表２'!I28/'表２'!$C28*1000)</f>
        <v>2.961865975564606</v>
      </c>
      <c r="F27" s="92">
        <f>IF('表２'!L28=0,"-",'表２'!L28/'表２'!$C28*1000)</f>
        <v>1.295816364309515</v>
      </c>
      <c r="G27" s="92">
        <f>IF('表２'!O28=0,"-",'表２'!O28/'表３'!P27*1000)</f>
        <v>1.7985260945758932</v>
      </c>
      <c r="H27" s="128">
        <f>IF('表２'!P28=0,"-",'表２'!P28/('表２'!$C28+'表２'!$P28)*1000)</f>
        <v>28.76663070837828</v>
      </c>
      <c r="I27" s="129">
        <f>IF('表２'!Q28=0,"-",'表２'!Q28/('表２'!$C28+'表２'!$P28)*1000)</f>
        <v>12.944983818770227</v>
      </c>
      <c r="J27" s="130">
        <f>IF('表２'!R28=0,"-",'表２'!R28/('表２'!$C28+'表２'!$P28)*1000)</f>
        <v>15.821646889608056</v>
      </c>
      <c r="K27" s="134">
        <f>IF('表２'!S28=0,"-",'表２'!S28/'表３'!P27*1000)</f>
        <v>6.345341817415049</v>
      </c>
      <c r="L27" s="97">
        <f>IF('表２'!T28=0,"-",'表２'!T28/'表３'!P27*1000)</f>
        <v>2.5019890103853806</v>
      </c>
      <c r="M27" s="202" t="s">
        <v>33</v>
      </c>
      <c r="N27" s="203"/>
      <c r="O27" s="41"/>
      <c r="P27" s="135">
        <f>SUM(P28:P41)</f>
        <v>564351</v>
      </c>
      <c r="Q27" s="123"/>
      <c r="R27" s="49"/>
    </row>
    <row r="28" spans="1:18" ht="15" customHeight="1">
      <c r="A28" s="64"/>
      <c r="B28" s="61" t="s">
        <v>34</v>
      </c>
      <c r="C28" s="136">
        <f>IF('表２'!C29=0,"-",'表２'!C29/'表３'!P28*1000)</f>
        <v>9.054601695412988</v>
      </c>
      <c r="D28" s="94">
        <f>IF('表２'!F29=0,"-",'表２'!F29/'表３'!P28*1000)</f>
        <v>8.227451594588775</v>
      </c>
      <c r="E28" s="137">
        <f>IF('表２'!I29=0,"-",'表２'!I29/'表２'!$C29*1000)</f>
        <v>2.1621621621621623</v>
      </c>
      <c r="F28" s="94">
        <f>IF('表２'!L29=0,"-",'表２'!L29/'表２'!$C29*1000)</f>
        <v>1.0810810810810811</v>
      </c>
      <c r="G28" s="94">
        <f>IF('表２'!O29=0,"-",'表２'!O29/'表３'!P28*1000)</f>
        <v>0.8271501008242135</v>
      </c>
      <c r="H28" s="138">
        <f>IF('表２'!P29=0,"-",'表２'!P29/('表２'!$C29+'表２'!$P29)*1000)</f>
        <v>29.38090241343127</v>
      </c>
      <c r="I28" s="139">
        <f>IF('表２'!Q29=0,"-",'表２'!Q29/('表２'!$C29+'表２'!$P29)*1000)</f>
        <v>11.017838405036727</v>
      </c>
      <c r="J28" s="140">
        <f>IF('表２'!R29=0,"-",'表２'!R29/('表２'!$C29+'表２'!$P29)*1000)</f>
        <v>18.363064008394545</v>
      </c>
      <c r="K28" s="141">
        <f>IF('表２'!S29=0,"-",'表２'!S29/'表３'!P28*1000)</f>
        <v>6.563362634350711</v>
      </c>
      <c r="L28" s="98">
        <f>IF('表２'!T29=0,"-",'表２'!T29/'表３'!P28*1000)</f>
        <v>2.8485287495839775</v>
      </c>
      <c r="M28" s="61" t="s">
        <v>34</v>
      </c>
      <c r="N28" s="58"/>
      <c r="O28" s="41"/>
      <c r="P28" s="142">
        <f>'人口'!C28</f>
        <v>204316</v>
      </c>
      <c r="Q28" s="123"/>
      <c r="R28" s="49"/>
    </row>
    <row r="29" spans="1:18" ht="15" customHeight="1">
      <c r="A29" s="64"/>
      <c r="B29" s="61" t="s">
        <v>35</v>
      </c>
      <c r="C29" s="136">
        <f>IF('表２'!C30=0,"-",'表２'!C30/'表３'!P29*1000)</f>
        <v>9.18729197086912</v>
      </c>
      <c r="D29" s="94">
        <f>IF('表２'!F30=0,"-",'表２'!F30/'表３'!P29*1000)</f>
        <v>7.427830329853711</v>
      </c>
      <c r="E29" s="137">
        <f>IF('表２'!I30=0,"-",'表２'!I30/'表２'!$C30*1000)</f>
        <v>4.935834155972359</v>
      </c>
      <c r="F29" s="94">
        <f>IF('表２'!L30=0,"-",'表２'!L30/'表２'!$C30*1000)</f>
        <v>1.9743336623889436</v>
      </c>
      <c r="G29" s="94">
        <f>IF('表２'!O30=0,"-",'表２'!O30/'表３'!P29*1000)</f>
        <v>1.759461641015409</v>
      </c>
      <c r="H29" s="138">
        <f>IF('表２'!P30=0,"-",'表２'!P30/('表２'!$C30+'表２'!$P30)*1000)</f>
        <v>29.693486590038315</v>
      </c>
      <c r="I29" s="139">
        <f>IF('表２'!Q30=0,"-",'表２'!Q30/('表２'!$C30+'表２'!$P30)*1000)</f>
        <v>15.32567049808429</v>
      </c>
      <c r="J29" s="140">
        <f>IF('表２'!R30=0,"-",'表２'!R30/('表２'!$C30+'表２'!$P30)*1000)</f>
        <v>14.367816091954023</v>
      </c>
      <c r="K29" s="141">
        <f>IF('表２'!S30=0,"-",'表２'!S30/'表３'!P29*1000)</f>
        <v>5.695576858544726</v>
      </c>
      <c r="L29" s="98">
        <f>IF('表２'!T30=0,"-",'表２'!T30/'表３'!P29*1000)</f>
        <v>2.2310699159267555</v>
      </c>
      <c r="M29" s="61" t="s">
        <v>35</v>
      </c>
      <c r="N29" s="58"/>
      <c r="O29" s="41"/>
      <c r="P29" s="142">
        <f>'人口'!C29</f>
        <v>110261</v>
      </c>
      <c r="Q29" s="123"/>
      <c r="R29" s="49"/>
    </row>
    <row r="30" spans="1:18" ht="15" customHeight="1">
      <c r="A30" s="64"/>
      <c r="B30" s="61" t="s">
        <v>36</v>
      </c>
      <c r="C30" s="136">
        <f>IF('表２'!C31=0,"-",'表２'!C31/'表３'!P30*1000)</f>
        <v>11.730487710917636</v>
      </c>
      <c r="D30" s="94">
        <f>IF('表２'!F31=0,"-",'表２'!F31/'表３'!P30*1000)</f>
        <v>6.144541181909238</v>
      </c>
      <c r="E30" s="137">
        <f>IF('表２'!I31=0,"-",'表２'!I31/'表２'!$C31*1000)</f>
        <v>4.926108374384237</v>
      </c>
      <c r="F30" s="94">
        <f>IF('表２'!L31=0,"-",'表２'!L31/'表２'!$C31*1000)</f>
        <v>1.6420361247947455</v>
      </c>
      <c r="G30" s="94">
        <f>IF('表２'!O31=0,"-",'表２'!O31/'表３'!P30*1000)</f>
        <v>5.585946529008399</v>
      </c>
      <c r="H30" s="138">
        <f>IF('表２'!P31=0,"-",'表２'!P31/('表２'!$C31+'表２'!$P31)*1000)</f>
        <v>24.03846153846154</v>
      </c>
      <c r="I30" s="139">
        <f>IF('表２'!Q31=0,"-",'表２'!Q31/('表２'!$C31+'表２'!$P31)*1000)</f>
        <v>14.423076923076923</v>
      </c>
      <c r="J30" s="140">
        <f>IF('表２'!R31=0,"-",'表２'!R31/('表２'!$C31+'表２'!$P31)*1000)</f>
        <v>9.615384615384617</v>
      </c>
      <c r="K30" s="141">
        <f>IF('表２'!S31=0,"-",'表２'!S31/'表３'!P30*1000)</f>
        <v>7.512134987287156</v>
      </c>
      <c r="L30" s="98">
        <f>IF('表２'!T31=0,"-",'表２'!T31/'表３'!P30*1000)</f>
        <v>2.1380691886894216</v>
      </c>
      <c r="M30" s="61" t="s">
        <v>36</v>
      </c>
      <c r="N30" s="58"/>
      <c r="O30" s="41"/>
      <c r="P30" s="142">
        <f>'人口'!C30</f>
        <v>51916</v>
      </c>
      <c r="Q30" s="123"/>
      <c r="R30" s="49"/>
    </row>
    <row r="31" spans="1:18" ht="15" customHeight="1">
      <c r="A31" s="64"/>
      <c r="B31" s="61" t="s">
        <v>37</v>
      </c>
      <c r="C31" s="136">
        <f>IF('表２'!C32=0,"-",'表２'!C32/'表３'!P31*1000)</f>
        <v>9.21598314791653</v>
      </c>
      <c r="D31" s="94">
        <f>IF('表２'!F32=0,"-",'表２'!F32/'表３'!P31*1000)</f>
        <v>9.150154696859984</v>
      </c>
      <c r="E31" s="137" t="str">
        <f>IF('表２'!I32=0,"-",'表２'!I32/'表２'!$C32*1000)</f>
        <v>-</v>
      </c>
      <c r="F31" s="94" t="str">
        <f>IF('表２'!L32=0,"-",'表２'!L32/'表２'!$C32*1000)</f>
        <v>-</v>
      </c>
      <c r="G31" s="94">
        <f>IF('表２'!O32=0,"-",'表２'!O32/'表３'!P31*1000)</f>
        <v>0.06582845105654664</v>
      </c>
      <c r="H31" s="138">
        <f>IF('表２'!P32=0,"-",'表２'!P32/('表２'!$C32+'表２'!$P32)*1000)</f>
        <v>34.48275862068965</v>
      </c>
      <c r="I31" s="139">
        <f>IF('表２'!Q32=0,"-",'表２'!Q32/('表２'!$C32+'表２'!$P32)*1000)</f>
        <v>6.896551724137931</v>
      </c>
      <c r="J31" s="140">
        <f>IF('表２'!R32=0,"-",'表２'!R32/('表２'!$C32+'表２'!$P32)*1000)</f>
        <v>27.586206896551722</v>
      </c>
      <c r="K31" s="141">
        <f>IF('表２'!S32=0,"-",'表２'!S32/'表３'!P31*1000)</f>
        <v>5.727075241919558</v>
      </c>
      <c r="L31" s="98">
        <f>IF('表２'!T32=0,"-",'表２'!T32/'表３'!P31*1000)</f>
        <v>2.172338884866039</v>
      </c>
      <c r="M31" s="61" t="s">
        <v>37</v>
      </c>
      <c r="N31" s="58"/>
      <c r="O31" s="41"/>
      <c r="P31" s="142">
        <f>'人口'!C31</f>
        <v>15191</v>
      </c>
      <c r="Q31" s="123"/>
      <c r="R31" s="49"/>
    </row>
    <row r="32" spans="1:18" ht="15" customHeight="1">
      <c r="A32" s="64"/>
      <c r="B32" s="61" t="s">
        <v>38</v>
      </c>
      <c r="C32" s="136">
        <f>IF('表２'!C33=0,"-",'表２'!C33/'表３'!P32*1000)</f>
        <v>6.974346534053005</v>
      </c>
      <c r="D32" s="94">
        <f>IF('表２'!F33=0,"-",'表２'!F33/'表３'!P32*1000)</f>
        <v>10.67378252168112</v>
      </c>
      <c r="E32" s="137" t="str">
        <f>IF('表２'!I33=0,"-",'表２'!I33/'表２'!$C33*1000)</f>
        <v>-</v>
      </c>
      <c r="F32" s="94" t="str">
        <f>IF('表２'!L33=0,"-",'表２'!L33/'表２'!$C33*1000)</f>
        <v>-</v>
      </c>
      <c r="G32" s="94">
        <f>IF('表２'!O33=0,"-",'表２'!O33/'表３'!P32*1000)</f>
        <v>-3.6994359876281155</v>
      </c>
      <c r="H32" s="138">
        <f>IF('表２'!P33=0,"-",'表２'!P33/('表２'!$C33+'表２'!$P33)*1000)</f>
        <v>49.586776859504134</v>
      </c>
      <c r="I32" s="139">
        <f>IF('表２'!Q33=0,"-",'表２'!Q33/('表２'!$C33+'表２'!$P33)*1000)</f>
        <v>16.528925619834713</v>
      </c>
      <c r="J32" s="140">
        <f>IF('表２'!R33=0,"-",'表２'!R33/('表２'!$C33+'表２'!$P33)*1000)</f>
        <v>33.057851239669425</v>
      </c>
      <c r="K32" s="141">
        <f>IF('表２'!S33=0,"-",'表２'!S33/'表３'!P32*1000)</f>
        <v>4.548486870034568</v>
      </c>
      <c r="L32" s="98">
        <f>IF('表２'!T33=0,"-",'表２'!T33/'表３'!P32*1000)</f>
        <v>1.8800412396142883</v>
      </c>
      <c r="M32" s="61" t="s">
        <v>38</v>
      </c>
      <c r="N32" s="58"/>
      <c r="O32" s="41"/>
      <c r="P32" s="142">
        <f>'人口'!C32</f>
        <v>16489</v>
      </c>
      <c r="Q32" s="123"/>
      <c r="R32" s="49"/>
    </row>
    <row r="33" spans="1:18" ht="15" customHeight="1">
      <c r="A33" s="64"/>
      <c r="B33" s="61" t="s">
        <v>39</v>
      </c>
      <c r="C33" s="136">
        <f>IF('表２'!C34=0,"-",'表２'!C34/'表３'!P33*1000)</f>
        <v>8.127949659150499</v>
      </c>
      <c r="D33" s="94">
        <f>IF('表２'!F34=0,"-",'表２'!F34/'表３'!P33*1000)</f>
        <v>12.32302045097011</v>
      </c>
      <c r="E33" s="137" t="str">
        <f>IF('表２'!I34=0,"-",'表２'!I34/'表２'!$C34*1000)</f>
        <v>-</v>
      </c>
      <c r="F33" s="94" t="str">
        <f>IF('表２'!L34=0,"-",'表２'!L34/'表２'!$C34*1000)</f>
        <v>-</v>
      </c>
      <c r="G33" s="94">
        <f>IF('表２'!O34=0,"-",'表２'!O34/'表３'!P33*1000)</f>
        <v>-4.195070791819612</v>
      </c>
      <c r="H33" s="138">
        <f>IF('表２'!P34=0,"-",'表２'!P34/('表２'!$C34+'表２'!$P34)*1000)</f>
        <v>31.25</v>
      </c>
      <c r="I33" s="139" t="str">
        <f>IF('表２'!Q34=0,"-",'表２'!Q34/('表２'!$C34+'表２'!$P34)*1000)</f>
        <v>-</v>
      </c>
      <c r="J33" s="140">
        <f>IF('表２'!R34=0,"-",'表２'!R34/('表２'!$C34+'表２'!$P34)*1000)</f>
        <v>31.25</v>
      </c>
      <c r="K33" s="141">
        <f>IF('表２'!S34=0,"-",'表２'!S34/'表３'!P33*1000)</f>
        <v>5.243838489774515</v>
      </c>
      <c r="L33" s="98">
        <f>IF('表２'!T34=0,"-",'表２'!T34/'表３'!P33*1000)</f>
        <v>2.3597273203985316</v>
      </c>
      <c r="M33" s="61" t="s">
        <v>39</v>
      </c>
      <c r="N33" s="58"/>
      <c r="O33" s="41"/>
      <c r="P33" s="142">
        <f>'人口'!C33</f>
        <v>3814</v>
      </c>
      <c r="Q33" s="123"/>
      <c r="R33" s="49"/>
    </row>
    <row r="34" spans="1:18" ht="15" customHeight="1">
      <c r="A34" s="64"/>
      <c r="B34" s="61" t="s">
        <v>40</v>
      </c>
      <c r="C34" s="136">
        <f>IF('表２'!C35=0,"-",'表２'!C35/'表３'!P34*1000)</f>
        <v>3.9954337899543377</v>
      </c>
      <c r="D34" s="94">
        <f>IF('表２'!F35=0,"-",'表２'!F35/'表３'!P34*1000)</f>
        <v>13.127853881278538</v>
      </c>
      <c r="E34" s="137" t="str">
        <f>IF('表２'!I35=0,"-",'表２'!I35/'表２'!$C35*1000)</f>
        <v>-</v>
      </c>
      <c r="F34" s="94" t="str">
        <f>IF('表２'!L35=0,"-",'表２'!L35/'表２'!$C35*1000)</f>
        <v>-</v>
      </c>
      <c r="G34" s="94">
        <f>IF('表２'!O35=0,"-",'表２'!O35/'表３'!P34*1000)</f>
        <v>-9.1324200913242</v>
      </c>
      <c r="H34" s="138">
        <f>IF('表２'!P35=0,"-",'表２'!P35/('表２'!$C35+'表２'!$P35)*1000)</f>
        <v>125</v>
      </c>
      <c r="I34" s="139">
        <f>IF('表２'!Q35=0,"-",'表２'!Q35/('表２'!$C35+'表２'!$P35)*1000)</f>
        <v>83.33333333333333</v>
      </c>
      <c r="J34" s="140">
        <f>IF('表２'!R35=0,"-",'表２'!R35/('表２'!$C35+'表２'!$P35)*1000)</f>
        <v>41.666666666666664</v>
      </c>
      <c r="K34" s="141">
        <f>IF('表２'!S35=0,"-",'表２'!S35/'表３'!P34*1000)</f>
        <v>3.6149162861491626</v>
      </c>
      <c r="L34" s="98">
        <f>IF('表２'!T35=0,"-",'表２'!T35/'表３'!P34*1000)</f>
        <v>2.0928462709284625</v>
      </c>
      <c r="M34" s="61" t="s">
        <v>40</v>
      </c>
      <c r="N34" s="58"/>
      <c r="O34" s="41"/>
      <c r="P34" s="142">
        <f>'人口'!C34</f>
        <v>5256</v>
      </c>
      <c r="Q34" s="123"/>
      <c r="R34" s="49"/>
    </row>
    <row r="35" spans="1:18" ht="15" customHeight="1">
      <c r="A35" s="64"/>
      <c r="B35" s="61" t="s">
        <v>41</v>
      </c>
      <c r="C35" s="136">
        <f>IF('表２'!C36=0,"-",'表２'!C36/'表３'!P35*1000)</f>
        <v>9.714774228646927</v>
      </c>
      <c r="D35" s="94">
        <f>IF('表２'!F36=0,"-",'表２'!F36/'表３'!P35*1000)</f>
        <v>7.486852672210564</v>
      </c>
      <c r="E35" s="137">
        <f>IF('表２'!I36=0,"-",'表２'!I36/'表２'!$C36*1000)</f>
        <v>5.333333333333333</v>
      </c>
      <c r="F35" s="94" t="str">
        <f>IF('表２'!L36=0,"-",'表２'!L36/'表２'!$C36*1000)</f>
        <v>-</v>
      </c>
      <c r="G35" s="94">
        <f>IF('表２'!O36=0,"-",'表２'!O36/'表３'!P35*1000)</f>
        <v>2.2279215564363617</v>
      </c>
      <c r="H35" s="138">
        <f>IF('表２'!P36=0,"-",'表２'!P36/('表２'!$C36+'表２'!$P36)*1000)</f>
        <v>31.007751937984494</v>
      </c>
      <c r="I35" s="139">
        <f>IF('表２'!Q36=0,"-",'表２'!Q36/('表２'!$C36+'表２'!$P36)*1000)</f>
        <v>20.671834625322997</v>
      </c>
      <c r="J35" s="140">
        <f>IF('表２'!R36=0,"-",'表２'!R36/('表２'!$C36+'表２'!$P36)*1000)</f>
        <v>10.335917312661499</v>
      </c>
      <c r="K35" s="141">
        <f>IF('表２'!S36=0,"-",'表２'!S36/'表３'!P35*1000)</f>
        <v>5.284837180383928</v>
      </c>
      <c r="L35" s="98">
        <f>IF('表２'!T36=0,"-",'表２'!T36/'表３'!P35*1000)</f>
        <v>2.77194891324059</v>
      </c>
      <c r="M35" s="61" t="s">
        <v>41</v>
      </c>
      <c r="N35" s="58"/>
      <c r="O35" s="41"/>
      <c r="P35" s="142">
        <f>'人口'!C35</f>
        <v>38601</v>
      </c>
      <c r="Q35" s="123"/>
      <c r="R35" s="49"/>
    </row>
    <row r="36" spans="1:18" ht="15" customHeight="1">
      <c r="A36" s="64"/>
      <c r="B36" s="61" t="s">
        <v>42</v>
      </c>
      <c r="C36" s="136">
        <f>IF('表２'!C37=0,"-",'表２'!C37/'表３'!P36*1000)</f>
        <v>8.697903184053844</v>
      </c>
      <c r="D36" s="94">
        <f>IF('表２'!F37=0,"-",'表２'!F37/'表３'!P36*1000)</f>
        <v>8.076624385192856</v>
      </c>
      <c r="E36" s="137" t="str">
        <f>IF('表２'!I37=0,"-",'表２'!I37/'表２'!$C37*1000)</f>
        <v>-</v>
      </c>
      <c r="F36" s="94" t="str">
        <f>IF('表２'!L37=0,"-",'表２'!L37/'表２'!$C37*1000)</f>
        <v>-</v>
      </c>
      <c r="G36" s="94">
        <f>IF('表２'!O37=0,"-",'表２'!O37/'表３'!P36*1000)</f>
        <v>0.6212787988609888</v>
      </c>
      <c r="H36" s="138">
        <f>IF('表２'!P37=0,"-",'表２'!P37/('表２'!$C37+'表２'!$P37)*1000)</f>
        <v>23.25581395348837</v>
      </c>
      <c r="I36" s="139">
        <f>IF('表２'!Q37=0,"-",'表２'!Q37/('表２'!$C37+'表２'!$P37)*1000)</f>
        <v>5.813953488372093</v>
      </c>
      <c r="J36" s="140">
        <f>IF('表２'!R37=0,"-",'表２'!R37/('表２'!$C37+'表２'!$P37)*1000)</f>
        <v>17.441860465116278</v>
      </c>
      <c r="K36" s="141">
        <f>IF('表２'!S37=0,"-",'表２'!S37/'表３'!P36*1000)</f>
        <v>5.850375355940979</v>
      </c>
      <c r="L36" s="98">
        <f>IF('表２'!T37=0,"-",'表２'!T37/'表３'!P36*1000)</f>
        <v>2.6922081283976182</v>
      </c>
      <c r="M36" s="61" t="s">
        <v>42</v>
      </c>
      <c r="N36" s="58"/>
      <c r="O36" s="41"/>
      <c r="P36" s="142">
        <f>'人口'!C36</f>
        <v>19315</v>
      </c>
      <c r="Q36" s="123"/>
      <c r="R36" s="49"/>
    </row>
    <row r="37" spans="1:18" ht="15" customHeight="1">
      <c r="A37" s="64"/>
      <c r="B37" s="61" t="s">
        <v>43</v>
      </c>
      <c r="C37" s="136">
        <f>IF('表２'!C38=0,"-",'表２'!C38/'表３'!P37*1000)</f>
        <v>8.549819138441302</v>
      </c>
      <c r="D37" s="94">
        <f>IF('表２'!F38=0,"-",'表２'!F38/'表３'!P37*1000)</f>
        <v>8.87865833607366</v>
      </c>
      <c r="E37" s="137" t="str">
        <f>IF('表２'!I38=0,"-",'表２'!I38/'表２'!$C38*1000)</f>
        <v>-</v>
      </c>
      <c r="F37" s="94" t="str">
        <f>IF('表２'!L38=0,"-",'表２'!L38/'表２'!$C38*1000)</f>
        <v>-</v>
      </c>
      <c r="G37" s="94">
        <f>IF('表２'!O38=0,"-",'表２'!O38/'表３'!P37*1000)</f>
        <v>-0.3288391976323578</v>
      </c>
      <c r="H37" s="138">
        <f>IF('表２'!P38=0,"-",'表２'!P38/('表２'!$C38+'表２'!$P38)*1000)</f>
        <v>22.55639097744361</v>
      </c>
      <c r="I37" s="139" t="str">
        <f>IF('表２'!Q38=0,"-",'表２'!Q38/('表２'!$C38+'表２'!$P38)*1000)</f>
        <v>-</v>
      </c>
      <c r="J37" s="140">
        <f>IF('表２'!R38=0,"-",'表２'!R38/('表２'!$C38+'表２'!$P38)*1000)</f>
        <v>22.55639097744361</v>
      </c>
      <c r="K37" s="141">
        <f>IF('表２'!S38=0,"-",'表２'!S38/'表３'!P37*1000)</f>
        <v>4.735284445905952</v>
      </c>
      <c r="L37" s="98">
        <f>IF('表２'!T38=0,"-",'表２'!T38/'表３'!P37*1000)</f>
        <v>2.1045708648470898</v>
      </c>
      <c r="M37" s="61" t="s">
        <v>43</v>
      </c>
      <c r="N37" s="58"/>
      <c r="O37" s="41"/>
      <c r="P37" s="142">
        <f>'人口'!C37</f>
        <v>15205</v>
      </c>
      <c r="Q37" s="123"/>
      <c r="R37" s="49"/>
    </row>
    <row r="38" spans="1:18" ht="15" customHeight="1">
      <c r="A38" s="64"/>
      <c r="B38" s="61" t="s">
        <v>44</v>
      </c>
      <c r="C38" s="136">
        <f>IF('表２'!C39=0,"-",'表２'!C39/'表３'!P38*1000)</f>
        <v>4.368495438776821</v>
      </c>
      <c r="D38" s="94">
        <f>IF('表２'!F39=0,"-",'表２'!F39/'表３'!P38*1000)</f>
        <v>9.25093151740974</v>
      </c>
      <c r="E38" s="137" t="str">
        <f>IF('表２'!I39=0,"-",'表２'!I39/'表２'!$C39*1000)</f>
        <v>-</v>
      </c>
      <c r="F38" s="94" t="str">
        <f>IF('表２'!L39=0,"-",'表２'!L39/'表２'!$C39*1000)</f>
        <v>-</v>
      </c>
      <c r="G38" s="94">
        <f>IF('表２'!O39=0,"-",'表２'!O39/'表３'!P38*1000)</f>
        <v>-4.882436078632918</v>
      </c>
      <c r="H38" s="138">
        <f>IF('表２'!P39=0,"-",'表２'!P39/('表２'!$C39+'表２'!$P39)*1000)</f>
        <v>55.55555555555555</v>
      </c>
      <c r="I38" s="139">
        <f>IF('表２'!Q39=0,"-",'表２'!Q39/('表２'!$C39+'表２'!$P39)*1000)</f>
        <v>27.777777777777775</v>
      </c>
      <c r="J38" s="140">
        <f>IF('表２'!R39=0,"-",'表２'!R39/('表２'!$C39+'表２'!$P39)*1000)</f>
        <v>27.777777777777775</v>
      </c>
      <c r="K38" s="141">
        <f>IF('表２'!S39=0,"-",'表２'!S39/'表３'!P38*1000)</f>
        <v>4.111525118848773</v>
      </c>
      <c r="L38" s="98">
        <f>IF('表２'!T39=0,"-",'表２'!T39/'表３'!P38*1000)</f>
        <v>2.0557625594243865</v>
      </c>
      <c r="M38" s="61" t="s">
        <v>44</v>
      </c>
      <c r="N38" s="58"/>
      <c r="O38" s="41"/>
      <c r="P38" s="142">
        <f>'人口'!C38</f>
        <v>7783</v>
      </c>
      <c r="Q38" s="123"/>
      <c r="R38" s="49"/>
    </row>
    <row r="39" spans="1:18" ht="15" customHeight="1">
      <c r="A39" s="64"/>
      <c r="B39" s="61" t="s">
        <v>45</v>
      </c>
      <c r="C39" s="136">
        <f>IF('表２'!C40=0,"-",'表２'!C40/'表３'!P39*1000)</f>
        <v>6.392473766735014</v>
      </c>
      <c r="D39" s="94">
        <f>IF('表２'!F40=0,"-",'表２'!F40/'表３'!P39*1000)</f>
        <v>9.16656615607285</v>
      </c>
      <c r="E39" s="137" t="str">
        <f>IF('表２'!I40=0,"-",'表２'!I40/'表２'!$C40*1000)</f>
        <v>-</v>
      </c>
      <c r="F39" s="94" t="str">
        <f>IF('表２'!L40=0,"-",'表２'!L40/'表２'!$C40*1000)</f>
        <v>-</v>
      </c>
      <c r="G39" s="94">
        <f>IF('表２'!O40=0,"-",'表２'!O40/'表３'!P39*1000)</f>
        <v>-2.774092389337836</v>
      </c>
      <c r="H39" s="138" t="str">
        <f>IF('表２'!P40=0,"-",'表２'!P40/('表２'!$C40+'表２'!$P40)*1000)</f>
        <v>-</v>
      </c>
      <c r="I39" s="139" t="str">
        <f>IF('表２'!Q40=0,"-",'表２'!Q40/('表２'!$C40+'表２'!$P40)*1000)</f>
        <v>-</v>
      </c>
      <c r="J39" s="140" t="str">
        <f>IF('表２'!R40=0,"-",'表２'!R40/('表２'!$C40+'表２'!$P40)*1000)</f>
        <v>-</v>
      </c>
      <c r="K39" s="141">
        <f>IF('表２'!S40=0,"-",'表２'!S40/'表３'!P39*1000)</f>
        <v>5.065733928356049</v>
      </c>
      <c r="L39" s="98">
        <f>IF('表２'!T40=0,"-",'表２'!T40/'表３'!P39*1000)</f>
        <v>1.447352550958871</v>
      </c>
      <c r="M39" s="61" t="s">
        <v>45</v>
      </c>
      <c r="N39" s="58"/>
      <c r="O39" s="40"/>
      <c r="P39" s="142">
        <f>'人口'!C39</f>
        <v>8291</v>
      </c>
      <c r="Q39" s="123"/>
      <c r="R39" s="49"/>
    </row>
    <row r="40" spans="1:18" ht="15" customHeight="1">
      <c r="A40" s="64"/>
      <c r="B40" s="61" t="s">
        <v>46</v>
      </c>
      <c r="C40" s="136">
        <f>IF('表２'!C41=0,"-",'表２'!C41/'表３'!P40*1000)</f>
        <v>12.766232507029507</v>
      </c>
      <c r="D40" s="94">
        <f>IF('表２'!F41=0,"-",'表２'!F41/'表３'!P40*1000)</f>
        <v>6.011441129892376</v>
      </c>
      <c r="E40" s="137">
        <f>IF('表２'!I41=0,"-",'表２'!I41/'表２'!$C41*1000)</f>
        <v>2.5316455696202533</v>
      </c>
      <c r="F40" s="94">
        <f>IF('表２'!L41=0,"-",'表２'!L41/'表２'!$C41*1000)</f>
        <v>2.5316455696202533</v>
      </c>
      <c r="G40" s="94">
        <f>IF('表２'!O41=0,"-",'表２'!O41/'表３'!P40*1000)</f>
        <v>6.754791377137132</v>
      </c>
      <c r="H40" s="138">
        <f>IF('表２'!P41=0,"-",'表２'!P41/('表２'!$C41+'表２'!$P41)*1000)</f>
        <v>19.851116625310173</v>
      </c>
      <c r="I40" s="139">
        <f>IF('表２'!Q41=0,"-",'表２'!Q41/('表２'!$C41+'表２'!$P41)*1000)</f>
        <v>9.925558312655086</v>
      </c>
      <c r="J40" s="140">
        <f>IF('表２'!R41=0,"-",'表２'!R41/('表２'!$C41+'表２'!$P41)*1000)</f>
        <v>9.925558312655086</v>
      </c>
      <c r="K40" s="141">
        <f>IF('表２'!S41=0,"-",'表２'!S41/'表３'!P40*1000)</f>
        <v>8.30613102356097</v>
      </c>
      <c r="L40" s="98">
        <f>IF('表２'!T41=0,"-",'表２'!T41/'表３'!P40*1000)</f>
        <v>3.1673184447820044</v>
      </c>
      <c r="M40" s="61" t="s">
        <v>46</v>
      </c>
      <c r="N40" s="58"/>
      <c r="O40" s="41"/>
      <c r="P40" s="142">
        <f>'人口'!C40</f>
        <v>30941</v>
      </c>
      <c r="Q40" s="123"/>
      <c r="R40" s="49"/>
    </row>
    <row r="41" spans="1:18" ht="15" customHeight="1">
      <c r="A41" s="65"/>
      <c r="B41" s="63" t="s">
        <v>47</v>
      </c>
      <c r="C41" s="143">
        <f>IF('表２'!C42=0,"-",'表２'!C42/'表３'!P41*1000)</f>
        <v>12.658227848101266</v>
      </c>
      <c r="D41" s="95">
        <f>IF('表２'!F42=0,"-",'表２'!F42/'表３'!P41*1000)</f>
        <v>6.031591474629449</v>
      </c>
      <c r="E41" s="144">
        <f>IF('表２'!I42=0,"-",'表２'!I42/'表２'!$C42*1000)</f>
        <v>2.136752136752137</v>
      </c>
      <c r="F41" s="95">
        <f>IF('表２'!L42=0,"-",'表２'!L42/'表２'!$C42*1000)</f>
        <v>2.136752136752137</v>
      </c>
      <c r="G41" s="95">
        <f>IF('表２'!O42=0,"-",'表２'!O42/'表３'!P41*1000)</f>
        <v>6.6266363734718166</v>
      </c>
      <c r="H41" s="145">
        <f>IF('表２'!P42=0,"-",'表２'!P42/('表２'!$C42+'表２'!$P42)*1000)</f>
        <v>29.04564315352697</v>
      </c>
      <c r="I41" s="146">
        <f>IF('表２'!Q42=0,"-",'表２'!Q42/('表２'!$C42+'表２'!$P42)*1000)</f>
        <v>14.522821576763485</v>
      </c>
      <c r="J41" s="147">
        <f>IF('表２'!R42=0,"-",'表２'!R42/('表２'!$C42+'表２'!$P42)*1000)</f>
        <v>14.522821576763485</v>
      </c>
      <c r="K41" s="148">
        <f>IF('表２'!S42=0,"-",'表２'!S42/'表３'!P41*1000)</f>
        <v>8.14129611597966</v>
      </c>
      <c r="L41" s="99">
        <f>IF('表２'!T42=0,"-",'表２'!T42/'表３'!P41*1000)</f>
        <v>1.9474196689386563</v>
      </c>
      <c r="M41" s="63" t="s">
        <v>47</v>
      </c>
      <c r="N41" s="59"/>
      <c r="O41" s="40"/>
      <c r="P41" s="132">
        <f>'人口'!C41</f>
        <v>36972</v>
      </c>
      <c r="Q41" s="123"/>
      <c r="R41" s="49"/>
    </row>
    <row r="42" spans="1:18" ht="15" customHeight="1">
      <c r="A42" s="191" t="s">
        <v>48</v>
      </c>
      <c r="B42" s="192"/>
      <c r="C42" s="133">
        <f>IF('表２'!C43=0,"-",'表２'!C43/'表３'!P42*1000)</f>
        <v>10.707843829628851</v>
      </c>
      <c r="D42" s="92">
        <f>IF('表２'!F43=0,"-",'表２'!F43/'表３'!P42*1000)</f>
        <v>7.052670757661071</v>
      </c>
      <c r="E42" s="127">
        <f>IF('表２'!I43=0,"-",'表２'!I43/'表２'!$C43*1000)</f>
        <v>3.5650623885918002</v>
      </c>
      <c r="F42" s="92">
        <f>IF('表２'!L43=0,"-",'表２'!L43/'表２'!$C43*1000)</f>
        <v>2.6737967914438503</v>
      </c>
      <c r="G42" s="92">
        <f>IF('表２'!O43=0,"-",'表２'!O43/'表３'!P42*1000)</f>
        <v>3.655173071967781</v>
      </c>
      <c r="H42" s="128">
        <f>IF('表２'!P43=0,"-",'表２'!P43/('表２'!$C43+'表２'!$P43)*1000)</f>
        <v>25.195482189400522</v>
      </c>
      <c r="I42" s="129">
        <f>IF('表２'!Q43=0,"-",'表２'!Q43/('表２'!$C43+'表２'!$P43)*1000)</f>
        <v>13.032145960034752</v>
      </c>
      <c r="J42" s="130">
        <f>IF('表２'!R43=0,"-",'表２'!R43/('表２'!$C43+'表２'!$P43)*1000)</f>
        <v>12.16333622936577</v>
      </c>
      <c r="K42" s="134">
        <f>IF('表２'!S43=0,"-",'表２'!S43/'表３'!P42*1000)</f>
        <v>7.148106085910882</v>
      </c>
      <c r="L42" s="97">
        <f>IF('表２'!T43=0,"-",'表２'!T43/'表３'!P42*1000)</f>
        <v>2.2331866810455896</v>
      </c>
      <c r="M42" s="204" t="s">
        <v>48</v>
      </c>
      <c r="N42" s="192"/>
      <c r="O42" s="41"/>
      <c r="P42" s="135">
        <f>SUM(P43:P44)</f>
        <v>104783</v>
      </c>
      <c r="Q42" s="123"/>
      <c r="R42" s="49"/>
    </row>
    <row r="43" spans="1:18" ht="15" customHeight="1">
      <c r="A43" s="64"/>
      <c r="B43" s="61" t="s">
        <v>49</v>
      </c>
      <c r="C43" s="136">
        <f>IF('表２'!C44=0,"-",'表２'!C44/'表３'!P43*1000)</f>
        <v>11.253728099303284</v>
      </c>
      <c r="D43" s="94">
        <f>IF('表２'!F44=0,"-",'表２'!F44/'表３'!P43*1000)</f>
        <v>6.508325585326684</v>
      </c>
      <c r="E43" s="137">
        <f>IF('表２'!I44=0,"-",'表２'!I44/'表２'!$C44*1000)</f>
        <v>2.1459227467811157</v>
      </c>
      <c r="F43" s="94">
        <f>IF('表２'!L44=0,"-",'表２'!L44/'表２'!$C44*1000)</f>
        <v>1.0729613733905579</v>
      </c>
      <c r="G43" s="94">
        <f>IF('表２'!O44=0,"-",'表２'!O44/'表３'!P43*1000)</f>
        <v>4.745402513976599</v>
      </c>
      <c r="H43" s="138">
        <f>IF('表２'!P44=0,"-",'表２'!P44/('表２'!$C44+'表２'!$P44)*1000)</f>
        <v>24.083769633507853</v>
      </c>
      <c r="I43" s="139">
        <f>IF('表２'!Q44=0,"-",'表２'!Q44/('表２'!$C44+'表２'!$P44)*1000)</f>
        <v>14.659685863874346</v>
      </c>
      <c r="J43" s="140">
        <f>IF('表２'!R44=0,"-",'表２'!R44/('表２'!$C44+'表２'!$P44)*1000)</f>
        <v>9.424083769633508</v>
      </c>
      <c r="K43" s="141">
        <f>IF('表２'!S44=0,"-",'表２'!S44/'表３'!P43*1000)</f>
        <v>7.4380863832304955</v>
      </c>
      <c r="L43" s="98">
        <f>IF('表２'!T44=0,"-",'表２'!T44/'表３'!P43*1000)</f>
        <v>2.3062897714237414</v>
      </c>
      <c r="M43" s="61" t="s">
        <v>49</v>
      </c>
      <c r="N43" s="58"/>
      <c r="O43" s="41"/>
      <c r="P43" s="142">
        <f>'人口'!C43</f>
        <v>82817</v>
      </c>
      <c r="Q43" s="123"/>
      <c r="R43" s="49"/>
    </row>
    <row r="44" spans="1:18" ht="15" customHeight="1">
      <c r="A44" s="64"/>
      <c r="B44" s="61" t="s">
        <v>50</v>
      </c>
      <c r="C44" s="143">
        <f>IF('表２'!C45=0,"-",'表２'!C45/'表３'!P44*1000)</f>
        <v>8.649731403077483</v>
      </c>
      <c r="D44" s="95">
        <f>IF('表２'!F45=0,"-",'表２'!F45/'表３'!P44*1000)</f>
        <v>9.104980424292087</v>
      </c>
      <c r="E44" s="144">
        <f>IF('表２'!I45=0,"-",'表２'!I45/'表２'!$C45*1000)</f>
        <v>10.526315789473683</v>
      </c>
      <c r="F44" s="95">
        <f>IF('表２'!L45=0,"-",'表２'!L45/'表２'!$C45*1000)</f>
        <v>10.526315789473683</v>
      </c>
      <c r="G44" s="95">
        <f>IF('表２'!O45=0,"-",'表２'!O45/'表３'!P44*1000)</f>
        <v>-0.45524902121460437</v>
      </c>
      <c r="H44" s="145">
        <f>IF('表２'!P45=0,"-",'表２'!P45/('表２'!$C45+'表２'!$P45)*1000)</f>
        <v>30.612244897959183</v>
      </c>
      <c r="I44" s="146">
        <f>IF('表２'!Q45=0,"-",'表２'!Q45/('表２'!$C45+'表２'!$P45)*1000)</f>
        <v>5.1020408163265305</v>
      </c>
      <c r="J44" s="147">
        <f>IF('表２'!R45=0,"-",'表２'!R45/('表２'!$C45+'表２'!$P45)*1000)</f>
        <v>25.510204081632654</v>
      </c>
      <c r="K44" s="148">
        <f>IF('表２'!S45=0,"-",'表２'!S45/'表３'!P44*1000)</f>
        <v>6.054811982154239</v>
      </c>
      <c r="L44" s="99">
        <f>IF('表２'!T45=0,"-",'表２'!T45/'表３'!P44*1000)</f>
        <v>1.9575707912227986</v>
      </c>
      <c r="M44" s="61" t="s">
        <v>50</v>
      </c>
      <c r="N44" s="58"/>
      <c r="O44" s="41"/>
      <c r="P44" s="132">
        <f>'人口'!C44</f>
        <v>21966</v>
      </c>
      <c r="Q44" s="123"/>
      <c r="R44" s="49"/>
    </row>
    <row r="45" spans="1:18" ht="15" customHeight="1">
      <c r="A45" s="199" t="s">
        <v>51</v>
      </c>
      <c r="B45" s="203"/>
      <c r="C45" s="133">
        <f>IF('表２'!C46=0,"-",'表２'!C46/'表３'!P45*1000)</f>
        <v>10.21383232131301</v>
      </c>
      <c r="D45" s="92">
        <f>IF('表２'!F46=0,"-",'表２'!F46/'表３'!P45*1000)</f>
        <v>7.355391245679981</v>
      </c>
      <c r="E45" s="127">
        <f>IF('表２'!I46=0,"-",'表２'!I46/'表２'!$C46*1000)</f>
        <v>1.8873011593421407</v>
      </c>
      <c r="F45" s="92">
        <f>IF('表２'!L46=0,"-",'表２'!L46/'表２'!$C46*1000)</f>
        <v>1.6176867080075492</v>
      </c>
      <c r="G45" s="92">
        <f>IF('表２'!O46=0,"-",'表２'!O46/'表３'!P45*1000)</f>
        <v>2.858441075633029</v>
      </c>
      <c r="H45" s="128">
        <f>IF('表２'!P46=0,"-",'表２'!P46/('表２'!$C46+'表２'!$P46)*1000)</f>
        <v>31.84547115635604</v>
      </c>
      <c r="I45" s="129">
        <f>IF('表２'!Q46=0,"-",'表２'!Q46/('表２'!$C46+'表２'!$P46)*1000)</f>
        <v>14.878621769772906</v>
      </c>
      <c r="J45" s="130">
        <f>IF('表２'!R46=0,"-",'表２'!R46/('表２'!$C46+'表２'!$P46)*1000)</f>
        <v>16.966849386583135</v>
      </c>
      <c r="K45" s="134">
        <f>IF('表２'!S46=0,"-",'表２'!S46/'表３'!P45*1000)</f>
        <v>6.771586324645105</v>
      </c>
      <c r="L45" s="97">
        <f>IF('表２'!T46=0,"-",'表２'!T46/'表３'!P45*1000)</f>
        <v>2.671182893414295</v>
      </c>
      <c r="M45" s="202" t="s">
        <v>51</v>
      </c>
      <c r="N45" s="203"/>
      <c r="O45" s="41"/>
      <c r="P45" s="135">
        <f>SUM(P46:P48)</f>
        <v>363135</v>
      </c>
      <c r="Q45" s="123"/>
      <c r="R45" s="49"/>
    </row>
    <row r="46" spans="1:18" ht="15" customHeight="1">
      <c r="A46" s="64"/>
      <c r="B46" s="61" t="s">
        <v>52</v>
      </c>
      <c r="C46" s="136">
        <f>IF('表２'!C47=0,"-",'表２'!C47/'表３'!P46*1000)</f>
        <v>9.8234446212683</v>
      </c>
      <c r="D46" s="94">
        <f>IF('表２'!F47=0,"-",'表２'!F47/'表３'!P46*1000)</f>
        <v>7.598796857164282</v>
      </c>
      <c r="E46" s="137">
        <f>IF('表２'!I47=0,"-",'表２'!I47/'表２'!$C47*1000)</f>
        <v>4.2408821034775235</v>
      </c>
      <c r="F46" s="94">
        <f>IF('表２'!L47=0,"-",'表２'!L47/'表２'!$C47*1000)</f>
        <v>4.2408821034775235</v>
      </c>
      <c r="G46" s="94">
        <f>IF('表２'!O47=0,"-",'表２'!O47/'表３'!P46*1000)</f>
        <v>2.224647764104017</v>
      </c>
      <c r="H46" s="138">
        <f>IF('表２'!P47=0,"-",'表２'!P47/('表２'!$C47+'表２'!$P47)*1000)</f>
        <v>28.029678483099755</v>
      </c>
      <c r="I46" s="139">
        <f>IF('表２'!Q47=0,"-",'表２'!Q47/('表２'!$C47+'表２'!$P47)*1000)</f>
        <v>15.663643858202802</v>
      </c>
      <c r="J46" s="140">
        <f>IF('表２'!R47=0,"-",'表２'!R47/('表２'!$C47+'表２'!$P47)*1000)</f>
        <v>12.36603462489695</v>
      </c>
      <c r="K46" s="141">
        <f>IF('表２'!S47=0,"-",'表２'!S47/'表３'!P46*1000)</f>
        <v>6.390654812987943</v>
      </c>
      <c r="L46" s="98">
        <f>IF('表２'!T47=0,"-",'表２'!T47/'表３'!P46*1000)</f>
        <v>2.441280130645981</v>
      </c>
      <c r="M46" s="61" t="s">
        <v>52</v>
      </c>
      <c r="N46" s="58"/>
      <c r="O46" s="41"/>
      <c r="P46" s="142">
        <f>'人口'!G4</f>
        <v>120019</v>
      </c>
      <c r="Q46" s="123"/>
      <c r="R46" s="49"/>
    </row>
    <row r="47" spans="1:18" ht="15" customHeight="1">
      <c r="A47" s="64"/>
      <c r="B47" s="61" t="s">
        <v>53</v>
      </c>
      <c r="C47" s="136">
        <f>IF('表２'!C48=0,"-",'表２'!C48/'表３'!P47*1000)</f>
        <v>10.58525701536085</v>
      </c>
      <c r="D47" s="94">
        <f>IF('表２'!F48=0,"-",'表２'!F48/'表３'!P47*1000)</f>
        <v>7.109757144083069</v>
      </c>
      <c r="E47" s="137">
        <f>IF('表２'!I48=0,"-",'表２'!I48/'表２'!$C48*1000)</f>
        <v>0.8107012565869477</v>
      </c>
      <c r="F47" s="94">
        <f>IF('表２'!L48=0,"-",'表２'!L48/'表２'!$C48*1000)</f>
        <v>0.40535062829347385</v>
      </c>
      <c r="G47" s="94">
        <f>IF('表２'!O48=0,"-",'表２'!O48/'表３'!P47*1000)</f>
        <v>3.4754998712777825</v>
      </c>
      <c r="H47" s="138">
        <f>IF('表２'!P48=0,"-",'表２'!P48/('表２'!$C48+'表２'!$P48)*1000)</f>
        <v>32.92826342610741</v>
      </c>
      <c r="I47" s="139">
        <f>IF('表２'!Q48=0,"-",'表２'!Q48/('表２'!$C48+'表２'!$P48)*1000)</f>
        <v>14.112112896903174</v>
      </c>
      <c r="J47" s="140">
        <f>IF('表２'!R48=0,"-",'表２'!R48/('表２'!$C48+'表２'!$P48)*1000)</f>
        <v>18.816150529204233</v>
      </c>
      <c r="K47" s="141">
        <f>IF('表２'!S48=0,"-",'表２'!S48/'表３'!P47*1000)</f>
        <v>7.0840127005921225</v>
      </c>
      <c r="L47" s="98">
        <f>IF('表２'!T48=0,"-",'表２'!T48/'表３'!P47*1000)</f>
        <v>2.7889813781858748</v>
      </c>
      <c r="M47" s="61" t="s">
        <v>53</v>
      </c>
      <c r="N47" s="58"/>
      <c r="O47" s="40"/>
      <c r="P47" s="142">
        <f>'人口'!G5</f>
        <v>233060</v>
      </c>
      <c r="Q47" s="123"/>
      <c r="R47" s="49"/>
    </row>
    <row r="48" spans="1:18" ht="15" customHeight="1">
      <c r="A48" s="65"/>
      <c r="B48" s="63" t="s">
        <v>54</v>
      </c>
      <c r="C48" s="143">
        <f>IF('表２'!C49=0,"-",'表２'!C49/'表３'!P48*1000)</f>
        <v>6.26491646778043</v>
      </c>
      <c r="D48" s="95">
        <f>IF('表２'!F49=0,"-",'表２'!F49/'表３'!P48*1000)</f>
        <v>10.143198090692124</v>
      </c>
      <c r="E48" s="144" t="str">
        <f>IF('表２'!I49=0,"-",'表２'!I49/'表２'!$C49*1000)</f>
        <v>-</v>
      </c>
      <c r="F48" s="95" t="str">
        <f>IF('表２'!L49=0,"-",'表２'!L49/'表２'!$C49*1000)</f>
        <v>-</v>
      </c>
      <c r="G48" s="95">
        <f>IF('表２'!O49=0,"-",'表２'!O49/'表３'!P48*1000)</f>
        <v>-3.8782816229116945</v>
      </c>
      <c r="H48" s="145">
        <f>IF('表２'!P49=0,"-",'表２'!P49/('表２'!$C49+'表２'!$P49)*1000)</f>
        <v>59.701492537313435</v>
      </c>
      <c r="I48" s="146">
        <f>IF('表２'!Q49=0,"-",'表２'!Q49/('表２'!$C49+'表２'!$P49)*1000)</f>
        <v>29.850746268656717</v>
      </c>
      <c r="J48" s="147">
        <f>IF('表２'!R49=0,"-",'表２'!R49/('表２'!$C49+'表２'!$P49)*1000)</f>
        <v>29.850746268656717</v>
      </c>
      <c r="K48" s="148">
        <f>IF('表２'!S49=0,"-",'表２'!S49/'表３'!P48*1000)</f>
        <v>4.077167859984089</v>
      </c>
      <c r="L48" s="99">
        <f>IF('表２'!T49=0,"-",'表２'!T49/'表３'!P48*1000)</f>
        <v>2.6849642004773266</v>
      </c>
      <c r="M48" s="63" t="s">
        <v>54</v>
      </c>
      <c r="N48" s="59"/>
      <c r="O48" s="41"/>
      <c r="P48" s="132">
        <f>'人口'!G6</f>
        <v>10056</v>
      </c>
      <c r="Q48" s="123"/>
      <c r="R48" s="49"/>
    </row>
    <row r="49" spans="1:18" ht="15" customHeight="1">
      <c r="A49" s="191" t="s">
        <v>55</v>
      </c>
      <c r="B49" s="192"/>
      <c r="C49" s="133">
        <f>IF('表２'!C50=0,"-",'表２'!C50/'表３'!P49*1000)</f>
        <v>8.179059847851898</v>
      </c>
      <c r="D49" s="92">
        <f>IF('表２'!F50=0,"-",'表２'!F50/'表３'!P49*1000)</f>
        <v>8.424578221420928</v>
      </c>
      <c r="E49" s="127">
        <f>IF('表２'!I50=0,"-",'表２'!I50/'表２'!$C50*1000)</f>
        <v>2.688172043010753</v>
      </c>
      <c r="F49" s="92">
        <f>IF('表２'!L50=0,"-",'表２'!L50/'表２'!$C50*1000)</f>
        <v>2.688172043010753</v>
      </c>
      <c r="G49" s="92">
        <f>IF('表２'!O50=0,"-",'表２'!O50/'表３'!P49*1000)</f>
        <v>-0.24551837356903097</v>
      </c>
      <c r="H49" s="128">
        <f>IF('表２'!P50=0,"-",'表２'!P50/('表２'!$C50+'表２'!$P50)*1000)</f>
        <v>37.10094909404659</v>
      </c>
      <c r="I49" s="129">
        <f>IF('表２'!Q50=0,"-",'表２'!Q50/('表２'!$C50+'表２'!$P50)*1000)</f>
        <v>9.490940465918895</v>
      </c>
      <c r="J49" s="130">
        <f>IF('表２'!R50=0,"-",'表２'!R50/('表２'!$C50+'表２'!$P50)*1000)</f>
        <v>27.610008628127698</v>
      </c>
      <c r="K49" s="134">
        <f>IF('表２'!S50=0,"-",'表２'!S50/'表３'!P49*1000)</f>
        <v>5.379417498497574</v>
      </c>
      <c r="L49" s="97">
        <f>IF('表２'!T50=0,"-",'表２'!T50/'表３'!P49*1000)</f>
        <v>2.022778241941867</v>
      </c>
      <c r="M49" s="204" t="s">
        <v>55</v>
      </c>
      <c r="N49" s="192"/>
      <c r="O49" s="41"/>
      <c r="P49" s="142">
        <f>SUM(P50:P53)</f>
        <v>272892</v>
      </c>
      <c r="Q49" s="123"/>
      <c r="R49" s="49"/>
    </row>
    <row r="50" spans="1:18" ht="15" customHeight="1">
      <c r="A50" s="64"/>
      <c r="B50" s="61" t="s">
        <v>56</v>
      </c>
      <c r="C50" s="136">
        <f>IF('表２'!C51=0,"-",'表２'!C51/'表３'!P50*1000)</f>
        <v>8.376904963091006</v>
      </c>
      <c r="D50" s="94">
        <f>IF('表２'!F51=0,"-",'表２'!F51/'表３'!P50*1000)</f>
        <v>8.265384466910582</v>
      </c>
      <c r="E50" s="137">
        <f>IF('表２'!I51=0,"-",'表２'!I51/'表２'!$C51*1000)</f>
        <v>3.0721966205837172</v>
      </c>
      <c r="F50" s="94">
        <f>IF('表２'!L51=0,"-",'表２'!L51/'表２'!$C51*1000)</f>
        <v>3.0721966205837172</v>
      </c>
      <c r="G50" s="94">
        <f>IF('表２'!O51=0,"-",'表２'!O51/'表３'!P50*1000)</f>
        <v>0.111520496180423</v>
      </c>
      <c r="H50" s="138">
        <f>IF('表２'!P51=0,"-",'表２'!P51/('表２'!$C51+'表２'!$P51)*1000)</f>
        <v>36.507153428712385</v>
      </c>
      <c r="I50" s="139">
        <f>IF('表２'!Q51=0,"-",'表２'!Q51/('表２'!$C51+'表２'!$P51)*1000)</f>
        <v>9.373458312777503</v>
      </c>
      <c r="J50" s="140">
        <f>IF('表２'!R51=0,"-",'表２'!R51/('表２'!$C51+'表２'!$P51)*1000)</f>
        <v>27.13369511593488</v>
      </c>
      <c r="K50" s="141">
        <f>IF('表２'!S51=0,"-",'表２'!S51/'表３'!P50*1000)</f>
        <v>5.614628057698988</v>
      </c>
      <c r="L50" s="98">
        <f>IF('表２'!T51=0,"-",'表２'!T51/'表３'!P50*1000)</f>
        <v>2.1017324280156644</v>
      </c>
      <c r="M50" s="61" t="s">
        <v>56</v>
      </c>
      <c r="N50" s="58"/>
      <c r="O50" s="41"/>
      <c r="P50" s="142">
        <f>'人口'!G8</f>
        <v>233141</v>
      </c>
      <c r="Q50" s="123"/>
      <c r="R50" s="49"/>
    </row>
    <row r="51" spans="1:18" ht="15" customHeight="1">
      <c r="A51" s="64"/>
      <c r="B51" s="61" t="s">
        <v>57</v>
      </c>
      <c r="C51" s="136">
        <f>IF('表２'!C52=0,"-",'表２'!C52/'表３'!P51*1000)</f>
        <v>6.945670728118194</v>
      </c>
      <c r="D51" s="94">
        <f>IF('表２'!F52=0,"-",'表２'!F52/'表３'!P51*1000)</f>
        <v>8.122903054917888</v>
      </c>
      <c r="E51" s="137" t="str">
        <f>IF('表２'!I52=0,"-",'表２'!I52/'表２'!$C52*1000)</f>
        <v>-</v>
      </c>
      <c r="F51" s="94" t="str">
        <f>IF('表２'!L52=0,"-",'表２'!L52/'表２'!$C52*1000)</f>
        <v>-</v>
      </c>
      <c r="G51" s="94">
        <f>IF('表２'!O52=0,"-",'表２'!O52/'表３'!P51*1000)</f>
        <v>-1.177232326799694</v>
      </c>
      <c r="H51" s="138">
        <f>IF('表２'!P52=0,"-",'表２'!P52/('表２'!$C52+'表２'!$P52)*1000)</f>
        <v>48.387096774193544</v>
      </c>
      <c r="I51" s="139" t="str">
        <f>IF('表２'!Q52=0,"-",'表２'!Q52/('表２'!$C52+'表２'!$P52)*1000)</f>
        <v>-</v>
      </c>
      <c r="J51" s="140">
        <f>IF('表２'!R52=0,"-",'表２'!R52/('表２'!$C52+'表２'!$P52)*1000)</f>
        <v>48.387096774193544</v>
      </c>
      <c r="K51" s="141">
        <f>IF('表２'!S52=0,"-",'表２'!S52/'表３'!P51*1000)</f>
        <v>4.296897992818883</v>
      </c>
      <c r="L51" s="98">
        <f>IF('表２'!T52=0,"-",'表２'!T52/'表３'!P51*1000)</f>
        <v>1.7658484901995408</v>
      </c>
      <c r="M51" s="61" t="s">
        <v>57</v>
      </c>
      <c r="N51" s="58"/>
      <c r="O51" s="41"/>
      <c r="P51" s="142">
        <f>'人口'!G9</f>
        <v>16989</v>
      </c>
      <c r="Q51" s="123"/>
      <c r="R51" s="49"/>
    </row>
    <row r="52" spans="1:18" ht="15" customHeight="1">
      <c r="A52" s="64"/>
      <c r="B52" s="61" t="s">
        <v>58</v>
      </c>
      <c r="C52" s="136">
        <f>IF('表２'!C53=0,"-",'表２'!C53/'表３'!P52*1000)</f>
        <v>6.707787201233616</v>
      </c>
      <c r="D52" s="94">
        <f>IF('表２'!F53=0,"-",'表２'!F53/'表３'!P52*1000)</f>
        <v>9.94602929838088</v>
      </c>
      <c r="E52" s="137" t="str">
        <f>IF('表２'!I53=0,"-",'表２'!I53/'表２'!$C53*1000)</f>
        <v>-</v>
      </c>
      <c r="F52" s="94" t="str">
        <f>IF('表２'!L53=0,"-",'表２'!L53/'表２'!$C53*1000)</f>
        <v>-</v>
      </c>
      <c r="G52" s="94">
        <f>IF('表２'!O53=0,"-",'表２'!O53/'表３'!P52*1000)</f>
        <v>-3.238242097147263</v>
      </c>
      <c r="H52" s="138">
        <f>IF('表２'!P53=0,"-",'表２'!P53/('表２'!$C53+'表２'!$P53)*1000)</f>
        <v>33.333333333333336</v>
      </c>
      <c r="I52" s="139">
        <f>IF('表２'!Q53=0,"-",'表２'!Q53/('表２'!$C53+'表２'!$P53)*1000)</f>
        <v>11.11111111111111</v>
      </c>
      <c r="J52" s="140">
        <f>IF('表２'!R53=0,"-",'表２'!R53/('表２'!$C53+'表２'!$P53)*1000)</f>
        <v>22.22222222222222</v>
      </c>
      <c r="K52" s="141">
        <f>IF('表２'!S53=0,"-",'表２'!S53/'表３'!P52*1000)</f>
        <v>4.548959136468774</v>
      </c>
      <c r="L52" s="98">
        <f>IF('表２'!T53=0,"-",'表２'!T53/'表３'!P52*1000)</f>
        <v>1.3878180416345411</v>
      </c>
      <c r="M52" s="61" t="s">
        <v>58</v>
      </c>
      <c r="N52" s="58"/>
      <c r="O52" s="41"/>
      <c r="P52" s="142">
        <f>'人口'!G10</f>
        <v>12970</v>
      </c>
      <c r="Q52" s="123"/>
      <c r="R52" s="49"/>
    </row>
    <row r="53" spans="1:18" ht="15" customHeight="1">
      <c r="A53" s="64"/>
      <c r="B53" s="61" t="s">
        <v>59</v>
      </c>
      <c r="C53" s="143">
        <f>IF('表２'!C54=0,"-",'表２'!C54/'表３'!P53*1000)</f>
        <v>7.55718954248366</v>
      </c>
      <c r="D53" s="95">
        <f>IF('表２'!F54=0,"-",'表２'!F54/'表３'!P53*1000)</f>
        <v>10.723039215686274</v>
      </c>
      <c r="E53" s="144" t="str">
        <f>IF('表２'!I54=0,"-",'表２'!I54/'表２'!$C54*1000)</f>
        <v>-</v>
      </c>
      <c r="F53" s="95" t="str">
        <f>IF('表２'!L54=0,"-",'表２'!L54/'表２'!$C54*1000)</f>
        <v>-</v>
      </c>
      <c r="G53" s="95">
        <f>IF('表２'!O54=0,"-",'表２'!O54/'表３'!P53*1000)</f>
        <v>-3.1658496732026142</v>
      </c>
      <c r="H53" s="145">
        <f>IF('表２'!P54=0,"-",'表２'!P54/('表２'!$C54+'表２'!$P54)*1000)</f>
        <v>38.96103896103896</v>
      </c>
      <c r="I53" s="146">
        <f>IF('表２'!Q54=0,"-",'表２'!Q54/('表２'!$C54+'表２'!$P54)*1000)</f>
        <v>25.974025974025977</v>
      </c>
      <c r="J53" s="147">
        <f>IF('表２'!R54=0,"-",'表２'!R54/('表２'!$C54+'表２'!$P54)*1000)</f>
        <v>12.987012987012989</v>
      </c>
      <c r="K53" s="148">
        <f>IF('表２'!S54=0,"-",'表２'!S54/'表３'!P53*1000)</f>
        <v>2.7573529411764706</v>
      </c>
      <c r="L53" s="99">
        <f>IF('表２'!T54=0,"-",'表２'!T54/'表３'!P53*1000)</f>
        <v>1.429738562091503</v>
      </c>
      <c r="M53" s="61" t="s">
        <v>59</v>
      </c>
      <c r="N53" s="58"/>
      <c r="O53" s="41"/>
      <c r="P53" s="132">
        <f>'人口'!G11</f>
        <v>9792</v>
      </c>
      <c r="Q53" s="123"/>
      <c r="R53" s="49"/>
    </row>
    <row r="54" spans="1:19" ht="15" customHeight="1">
      <c r="A54" s="66"/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7"/>
      <c r="N54" s="67"/>
      <c r="O54" s="40"/>
      <c r="P54" s="25"/>
      <c r="Q54" s="49"/>
      <c r="R54" s="49"/>
      <c r="S54" s="49"/>
    </row>
    <row r="55" spans="1:17" ht="15" customHeight="1">
      <c r="A55" s="69"/>
      <c r="B55" s="61"/>
      <c r="C55" s="70"/>
      <c r="D55" s="70"/>
      <c r="E55" s="42" t="s">
        <v>128</v>
      </c>
      <c r="F55" s="70"/>
      <c r="G55" s="70"/>
      <c r="H55" s="70"/>
      <c r="I55" s="70"/>
      <c r="J55" s="71" t="s">
        <v>129</v>
      </c>
      <c r="K55" s="70"/>
      <c r="L55" s="70"/>
      <c r="M55" s="61"/>
      <c r="N55" s="61"/>
      <c r="O55" s="41"/>
      <c r="P55" s="18"/>
      <c r="Q55" s="49"/>
    </row>
    <row r="56" spans="1:17" ht="15" customHeight="1">
      <c r="A56" s="72"/>
      <c r="B56" s="40"/>
      <c r="C56" s="40"/>
      <c r="D56" s="40"/>
      <c r="E56" s="40"/>
      <c r="F56" s="40"/>
      <c r="G56" s="40"/>
      <c r="H56" s="40"/>
      <c r="I56" s="40"/>
      <c r="J56" s="40"/>
      <c r="K56" s="46"/>
      <c r="L56" s="40"/>
      <c r="M56" s="40"/>
      <c r="N56" s="47"/>
      <c r="O56" s="41"/>
      <c r="P56" s="18"/>
      <c r="Q56" s="49"/>
    </row>
    <row r="57" spans="1:17" ht="15" customHeight="1">
      <c r="A57" s="32" t="s">
        <v>60</v>
      </c>
      <c r="B57" s="41"/>
      <c r="C57" s="40"/>
      <c r="D57" s="40"/>
      <c r="E57" s="40"/>
      <c r="F57" s="40"/>
      <c r="G57" s="40"/>
      <c r="H57" s="50"/>
      <c r="I57" s="50"/>
      <c r="J57" s="50"/>
      <c r="K57" s="46"/>
      <c r="L57" s="41"/>
      <c r="M57" s="40"/>
      <c r="N57" s="47" t="str">
        <f>N2</f>
        <v>(平成14年)</v>
      </c>
      <c r="O57" s="41"/>
      <c r="P57" s="8"/>
      <c r="Q57" s="49"/>
    </row>
    <row r="58" spans="1:17" ht="15" customHeight="1">
      <c r="A58" s="43" t="s">
        <v>0</v>
      </c>
      <c r="B58" s="51"/>
      <c r="C58" s="52" t="s">
        <v>109</v>
      </c>
      <c r="D58" s="53" t="s">
        <v>110</v>
      </c>
      <c r="E58" s="52" t="s">
        <v>115</v>
      </c>
      <c r="F58" s="53" t="s">
        <v>116</v>
      </c>
      <c r="G58" s="53" t="s">
        <v>117</v>
      </c>
      <c r="H58" s="179" t="s">
        <v>118</v>
      </c>
      <c r="I58" s="180"/>
      <c r="J58" s="181"/>
      <c r="K58" s="53" t="s">
        <v>111</v>
      </c>
      <c r="L58" s="52" t="s">
        <v>112</v>
      </c>
      <c r="M58" s="43" t="s">
        <v>0</v>
      </c>
      <c r="N58" s="51"/>
      <c r="O58" s="41"/>
      <c r="P58" s="205" t="s">
        <v>119</v>
      </c>
      <c r="Q58" s="49"/>
    </row>
    <row r="59" spans="1:17" ht="15" customHeight="1">
      <c r="A59" s="44"/>
      <c r="B59" s="54"/>
      <c r="C59" s="184" t="s">
        <v>113</v>
      </c>
      <c r="D59" s="185"/>
      <c r="E59" s="184" t="s">
        <v>114</v>
      </c>
      <c r="F59" s="185"/>
      <c r="G59" s="55" t="s">
        <v>113</v>
      </c>
      <c r="H59" s="102" t="s">
        <v>6</v>
      </c>
      <c r="I59" s="124" t="s">
        <v>9</v>
      </c>
      <c r="J59" s="125" t="s">
        <v>10</v>
      </c>
      <c r="K59" s="186" t="s">
        <v>113</v>
      </c>
      <c r="L59" s="186"/>
      <c r="M59" s="56"/>
      <c r="N59" s="57"/>
      <c r="O59" s="41"/>
      <c r="P59" s="206"/>
      <c r="Q59" s="49"/>
    </row>
    <row r="60" spans="1:17" ht="15" customHeight="1">
      <c r="A60" s="199" t="s">
        <v>61</v>
      </c>
      <c r="B60" s="203"/>
      <c r="C60" s="133">
        <f>IF('表２'!C62=0,"-",'表２'!C62/'表３'!P60*1000)</f>
        <v>9.222122766550763</v>
      </c>
      <c r="D60" s="92">
        <f>IF('表２'!F62=0,"-",'表２'!F62/'表３'!P60*1000)</f>
        <v>7.7632802010534645</v>
      </c>
      <c r="E60" s="134">
        <f>IF('表２'!I62=0,"-",'表２'!I62/'表２'!$C62*1000)</f>
        <v>2.7998133457769483</v>
      </c>
      <c r="F60" s="92">
        <f>IF('表２'!L62=0,"-",'表２'!L62/'表２'!$C62*1000)</f>
        <v>2.3331777881474567</v>
      </c>
      <c r="G60" s="92">
        <f>IF('表２'!O62=0,"-",'表２'!O62/'表３'!P60*1000)</f>
        <v>1.4588425654972976</v>
      </c>
      <c r="H60" s="128">
        <f>IF('表２'!P62=0,"-",'表２'!P62/('表２'!$C62+'表２'!$P62)*1000)</f>
        <v>36.20418259500787</v>
      </c>
      <c r="I60" s="129">
        <f>IF('表２'!Q62=0,"-",'表２'!Q62/('表２'!$C62+'表２'!$P62)*1000)</f>
        <v>11.918147065437372</v>
      </c>
      <c r="J60" s="130">
        <f>IF('表２'!R62=0,"-",'表２'!R62/('表２'!$C62+'表２'!$P62)*1000)</f>
        <v>24.286035529570498</v>
      </c>
      <c r="K60" s="134">
        <f>IF('表２'!S62=0,"-",'表２'!S62/'表３'!P60*1000)</f>
        <v>6.218370227562227</v>
      </c>
      <c r="L60" s="97">
        <f>IF('表２'!T62=0,"-",'表２'!T62/'表３'!P60*1000)</f>
        <v>2.136623403449582</v>
      </c>
      <c r="M60" s="202" t="s">
        <v>61</v>
      </c>
      <c r="N60" s="203"/>
      <c r="O60" s="41"/>
      <c r="P60" s="10">
        <f>SUM(P61)</f>
        <v>464752</v>
      </c>
      <c r="Q60" s="49"/>
    </row>
    <row r="61" spans="1:18" ht="15" customHeight="1">
      <c r="A61" s="65"/>
      <c r="B61" s="63" t="s">
        <v>62</v>
      </c>
      <c r="C61" s="143">
        <f>IF('表２'!C63=0,"-",'表２'!C63/'表３'!P61*1000)</f>
        <v>9.222122766550763</v>
      </c>
      <c r="D61" s="95">
        <f>IF('表２'!F63=0,"-",'表２'!F63/'表３'!P61*1000)</f>
        <v>7.7632802010534645</v>
      </c>
      <c r="E61" s="148">
        <f>IF('表２'!I63=0,"-",'表２'!I63/'表２'!$C63*1000)</f>
        <v>2.7998133457769483</v>
      </c>
      <c r="F61" s="95">
        <f>IF('表２'!L63=0,"-",'表２'!L63/'表２'!$C63*1000)</f>
        <v>2.3331777881474567</v>
      </c>
      <c r="G61" s="95">
        <f>IF('表２'!O63=0,"-",'表２'!O63/'表３'!P61*1000)</f>
        <v>1.4588425654972976</v>
      </c>
      <c r="H61" s="145">
        <f>IF('表２'!P63=0,"-",'表２'!P63/('表２'!$C63+'表２'!$P63)*1000)</f>
        <v>36.20418259500787</v>
      </c>
      <c r="I61" s="146">
        <f>IF('表２'!Q63=0,"-",'表２'!Q63/('表２'!$C63+'表２'!$P63)*1000)</f>
        <v>11.918147065437372</v>
      </c>
      <c r="J61" s="147">
        <f>IF('表２'!R63=0,"-",'表２'!R63/('表２'!$C63+'表２'!$P63)*1000)</f>
        <v>24.286035529570498</v>
      </c>
      <c r="K61" s="148">
        <f>IF('表２'!S63=0,"-",'表２'!S63/'表３'!P61*1000)</f>
        <v>6.218370227562227</v>
      </c>
      <c r="L61" s="99">
        <f>IF('表２'!T63=0,"-",'表２'!T63/'表３'!P61*1000)</f>
        <v>2.136623403449582</v>
      </c>
      <c r="M61" s="63" t="s">
        <v>62</v>
      </c>
      <c r="N61" s="59"/>
      <c r="O61" s="41"/>
      <c r="P61" s="17">
        <f>'人口'!G13</f>
        <v>464752</v>
      </c>
      <c r="Q61" s="49"/>
      <c r="R61" s="49"/>
    </row>
    <row r="62" spans="1:18" ht="15" customHeight="1">
      <c r="A62" s="191" t="s">
        <v>63</v>
      </c>
      <c r="B62" s="192"/>
      <c r="C62" s="133">
        <f>IF('表２'!C64=0,"-",'表２'!C64/'表３'!P62*1000)</f>
        <v>9.22333118917685</v>
      </c>
      <c r="D62" s="92">
        <f>IF('表２'!F64=0,"-",'表２'!F64/'表３'!P62*1000)</f>
        <v>7.714813354636566</v>
      </c>
      <c r="E62" s="134">
        <f>IF('表２'!I64=0,"-",'表２'!I64/'表２'!$C64*1000)</f>
        <v>2.249718785151856</v>
      </c>
      <c r="F62" s="92">
        <f>IF('表２'!L64=0,"-",'表２'!L64/'表２'!$C64*1000)</f>
        <v>0.6749156355455568</v>
      </c>
      <c r="G62" s="92">
        <f>IF('表２'!O64=0,"-",'表２'!O64/'表３'!P62*1000)</f>
        <v>1.5085178345402859</v>
      </c>
      <c r="H62" s="128">
        <f>IF('表２'!P64=0,"-",'表２'!P64/('表２'!$C64+'表２'!$P64)*1000)</f>
        <v>25.86017970633355</v>
      </c>
      <c r="I62" s="129">
        <f>IF('表２'!Q64=0,"-",'表２'!Q64/('表２'!$C64+'表２'!$P64)*1000)</f>
        <v>10.957703265395573</v>
      </c>
      <c r="J62" s="130">
        <f>IF('表２'!R64=0,"-",'表２'!R64/('表２'!$C64+'表２'!$P64)*1000)</f>
        <v>14.90247644093798</v>
      </c>
      <c r="K62" s="134">
        <f>IF('表２'!S64=0,"-",'表２'!S64/'表３'!P62*1000)</f>
        <v>5.569273545950657</v>
      </c>
      <c r="L62" s="97">
        <f>IF('表２'!T64=0,"-",'表２'!T64/'表３'!P62*1000)</f>
        <v>1.9587906957441952</v>
      </c>
      <c r="M62" s="204" t="s">
        <v>63</v>
      </c>
      <c r="N62" s="192"/>
      <c r="O62" s="41"/>
      <c r="P62" s="11">
        <f>SUM(P63:P75)</f>
        <v>481930</v>
      </c>
      <c r="Q62" s="49"/>
      <c r="R62" s="49"/>
    </row>
    <row r="63" spans="1:18" ht="15" customHeight="1">
      <c r="A63" s="64"/>
      <c r="B63" s="61" t="s">
        <v>64</v>
      </c>
      <c r="C63" s="136">
        <f>IF('表２'!C65=0,"-",'表２'!C65/'表３'!P63*1000)</f>
        <v>8.918050348152114</v>
      </c>
      <c r="D63" s="94">
        <f>IF('表２'!F65=0,"-",'表２'!F65/'表３'!P63*1000)</f>
        <v>7.873594001071238</v>
      </c>
      <c r="E63" s="141" t="str">
        <f>IF('表２'!I65=0,"-",'表２'!I65/'表２'!$C65*1000)</f>
        <v>-</v>
      </c>
      <c r="F63" s="94" t="str">
        <f>IF('表２'!L65=0,"-",'表２'!L65/'表２'!$C65*1000)</f>
        <v>-</v>
      </c>
      <c r="G63" s="94">
        <f>IF('表２'!O65=0,"-",'表２'!O65/'表３'!P63*1000)</f>
        <v>1.0444563470808783</v>
      </c>
      <c r="H63" s="138">
        <f>IF('表２'!P65=0,"-",'表２'!P65/('表２'!$C65+'表２'!$P65)*1000)</f>
        <v>29.154518950437318</v>
      </c>
      <c r="I63" s="139">
        <f>IF('表２'!Q65=0,"-",'表２'!Q65/('表２'!$C65+'表２'!$P65)*1000)</f>
        <v>13.119533527696793</v>
      </c>
      <c r="J63" s="140">
        <f>IF('表２'!R65=0,"-",'表２'!R65/('表２'!$C65+'表２'!$P65)*1000)</f>
        <v>16.034985422740526</v>
      </c>
      <c r="K63" s="141">
        <f>IF('表２'!S65=0,"-",'表２'!S65/'表３'!P63*1000)</f>
        <v>5.610605249062668</v>
      </c>
      <c r="L63" s="98">
        <f>IF('表２'!T65=0,"-",'表２'!T65/'表３'!P63*1000)</f>
        <v>1.8612747723620782</v>
      </c>
      <c r="M63" s="61" t="s">
        <v>64</v>
      </c>
      <c r="N63" s="73"/>
      <c r="O63" s="41"/>
      <c r="P63" s="10">
        <f>'人口'!G15</f>
        <v>74680</v>
      </c>
      <c r="Q63" s="49"/>
      <c r="R63" s="49"/>
    </row>
    <row r="64" spans="1:18" ht="15" customHeight="1">
      <c r="A64" s="64"/>
      <c r="B64" s="61" t="s">
        <v>65</v>
      </c>
      <c r="C64" s="136">
        <f>IF('表２'!C66=0,"-",'表２'!C66/'表３'!P64*1000)</f>
        <v>10.285394231014028</v>
      </c>
      <c r="D64" s="94">
        <f>IF('表２'!F66=0,"-",'表２'!F66/'表３'!P64*1000)</f>
        <v>7.433997810534891</v>
      </c>
      <c r="E64" s="141">
        <f>IF('表２'!I66=0,"-",'表２'!I66/'表２'!$C66*1000)</f>
        <v>3.3003300330033003</v>
      </c>
      <c r="F64" s="94">
        <f>IF('表２'!L66=0,"-",'表２'!L66/'表２'!$C66*1000)</f>
        <v>1.6501650165016502</v>
      </c>
      <c r="G64" s="94">
        <f>IF('表２'!O66=0,"-",'表２'!O66/'表３'!P64*1000)</f>
        <v>2.851396420479136</v>
      </c>
      <c r="H64" s="138">
        <f>IF('表２'!P66=0,"-",'表２'!P66/('表２'!$C66+'表２'!$P66)*1000)</f>
        <v>27.287319422150883</v>
      </c>
      <c r="I64" s="139">
        <f>IF('表２'!Q66=0,"-",'表２'!Q66/('表２'!$C66+'表２'!$P66)*1000)</f>
        <v>12.841091492776886</v>
      </c>
      <c r="J64" s="140">
        <f>IF('表２'!R66=0,"-",'表２'!R66/('表２'!$C66+'表２'!$P66)*1000)</f>
        <v>14.446227929373997</v>
      </c>
      <c r="K64" s="141">
        <f>IF('表２'!S66=0,"-",'表２'!S66/'表３'!P64*1000)</f>
        <v>6.203484474316216</v>
      </c>
      <c r="L64" s="98">
        <f>IF('表２'!T66=0,"-",'表２'!T66/'表３'!P64*1000)</f>
        <v>2.028225430043195</v>
      </c>
      <c r="M64" s="61" t="s">
        <v>65</v>
      </c>
      <c r="N64" s="73"/>
      <c r="O64" s="41"/>
      <c r="P64" s="10">
        <f>'人口'!G16</f>
        <v>117837</v>
      </c>
      <c r="Q64" s="49"/>
      <c r="R64" s="49"/>
    </row>
    <row r="65" spans="1:18" ht="15" customHeight="1">
      <c r="A65" s="64"/>
      <c r="B65" s="61" t="s">
        <v>66</v>
      </c>
      <c r="C65" s="136">
        <f>IF('表２'!C67=0,"-",'表２'!C67/'表３'!P65*1000)</f>
        <v>9.446010559596306</v>
      </c>
      <c r="D65" s="94">
        <f>IF('表２'!F67=0,"-",'表２'!F67/'表３'!P65*1000)</f>
        <v>6.510193592598938</v>
      </c>
      <c r="E65" s="141">
        <f>IF('表２'!I67=0,"-",'表２'!I67/'表２'!$C67*1000)</f>
        <v>1.6488046166529267</v>
      </c>
      <c r="F65" s="94">
        <f>IF('表２'!L67=0,"-",'表２'!L67/'表２'!$C67*1000)</f>
        <v>0.8244023083264633</v>
      </c>
      <c r="G65" s="94">
        <f>IF('表２'!O67=0,"-",'表２'!O67/'表３'!P65*1000)</f>
        <v>2.935816966997368</v>
      </c>
      <c r="H65" s="138">
        <f>IF('表２'!P67=0,"-",'表２'!P67/('表２'!$C67+'表２'!$P67)*1000)</f>
        <v>24.919614147909968</v>
      </c>
      <c r="I65" s="139">
        <f>IF('表２'!Q67=0,"-",'表２'!Q67/('表２'!$C67+'表２'!$P67)*1000)</f>
        <v>8.842443729903538</v>
      </c>
      <c r="J65" s="140">
        <f>IF('表２'!R67=0,"-",'表２'!R67/('表２'!$C67+'表２'!$P67)*1000)</f>
        <v>16.07717041800643</v>
      </c>
      <c r="K65" s="141">
        <f>IF('表２'!S67=0,"-",'表２'!S67/'表３'!P65*1000)</f>
        <v>5.778186179077048</v>
      </c>
      <c r="L65" s="98">
        <f>IF('表２'!T67=0,"-",'表２'!T67/'表３'!P65*1000)</f>
        <v>1.9624028532714504</v>
      </c>
      <c r="M65" s="61" t="s">
        <v>66</v>
      </c>
      <c r="N65" s="73"/>
      <c r="O65" s="41"/>
      <c r="P65" s="10">
        <f>'人口'!G17</f>
        <v>128414</v>
      </c>
      <c r="Q65" s="49"/>
      <c r="R65" s="49"/>
    </row>
    <row r="66" spans="1:18" ht="15" customHeight="1">
      <c r="A66" s="64"/>
      <c r="B66" s="61" t="s">
        <v>67</v>
      </c>
      <c r="C66" s="136">
        <f>IF('表２'!C68=0,"-",'表２'!C68/'表３'!P66*1000)</f>
        <v>7.327149427079274</v>
      </c>
      <c r="D66" s="94">
        <f>IF('表２'!F68=0,"-",'表２'!F68/'表３'!P66*1000)</f>
        <v>7.950736612362616</v>
      </c>
      <c r="E66" s="141" t="str">
        <f>IF('表２'!I68=0,"-",'表２'!I68/'表２'!$C68*1000)</f>
        <v>-</v>
      </c>
      <c r="F66" s="94" t="str">
        <f>IF('表２'!L68=0,"-",'表２'!L68/'表２'!$C68*1000)</f>
        <v>-</v>
      </c>
      <c r="G66" s="94">
        <f>IF('表２'!O68=0,"-",'表２'!O68/'表３'!P66*1000)</f>
        <v>-0.6235871852833424</v>
      </c>
      <c r="H66" s="138">
        <f>IF('表２'!P68=0,"-",'表２'!P68/('表２'!$C68+'表２'!$P68)*1000)</f>
        <v>30.927835051546392</v>
      </c>
      <c r="I66" s="139" t="str">
        <f>IF('表２'!Q68=0,"-",'表２'!Q68/('表２'!$C68+'表２'!$P68)*1000)</f>
        <v>-</v>
      </c>
      <c r="J66" s="140">
        <f>IF('表２'!R68=0,"-",'表２'!R68/('表２'!$C68+'表２'!$P68)*1000)</f>
        <v>30.927835051546392</v>
      </c>
      <c r="K66" s="141">
        <f>IF('表２'!S68=0,"-",'表２'!S68/'表３'!P66*1000)</f>
        <v>4.287161898822979</v>
      </c>
      <c r="L66" s="98">
        <f>IF('表２'!T68=0,"-",'表２'!T68/'表３'!P66*1000)</f>
        <v>1.247174370566685</v>
      </c>
      <c r="M66" s="61" t="s">
        <v>67</v>
      </c>
      <c r="N66" s="73"/>
      <c r="O66" s="41"/>
      <c r="P66" s="10">
        <f>'人口'!G18</f>
        <v>12829</v>
      </c>
      <c r="Q66" s="49"/>
      <c r="R66" s="49"/>
    </row>
    <row r="67" spans="1:18" ht="15" customHeight="1">
      <c r="A67" s="64"/>
      <c r="B67" s="61" t="s">
        <v>68</v>
      </c>
      <c r="C67" s="136">
        <f>IF('表２'!C69=0,"-",'表２'!C69/'表３'!P67*1000)</f>
        <v>8.817652680045173</v>
      </c>
      <c r="D67" s="94">
        <f>IF('表２'!F69=0,"-",'表２'!F69/'表３'!P67*1000)</f>
        <v>7.731734862305621</v>
      </c>
      <c r="E67" s="141" t="str">
        <f>IF('表２'!I69=0,"-",'表２'!I69/'表２'!$C69*1000)</f>
        <v>-</v>
      </c>
      <c r="F67" s="94" t="str">
        <f>IF('表２'!L69=0,"-",'表２'!L69/'表２'!$C69*1000)</f>
        <v>-</v>
      </c>
      <c r="G67" s="94">
        <f>IF('表２'!O69=0,"-",'表２'!O69/'表３'!P67*1000)</f>
        <v>1.0859178177395534</v>
      </c>
      <c r="H67" s="138">
        <f>IF('表２'!P69=0,"-",'表２'!P69/('表２'!$C69+'表２'!$P69)*1000)</f>
        <v>33.333333333333336</v>
      </c>
      <c r="I67" s="139">
        <f>IF('表２'!Q69=0,"-",'表２'!Q69/('表２'!$C69+'表２'!$P69)*1000)</f>
        <v>14.285714285714285</v>
      </c>
      <c r="J67" s="140">
        <f>IF('表２'!R69=0,"-",'表２'!R69/('表２'!$C69+'表２'!$P69)*1000)</f>
        <v>19.04761904761905</v>
      </c>
      <c r="K67" s="141">
        <f>IF('表２'!S69=0,"-",'表２'!S69/'表３'!P67*1000)</f>
        <v>5.168968812440275</v>
      </c>
      <c r="L67" s="98">
        <f>IF('表２'!T69=0,"-",'表２'!T69/'表３'!P67*1000)</f>
        <v>1.7374685083832857</v>
      </c>
      <c r="M67" s="61" t="s">
        <v>68</v>
      </c>
      <c r="N67" s="73"/>
      <c r="O67" s="40"/>
      <c r="P67" s="10">
        <f>'人口'!G19</f>
        <v>23022</v>
      </c>
      <c r="Q67" s="49"/>
      <c r="R67" s="49"/>
    </row>
    <row r="68" spans="1:18" ht="15" customHeight="1">
      <c r="A68" s="64"/>
      <c r="B68" s="61" t="s">
        <v>69</v>
      </c>
      <c r="C68" s="136">
        <f>IF('表２'!C70=0,"-",'表２'!C70/'表３'!P68*1000)</f>
        <v>9.98039565139904</v>
      </c>
      <c r="D68" s="94">
        <f>IF('表２'!F70=0,"-",'表２'!F70/'表３'!P68*1000)</f>
        <v>10.425949028693639</v>
      </c>
      <c r="E68" s="141" t="str">
        <f>IF('表２'!I70=0,"-",'表２'!I70/'表２'!$C70*1000)</f>
        <v>-</v>
      </c>
      <c r="F68" s="94" t="str">
        <f>IF('表２'!L70=0,"-",'表２'!L70/'表２'!$C70*1000)</f>
        <v>-</v>
      </c>
      <c r="G68" s="94">
        <f>IF('表２'!O70=0,"-",'表２'!O70/'表３'!P68*1000)</f>
        <v>-0.4455533772945999</v>
      </c>
      <c r="H68" s="138">
        <f>IF('表２'!P70=0,"-",'表２'!P70/('表２'!$C70+'表２'!$P70)*1000)</f>
        <v>8.849557522123893</v>
      </c>
      <c r="I68" s="139" t="str">
        <f>IF('表２'!Q70=0,"-",'表２'!Q70/('表２'!$C70+'表２'!$P70)*1000)</f>
        <v>-</v>
      </c>
      <c r="J68" s="140">
        <f>IF('表２'!R70=0,"-",'表２'!R70/('表２'!$C70+'表２'!$P70)*1000)</f>
        <v>8.849557522123893</v>
      </c>
      <c r="K68" s="141">
        <f>IF('表２'!S70=0,"-",'表２'!S70/'表３'!P68*1000)</f>
        <v>4.366423097487079</v>
      </c>
      <c r="L68" s="98">
        <f>IF('表２'!T70=0,"-",'表２'!T70/'表３'!P68*1000)</f>
        <v>2.2277668864729994</v>
      </c>
      <c r="M68" s="61" t="s">
        <v>69</v>
      </c>
      <c r="N68" s="73"/>
      <c r="O68" s="41"/>
      <c r="P68" s="10">
        <f>'人口'!G20</f>
        <v>11222</v>
      </c>
      <c r="Q68" s="49"/>
      <c r="R68" s="49"/>
    </row>
    <row r="69" spans="1:18" ht="15" customHeight="1">
      <c r="A69" s="64"/>
      <c r="B69" s="61" t="s">
        <v>70</v>
      </c>
      <c r="C69" s="136">
        <f>IF('表２'!C71=0,"-",'表２'!C71/'表３'!P69*1000)</f>
        <v>7.552752472163824</v>
      </c>
      <c r="D69" s="94">
        <f>IF('表２'!F71=0,"-",'表２'!F71/'表３'!P69*1000)</f>
        <v>8.564977030288874</v>
      </c>
      <c r="E69" s="141" t="str">
        <f>IF('表２'!I71=0,"-",'表２'!I71/'表２'!$C71*1000)</f>
        <v>-</v>
      </c>
      <c r="F69" s="94" t="str">
        <f>IF('表２'!L71=0,"-",'表２'!L71/'表２'!$C71*1000)</f>
        <v>-</v>
      </c>
      <c r="G69" s="94">
        <f>IF('表２'!O71=0,"-",'表２'!O71/'表３'!P69*1000)</f>
        <v>-1.0122245581250486</v>
      </c>
      <c r="H69" s="138">
        <f>IF('表２'!P71=0,"-",'表２'!P71/('表２'!$C71+'表２'!$P71)*1000)</f>
        <v>58.25242718446602</v>
      </c>
      <c r="I69" s="139">
        <f>IF('表２'!Q71=0,"-",'表２'!Q71/('表２'!$C71+'表２'!$P71)*1000)</f>
        <v>14.563106796116505</v>
      </c>
      <c r="J69" s="140">
        <f>IF('表２'!R71=0,"-",'表２'!R71/('表２'!$C71+'表２'!$P71)*1000)</f>
        <v>43.689320388349515</v>
      </c>
      <c r="K69" s="141">
        <f>IF('表２'!S71=0,"-",'表２'!S71/'表３'!P69*1000)</f>
        <v>4.282488515144437</v>
      </c>
      <c r="L69" s="98">
        <f>IF('表２'!T71=0,"-",'表２'!T71/'表３'!P69*1000)</f>
        <v>2.1412442575722186</v>
      </c>
      <c r="M69" s="61" t="s">
        <v>70</v>
      </c>
      <c r="N69" s="73"/>
      <c r="O69" s="41"/>
      <c r="P69" s="10">
        <f>'人口'!G21</f>
        <v>25686</v>
      </c>
      <c r="Q69" s="49"/>
      <c r="R69" s="49"/>
    </row>
    <row r="70" spans="1:18" ht="15" customHeight="1">
      <c r="A70" s="64"/>
      <c r="B70" s="61" t="s">
        <v>71</v>
      </c>
      <c r="C70" s="136">
        <f>IF('表２'!C72=0,"-",'表２'!C72/'表３'!P70*1000)</f>
        <v>9.23139487596584</v>
      </c>
      <c r="D70" s="94">
        <f>IF('表２'!F72=0,"-",'表２'!F72/'表３'!P70*1000)</f>
        <v>9.434729564863765</v>
      </c>
      <c r="E70" s="141">
        <f>IF('表２'!I72=0,"-",'表２'!I72/'表２'!$C72*1000)</f>
        <v>8.81057268722467</v>
      </c>
      <c r="F70" s="94" t="str">
        <f>IF('表２'!L72=0,"-",'表２'!L72/'表２'!$C72*1000)</f>
        <v>-</v>
      </c>
      <c r="G70" s="94">
        <f>IF('表２'!O72=0,"-",'表２'!O72/'表３'!P70*1000)</f>
        <v>-0.203334688897926</v>
      </c>
      <c r="H70" s="138">
        <f>IF('表２'!P72=0,"-",'表２'!P72/('表２'!$C72+'表２'!$P72)*1000)</f>
        <v>4.385964912280701</v>
      </c>
      <c r="I70" s="139">
        <f>IF('表２'!Q72=0,"-",'表２'!Q72/('表２'!$C72+'表２'!$P72)*1000)</f>
        <v>4.385964912280701</v>
      </c>
      <c r="J70" s="140" t="str">
        <f>IF('表２'!R72=0,"-",'表２'!R72/('表２'!$C72+'表２'!$P72)*1000)</f>
        <v>-</v>
      </c>
      <c r="K70" s="141">
        <f>IF('表２'!S72=0,"-",'表２'!S72/'表３'!P70*1000)</f>
        <v>5.856039040260269</v>
      </c>
      <c r="L70" s="98">
        <f>IF('表２'!T72=0,"-",'表２'!T72/'表３'!P70*1000)</f>
        <v>2.2366815778771856</v>
      </c>
      <c r="M70" s="61" t="s">
        <v>71</v>
      </c>
      <c r="N70" s="73"/>
      <c r="O70" s="41"/>
      <c r="P70" s="10">
        <f>'人口'!G22</f>
        <v>24590</v>
      </c>
      <c r="Q70" s="49"/>
      <c r="R70" s="49"/>
    </row>
    <row r="71" spans="1:18" ht="15" customHeight="1">
      <c r="A71" s="64"/>
      <c r="B71" s="61" t="s">
        <v>72</v>
      </c>
      <c r="C71" s="136">
        <f>IF('表２'!C73=0,"-",'表２'!C73/'表３'!P71*1000)</f>
        <v>11.03210672921859</v>
      </c>
      <c r="D71" s="94">
        <f>IF('表２'!F73=0,"-",'表２'!F73/'表３'!P71*1000)</f>
        <v>6.70722767922592</v>
      </c>
      <c r="E71" s="141">
        <f>IF('表２'!I73=0,"-",'表２'!I73/'表２'!$C73*1000)</f>
        <v>6.644518272425249</v>
      </c>
      <c r="F71" s="94" t="str">
        <f>IF('表２'!L73=0,"-",'表２'!L73/'表２'!$C73*1000)</f>
        <v>-</v>
      </c>
      <c r="G71" s="94">
        <f>IF('表２'!O73=0,"-",'表２'!O73/'表３'!P71*1000)</f>
        <v>4.32487904999267</v>
      </c>
      <c r="H71" s="138">
        <f>IF('表２'!P73=0,"-",'表２'!P73/('表２'!$C73+'表２'!$P73)*1000)</f>
        <v>13.114754098360656</v>
      </c>
      <c r="I71" s="139">
        <f>IF('表２'!Q73=0,"-",'表２'!Q73/('表２'!$C73+'表２'!$P73)*1000)</f>
        <v>9.836065573770492</v>
      </c>
      <c r="J71" s="140">
        <f>IF('表２'!R73=0,"-",'表２'!R73/('表２'!$C73+'表２'!$P73)*1000)</f>
        <v>3.278688524590164</v>
      </c>
      <c r="K71" s="141">
        <f>IF('表２'!S73=0,"-",'表２'!S73/'表３'!P71*1000)</f>
        <v>6.230757953379269</v>
      </c>
      <c r="L71" s="98">
        <f>IF('表２'!T73=0,"-",'表２'!T73/'表３'!P71*1000)</f>
        <v>2.3823486292332503</v>
      </c>
      <c r="M71" s="61" t="s">
        <v>72</v>
      </c>
      <c r="N71" s="73"/>
      <c r="O71" s="41"/>
      <c r="P71" s="10">
        <f>'人口'!G23</f>
        <v>27284</v>
      </c>
      <c r="Q71" s="49"/>
      <c r="R71" s="49"/>
    </row>
    <row r="72" spans="1:18" ht="15" customHeight="1">
      <c r="A72" s="64"/>
      <c r="B72" s="61" t="s">
        <v>73</v>
      </c>
      <c r="C72" s="136">
        <f>IF('表２'!C74=0,"-",'表２'!C74/'表３'!P72*1000)</f>
        <v>7.1571157310482505</v>
      </c>
      <c r="D72" s="94">
        <f>IF('表２'!F74=0,"-",'表２'!F74/'表３'!P72*1000)</f>
        <v>9.98101173377477</v>
      </c>
      <c r="E72" s="141" t="str">
        <f>IF('表２'!I74=0,"-",'表２'!I74/'表２'!$C74*1000)</f>
        <v>-</v>
      </c>
      <c r="F72" s="94" t="str">
        <f>IF('表２'!L74=0,"-",'表２'!L74/'表２'!$C74*1000)</f>
        <v>-</v>
      </c>
      <c r="G72" s="94">
        <f>IF('表２'!O74=0,"-",'表２'!O74/'表３'!P72*1000)</f>
        <v>-2.8238960027265203</v>
      </c>
      <c r="H72" s="138">
        <f>IF('表２'!P74=0,"-",'表２'!P74/('表２'!$C74+'表２'!$P74)*1000)</f>
        <v>13.422818791946309</v>
      </c>
      <c r="I72" s="139">
        <f>IF('表２'!Q74=0,"-",'表２'!Q74/('表２'!$C74+'表２'!$P74)*1000)</f>
        <v>6.7114093959731544</v>
      </c>
      <c r="J72" s="140">
        <f>IF('表２'!R74=0,"-",'表２'!R74/('表２'!$C74+'表２'!$P74)*1000)</f>
        <v>6.7114093959731544</v>
      </c>
      <c r="K72" s="141">
        <f>IF('表２'!S74=0,"-",'表２'!S74/'表３'!P72*1000)</f>
        <v>4.430595452553678</v>
      </c>
      <c r="L72" s="98">
        <f>IF('表２'!T74=0,"-",'表２'!T74/'表３'!P72*1000)</f>
        <v>1.704075174059107</v>
      </c>
      <c r="M72" s="61" t="s">
        <v>73</v>
      </c>
      <c r="N72" s="73"/>
      <c r="O72" s="41"/>
      <c r="P72" s="10">
        <f>'人口'!G24</f>
        <v>20539</v>
      </c>
      <c r="Q72" s="49"/>
      <c r="R72" s="49"/>
    </row>
    <row r="73" spans="1:18" ht="15" customHeight="1">
      <c r="A73" s="64"/>
      <c r="B73" s="61" t="s">
        <v>74</v>
      </c>
      <c r="C73" s="136">
        <f>IF('表２'!C75=0,"-",'表２'!C75/'表３'!P73*1000)</f>
        <v>6.467897144660041</v>
      </c>
      <c r="D73" s="94">
        <f>IF('表２'!F75=0,"-",'表２'!F75/'表３'!P73*1000)</f>
        <v>11.358258400378608</v>
      </c>
      <c r="E73" s="141" t="str">
        <f>IF('表２'!I75=0,"-",'表２'!I75/'表２'!$C75*1000)</f>
        <v>-</v>
      </c>
      <c r="F73" s="94" t="str">
        <f>IF('表２'!L75=0,"-",'表２'!L75/'表２'!$C75*1000)</f>
        <v>-</v>
      </c>
      <c r="G73" s="94">
        <f>IF('表２'!O75=0,"-",'表２'!O75/'表３'!P73*1000)</f>
        <v>-4.890361255718567</v>
      </c>
      <c r="H73" s="138">
        <f>IF('表２'!P75=0,"-",'表２'!P75/('表２'!$C75+'表２'!$P75)*1000)</f>
        <v>23.809523809523807</v>
      </c>
      <c r="I73" s="139">
        <f>IF('表２'!Q75=0,"-",'表２'!Q75/('表２'!$C75+'表２'!$P75)*1000)</f>
        <v>23.809523809523807</v>
      </c>
      <c r="J73" s="140" t="str">
        <f>IF('表２'!R75=0,"-",'表２'!R75/('表２'!$C75+'表２'!$P75)*1000)</f>
        <v>-</v>
      </c>
      <c r="K73" s="141">
        <f>IF('表２'!S75=0,"-",'表２'!S75/'表３'!P73*1000)</f>
        <v>3.943839722353683</v>
      </c>
      <c r="L73" s="98">
        <f>IF('表２'!T75=0,"-",'表２'!T75/'表３'!P73*1000)</f>
        <v>1.5775358889414735</v>
      </c>
      <c r="M73" s="61" t="s">
        <v>74</v>
      </c>
      <c r="N73" s="73"/>
      <c r="O73" s="41"/>
      <c r="P73" s="10">
        <f>'人口'!G25</f>
        <v>6339</v>
      </c>
      <c r="Q73" s="49"/>
      <c r="R73" s="49"/>
    </row>
    <row r="74" spans="1:18" ht="15" customHeight="1">
      <c r="A74" s="64"/>
      <c r="B74" s="61" t="s">
        <v>75</v>
      </c>
      <c r="C74" s="136">
        <f>IF('表２'!C76=0,"-",'表２'!C76/'表３'!P74*1000)</f>
        <v>3.658924594336621</v>
      </c>
      <c r="D74" s="94">
        <f>IF('表２'!F76=0,"-",'表２'!F76/'表３'!P74*1000)</f>
        <v>11.135857461024498</v>
      </c>
      <c r="E74" s="141" t="str">
        <f>IF('表２'!I76=0,"-",'表２'!I76/'表２'!$C76*1000)</f>
        <v>-</v>
      </c>
      <c r="F74" s="94" t="str">
        <f>IF('表２'!L76=0,"-",'表２'!L76/'表２'!$C76*1000)</f>
        <v>-</v>
      </c>
      <c r="G74" s="94">
        <f>IF('表２'!O76=0,"-",'表２'!O76/'表３'!P74*1000)</f>
        <v>-7.4769328666878785</v>
      </c>
      <c r="H74" s="138">
        <f>IF('表２'!P76=0,"-",'表２'!P76/('表２'!$C76+'表２'!$P76)*1000)</f>
        <v>41.666666666666664</v>
      </c>
      <c r="I74" s="139">
        <f>IF('表２'!Q76=0,"-",'表２'!Q76/('表２'!$C76+'表２'!$P76)*1000)</f>
        <v>41.666666666666664</v>
      </c>
      <c r="J74" s="140" t="str">
        <f>IF('表２'!R76=0,"-",'表２'!R76/('表２'!$C76+'表２'!$P76)*1000)</f>
        <v>-</v>
      </c>
      <c r="K74" s="141">
        <f>IF('表２'!S76=0,"-",'表２'!S76/'表３'!P74*1000)</f>
        <v>2.8635062042634427</v>
      </c>
      <c r="L74" s="98">
        <f>IF('表２'!T76=0,"-",'表２'!T76/'表３'!P74*1000)</f>
        <v>1.590836780146357</v>
      </c>
      <c r="M74" s="61" t="s">
        <v>75</v>
      </c>
      <c r="N74" s="73"/>
      <c r="O74" s="41"/>
      <c r="P74" s="10">
        <f>'人口'!G26</f>
        <v>6286</v>
      </c>
      <c r="Q74" s="49"/>
      <c r="R74" s="49"/>
    </row>
    <row r="75" spans="1:18" ht="15" customHeight="1">
      <c r="A75" s="64"/>
      <c r="B75" s="61" t="s">
        <v>76</v>
      </c>
      <c r="C75" s="143">
        <f>IF('表２'!C77=0,"-",'表２'!C77/'表３'!P75*1000)</f>
        <v>3.7476577139287945</v>
      </c>
      <c r="D75" s="95">
        <f>IF('表２'!F77=0,"-",'表２'!F77/'表３'!P75*1000)</f>
        <v>12.179887570268583</v>
      </c>
      <c r="E75" s="148" t="str">
        <f>IF('表２'!I77=0,"-",'表２'!I77/'表２'!$C77*1000)</f>
        <v>-</v>
      </c>
      <c r="F75" s="95" t="str">
        <f>IF('表２'!L77=0,"-",'表２'!L77/'表２'!$C77*1000)</f>
        <v>-</v>
      </c>
      <c r="G75" s="95">
        <f>IF('表２'!O77=0,"-",'表２'!O77/'表３'!P75*1000)</f>
        <v>-8.432229856339788</v>
      </c>
      <c r="H75" s="145">
        <f>IF('表２'!P77=0,"-",'表２'!P77/('表２'!$C77+'表２'!$P77)*1000)</f>
        <v>76.92307692307693</v>
      </c>
      <c r="I75" s="146">
        <f>IF('表２'!Q77=0,"-",'表２'!Q77/('表２'!$C77+'表２'!$P77)*1000)</f>
        <v>76.92307692307693</v>
      </c>
      <c r="J75" s="147" t="str">
        <f>IF('表２'!R77=0,"-",'表２'!R77/('表２'!$C77+'表２'!$P77)*1000)</f>
        <v>-</v>
      </c>
      <c r="K75" s="148">
        <f>IF('表２'!S77=0,"-",'表２'!S77/'表３'!P75*1000)</f>
        <v>3.435352904434728</v>
      </c>
      <c r="L75" s="99">
        <f>IF('表２'!T77=0,"-",'表２'!T77/'表３'!P75*1000)</f>
        <v>0.9369144284821986</v>
      </c>
      <c r="M75" s="61" t="s">
        <v>76</v>
      </c>
      <c r="N75" s="73"/>
      <c r="O75" s="41"/>
      <c r="P75" s="17">
        <f>'人口'!G27</f>
        <v>3202</v>
      </c>
      <c r="Q75" s="49"/>
      <c r="R75" s="49"/>
    </row>
    <row r="76" spans="1:18" ht="15" customHeight="1">
      <c r="A76" s="199" t="s">
        <v>77</v>
      </c>
      <c r="B76" s="203"/>
      <c r="C76" s="133">
        <f>IF('表２'!C78=0,"-",'表２'!C78/'表３'!P76*1000)</f>
        <v>9.867299435657275</v>
      </c>
      <c r="D76" s="92">
        <f>IF('表２'!F78=0,"-",'表２'!F78/'表３'!P76*1000)</f>
        <v>7.153444160688066</v>
      </c>
      <c r="E76" s="134">
        <f>IF('表２'!I78=0,"-",'表２'!I78/'表２'!$C78*1000)</f>
        <v>1.8805829807240244</v>
      </c>
      <c r="F76" s="92">
        <f>IF('表２'!L78=0,"-",'表２'!L78/'表２'!$C78*1000)</f>
        <v>0.7052186177715092</v>
      </c>
      <c r="G76" s="92">
        <f>IF('表２'!O78=0,"-",'表２'!O78/'表３'!P76*1000)</f>
        <v>2.7138552749692084</v>
      </c>
      <c r="H76" s="128">
        <f>IF('表２'!P78=0,"-",'表２'!P78/('表２'!$C78+'表２'!$P78)*1000)</f>
        <v>23.415977961432507</v>
      </c>
      <c r="I76" s="129">
        <f>IF('表２'!Q78=0,"-",'表２'!Q78/('表２'!$C78+'表２'!$P78)*1000)</f>
        <v>12.396694214876034</v>
      </c>
      <c r="J76" s="130">
        <f>IF('表２'!R78=0,"-",'表２'!R78/('表２'!$C78+'表２'!$P78)*1000)</f>
        <v>11.019283746556475</v>
      </c>
      <c r="K76" s="134">
        <f>IF('表２'!S78=0,"-",'表２'!S78/'表３'!P76*1000)</f>
        <v>6.102695067046142</v>
      </c>
      <c r="L76" s="97">
        <f>IF('表２'!T78=0,"-",'表２'!T78/'表３'!P76*1000)</f>
        <v>1.793000109018118</v>
      </c>
      <c r="M76" s="202" t="s">
        <v>77</v>
      </c>
      <c r="N76" s="203"/>
      <c r="O76" s="41"/>
      <c r="P76" s="11">
        <f>SUM(P77:P89)</f>
        <v>431121</v>
      </c>
      <c r="Q76" s="49"/>
      <c r="R76" s="49"/>
    </row>
    <row r="77" spans="1:18" ht="15" customHeight="1">
      <c r="A77" s="64"/>
      <c r="B77" s="61" t="s">
        <v>78</v>
      </c>
      <c r="C77" s="136">
        <f>IF('表２'!C79=0,"-",'表２'!C79/'表３'!P77*1000)</f>
        <v>9.669259320551312</v>
      </c>
      <c r="D77" s="94">
        <f>IF('表２'!F79=0,"-",'表２'!F79/'表３'!P77*1000)</f>
        <v>6.867774651883023</v>
      </c>
      <c r="E77" s="141">
        <f>IF('表２'!I79=0,"-",'表２'!I79/'表２'!$C79*1000)</f>
        <v>3.667481662591687</v>
      </c>
      <c r="F77" s="94">
        <f>IF('表２'!L79=0,"-",'表２'!L79/'表２'!$C79*1000)</f>
        <v>2.444987775061125</v>
      </c>
      <c r="G77" s="94">
        <f>IF('表２'!O79=0,"-",'表２'!O79/'表３'!P77*1000)</f>
        <v>2.80148466866829</v>
      </c>
      <c r="H77" s="138">
        <f>IF('表２'!P79=0,"-",'表２'!P79/('表２'!$C79+'表２'!$P79)*1000)</f>
        <v>22.700119474313023</v>
      </c>
      <c r="I77" s="139">
        <f>IF('表２'!Q79=0,"-",'表２'!Q79/('表２'!$C79+'表２'!$P79)*1000)</f>
        <v>15.531660692951014</v>
      </c>
      <c r="J77" s="140">
        <f>IF('表２'!R79=0,"-",'表２'!R79/('表２'!$C79+'表２'!$P79)*1000)</f>
        <v>7.168458781362007</v>
      </c>
      <c r="K77" s="141">
        <f>IF('表２'!S79=0,"-",'表２'!S79/'表３'!P77*1000)</f>
        <v>6.619541833140263</v>
      </c>
      <c r="L77" s="98">
        <f>IF('表２'!T79=0,"-",'表２'!T79/'表３'!P77*1000)</f>
        <v>1.725809120782997</v>
      </c>
      <c r="M77" s="61" t="s">
        <v>78</v>
      </c>
      <c r="N77" s="73"/>
      <c r="O77" s="41"/>
      <c r="P77" s="10">
        <f>'人口'!G29</f>
        <v>84598</v>
      </c>
      <c r="Q77" s="49"/>
      <c r="R77" s="49"/>
    </row>
    <row r="78" spans="1:18" ht="15" customHeight="1">
      <c r="A78" s="64"/>
      <c r="B78" s="61" t="s">
        <v>79</v>
      </c>
      <c r="C78" s="136">
        <f>IF('表２'!C80=0,"-",'表２'!C80/'表３'!P78*1000)</f>
        <v>9.99535974516222</v>
      </c>
      <c r="D78" s="94">
        <f>IF('表２'!F80=0,"-",'表２'!F80/'表３'!P78*1000)</f>
        <v>7.173583154620816</v>
      </c>
      <c r="E78" s="141">
        <f>IF('表２'!I80=0,"-",'表２'!I80/'表２'!$C80*1000)</f>
        <v>2.509410288582183</v>
      </c>
      <c r="F78" s="94" t="str">
        <f>IF('表２'!L80=0,"-",'表２'!L80/'表２'!$C80*1000)</f>
        <v>-</v>
      </c>
      <c r="G78" s="94">
        <f>IF('表２'!O80=0,"-",'表２'!O80/'表３'!P78*1000)</f>
        <v>2.821776590541405</v>
      </c>
      <c r="H78" s="138">
        <f>IF('表２'!P80=0,"-",'表２'!P80/('表２'!$C80+'表２'!$P80)*1000)</f>
        <v>18.47290640394089</v>
      </c>
      <c r="I78" s="139">
        <f>IF('表２'!Q80=0,"-",'表２'!Q80/('表２'!$C80+'表２'!$P80)*1000)</f>
        <v>4.926108374384237</v>
      </c>
      <c r="J78" s="140">
        <f>IF('表２'!R80=0,"-",'表２'!R80/('表２'!$C80+'表２'!$P80)*1000)</f>
        <v>13.546798029556651</v>
      </c>
      <c r="K78" s="141">
        <f>IF('表２'!S80=0,"-",'表２'!S80/'表３'!P78*1000)</f>
        <v>6.044872518404254</v>
      </c>
      <c r="L78" s="98">
        <f>IF('表２'!T80=0,"-",'表２'!T80/'表３'!P78*1000)</f>
        <v>1.6805247250335478</v>
      </c>
      <c r="M78" s="61" t="s">
        <v>79</v>
      </c>
      <c r="N78" s="73"/>
      <c r="O78" s="41"/>
      <c r="P78" s="10">
        <f>'人口'!G30</f>
        <v>79737</v>
      </c>
      <c r="Q78" s="49"/>
      <c r="R78" s="49"/>
    </row>
    <row r="79" spans="1:18" ht="15" customHeight="1">
      <c r="A79" s="64"/>
      <c r="B79" s="61" t="s">
        <v>80</v>
      </c>
      <c r="C79" s="136">
        <f>IF('表２'!C81=0,"-",'表２'!C81/'表３'!P79*1000)</f>
        <v>12.151177407190145</v>
      </c>
      <c r="D79" s="94">
        <f>IF('表２'!F81=0,"-",'表２'!F81/'表３'!P79*1000)</f>
        <v>6.5867761669320375</v>
      </c>
      <c r="E79" s="141" t="str">
        <f>IF('表２'!I81=0,"-",'表２'!I81/'表２'!$C81*1000)</f>
        <v>-</v>
      </c>
      <c r="F79" s="94" t="str">
        <f>IF('表２'!L81=0,"-",'表２'!L81/'表２'!$C81*1000)</f>
        <v>-</v>
      </c>
      <c r="G79" s="94">
        <f>IF('表２'!O81=0,"-",'表２'!O81/'表３'!P79*1000)</f>
        <v>5.564401240258108</v>
      </c>
      <c r="H79" s="138">
        <f>IF('表２'!P81=0,"-",'表２'!P81/('表２'!$C81+'表２'!$P81)*1000)</f>
        <v>25.537634408602152</v>
      </c>
      <c r="I79" s="139">
        <f>IF('表２'!Q81=0,"-",'表２'!Q81/('表２'!$C81+'表２'!$P81)*1000)</f>
        <v>13.440860215053764</v>
      </c>
      <c r="J79" s="140">
        <f>IF('表２'!R81=0,"-",'表２'!R81/('表２'!$C81+'表２'!$P81)*1000)</f>
        <v>12.096774193548386</v>
      </c>
      <c r="K79" s="141">
        <f>IF('表２'!S81=0,"-",'表２'!S81/'表３'!P79*1000)</f>
        <v>7.424788401910668</v>
      </c>
      <c r="L79" s="98">
        <f>IF('表２'!T81=0,"-",'表２'!T81/'表３'!P79*1000)</f>
        <v>2.24587278974273</v>
      </c>
      <c r="M79" s="61" t="s">
        <v>80</v>
      </c>
      <c r="N79" s="73"/>
      <c r="O79" s="41"/>
      <c r="P79" s="10">
        <f>'人口'!G31</f>
        <v>59665</v>
      </c>
      <c r="Q79" s="49"/>
      <c r="R79" s="49"/>
    </row>
    <row r="80" spans="1:18" ht="15" customHeight="1">
      <c r="A80" s="64"/>
      <c r="B80" s="61" t="s">
        <v>81</v>
      </c>
      <c r="C80" s="136">
        <f>IF('表２'!C82=0,"-",'表２'!C82/'表３'!P80*1000)</f>
        <v>9.663445518160612</v>
      </c>
      <c r="D80" s="94">
        <f>IF('表２'!F82=0,"-",'表２'!F82/'表３'!P80*1000)</f>
        <v>9.496834388537154</v>
      </c>
      <c r="E80" s="141">
        <f>IF('表２'!I82=0,"-",'表２'!I82/'表２'!$C82*1000)</f>
        <v>8.620689655172413</v>
      </c>
      <c r="F80" s="94">
        <f>IF('表２'!L82=0,"-",'表２'!L82/'表２'!$C82*1000)</f>
        <v>8.620689655172413</v>
      </c>
      <c r="G80" s="94">
        <f>IF('表２'!O82=0,"-",'表２'!O82/'表３'!P80*1000)</f>
        <v>0.16661112962345886</v>
      </c>
      <c r="H80" s="138">
        <f>IF('表２'!P82=0,"-",'表２'!P82/('表２'!$C82+'表２'!$P82)*1000)</f>
        <v>25.210084033613445</v>
      </c>
      <c r="I80" s="139">
        <f>IF('表２'!Q82=0,"-",'表２'!Q82/('表２'!$C82+'表２'!$P82)*1000)</f>
        <v>16.80672268907563</v>
      </c>
      <c r="J80" s="140">
        <f>IF('表２'!R82=0,"-",'表２'!R82/('表２'!$C82+'表２'!$P82)*1000)</f>
        <v>8.403361344537815</v>
      </c>
      <c r="K80" s="141">
        <f>IF('表２'!S82=0,"-",'表２'!S82/'表３'!P80*1000)</f>
        <v>5.9980006664445185</v>
      </c>
      <c r="L80" s="98">
        <f>IF('表２'!T82=0,"-",'表２'!T82/'表３'!P80*1000)</f>
        <v>1.332889036987671</v>
      </c>
      <c r="M80" s="61" t="s">
        <v>81</v>
      </c>
      <c r="N80" s="73"/>
      <c r="O80" s="41"/>
      <c r="P80" s="10">
        <f>'人口'!G32</f>
        <v>12004</v>
      </c>
      <c r="Q80" s="49"/>
      <c r="R80" s="49"/>
    </row>
    <row r="81" spans="1:18" ht="15" customHeight="1">
      <c r="A81" s="64"/>
      <c r="B81" s="61" t="s">
        <v>82</v>
      </c>
      <c r="C81" s="136">
        <f>IF('表２'!C83=0,"-",'表２'!C83/'表３'!P81*1000)</f>
        <v>11.12725762922981</v>
      </c>
      <c r="D81" s="94">
        <f>IF('表２'!F83=0,"-",'表２'!F83/'表３'!P81*1000)</f>
        <v>8.4700020759809</v>
      </c>
      <c r="E81" s="141" t="str">
        <f>IF('表２'!I83=0,"-",'表２'!I83/'表２'!$C83*1000)</f>
        <v>-</v>
      </c>
      <c r="F81" s="94" t="str">
        <f>IF('表２'!L83=0,"-",'表２'!L83/'表２'!$C83*1000)</f>
        <v>-</v>
      </c>
      <c r="G81" s="94">
        <f>IF('表２'!O83=0,"-",'表２'!O83/'表３'!P81*1000)</f>
        <v>2.65725555324891</v>
      </c>
      <c r="H81" s="138">
        <f>IF('表２'!P83=0,"-",'表２'!P83/('表２'!$C83+'表２'!$P83)*1000)</f>
        <v>3.717472118959108</v>
      </c>
      <c r="I81" s="139" t="str">
        <f>IF('表２'!Q83=0,"-",'表２'!Q83/('表２'!$C83+'表２'!$P83)*1000)</f>
        <v>-</v>
      </c>
      <c r="J81" s="140">
        <f>IF('表２'!R83=0,"-",'表２'!R83/('表２'!$C83+'表２'!$P83)*1000)</f>
        <v>3.717472118959108</v>
      </c>
      <c r="K81" s="141">
        <f>IF('表２'!S83=0,"-",'表２'!S83/'表３'!P81*1000)</f>
        <v>6.89225659123936</v>
      </c>
      <c r="L81" s="98">
        <f>IF('表２'!T83=0,"-",'表２'!T83/'表３'!P81*1000)</f>
        <v>2.2420593730537677</v>
      </c>
      <c r="M81" s="61" t="s">
        <v>82</v>
      </c>
      <c r="N81" s="73"/>
      <c r="O81" s="41"/>
      <c r="P81" s="10">
        <f>'人口'!G33</f>
        <v>24085</v>
      </c>
      <c r="Q81" s="49"/>
      <c r="R81" s="49"/>
    </row>
    <row r="82" spans="1:18" ht="15" customHeight="1">
      <c r="A82" s="64"/>
      <c r="B82" s="61" t="s">
        <v>83</v>
      </c>
      <c r="C82" s="136">
        <f>IF('表２'!C84=0,"-",'表２'!C84/'表３'!P82*1000)</f>
        <v>7.269677058576821</v>
      </c>
      <c r="D82" s="94">
        <f>IF('表２'!F84=0,"-",'表２'!F84/'表３'!P82*1000)</f>
        <v>8.248287431846776</v>
      </c>
      <c r="E82" s="141" t="str">
        <f>IF('表２'!I84=0,"-",'表２'!I84/'表２'!$C84*1000)</f>
        <v>-</v>
      </c>
      <c r="F82" s="94" t="str">
        <f>IF('表２'!L84=0,"-",'表２'!L84/'表２'!$C84*1000)</f>
        <v>-</v>
      </c>
      <c r="G82" s="94">
        <f>IF('表２'!O84=0,"-",'表２'!O84/'表３'!P82*1000)</f>
        <v>-0.9786103732699566</v>
      </c>
      <c r="H82" s="138">
        <f>IF('表２'!P84=0,"-",'表２'!P84/('表２'!$C84+'表２'!$P84)*1000)</f>
        <v>45.87155963302752</v>
      </c>
      <c r="I82" s="139">
        <f>IF('表２'!Q84=0,"-",'表２'!Q84/('表２'!$C84+'表２'!$P84)*1000)</f>
        <v>18.34862385321101</v>
      </c>
      <c r="J82" s="140">
        <f>IF('表２'!R84=0,"-",'表２'!R84/('表２'!$C84+'表２'!$P84)*1000)</f>
        <v>27.522935779816514</v>
      </c>
      <c r="K82" s="141">
        <f>IF('表２'!S84=0,"-",'表２'!S84/'表３'!P82*1000)</f>
        <v>5.032853348245492</v>
      </c>
      <c r="L82" s="98">
        <f>IF('表２'!T84=0,"-",'表２'!T84/'表３'!P82*1000)</f>
        <v>1.0485111142178107</v>
      </c>
      <c r="M82" s="61" t="s">
        <v>83</v>
      </c>
      <c r="N82" s="73"/>
      <c r="O82" s="41"/>
      <c r="P82" s="10">
        <f>'人口'!G34</f>
        <v>14306</v>
      </c>
      <c r="Q82" s="49"/>
      <c r="R82" s="49"/>
    </row>
    <row r="83" spans="1:18" ht="15" customHeight="1">
      <c r="A83" s="64"/>
      <c r="B83" s="61" t="s">
        <v>84</v>
      </c>
      <c r="C83" s="136">
        <f>IF('表２'!C85=0,"-",'表２'!C85/'表３'!P83*1000)</f>
        <v>9.948295045487269</v>
      </c>
      <c r="D83" s="94">
        <f>IF('表２'!F85=0,"-",'表２'!F85/'表３'!P83*1000)</f>
        <v>6.414032331958898</v>
      </c>
      <c r="E83" s="141" t="str">
        <f>IF('表２'!I85=0,"-",'表２'!I85/'表２'!$C85*1000)</f>
        <v>-</v>
      </c>
      <c r="F83" s="94" t="str">
        <f>IF('表２'!L85=0,"-",'表２'!L85/'表２'!$C85*1000)</f>
        <v>-</v>
      </c>
      <c r="G83" s="94">
        <f>IF('表２'!O85=0,"-",'表２'!O85/'表３'!P83*1000)</f>
        <v>3.5342627135283724</v>
      </c>
      <c r="H83" s="138">
        <f>IF('表２'!P85=0,"-",'表２'!P85/('表２'!$C85+'表２'!$P85)*1000)</f>
        <v>22.508038585209004</v>
      </c>
      <c r="I83" s="139">
        <f>IF('表２'!Q85=0,"-",'表２'!Q85/('表２'!$C85+'表２'!$P85)*1000)</f>
        <v>12.861736334405144</v>
      </c>
      <c r="J83" s="140">
        <f>IF('表２'!R85=0,"-",'表２'!R85/('表２'!$C85+'表２'!$P85)*1000)</f>
        <v>9.64630225080386</v>
      </c>
      <c r="K83" s="141">
        <f>IF('表２'!S85=0,"-",'表２'!S85/'表３'!P83*1000)</f>
        <v>5.628640617841482</v>
      </c>
      <c r="L83" s="98">
        <f>IF('表２'!T85=0,"-",'表２'!T85/'表３'!P83*1000)</f>
        <v>1.865305321028863</v>
      </c>
      <c r="M83" s="61" t="s">
        <v>84</v>
      </c>
      <c r="N83" s="73"/>
      <c r="O83" s="41"/>
      <c r="P83" s="10">
        <f>'人口'!G35</f>
        <v>30558</v>
      </c>
      <c r="Q83" s="49"/>
      <c r="R83" s="49"/>
    </row>
    <row r="84" spans="1:18" ht="15" customHeight="1">
      <c r="A84" s="64"/>
      <c r="B84" s="61" t="s">
        <v>85</v>
      </c>
      <c r="C84" s="136">
        <f>IF('表２'!C86=0,"-",'表２'!C86/'表３'!P84*1000)</f>
        <v>7.99728576967817</v>
      </c>
      <c r="D84" s="94">
        <f>IF('表２'!F86=0,"-",'表２'!F86/'表３'!P84*1000)</f>
        <v>7.90034897246995</v>
      </c>
      <c r="E84" s="141" t="str">
        <f>IF('表２'!I86=0,"-",'表２'!I86/'表２'!$C86*1000)</f>
        <v>-</v>
      </c>
      <c r="F84" s="94" t="str">
        <f>IF('表２'!L86=0,"-",'表２'!L86/'表２'!$C86*1000)</f>
        <v>-</v>
      </c>
      <c r="G84" s="94">
        <f>IF('表２'!O86=0,"-",'表２'!O86/'表３'!P84*1000)</f>
        <v>0.09693679720822024</v>
      </c>
      <c r="H84" s="138">
        <f>IF('表２'!P86=0,"-",'表２'!P86/('表２'!$C86+'表２'!$P86)*1000)</f>
        <v>23.668639053254438</v>
      </c>
      <c r="I84" s="139">
        <f>IF('表２'!Q86=0,"-",'表２'!Q86/('表２'!$C86+'表２'!$P86)*1000)</f>
        <v>17.75147928994083</v>
      </c>
      <c r="J84" s="140">
        <f>IF('表２'!R86=0,"-",'表２'!R86/('表２'!$C86+'表２'!$P86)*1000)</f>
        <v>5.9171597633136095</v>
      </c>
      <c r="K84" s="141">
        <f>IF('表２'!S86=0,"-",'表２'!S86/'表３'!P84*1000)</f>
        <v>5.283055447848003</v>
      </c>
      <c r="L84" s="98">
        <f>IF('表２'!T86=0,"-",'表２'!T86/'表３'!P84*1000)</f>
        <v>1.8417991469561845</v>
      </c>
      <c r="M84" s="61" t="s">
        <v>85</v>
      </c>
      <c r="N84" s="73"/>
      <c r="O84" s="40"/>
      <c r="P84" s="10">
        <f>'人口'!G36</f>
        <v>20632</v>
      </c>
      <c r="Q84" s="49"/>
      <c r="R84" s="49"/>
    </row>
    <row r="85" spans="1:18" ht="15" customHeight="1">
      <c r="A85" s="64"/>
      <c r="B85" s="61" t="s">
        <v>86</v>
      </c>
      <c r="C85" s="136">
        <f>IF('表２'!C87=0,"-",'表２'!C87/'表３'!P85*1000)</f>
        <v>6.795072350410638</v>
      </c>
      <c r="D85" s="94">
        <f>IF('表２'!F87=0,"-",'表２'!F87/'表３'!P85*1000)</f>
        <v>7.968322252639812</v>
      </c>
      <c r="E85" s="141" t="str">
        <f>IF('表２'!I87=0,"-",'表２'!I87/'表２'!$C87*1000)</f>
        <v>-</v>
      </c>
      <c r="F85" s="94" t="str">
        <f>IF('表２'!L87=0,"-",'表２'!L87/'表２'!$C87*1000)</f>
        <v>-</v>
      </c>
      <c r="G85" s="94">
        <f>IF('表２'!O87=0,"-",'表２'!O87/'表３'!P85*1000)</f>
        <v>-1.1732499022291747</v>
      </c>
      <c r="H85" s="138">
        <f>IF('表２'!P87=0,"-",'表２'!P87/('表２'!$C87+'表２'!$P87)*1000)</f>
        <v>41.37931034482759</v>
      </c>
      <c r="I85" s="139">
        <f>IF('表２'!Q87=0,"-",'表２'!Q87/('表２'!$C87+'表２'!$P87)*1000)</f>
        <v>20.689655172413794</v>
      </c>
      <c r="J85" s="140">
        <f>IF('表２'!R87=0,"-",'表２'!R87/('表２'!$C87+'表２'!$P87)*1000)</f>
        <v>20.689655172413794</v>
      </c>
      <c r="K85" s="141">
        <f>IF('表２'!S87=0,"-",'表２'!S87/'表３'!P85*1000)</f>
        <v>4.106374657802112</v>
      </c>
      <c r="L85" s="98">
        <f>IF('表２'!T87=0,"-",'表２'!T87/'表３'!P85*1000)</f>
        <v>0.8310520140789988</v>
      </c>
      <c r="M85" s="61" t="s">
        <v>86</v>
      </c>
      <c r="N85" s="73"/>
      <c r="O85" s="41"/>
      <c r="P85" s="10">
        <f>'人口'!G37</f>
        <v>20456</v>
      </c>
      <c r="Q85" s="49"/>
      <c r="R85" s="49"/>
    </row>
    <row r="86" spans="1:18" ht="15" customHeight="1">
      <c r="A86" s="64"/>
      <c r="B86" s="61" t="s">
        <v>87</v>
      </c>
      <c r="C86" s="136">
        <f>IF('表２'!C88=0,"-",'表２'!C88/'表３'!P86*1000)</f>
        <v>8.231116849580374</v>
      </c>
      <c r="D86" s="94">
        <f>IF('表２'!F88=0,"-",'表２'!F88/'表３'!P86*1000)</f>
        <v>5.971594577146546</v>
      </c>
      <c r="E86" s="141">
        <f>IF('表２'!I88=0,"-",'表２'!I88/'表２'!$C88*1000)</f>
        <v>6.5359477124183005</v>
      </c>
      <c r="F86" s="94" t="str">
        <f>IF('表２'!L88=0,"-",'表２'!L88/'表２'!$C88*1000)</f>
        <v>-</v>
      </c>
      <c r="G86" s="94">
        <f>IF('表２'!O88=0,"-",'表２'!O88/'表３'!P86*1000)</f>
        <v>2.2595222724338284</v>
      </c>
      <c r="H86" s="138">
        <f>IF('表２'!P88=0,"-",'表２'!P88/('表２'!$C88+'表２'!$P88)*1000)</f>
        <v>25.477707006369428</v>
      </c>
      <c r="I86" s="139">
        <f>IF('表２'!Q88=0,"-",'表２'!Q88/('表２'!$C88+'表２'!$P88)*1000)</f>
        <v>12.738853503184714</v>
      </c>
      <c r="J86" s="140">
        <f>IF('表２'!R88=0,"-",'表２'!R88/('表２'!$C88+'表２'!$P88)*1000)</f>
        <v>12.738853503184714</v>
      </c>
      <c r="K86" s="141">
        <f>IF('表２'!S88=0,"-",'表２'!S88/'表３'!P86*1000)</f>
        <v>4.411448246180331</v>
      </c>
      <c r="L86" s="98">
        <f>IF('表２'!T88=0,"-",'表２'!T88/'表３'!P86*1000)</f>
        <v>1.9367333763718528</v>
      </c>
      <c r="M86" s="61" t="s">
        <v>87</v>
      </c>
      <c r="N86" s="73"/>
      <c r="O86" s="41"/>
      <c r="P86" s="10">
        <f>'人口'!G38</f>
        <v>18588</v>
      </c>
      <c r="Q86" s="49"/>
      <c r="R86" s="49"/>
    </row>
    <row r="87" spans="1:18" ht="15" customHeight="1">
      <c r="A87" s="64"/>
      <c r="B87" s="61" t="s">
        <v>88</v>
      </c>
      <c r="C87" s="136">
        <f>IF('表２'!C89=0,"-",'表２'!C89/'表３'!P87*1000)</f>
        <v>8.817237961078938</v>
      </c>
      <c r="D87" s="94">
        <f>IF('表２'!F89=0,"-",'表２'!F89/'表３'!P87*1000)</f>
        <v>8.34768090989722</v>
      </c>
      <c r="E87" s="141" t="str">
        <f>IF('表２'!I89=0,"-",'表２'!I89/'表２'!$C89*1000)</f>
        <v>-</v>
      </c>
      <c r="F87" s="94" t="str">
        <f>IF('表２'!L89=0,"-",'表２'!L89/'表２'!$C89*1000)</f>
        <v>-</v>
      </c>
      <c r="G87" s="94">
        <f>IF('表２'!O89=0,"-",'表２'!O89/'表３'!P87*1000)</f>
        <v>0.4695570511817186</v>
      </c>
      <c r="H87" s="138">
        <f>IF('表２'!P89=0,"-",'表２'!P89/('表２'!$C89+'表２'!$P89)*1000)</f>
        <v>28.735632183908045</v>
      </c>
      <c r="I87" s="139">
        <f>IF('表２'!Q89=0,"-",'表２'!Q89/('表２'!$C89+'表２'!$P89)*1000)</f>
        <v>22.988505747126435</v>
      </c>
      <c r="J87" s="140">
        <f>IF('表２'!R89=0,"-",'表２'!R89/('表２'!$C89+'表２'!$P89)*1000)</f>
        <v>5.747126436781609</v>
      </c>
      <c r="K87" s="141">
        <f>IF('表２'!S89=0,"-",'表２'!S89/'表３'!P87*1000)</f>
        <v>5.425992591433192</v>
      </c>
      <c r="L87" s="98">
        <f>IF('表２'!T89=0,"-",'表２'!T89/'表３'!P87*1000)</f>
        <v>1.513017164918871</v>
      </c>
      <c r="M87" s="61" t="s">
        <v>88</v>
      </c>
      <c r="N87" s="73"/>
      <c r="O87" s="41"/>
      <c r="P87" s="10">
        <f>'人口'!G39</f>
        <v>19167</v>
      </c>
      <c r="Q87" s="49"/>
      <c r="R87" s="49"/>
    </row>
    <row r="88" spans="1:18" ht="15" customHeight="1">
      <c r="A88" s="64"/>
      <c r="B88" s="61" t="s">
        <v>89</v>
      </c>
      <c r="C88" s="136">
        <f>IF('表２'!C90=0,"-",'表２'!C90/'表３'!P88*1000)</f>
        <v>9.734560348954732</v>
      </c>
      <c r="D88" s="94">
        <f>IF('表２'!F90=0,"-",'表２'!F90/'表３'!P88*1000)</f>
        <v>6.808872812383638</v>
      </c>
      <c r="E88" s="141" t="str">
        <f>IF('表２'!I90=0,"-",'表２'!I90/'表２'!$C90*1000)</f>
        <v>-</v>
      </c>
      <c r="F88" s="94" t="str">
        <f>IF('表２'!L90=0,"-",'表２'!L90/'表２'!$C90*1000)</f>
        <v>-</v>
      </c>
      <c r="G88" s="94">
        <f>IF('表２'!O90=0,"-",'表２'!O90/'表３'!P88*1000)</f>
        <v>2.925687536571094</v>
      </c>
      <c r="H88" s="138">
        <f>IF('表２'!P90=0,"-",'表２'!P90/('表２'!$C90+'表２'!$P90)*1000)</f>
        <v>31.746031746031743</v>
      </c>
      <c r="I88" s="139">
        <f>IF('表２'!Q90=0,"-",'表２'!Q90/('表２'!$C90+'表２'!$P90)*1000)</f>
        <v>15.873015873015872</v>
      </c>
      <c r="J88" s="140">
        <f>IF('表２'!R90=0,"-",'表２'!R90/('表２'!$C90+'表２'!$P90)*1000)</f>
        <v>15.873015873015872</v>
      </c>
      <c r="K88" s="141">
        <f>IF('表２'!S90=0,"-",'表２'!S90/'表３'!P88*1000)</f>
        <v>5.4790148412149575</v>
      </c>
      <c r="L88" s="98">
        <f>IF('表２'!T90=0,"-",'表２'!T90/'表３'!P88*1000)</f>
        <v>1.9149954784828982</v>
      </c>
      <c r="M88" s="61" t="s">
        <v>89</v>
      </c>
      <c r="N88" s="73"/>
      <c r="O88" s="41"/>
      <c r="P88" s="10">
        <f>'人口'!G40</f>
        <v>18799</v>
      </c>
      <c r="Q88" s="49"/>
      <c r="R88" s="49"/>
    </row>
    <row r="89" spans="1:18" ht="15" customHeight="1">
      <c r="A89" s="65"/>
      <c r="B89" s="63" t="s">
        <v>90</v>
      </c>
      <c r="C89" s="143">
        <f>IF('表２'!C91=0,"-",'表２'!C91/'表３'!P89*1000)</f>
        <v>10.97244618944121</v>
      </c>
      <c r="D89" s="95">
        <f>IF('表２'!F91=0,"-",'表２'!F91/'表３'!P89*1000)</f>
        <v>6.34508869101872</v>
      </c>
      <c r="E89" s="148">
        <f>IF('表２'!I91=0,"-",'表２'!I91/'表２'!$C91*1000)</f>
        <v>3.1948881789137378</v>
      </c>
      <c r="F89" s="95" t="str">
        <f>IF('表２'!L91=0,"-",'表２'!L91/'表２'!$C91*1000)</f>
        <v>-</v>
      </c>
      <c r="G89" s="95">
        <f>IF('表２'!O91=0,"-",'表２'!O91/'表３'!P89*1000)</f>
        <v>4.627357498422492</v>
      </c>
      <c r="H89" s="145">
        <f>IF('表２'!P91=0,"-",'表２'!P91/('表２'!$C91+'表２'!$P91)*1000)</f>
        <v>24.922118380062305</v>
      </c>
      <c r="I89" s="146">
        <f>IF('表２'!Q91=0,"-",'表２'!Q91/('表２'!$C91+'表２'!$P91)*1000)</f>
        <v>12.461059190031152</v>
      </c>
      <c r="J89" s="147">
        <f>IF('表２'!R91=0,"-",'表２'!R91/('表２'!$C91+'表２'!$P91)*1000)</f>
        <v>12.461059190031152</v>
      </c>
      <c r="K89" s="148">
        <f>IF('表２'!S91=0,"-",'表２'!S91/'表３'!P89*1000)</f>
        <v>6.380144429643132</v>
      </c>
      <c r="L89" s="99">
        <f>IF('表２'!T91=0,"-",'表２'!T91/'表３'!P89*1000)</f>
        <v>2.138400056089182</v>
      </c>
      <c r="M89" s="63" t="s">
        <v>90</v>
      </c>
      <c r="N89" s="74"/>
      <c r="O89" s="40"/>
      <c r="P89" s="17">
        <f>'人口'!G41</f>
        <v>28526</v>
      </c>
      <c r="Q89" s="49"/>
      <c r="R89" s="49"/>
    </row>
    <row r="90" spans="1:18" ht="15" customHeight="1">
      <c r="A90" s="191" t="s">
        <v>91</v>
      </c>
      <c r="B90" s="192"/>
      <c r="C90" s="133">
        <f>IF('表２'!C92=0,"-",'表２'!C92/'表３'!P90*1000)</f>
        <v>5.395718871231367</v>
      </c>
      <c r="D90" s="92">
        <f>IF('表２'!F92=0,"-",'表２'!F92/'表３'!P90*1000)</f>
        <v>10.830822551741793</v>
      </c>
      <c r="E90" s="134" t="str">
        <f>IF('表２'!I92=0,"-",'表２'!I92/'表２'!$C92*1000)</f>
        <v>-</v>
      </c>
      <c r="F90" s="92" t="str">
        <f>IF('表２'!L92=0,"-",'表２'!L92/'表２'!$C92*1000)</f>
        <v>-</v>
      </c>
      <c r="G90" s="92">
        <f>IF('表２'!O92=0,"-",'表２'!O92/'表３'!P90*1000)</f>
        <v>-5.4351036805104265</v>
      </c>
      <c r="H90" s="128">
        <f>IF('表２'!P92=0,"-",'表２'!P92/('表２'!$C92+'表２'!$P92)*1000)</f>
        <v>55.172413793103445</v>
      </c>
      <c r="I90" s="129">
        <f>IF('表２'!Q92=0,"-",'表２'!Q92/('表２'!$C92+'表２'!$P92)*1000)</f>
        <v>27.586206896551722</v>
      </c>
      <c r="J90" s="130">
        <f>IF('表２'!R92=0,"-",'表２'!R92/('表２'!$C92+'表２'!$P92)*1000)</f>
        <v>27.586206896551722</v>
      </c>
      <c r="K90" s="134">
        <f>IF('表２'!S92=0,"-",'表２'!S92/'表３'!P90*1000)</f>
        <v>3.2689391701620685</v>
      </c>
      <c r="L90" s="97">
        <f>IF('表２'!T92=0,"-",'表２'!T92/'表３'!P90*1000)</f>
        <v>1.2800063015694847</v>
      </c>
      <c r="M90" s="204" t="s">
        <v>91</v>
      </c>
      <c r="N90" s="192"/>
      <c r="O90" s="41"/>
      <c r="P90" s="10">
        <f>SUM(P91:P96)</f>
        <v>50781</v>
      </c>
      <c r="Q90" s="49"/>
      <c r="R90" s="49"/>
    </row>
    <row r="91" spans="1:18" ht="15" customHeight="1">
      <c r="A91" s="64"/>
      <c r="B91" s="61" t="s">
        <v>92</v>
      </c>
      <c r="C91" s="136">
        <f>IF('表２'!C93=0,"-",'表２'!C93/'表３'!P91*1000)</f>
        <v>4.758786291202794</v>
      </c>
      <c r="D91" s="94">
        <f>IF('表２'!F93=0,"-",'表２'!F93/'表３'!P91*1000)</f>
        <v>10.085134250163721</v>
      </c>
      <c r="E91" s="141" t="str">
        <f>IF('表２'!I93=0,"-",'表２'!I93/'表２'!$C93*1000)</f>
        <v>-</v>
      </c>
      <c r="F91" s="94" t="str">
        <f>IF('表２'!L93=0,"-",'表２'!L93/'表２'!$C93*1000)</f>
        <v>-</v>
      </c>
      <c r="G91" s="94">
        <f>IF('表２'!O93=0,"-",'表２'!O93/'表３'!P91*1000)</f>
        <v>-5.326347958960926</v>
      </c>
      <c r="H91" s="138">
        <f>IF('表２'!P93=0,"-",'表２'!P93/('表２'!$C93+'表２'!$P93)*1000)</f>
        <v>68.37606837606839</v>
      </c>
      <c r="I91" s="139">
        <f>IF('表２'!Q93=0,"-",'表２'!Q93/('表２'!$C93+'表２'!$P93)*1000)</f>
        <v>25.64102564102564</v>
      </c>
      <c r="J91" s="140">
        <f>IF('表２'!R93=0,"-",'表２'!R93/('表２'!$C93+'表２'!$P93)*1000)</f>
        <v>42.73504273504273</v>
      </c>
      <c r="K91" s="141">
        <f>IF('表２'!S93=0,"-",'表２'!S93/'表３'!P91*1000)</f>
        <v>3.1870770574110456</v>
      </c>
      <c r="L91" s="98">
        <f>IF('表２'!T93=0,"-",'表２'!T93/'表３'!P91*1000)</f>
        <v>1.3534162846540057</v>
      </c>
      <c r="M91" s="61" t="s">
        <v>92</v>
      </c>
      <c r="N91" s="73"/>
      <c r="O91" s="41"/>
      <c r="P91" s="10">
        <f>'人口'!K4</f>
        <v>22905</v>
      </c>
      <c r="Q91" s="49"/>
      <c r="R91" s="49"/>
    </row>
    <row r="92" spans="1:18" ht="15" customHeight="1">
      <c r="A92" s="64"/>
      <c r="B92" s="61" t="s">
        <v>93</v>
      </c>
      <c r="C92" s="136">
        <f>IF('表２'!C94=0,"-",'表２'!C94/'表３'!P92*1000)</f>
        <v>4.832474226804124</v>
      </c>
      <c r="D92" s="94">
        <f>IF('表２'!F94=0,"-",'表２'!F94/'表３'!P92*1000)</f>
        <v>13.047680412371134</v>
      </c>
      <c r="E92" s="141" t="str">
        <f>IF('表２'!I94=0,"-",'表２'!I94/'表２'!$C94*1000)</f>
        <v>-</v>
      </c>
      <c r="F92" s="94" t="str">
        <f>IF('表２'!L94=0,"-",'表２'!L94/'表２'!$C94*1000)</f>
        <v>-</v>
      </c>
      <c r="G92" s="94">
        <f>IF('表２'!O94=0,"-",'表２'!O94/'表３'!P92*1000)</f>
        <v>-8.21520618556701</v>
      </c>
      <c r="H92" s="138">
        <f>IF('表２'!P94=0,"-",'表２'!P94/('表２'!$C94+'表２'!$P94)*1000)</f>
        <v>32.25806451612903</v>
      </c>
      <c r="I92" s="139">
        <f>IF('表２'!Q94=0,"-",'表２'!Q94/('表２'!$C94+'表２'!$P94)*1000)</f>
        <v>32.25806451612903</v>
      </c>
      <c r="J92" s="140" t="str">
        <f>IF('表２'!R94=0,"-",'表２'!R94/('表２'!$C94+'表２'!$P94)*1000)</f>
        <v>-</v>
      </c>
      <c r="K92" s="141">
        <f>IF('表２'!S94=0,"-",'表２'!S94/'表３'!P92*1000)</f>
        <v>3.221649484536082</v>
      </c>
      <c r="L92" s="98">
        <f>IF('表２'!T94=0,"-",'表２'!T94/'表３'!P92*1000)</f>
        <v>1.449742268041237</v>
      </c>
      <c r="M92" s="61" t="s">
        <v>93</v>
      </c>
      <c r="N92" s="73"/>
      <c r="O92" s="41"/>
      <c r="P92" s="10">
        <f>'人口'!K5</f>
        <v>6208</v>
      </c>
      <c r="Q92" s="49"/>
      <c r="R92" s="49"/>
    </row>
    <row r="93" spans="1:18" ht="15" customHeight="1">
      <c r="A93" s="64"/>
      <c r="B93" s="61" t="s">
        <v>94</v>
      </c>
      <c r="C93" s="136">
        <f>IF('表２'!C95=0,"-",'表２'!C95/'表３'!P93*1000)</f>
        <v>8.020675519115942</v>
      </c>
      <c r="D93" s="94">
        <f>IF('表２'!F95=0,"-",'表２'!F95/'表３'!P93*1000)</f>
        <v>9.535692006060065</v>
      </c>
      <c r="E93" s="141" t="str">
        <f>IF('表２'!I95=0,"-",'表２'!I95/'表２'!$C95*1000)</f>
        <v>-</v>
      </c>
      <c r="F93" s="94" t="str">
        <f>IF('表２'!L95=0,"-",'表２'!L95/'表２'!$C95*1000)</f>
        <v>-</v>
      </c>
      <c r="G93" s="94">
        <f>IF('表２'!O95=0,"-",'表２'!O95/'表３'!P93*1000)</f>
        <v>-1.5150164869441227</v>
      </c>
      <c r="H93" s="138">
        <f>IF('表２'!P95=0,"-",'表２'!P95/('表２'!$C95+'表２'!$P95)*1000)</f>
        <v>21.73913043478261</v>
      </c>
      <c r="I93" s="139">
        <f>IF('表２'!Q95=0,"-",'表２'!Q95/('表２'!$C95+'表２'!$P95)*1000)</f>
        <v>21.73913043478261</v>
      </c>
      <c r="J93" s="140" t="str">
        <f>IF('表２'!R95=0,"-",'表２'!R95/('表２'!$C95+'表２'!$P95)*1000)</f>
        <v>-</v>
      </c>
      <c r="K93" s="141">
        <f>IF('表２'!S95=0,"-",'表２'!S95/'表３'!P93*1000)</f>
        <v>3.7429819089207736</v>
      </c>
      <c r="L93" s="98">
        <f>IF('表２'!T95=0,"-",'表２'!T95/'表３'!P93*1000)</f>
        <v>1.7823723375813207</v>
      </c>
      <c r="M93" s="61" t="s">
        <v>94</v>
      </c>
      <c r="N93" s="73"/>
      <c r="O93" s="41"/>
      <c r="P93" s="10">
        <f>'人口'!K6</f>
        <v>11221</v>
      </c>
      <c r="Q93" s="49"/>
      <c r="R93" s="49"/>
    </row>
    <row r="94" spans="1:18" ht="15" customHeight="1">
      <c r="A94" s="64"/>
      <c r="B94" s="61" t="s">
        <v>95</v>
      </c>
      <c r="C94" s="136">
        <f>IF('表２'!C96=0,"-",'表２'!C96/'表３'!P94*1000)</f>
        <v>5.0675675675675675</v>
      </c>
      <c r="D94" s="94">
        <f>IF('表２'!F96=0,"-",'表２'!F96/'表３'!P94*1000)</f>
        <v>10.135135135135135</v>
      </c>
      <c r="E94" s="141" t="str">
        <f>IF('表２'!I96=0,"-",'表２'!I96/'表２'!$C96*1000)</f>
        <v>-</v>
      </c>
      <c r="F94" s="94" t="str">
        <f>IF('表２'!L96=0,"-",'表２'!L96/'表２'!$C96*1000)</f>
        <v>-</v>
      </c>
      <c r="G94" s="94">
        <f>IF('表２'!O96=0,"-",'表２'!O96/'表３'!P94*1000)</f>
        <v>-5.0675675675675675</v>
      </c>
      <c r="H94" s="138">
        <f>IF('表２'!P96=0,"-",'表２'!P96/('表２'!$C96+'表２'!$P96)*1000)</f>
        <v>142.85714285714286</v>
      </c>
      <c r="I94" s="139" t="str">
        <f>IF('表２'!Q96=0,"-",'表２'!Q96/('表２'!$C96+'表２'!$P96)*1000)</f>
        <v>-</v>
      </c>
      <c r="J94" s="140">
        <f>IF('表２'!R96=0,"-",'表２'!R96/('表２'!$C96+'表２'!$P96)*1000)</f>
        <v>142.85714285714286</v>
      </c>
      <c r="K94" s="141">
        <f>IF('表２'!S96=0,"-",'表２'!S96/'表３'!P94*1000)</f>
        <v>5.912162162162162</v>
      </c>
      <c r="L94" s="98">
        <f>IF('表２'!T96=0,"-",'表２'!T96/'表３'!P94*1000)</f>
        <v>0.8445945945945946</v>
      </c>
      <c r="M94" s="61" t="s">
        <v>95</v>
      </c>
      <c r="N94" s="73"/>
      <c r="O94" s="41"/>
      <c r="P94" s="10">
        <f>'人口'!K7</f>
        <v>1184</v>
      </c>
      <c r="Q94" s="49"/>
      <c r="R94" s="49"/>
    </row>
    <row r="95" spans="1:18" ht="15" customHeight="1">
      <c r="A95" s="64"/>
      <c r="B95" s="61" t="s">
        <v>96</v>
      </c>
      <c r="C95" s="136">
        <f>IF('表２'!C97=0,"-",'表２'!C97/'表３'!P95*1000)</f>
        <v>4.156563907170073</v>
      </c>
      <c r="D95" s="94">
        <f>IF('表２'!F97=0,"-",'表２'!F97/'表３'!P95*1000)</f>
        <v>13.335642535503982</v>
      </c>
      <c r="E95" s="141" t="str">
        <f>IF('表２'!I97=0,"-",'表２'!I97/'表２'!$C97*1000)</f>
        <v>-</v>
      </c>
      <c r="F95" s="94" t="str">
        <f>IF('表２'!L97=0,"-",'表２'!L97/'表２'!$C97*1000)</f>
        <v>-</v>
      </c>
      <c r="G95" s="94">
        <f>IF('表２'!O97=0,"-",'表２'!O97/'表３'!P95*1000)</f>
        <v>-9.179078628333912</v>
      </c>
      <c r="H95" s="138">
        <f>IF('表２'!P97=0,"-",'表２'!P97/('表２'!$C97+'表２'!$P97)*1000)</f>
        <v>142.85714285714286</v>
      </c>
      <c r="I95" s="139">
        <f>IF('表２'!Q97=0,"-",'表２'!Q97/('表２'!$C97+'表２'!$P97)*1000)</f>
        <v>71.42857142857143</v>
      </c>
      <c r="J95" s="140">
        <f>IF('表２'!R97=0,"-",'表２'!R97/('表２'!$C97+'表２'!$P97)*1000)</f>
        <v>71.42857142857143</v>
      </c>
      <c r="K95" s="141">
        <f>IF('表２'!S97=0,"-",'表２'!S97/'表３'!P95*1000)</f>
        <v>2.7710426047800487</v>
      </c>
      <c r="L95" s="98">
        <f>IF('表２'!T97=0,"-",'表２'!T97/'表３'!P95*1000)</f>
        <v>0.5195704883962591</v>
      </c>
      <c r="M95" s="61" t="s">
        <v>96</v>
      </c>
      <c r="N95" s="73"/>
      <c r="O95" s="41"/>
      <c r="P95" s="10">
        <f>'人口'!K8</f>
        <v>5774</v>
      </c>
      <c r="Q95" s="49"/>
      <c r="R95" s="49"/>
    </row>
    <row r="96" spans="1:18" ht="15" customHeight="1">
      <c r="A96" s="64"/>
      <c r="B96" s="61" t="s">
        <v>97</v>
      </c>
      <c r="C96" s="143">
        <f>IF('表２'!C98=0,"-",'表２'!C98/'表３'!P96*1000)</f>
        <v>4.299226139294927</v>
      </c>
      <c r="D96" s="95">
        <f>IF('表２'!F98=0,"-",'表２'!F98/'表３'!P96*1000)</f>
        <v>12.037833190025795</v>
      </c>
      <c r="E96" s="148" t="str">
        <f>IF('表２'!I98=0,"-",'表２'!I98/'表２'!$C98*1000)</f>
        <v>-</v>
      </c>
      <c r="F96" s="95" t="str">
        <f>IF('表２'!L98=0,"-",'表２'!L98/'表２'!$C98*1000)</f>
        <v>-</v>
      </c>
      <c r="G96" s="95">
        <f>IF('表２'!O98=0,"-",'表２'!O98/'表３'!P96*1000)</f>
        <v>-7.738607050730868</v>
      </c>
      <c r="H96" s="145" t="str">
        <f>IF('表２'!P98=0,"-",'表２'!P98/('表２'!$C98+'表２'!$P98)*1000)</f>
        <v>-</v>
      </c>
      <c r="I96" s="146" t="str">
        <f>IF('表２'!Q98=0,"-",'表２'!Q98/('表２'!$C98+'表２'!$P98)*1000)</f>
        <v>-</v>
      </c>
      <c r="J96" s="147" t="str">
        <f>IF('表２'!R98=0,"-",'表２'!R98/('表２'!$C98+'表２'!$P98)*1000)</f>
        <v>-</v>
      </c>
      <c r="K96" s="148">
        <f>IF('表２'!S98=0,"-",'表２'!S98/'表３'!P96*1000)</f>
        <v>2.292920607623961</v>
      </c>
      <c r="L96" s="99">
        <f>IF('表２'!T98=0,"-",'表２'!T98/'表３'!P96*1000)</f>
        <v>0.2866150759529951</v>
      </c>
      <c r="M96" s="61" t="s">
        <v>97</v>
      </c>
      <c r="N96" s="73"/>
      <c r="O96" s="41"/>
      <c r="P96" s="10">
        <f>'人口'!K9</f>
        <v>3489</v>
      </c>
      <c r="Q96" s="49"/>
      <c r="R96" s="49"/>
    </row>
    <row r="97" spans="1:18" ht="15" customHeight="1">
      <c r="A97" s="199" t="s">
        <v>98</v>
      </c>
      <c r="B97" s="203"/>
      <c r="C97" s="133">
        <f>IF('表２'!C99=0,"-",'表２'!C99/'表３'!P97*1000)</f>
        <v>10.685843524235835</v>
      </c>
      <c r="D97" s="92">
        <f>IF('表２'!F99=0,"-",'表２'!F99/'表３'!P97*1000)</f>
        <v>6.828616716858279</v>
      </c>
      <c r="E97" s="134">
        <f>IF('表２'!I99=0,"-",'表２'!I99/'表２'!$C99*1000)</f>
        <v>3.426892950391645</v>
      </c>
      <c r="F97" s="92">
        <f>IF('表２'!L99=0,"-",'表２'!L99/'表２'!$C99*1000)</f>
        <v>2.1214099216710185</v>
      </c>
      <c r="G97" s="92">
        <f>IF('表２'!O99=0,"-",'表２'!O99/'表３'!P97*1000)</f>
        <v>3.8572268073775566</v>
      </c>
      <c r="H97" s="128">
        <f>IF('表２'!P99=0,"-",'表２'!P99/('表２'!$C99+'表２'!$P99)*1000)</f>
        <v>26.219609089464488</v>
      </c>
      <c r="I97" s="129">
        <f>IF('表２'!Q99=0,"-",'表２'!Q99/('表２'!$C99+'表２'!$P99)*1000)</f>
        <v>10.805657079294454</v>
      </c>
      <c r="J97" s="130">
        <f>IF('表２'!R99=0,"-",'表２'!R99/('表２'!$C99+'表２'!$P99)*1000)</f>
        <v>15.41395201017003</v>
      </c>
      <c r="K97" s="134">
        <f>IF('表２'!S99=0,"-",'表２'!S99/'表３'!P97*1000)</f>
        <v>6.912317841069003</v>
      </c>
      <c r="L97" s="97">
        <f>IF('表２'!T99=0,"-",'表２'!T99/'表３'!P97*1000)</f>
        <v>2.165766588952498</v>
      </c>
      <c r="M97" s="202" t="s">
        <v>98</v>
      </c>
      <c r="N97" s="203"/>
      <c r="O97" s="41"/>
      <c r="P97" s="10">
        <f>SUM(P98)</f>
        <v>573469</v>
      </c>
      <c r="Q97" s="49"/>
      <c r="R97" s="49"/>
    </row>
    <row r="98" spans="1:18" ht="15" customHeight="1">
      <c r="A98" s="65"/>
      <c r="B98" s="63" t="s">
        <v>99</v>
      </c>
      <c r="C98" s="143">
        <f>IF('表２'!C100=0,"-",'表２'!C100/'表３'!P98*1000)</f>
        <v>10.685843524235835</v>
      </c>
      <c r="D98" s="95">
        <f>IF('表２'!F100=0,"-",'表２'!F100/'表３'!P98*1000)</f>
        <v>6.828616716858279</v>
      </c>
      <c r="E98" s="148">
        <f>IF('表２'!I100=0,"-",'表２'!I100/'表２'!$C100*1000)</f>
        <v>3.426892950391645</v>
      </c>
      <c r="F98" s="95">
        <f>IF('表２'!L100=0,"-",'表２'!L100/'表２'!$C100*1000)</f>
        <v>2.1214099216710185</v>
      </c>
      <c r="G98" s="95">
        <f>IF('表２'!O100=0,"-",'表２'!O100/'表３'!P98*1000)</f>
        <v>3.8572268073775566</v>
      </c>
      <c r="H98" s="145">
        <f>IF('表２'!P100=0,"-",'表２'!P100/('表２'!$C100+'表２'!$P100)*1000)</f>
        <v>26.219609089464488</v>
      </c>
      <c r="I98" s="146">
        <f>IF('表２'!Q100=0,"-",'表２'!Q100/('表２'!$C100+'表２'!$P100)*1000)</f>
        <v>10.805657079294454</v>
      </c>
      <c r="J98" s="147">
        <f>IF('表２'!R100=0,"-",'表２'!R100/('表２'!$C100+'表２'!$P100)*1000)</f>
        <v>15.41395201017003</v>
      </c>
      <c r="K98" s="148">
        <f>IF('表２'!S100=0,"-",'表２'!S100/'表３'!P98*1000)</f>
        <v>6.912317841069003</v>
      </c>
      <c r="L98" s="99">
        <f>IF('表２'!T100=0,"-",'表２'!T100/'表３'!P98*1000)</f>
        <v>2.165766588952498</v>
      </c>
      <c r="M98" s="63" t="s">
        <v>99</v>
      </c>
      <c r="N98" s="74"/>
      <c r="O98" s="41"/>
      <c r="P98" s="10">
        <f>'人口'!K11</f>
        <v>573469</v>
      </c>
      <c r="Q98" s="49"/>
      <c r="R98" s="49"/>
    </row>
    <row r="99" spans="1:18" ht="15" customHeight="1">
      <c r="A99" s="191" t="s">
        <v>100</v>
      </c>
      <c r="B99" s="192"/>
      <c r="C99" s="133">
        <f>IF('表２'!C101=0,"-",'表２'!C101/'表３'!P99*1000)</f>
        <v>8.958485069191552</v>
      </c>
      <c r="D99" s="92">
        <f>IF('表２'!F101=0,"-",'表２'!F101/'表３'!P99*1000)</f>
        <v>7.383466860888565</v>
      </c>
      <c r="E99" s="134">
        <f>IF('表２'!I101=0,"-",'表２'!I101/'表２'!$C101*1000)</f>
        <v>3.556910569105691</v>
      </c>
      <c r="F99" s="92">
        <f>IF('表２'!L101=0,"-",'表２'!L101/'表２'!$C101*1000)</f>
        <v>2.540650406504065</v>
      </c>
      <c r="G99" s="92">
        <f>IF('表２'!O101=0,"-",'表２'!O101/'表３'!P99*1000)</f>
        <v>1.5750182083029862</v>
      </c>
      <c r="H99" s="128">
        <f>IF('表２'!P101=0,"-",'表２'!P101/('表２'!$C101+'表２'!$P101)*1000)</f>
        <v>24.293505205751114</v>
      </c>
      <c r="I99" s="129">
        <f>IF('表２'!Q101=0,"-",'表２'!Q101/('表２'!$C101+'表２'!$P101)*1000)</f>
        <v>9.419930589985126</v>
      </c>
      <c r="J99" s="130">
        <f>IF('表２'!R101=0,"-",'表２'!R101/('表２'!$C101+'表２'!$P101)*1000)</f>
        <v>14.873574615765989</v>
      </c>
      <c r="K99" s="134">
        <f>IF('表２'!S101=0,"-",'表２'!S101/'表３'!P99*1000)</f>
        <v>5.075564457392571</v>
      </c>
      <c r="L99" s="97">
        <f>IF('表２'!T101=0,"-",'表２'!T101/'表３'!P99*1000)</f>
        <v>1.51128914785142</v>
      </c>
      <c r="M99" s="204" t="s">
        <v>100</v>
      </c>
      <c r="N99" s="192"/>
      <c r="O99" s="41"/>
      <c r="P99" s="11">
        <f>SUM(P100:P107)</f>
        <v>219680</v>
      </c>
      <c r="Q99" s="49"/>
      <c r="R99" s="49"/>
    </row>
    <row r="100" spans="1:18" ht="15" customHeight="1">
      <c r="A100" s="64"/>
      <c r="B100" s="61" t="s">
        <v>101</v>
      </c>
      <c r="C100" s="136">
        <f>IF('表２'!C102=0,"-",'表２'!C102/'表３'!P100*1000)</f>
        <v>9.398139358268462</v>
      </c>
      <c r="D100" s="94">
        <f>IF('表２'!F102=0,"-",'表２'!F102/'表３'!P100*1000)</f>
        <v>6.229827226124929</v>
      </c>
      <c r="E100" s="141">
        <f>IF('表２'!I102=0,"-",'表２'!I102/'表２'!$C102*1000)</f>
        <v>2.5252525252525255</v>
      </c>
      <c r="F100" s="94">
        <f>IF('表２'!L102=0,"-",'表２'!L102/'表２'!$C102*1000)</f>
        <v>2.5252525252525255</v>
      </c>
      <c r="G100" s="94">
        <f>IF('表２'!O102=0,"-",'表２'!O102/'表３'!P100*1000)</f>
        <v>3.168312132143535</v>
      </c>
      <c r="H100" s="138">
        <f>IF('表２'!P102=0,"-",'表２'!P102/('表２'!$C102+'表２'!$P102)*1000)</f>
        <v>18.58736059479554</v>
      </c>
      <c r="I100" s="139">
        <f>IF('表２'!Q102=0,"-",'表２'!Q102/('表２'!$C102+'表２'!$P102)*1000)</f>
        <v>2.4783147459727384</v>
      </c>
      <c r="J100" s="140">
        <f>IF('表２'!R102=0,"-",'表２'!R102/('表２'!$C102+'表２'!$P102)*1000)</f>
        <v>16.1090458488228</v>
      </c>
      <c r="K100" s="141">
        <f>IF('表２'!S102=0,"-",'表２'!S102/'表３'!P100*1000)</f>
        <v>5.23305486994494</v>
      </c>
      <c r="L100" s="98">
        <f>IF('表２'!T102=0,"-",'表２'!T102/'表３'!P100*1000)</f>
        <v>1.625688247579267</v>
      </c>
      <c r="M100" s="61" t="s">
        <v>101</v>
      </c>
      <c r="N100" s="73"/>
      <c r="O100" s="41"/>
      <c r="P100" s="10">
        <f>'人口'!K13</f>
        <v>84272</v>
      </c>
      <c r="Q100" s="49"/>
      <c r="R100" s="49"/>
    </row>
    <row r="101" spans="1:18" ht="15" customHeight="1">
      <c r="A101" s="64"/>
      <c r="B101" s="61" t="s">
        <v>102</v>
      </c>
      <c r="C101" s="136">
        <f>IF('表２'!C103=0,"-",'表２'!C103/'表３'!P101*1000)</f>
        <v>10.425213572083594</v>
      </c>
      <c r="D101" s="94">
        <f>IF('表２'!F103=0,"-",'表２'!F103/'表３'!P101*1000)</f>
        <v>6.805347748443458</v>
      </c>
      <c r="E101" s="141">
        <f>IF('表２'!I103=0,"-",'表２'!I103/'表２'!$C103*1000)</f>
        <v>2.314814814814815</v>
      </c>
      <c r="F101" s="94" t="str">
        <f>IF('表２'!L103=0,"-",'表２'!L103/'表２'!$C103*1000)</f>
        <v>-</v>
      </c>
      <c r="G101" s="94">
        <f>IF('表２'!O103=0,"-",'表２'!O103/'表３'!P101*1000)</f>
        <v>3.619865823640137</v>
      </c>
      <c r="H101" s="138">
        <f>IF('表２'!P103=0,"-",'表２'!P103/('表２'!$C103+'表２'!$P103)*1000)</f>
        <v>15.945330296127564</v>
      </c>
      <c r="I101" s="139">
        <f>IF('表２'!Q103=0,"-",'表２'!Q103/('表２'!$C103+'表２'!$P103)*1000)</f>
        <v>9.111617312072893</v>
      </c>
      <c r="J101" s="140">
        <f>IF('表２'!R103=0,"-",'表２'!R103/('表２'!$C103+'表２'!$P103)*1000)</f>
        <v>6.83371298405467</v>
      </c>
      <c r="K101" s="141">
        <f>IF('表２'!S103=0,"-",'表２'!S103/'表３'!P101*1000)</f>
        <v>6.370963849606642</v>
      </c>
      <c r="L101" s="98">
        <f>IF('表２'!T103=0,"-",'表２'!T103/'表３'!P101*1000)</f>
        <v>1.4962112071045899</v>
      </c>
      <c r="M101" s="61" t="s">
        <v>102</v>
      </c>
      <c r="N101" s="73"/>
      <c r="O101" s="41"/>
      <c r="P101" s="10">
        <f>'人口'!K14</f>
        <v>41438</v>
      </c>
      <c r="Q101" s="49"/>
      <c r="R101" s="49"/>
    </row>
    <row r="102" spans="1:18" ht="15" customHeight="1">
      <c r="A102" s="64"/>
      <c r="B102" s="61" t="s">
        <v>103</v>
      </c>
      <c r="C102" s="136">
        <f>IF('表２'!C104=0,"-",'表２'!C104/'表３'!P102*1000)</f>
        <v>8.885017421602788</v>
      </c>
      <c r="D102" s="94">
        <f>IF('表２'!F104=0,"-",'表２'!F104/'表３'!P102*1000)</f>
        <v>7.7526132404181185</v>
      </c>
      <c r="E102" s="141">
        <f>IF('表２'!I104=0,"-",'表２'!I104/'表２'!$C104*1000)</f>
        <v>9.803921568627452</v>
      </c>
      <c r="F102" s="94">
        <f>IF('表２'!L104=0,"-",'表２'!L104/'表２'!$C104*1000)</f>
        <v>9.803921568627452</v>
      </c>
      <c r="G102" s="94">
        <f>IF('表２'!O104=0,"-",'表２'!O104/'表３'!P102*1000)</f>
        <v>1.132404181184669</v>
      </c>
      <c r="H102" s="138">
        <f>IF('表２'!P104=0,"-",'表２'!P104/('表２'!$C104+'表２'!$P104)*1000)</f>
        <v>28.57142857142857</v>
      </c>
      <c r="I102" s="139">
        <f>IF('表２'!Q104=0,"-",'表２'!Q104/('表２'!$C104+'表２'!$P104)*1000)</f>
        <v>19.04761904761905</v>
      </c>
      <c r="J102" s="140">
        <f>IF('表２'!R104=0,"-",'表２'!R104/('表２'!$C104+'表２'!$P104)*1000)</f>
        <v>9.523809523809526</v>
      </c>
      <c r="K102" s="141">
        <f>IF('表２'!S104=0,"-",'表２'!S104/'表３'!P102*1000)</f>
        <v>5.574912891986063</v>
      </c>
      <c r="L102" s="98">
        <f>IF('表２'!T104=0,"-",'表２'!T104/'表３'!P102*1000)</f>
        <v>2.0034843205574915</v>
      </c>
      <c r="M102" s="61" t="s">
        <v>103</v>
      </c>
      <c r="N102" s="73"/>
      <c r="O102" s="41"/>
      <c r="P102" s="10">
        <f>'人口'!K15</f>
        <v>11480</v>
      </c>
      <c r="Q102" s="49"/>
      <c r="R102" s="49"/>
    </row>
    <row r="103" spans="1:18" ht="15" customHeight="1">
      <c r="A103" s="64"/>
      <c r="B103" s="61" t="s">
        <v>104</v>
      </c>
      <c r="C103" s="136">
        <f>IF('表２'!C105=0,"-",'表２'!C105/'表３'!P103*1000)</f>
        <v>9.389106229310864</v>
      </c>
      <c r="D103" s="94">
        <f>IF('表２'!F105=0,"-",'表２'!F105/'表３'!P103*1000)</f>
        <v>8.42612097502257</v>
      </c>
      <c r="E103" s="141">
        <f>IF('表２'!I105=0,"-",'表２'!I105/'表２'!$C105*1000)</f>
        <v>6.41025641025641</v>
      </c>
      <c r="F103" s="94">
        <f>IF('表２'!L105=0,"-",'表２'!L105/'表２'!$C105*1000)</f>
        <v>6.41025641025641</v>
      </c>
      <c r="G103" s="94">
        <f>IF('表２'!O105=0,"-",'表２'!O105/'表３'!P103*1000)</f>
        <v>0.9629852542882937</v>
      </c>
      <c r="H103" s="138">
        <f>IF('表２'!P105=0,"-",'表２'!P105/('表２'!$C105+'表２'!$P105)*1000)</f>
        <v>65.8682634730539</v>
      </c>
      <c r="I103" s="139">
        <f>IF('表２'!Q105=0,"-",'表２'!Q105/('表２'!$C105+'表２'!$P105)*1000)</f>
        <v>23.952095808383234</v>
      </c>
      <c r="J103" s="140">
        <f>IF('表２'!R105=0,"-",'表２'!R105/('表２'!$C105+'表２'!$P105)*1000)</f>
        <v>41.91616766467065</v>
      </c>
      <c r="K103" s="141">
        <f>IF('表２'!S105=0,"-",'表２'!S105/'表３'!P103*1000)</f>
        <v>4.995486006620524</v>
      </c>
      <c r="L103" s="98">
        <f>IF('表２'!T105=0,"-",'表２'!T105/'表３'!P103*1000)</f>
        <v>1.7454107733975324</v>
      </c>
      <c r="M103" s="61" t="s">
        <v>104</v>
      </c>
      <c r="N103" s="73"/>
      <c r="O103" s="41"/>
      <c r="P103" s="10">
        <f>'人口'!K16</f>
        <v>16615</v>
      </c>
      <c r="Q103" s="49"/>
      <c r="R103" s="49"/>
    </row>
    <row r="104" spans="1:18" ht="15" customHeight="1">
      <c r="A104" s="64"/>
      <c r="B104" s="61" t="s">
        <v>105</v>
      </c>
      <c r="C104" s="136">
        <f>IF('表２'!C106=0,"-",'表２'!C106/'表３'!P104*1000)</f>
        <v>8.343091334894615</v>
      </c>
      <c r="D104" s="94">
        <f>IF('表２'!F106=0,"-",'表２'!F106/'表３'!P104*1000)</f>
        <v>7.46487119437939</v>
      </c>
      <c r="E104" s="141" t="str">
        <f>IF('表２'!I106=0,"-",'表２'!I106/'表２'!$C106*1000)</f>
        <v>-</v>
      </c>
      <c r="F104" s="94" t="str">
        <f>IF('表２'!L106=0,"-",'表２'!L106/'表２'!$C106*1000)</f>
        <v>-</v>
      </c>
      <c r="G104" s="94">
        <f>IF('表２'!O106=0,"-",'表２'!O106/'表３'!P104*1000)</f>
        <v>0.8782201405152225</v>
      </c>
      <c r="H104" s="138">
        <f>IF('表２'!P106=0,"-",'表２'!P106/('表２'!$C106+'表２'!$P106)*1000)</f>
        <v>17.241379310344826</v>
      </c>
      <c r="I104" s="139">
        <f>IF('表２'!Q106=0,"-",'表２'!Q106/('表２'!$C106+'表２'!$P106)*1000)</f>
        <v>8.620689655172413</v>
      </c>
      <c r="J104" s="140">
        <f>IF('表２'!R106=0,"-",'表２'!R106/('表２'!$C106+'表２'!$P106)*1000)</f>
        <v>8.620689655172413</v>
      </c>
      <c r="K104" s="141">
        <f>IF('表２'!S106=0,"-",'表２'!S106/'表３'!P104*1000)</f>
        <v>4.537470725995316</v>
      </c>
      <c r="L104" s="98">
        <f>IF('表２'!T106=0,"-",'表２'!T106/'表３'!P104*1000)</f>
        <v>1.3173302107728337</v>
      </c>
      <c r="M104" s="61" t="s">
        <v>105</v>
      </c>
      <c r="N104" s="73"/>
      <c r="O104" s="40"/>
      <c r="P104" s="10">
        <f>'人口'!K17</f>
        <v>13664</v>
      </c>
      <c r="Q104" s="49"/>
      <c r="R104" s="49"/>
    </row>
    <row r="105" spans="1:18" ht="15" customHeight="1">
      <c r="A105" s="64"/>
      <c r="B105" s="61" t="s">
        <v>106</v>
      </c>
      <c r="C105" s="136">
        <f>IF('表２'!C107=0,"-",'表２'!C107/'表３'!P105*1000)</f>
        <v>7.9416985891806045</v>
      </c>
      <c r="D105" s="94">
        <f>IF('表２'!F107=0,"-",'表２'!F107/'表３'!P105*1000)</f>
        <v>9.249743062692703</v>
      </c>
      <c r="E105" s="141">
        <f>IF('表２'!I107=0,"-",'表２'!I107/'表２'!$C107*1000)</f>
        <v>5.88235294117647</v>
      </c>
      <c r="F105" s="94" t="str">
        <f>IF('表２'!L107=0,"-",'表２'!L107/'表２'!$C107*1000)</f>
        <v>-</v>
      </c>
      <c r="G105" s="94">
        <f>IF('表２'!O107=0,"-",'表２'!O107/'表３'!P105*1000)</f>
        <v>-1.3080444735120995</v>
      </c>
      <c r="H105" s="138">
        <f>IF('表２'!P107=0,"-",'表２'!P107/('表２'!$C107+'表２'!$P107)*1000)</f>
        <v>17.341040462427745</v>
      </c>
      <c r="I105" s="139">
        <f>IF('表２'!Q107=0,"-",'表２'!Q107/('表２'!$C107+'表２'!$P107)*1000)</f>
        <v>11.560693641618496</v>
      </c>
      <c r="J105" s="140">
        <f>IF('表２'!R107=0,"-",'表２'!R107/('表２'!$C107+'表２'!$P107)*1000)</f>
        <v>5.780346820809248</v>
      </c>
      <c r="K105" s="141">
        <f>IF('表２'!S107=0,"-",'表２'!S107/'表３'!P105*1000)</f>
        <v>4.34457628702233</v>
      </c>
      <c r="L105" s="98">
        <f>IF('表２'!T107=0,"-",'表２'!T107/'表３'!P105*1000)</f>
        <v>1.541623843782117</v>
      </c>
      <c r="M105" s="61" t="s">
        <v>106</v>
      </c>
      <c r="N105" s="73"/>
      <c r="O105" s="41"/>
      <c r="P105" s="10">
        <f>'人口'!K18</f>
        <v>21406</v>
      </c>
      <c r="Q105" s="49"/>
      <c r="R105" s="49"/>
    </row>
    <row r="106" spans="1:18" ht="15" customHeight="1">
      <c r="A106" s="64"/>
      <c r="B106" s="61" t="s">
        <v>107</v>
      </c>
      <c r="C106" s="136">
        <f>IF('表２'!C108=0,"-",'表２'!C108/'表３'!P106*1000)</f>
        <v>7.023705004389815</v>
      </c>
      <c r="D106" s="94">
        <f>IF('表２'!F108=0,"-",'表２'!F108/'表３'!P106*1000)</f>
        <v>10.468021881542514</v>
      </c>
      <c r="E106" s="141">
        <f>IF('表２'!I108=0,"-",'表２'!I108/'表２'!$C108*1000)</f>
        <v>9.615384615384617</v>
      </c>
      <c r="F106" s="94">
        <f>IF('表２'!L108=0,"-",'表２'!L108/'表２'!$C108*1000)</f>
        <v>9.615384615384617</v>
      </c>
      <c r="G106" s="94">
        <f>IF('表２'!O108=0,"-",'表２'!O108/'表３'!P106*1000)</f>
        <v>-3.4443168771526977</v>
      </c>
      <c r="H106" s="138">
        <f>IF('表２'!P108=0,"-",'表２'!P108/('表２'!$C108+'表２'!$P108)*1000)</f>
        <v>28.037383177570092</v>
      </c>
      <c r="I106" s="139">
        <f>IF('表２'!Q108=0,"-",'表２'!Q108/('表２'!$C108+'表２'!$P108)*1000)</f>
        <v>9.345794392523365</v>
      </c>
      <c r="J106" s="140">
        <f>IF('表２'!R108=0,"-",'表２'!R108/('表２'!$C108+'表２'!$P108)*1000)</f>
        <v>18.69158878504673</v>
      </c>
      <c r="K106" s="141">
        <f>IF('表２'!S108=0,"-",'表２'!S108/'表３'!P106*1000)</f>
        <v>3.0391031268994393</v>
      </c>
      <c r="L106" s="98">
        <f>IF('表２'!T108=0,"-",'表２'!T108/'表３'!P106*1000)</f>
        <v>1.0805700006753562</v>
      </c>
      <c r="M106" s="61" t="s">
        <v>107</v>
      </c>
      <c r="N106" s="73"/>
      <c r="O106" s="41"/>
      <c r="P106" s="10">
        <f>'人口'!K19</f>
        <v>14807</v>
      </c>
      <c r="Q106" s="49"/>
      <c r="R106" s="49"/>
    </row>
    <row r="107" spans="1:18" ht="15" customHeight="1">
      <c r="A107" s="65"/>
      <c r="B107" s="63" t="s">
        <v>108</v>
      </c>
      <c r="C107" s="143">
        <f>IF('表２'!C109=0,"-",'表２'!C109/'表３'!P107*1000)</f>
        <v>6.125765720715089</v>
      </c>
      <c r="D107" s="95">
        <f>IF('表２'!F109=0,"-",'表２'!F109/'表３'!P107*1000)</f>
        <v>8.188523565445681</v>
      </c>
      <c r="E107" s="148" t="str">
        <f>IF('表２'!I109=0,"-",'表２'!I109/'表２'!$C109*1000)</f>
        <v>-</v>
      </c>
      <c r="F107" s="95" t="str">
        <f>IF('表２'!L109=0,"-",'表２'!L109/'表２'!$C109*1000)</f>
        <v>-</v>
      </c>
      <c r="G107" s="95">
        <f>IF('表２'!O109=0,"-",'表２'!O109/'表３'!P107*1000)</f>
        <v>-2.062757844730591</v>
      </c>
      <c r="H107" s="145">
        <f>IF('表２'!P109=0,"-",'表２'!P109/('表２'!$C109+'表２'!$P109)*1000)</f>
        <v>48.543689320388346</v>
      </c>
      <c r="I107" s="146">
        <f>IF('表２'!Q109=0,"-",'表２'!Q109/('表２'!$C109+'表２'!$P109)*1000)</f>
        <v>29.12621359223301</v>
      </c>
      <c r="J107" s="147">
        <f>IF('表２'!R109=0,"-",'表２'!R109/('表２'!$C109+'表２'!$P109)*1000)</f>
        <v>19.41747572815534</v>
      </c>
      <c r="K107" s="148">
        <f>IF('表２'!S109=0,"-",'表２'!S109/'表３'!P107*1000)</f>
        <v>3.9379922490311285</v>
      </c>
      <c r="L107" s="99">
        <f>IF('表２'!T109=0,"-",'表２'!T109/'表３'!P107*1000)</f>
        <v>0.8751093886735842</v>
      </c>
      <c r="M107" s="63" t="s">
        <v>108</v>
      </c>
      <c r="N107" s="74"/>
      <c r="O107" s="41"/>
      <c r="P107" s="17">
        <f>'人口'!K20</f>
        <v>15998</v>
      </c>
      <c r="Q107" s="49"/>
      <c r="R107" s="49"/>
    </row>
    <row r="108" spans="1:18" ht="1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149"/>
      <c r="Q108" s="49"/>
      <c r="R108" s="49"/>
    </row>
    <row r="109" spans="1:18" ht="15" customHeight="1">
      <c r="A109" s="40"/>
      <c r="B109" s="40"/>
      <c r="C109" s="40"/>
      <c r="D109" s="40"/>
      <c r="E109" s="49"/>
      <c r="F109" s="40"/>
      <c r="G109" s="40"/>
      <c r="H109" s="40"/>
      <c r="I109" s="40"/>
      <c r="J109" s="49"/>
      <c r="K109" s="40"/>
      <c r="L109" s="40"/>
      <c r="M109" s="40"/>
      <c r="N109" s="40"/>
      <c r="O109" s="40"/>
      <c r="P109" s="150">
        <f>SUM(P6:P15)</f>
        <v>3721199</v>
      </c>
      <c r="Q109" s="49"/>
      <c r="R109" s="49"/>
    </row>
    <row r="110" spans="5:14" ht="15" customHeight="1">
      <c r="E110" s="42" t="s">
        <v>130</v>
      </c>
      <c r="J110" s="71" t="s">
        <v>131</v>
      </c>
      <c r="M110" s="49"/>
      <c r="N110" s="49"/>
    </row>
  </sheetData>
  <mergeCells count="56">
    <mergeCell ref="P58:P59"/>
    <mergeCell ref="A99:B99"/>
    <mergeCell ref="M99:N99"/>
    <mergeCell ref="A90:B90"/>
    <mergeCell ref="M90:N90"/>
    <mergeCell ref="A97:B97"/>
    <mergeCell ref="M97:N97"/>
    <mergeCell ref="A62:B62"/>
    <mergeCell ref="M62:N62"/>
    <mergeCell ref="A76:B76"/>
    <mergeCell ref="M76:N76"/>
    <mergeCell ref="A49:B49"/>
    <mergeCell ref="M49:N49"/>
    <mergeCell ref="A60:B60"/>
    <mergeCell ref="M60:N60"/>
    <mergeCell ref="H58:J58"/>
    <mergeCell ref="C59:D59"/>
    <mergeCell ref="E59:F59"/>
    <mergeCell ref="K59:L59"/>
    <mergeCell ref="A42:B42"/>
    <mergeCell ref="M42:N42"/>
    <mergeCell ref="A45:B45"/>
    <mergeCell ref="M45:N45"/>
    <mergeCell ref="A24:B24"/>
    <mergeCell ref="M24:N24"/>
    <mergeCell ref="A27:B27"/>
    <mergeCell ref="M27:N27"/>
    <mergeCell ref="A15:B15"/>
    <mergeCell ref="M15:N15"/>
    <mergeCell ref="A16:B16"/>
    <mergeCell ref="M16:N16"/>
    <mergeCell ref="A13:B13"/>
    <mergeCell ref="M13:N13"/>
    <mergeCell ref="A14:B14"/>
    <mergeCell ref="M14:N14"/>
    <mergeCell ref="A11:B11"/>
    <mergeCell ref="M11:N11"/>
    <mergeCell ref="A12:B12"/>
    <mergeCell ref="M12:N12"/>
    <mergeCell ref="A9:B9"/>
    <mergeCell ref="M9:N9"/>
    <mergeCell ref="A10:B10"/>
    <mergeCell ref="M10:N10"/>
    <mergeCell ref="A7:B7"/>
    <mergeCell ref="M7:N7"/>
    <mergeCell ref="A8:B8"/>
    <mergeCell ref="M8:N8"/>
    <mergeCell ref="A5:B5"/>
    <mergeCell ref="M5:N5"/>
    <mergeCell ref="C4:D4"/>
    <mergeCell ref="A6:B6"/>
    <mergeCell ref="M6:N6"/>
    <mergeCell ref="H3:J3"/>
    <mergeCell ref="P3:P4"/>
    <mergeCell ref="E4:F4"/>
    <mergeCell ref="K4:L4"/>
  </mergeCells>
  <printOptions horizontalCentered="1" verticalCentered="1"/>
  <pageMargins left="0.5905511811023623" right="0.5905511811023623" top="0.5905511811023623" bottom="0.5905511811023623" header="0.5118110236220472" footer="0.35433070866141736"/>
  <pageSetup fitToHeight="2" fitToWidth="2" horizontalDpi="400" verticalDpi="400" orientation="portrait" pageOrder="overThenDown" paperSize="9" r:id="rId1"/>
  <rowBreaks count="1" manualBreakCount="1">
    <brk id="55" max="13" man="1"/>
  </rowBreaks>
  <colBreaks count="1" manualBreakCount="1">
    <brk id="7" max="10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54"/>
  <sheetViews>
    <sheetView workbookViewId="0" topLeftCell="A1">
      <selection activeCell="AA66" sqref="AA66"/>
    </sheetView>
  </sheetViews>
  <sheetFormatPr defaultColWidth="9.00390625" defaultRowHeight="15.75" customHeight="1"/>
  <cols>
    <col min="1" max="1" width="3.125" style="77" customWidth="1"/>
    <col min="2" max="2" width="12.125" style="77" customWidth="1"/>
    <col min="3" max="3" width="11.625" style="77" customWidth="1"/>
    <col min="4" max="4" width="2.125" style="77" customWidth="1"/>
    <col min="5" max="5" width="3.125" style="77" customWidth="1"/>
    <col min="6" max="6" width="12.125" style="77" customWidth="1"/>
    <col min="7" max="7" width="11.625" style="77" customWidth="1"/>
    <col min="8" max="8" width="2.125" style="77" customWidth="1"/>
    <col min="9" max="9" width="3.125" style="77" customWidth="1"/>
    <col min="10" max="10" width="12.125" style="77" customWidth="1"/>
    <col min="11" max="11" width="11.625" style="77" customWidth="1"/>
    <col min="12" max="16384" width="11.00390625" style="77" customWidth="1"/>
  </cols>
  <sheetData>
    <row r="1" spans="1:11" ht="15.75" customHeight="1">
      <c r="A1" s="75" t="s">
        <v>120</v>
      </c>
      <c r="C1" s="76"/>
      <c r="D1" s="76"/>
      <c r="E1" s="76"/>
      <c r="F1" s="76"/>
      <c r="G1" s="76"/>
      <c r="H1" s="76"/>
      <c r="I1" s="76"/>
      <c r="J1" s="76"/>
      <c r="K1" s="101"/>
    </row>
    <row r="2" spans="2:11" ht="15.75" customHeight="1">
      <c r="B2" s="78"/>
      <c r="C2" s="78"/>
      <c r="D2" s="78"/>
      <c r="E2" s="78"/>
      <c r="F2" s="79"/>
      <c r="G2" s="78"/>
      <c r="H2" s="78"/>
      <c r="I2" s="78"/>
      <c r="J2" s="78"/>
      <c r="K2" s="78"/>
    </row>
    <row r="3" spans="1:11" ht="15.75" customHeight="1">
      <c r="A3" s="207" t="s">
        <v>121</v>
      </c>
      <c r="B3" s="208"/>
      <c r="C3" s="80">
        <v>3724000</v>
      </c>
      <c r="D3" s="81"/>
      <c r="E3" s="172" t="s">
        <v>51</v>
      </c>
      <c r="F3" s="173"/>
      <c r="G3" s="80">
        <f>SUM(G4:G6)</f>
        <v>363135</v>
      </c>
      <c r="H3" s="81"/>
      <c r="I3" s="172" t="s">
        <v>91</v>
      </c>
      <c r="J3" s="173"/>
      <c r="K3" s="80">
        <f>SUM(K4:K9)</f>
        <v>50781</v>
      </c>
    </row>
    <row r="4" spans="1:11" ht="15.75" customHeight="1">
      <c r="A4" s="84"/>
      <c r="B4" s="89" t="s">
        <v>132</v>
      </c>
      <c r="C4" s="82">
        <v>1834000</v>
      </c>
      <c r="D4" s="81"/>
      <c r="E4" s="23"/>
      <c r="F4" s="26" t="s">
        <v>52</v>
      </c>
      <c r="G4" s="82">
        <v>120019</v>
      </c>
      <c r="H4" s="81"/>
      <c r="I4" s="23"/>
      <c r="J4" s="13" t="s">
        <v>92</v>
      </c>
      <c r="K4" s="82">
        <v>22905</v>
      </c>
    </row>
    <row r="5" spans="1:11" ht="15.75" customHeight="1">
      <c r="A5" s="91"/>
      <c r="B5" s="90" t="s">
        <v>133</v>
      </c>
      <c r="C5" s="82">
        <v>1889000</v>
      </c>
      <c r="D5" s="81"/>
      <c r="E5" s="23"/>
      <c r="F5" s="26" t="s">
        <v>53</v>
      </c>
      <c r="G5" s="82">
        <v>233060</v>
      </c>
      <c r="H5" s="81"/>
      <c r="I5" s="23"/>
      <c r="J5" s="13" t="s">
        <v>93</v>
      </c>
      <c r="K5" s="82">
        <v>6208</v>
      </c>
    </row>
    <row r="6" spans="1:11" ht="15.75" customHeight="1">
      <c r="A6" s="172" t="s">
        <v>12</v>
      </c>
      <c r="B6" s="173"/>
      <c r="C6" s="80">
        <f>SUM(C16)</f>
        <v>80908</v>
      </c>
      <c r="D6" s="81"/>
      <c r="E6" s="24"/>
      <c r="F6" s="22" t="s">
        <v>54</v>
      </c>
      <c r="G6" s="82">
        <v>10056</v>
      </c>
      <c r="H6" s="81"/>
      <c r="I6" s="23"/>
      <c r="J6" s="13" t="s">
        <v>94</v>
      </c>
      <c r="K6" s="82">
        <v>11221</v>
      </c>
    </row>
    <row r="7" spans="1:11" ht="15.75" customHeight="1">
      <c r="A7" s="174" t="s">
        <v>13</v>
      </c>
      <c r="B7" s="175"/>
      <c r="C7" s="82">
        <f>SUM(C24)</f>
        <v>113397</v>
      </c>
      <c r="D7" s="81"/>
      <c r="E7" s="172" t="s">
        <v>55</v>
      </c>
      <c r="F7" s="173"/>
      <c r="G7" s="80">
        <f>SUM(G8:G11)</f>
        <v>272892</v>
      </c>
      <c r="H7" s="81"/>
      <c r="I7" s="23"/>
      <c r="J7" s="13" t="s">
        <v>95</v>
      </c>
      <c r="K7" s="82">
        <v>1184</v>
      </c>
    </row>
    <row r="8" spans="1:11" ht="15.75" customHeight="1">
      <c r="A8" s="174" t="s">
        <v>14</v>
      </c>
      <c r="B8" s="175"/>
      <c r="C8" s="82">
        <f>SUM(C27,C42)</f>
        <v>669134</v>
      </c>
      <c r="D8" s="81"/>
      <c r="E8" s="23"/>
      <c r="F8" s="20" t="s">
        <v>56</v>
      </c>
      <c r="G8" s="82">
        <v>233141</v>
      </c>
      <c r="H8" s="81"/>
      <c r="I8" s="23"/>
      <c r="J8" s="13" t="s">
        <v>96</v>
      </c>
      <c r="K8" s="82">
        <v>5774</v>
      </c>
    </row>
    <row r="9" spans="1:11" ht="15.75" customHeight="1">
      <c r="A9" s="174" t="s">
        <v>15</v>
      </c>
      <c r="B9" s="175"/>
      <c r="C9" s="82">
        <f>SUM(G3)</f>
        <v>363135</v>
      </c>
      <c r="D9" s="81"/>
      <c r="E9" s="23"/>
      <c r="F9" s="20" t="s">
        <v>57</v>
      </c>
      <c r="G9" s="82">
        <v>16989</v>
      </c>
      <c r="H9" s="81"/>
      <c r="I9" s="24"/>
      <c r="J9" s="16" t="s">
        <v>97</v>
      </c>
      <c r="K9" s="82">
        <v>3489</v>
      </c>
    </row>
    <row r="10" spans="1:11" ht="15.75" customHeight="1">
      <c r="A10" s="174" t="s">
        <v>16</v>
      </c>
      <c r="B10" s="175"/>
      <c r="C10" s="82">
        <f>SUM(G7)</f>
        <v>272892</v>
      </c>
      <c r="D10" s="81"/>
      <c r="E10" s="23"/>
      <c r="F10" s="20" t="s">
        <v>58</v>
      </c>
      <c r="G10" s="82">
        <v>12970</v>
      </c>
      <c r="H10" s="81"/>
      <c r="I10" s="172" t="s">
        <v>98</v>
      </c>
      <c r="J10" s="173"/>
      <c r="K10" s="80">
        <f>SUM(K11)</f>
        <v>573469</v>
      </c>
    </row>
    <row r="11" spans="1:11" ht="15.75" customHeight="1">
      <c r="A11" s="174" t="s">
        <v>17</v>
      </c>
      <c r="B11" s="175"/>
      <c r="C11" s="82">
        <f>SUM(G12)</f>
        <v>464752</v>
      </c>
      <c r="D11" s="81"/>
      <c r="E11" s="24"/>
      <c r="F11" s="22" t="s">
        <v>59</v>
      </c>
      <c r="G11" s="83">
        <v>9792</v>
      </c>
      <c r="H11" s="81"/>
      <c r="I11" s="24"/>
      <c r="J11" s="22" t="s">
        <v>99</v>
      </c>
      <c r="K11" s="83">
        <v>573469</v>
      </c>
    </row>
    <row r="12" spans="1:11" ht="15.75" customHeight="1">
      <c r="A12" s="174" t="s">
        <v>18</v>
      </c>
      <c r="B12" s="175"/>
      <c r="C12" s="82">
        <f>SUM(G14)</f>
        <v>481930</v>
      </c>
      <c r="D12" s="81"/>
      <c r="E12" s="172" t="s">
        <v>61</v>
      </c>
      <c r="F12" s="173"/>
      <c r="G12" s="82">
        <f>SUM(G13)</f>
        <v>464752</v>
      </c>
      <c r="H12" s="81"/>
      <c r="I12" s="172" t="s">
        <v>100</v>
      </c>
      <c r="J12" s="173"/>
      <c r="K12" s="82">
        <f>SUM(K13:K20)</f>
        <v>219680</v>
      </c>
    </row>
    <row r="13" spans="1:11" ht="15.75" customHeight="1">
      <c r="A13" s="174" t="s">
        <v>19</v>
      </c>
      <c r="B13" s="175"/>
      <c r="C13" s="82">
        <f>SUM(G28)</f>
        <v>431121</v>
      </c>
      <c r="D13" s="81"/>
      <c r="E13" s="24"/>
      <c r="F13" s="22" t="s">
        <v>62</v>
      </c>
      <c r="G13" s="82">
        <v>464752</v>
      </c>
      <c r="H13" s="81"/>
      <c r="I13" s="23"/>
      <c r="J13" s="26" t="s">
        <v>101</v>
      </c>
      <c r="K13" s="82">
        <v>84272</v>
      </c>
    </row>
    <row r="14" spans="1:11" ht="15.75" customHeight="1">
      <c r="A14" s="174" t="s">
        <v>20</v>
      </c>
      <c r="B14" s="175"/>
      <c r="C14" s="82">
        <f>SUM(K3)</f>
        <v>50781</v>
      </c>
      <c r="D14" s="81"/>
      <c r="E14" s="172" t="s">
        <v>63</v>
      </c>
      <c r="F14" s="173"/>
      <c r="G14" s="80">
        <f>SUM(G15:G27)</f>
        <v>481930</v>
      </c>
      <c r="H14" s="81"/>
      <c r="I14" s="23"/>
      <c r="J14" s="26" t="s">
        <v>102</v>
      </c>
      <c r="K14" s="82">
        <v>41438</v>
      </c>
    </row>
    <row r="15" spans="1:11" ht="15.75" customHeight="1">
      <c r="A15" s="176" t="s">
        <v>21</v>
      </c>
      <c r="B15" s="177"/>
      <c r="C15" s="82">
        <f>SUM(K10,K12)</f>
        <v>793149</v>
      </c>
      <c r="D15" s="81"/>
      <c r="E15" s="23"/>
      <c r="F15" s="26" t="s">
        <v>64</v>
      </c>
      <c r="G15" s="82">
        <v>74680</v>
      </c>
      <c r="H15" s="81"/>
      <c r="I15" s="23"/>
      <c r="J15" s="26" t="s">
        <v>103</v>
      </c>
      <c r="K15" s="82">
        <v>11480</v>
      </c>
    </row>
    <row r="16" spans="1:11" ht="15.75" customHeight="1">
      <c r="A16" s="172" t="s">
        <v>22</v>
      </c>
      <c r="B16" s="178"/>
      <c r="C16" s="80">
        <f>SUM(C17:C23)</f>
        <v>80908</v>
      </c>
      <c r="D16" s="81"/>
      <c r="E16" s="23"/>
      <c r="F16" s="26" t="s">
        <v>65</v>
      </c>
      <c r="G16" s="82">
        <v>117837</v>
      </c>
      <c r="H16" s="81"/>
      <c r="I16" s="23"/>
      <c r="J16" s="26" t="s">
        <v>104</v>
      </c>
      <c r="K16" s="82">
        <v>16615</v>
      </c>
    </row>
    <row r="17" spans="1:11" ht="15.75" customHeight="1">
      <c r="A17" s="19"/>
      <c r="B17" s="20" t="s">
        <v>23</v>
      </c>
      <c r="C17" s="82">
        <v>27267</v>
      </c>
      <c r="D17" s="81"/>
      <c r="E17" s="23"/>
      <c r="F17" s="26" t="s">
        <v>66</v>
      </c>
      <c r="G17" s="82">
        <v>128414</v>
      </c>
      <c r="H17" s="81"/>
      <c r="I17" s="23"/>
      <c r="J17" s="26" t="s">
        <v>105</v>
      </c>
      <c r="K17" s="82">
        <v>13664</v>
      </c>
    </row>
    <row r="18" spans="1:11" ht="15.75" customHeight="1">
      <c r="A18" s="19"/>
      <c r="B18" s="20" t="s">
        <v>24</v>
      </c>
      <c r="C18" s="82">
        <v>15517</v>
      </c>
      <c r="D18" s="81"/>
      <c r="E18" s="23"/>
      <c r="F18" s="26" t="s">
        <v>67</v>
      </c>
      <c r="G18" s="82">
        <v>12829</v>
      </c>
      <c r="H18" s="81"/>
      <c r="I18" s="23"/>
      <c r="J18" s="26" t="s">
        <v>106</v>
      </c>
      <c r="K18" s="82">
        <v>21406</v>
      </c>
    </row>
    <row r="19" spans="1:11" ht="15.75" customHeight="1">
      <c r="A19" s="19"/>
      <c r="B19" s="20" t="s">
        <v>25</v>
      </c>
      <c r="C19" s="82">
        <v>8495</v>
      </c>
      <c r="D19" s="81"/>
      <c r="E19" s="23"/>
      <c r="F19" s="26" t="s">
        <v>68</v>
      </c>
      <c r="G19" s="82">
        <v>23022</v>
      </c>
      <c r="H19" s="81"/>
      <c r="I19" s="23"/>
      <c r="J19" s="26" t="s">
        <v>107</v>
      </c>
      <c r="K19" s="82">
        <v>14807</v>
      </c>
    </row>
    <row r="20" spans="1:11" ht="15.75" customHeight="1">
      <c r="A20" s="19"/>
      <c r="B20" s="20" t="s">
        <v>26</v>
      </c>
      <c r="C20" s="82">
        <v>10195</v>
      </c>
      <c r="D20" s="81"/>
      <c r="E20" s="23"/>
      <c r="F20" s="26" t="s">
        <v>69</v>
      </c>
      <c r="G20" s="82">
        <v>11222</v>
      </c>
      <c r="H20" s="81"/>
      <c r="I20" s="24"/>
      <c r="J20" s="22" t="s">
        <v>108</v>
      </c>
      <c r="K20" s="83">
        <v>15998</v>
      </c>
    </row>
    <row r="21" spans="1:9" ht="15.75" customHeight="1">
      <c r="A21" s="19"/>
      <c r="B21" s="20" t="s">
        <v>27</v>
      </c>
      <c r="C21" s="82">
        <v>8490</v>
      </c>
      <c r="D21" s="81"/>
      <c r="E21" s="23"/>
      <c r="F21" s="26" t="s">
        <v>70</v>
      </c>
      <c r="G21" s="82">
        <v>25686</v>
      </c>
      <c r="H21" s="81"/>
      <c r="I21" s="81"/>
    </row>
    <row r="22" spans="1:11" ht="15.75" customHeight="1">
      <c r="A22" s="19"/>
      <c r="B22" s="20" t="s">
        <v>28</v>
      </c>
      <c r="C22" s="82">
        <v>7535</v>
      </c>
      <c r="D22" s="81"/>
      <c r="E22" s="23"/>
      <c r="F22" s="26" t="s">
        <v>71</v>
      </c>
      <c r="G22" s="82">
        <v>24590</v>
      </c>
      <c r="H22" s="81"/>
      <c r="I22" s="207" t="s">
        <v>134</v>
      </c>
      <c r="J22" s="208"/>
      <c r="K22" s="80">
        <f>SUM(K23:K24)</f>
        <v>126008000</v>
      </c>
    </row>
    <row r="23" spans="1:11" ht="15.75" customHeight="1">
      <c r="A23" s="21"/>
      <c r="B23" s="22" t="s">
        <v>29</v>
      </c>
      <c r="C23" s="83">
        <v>3409</v>
      </c>
      <c r="D23" s="81"/>
      <c r="E23" s="23"/>
      <c r="F23" s="26" t="s">
        <v>72</v>
      </c>
      <c r="G23" s="82">
        <v>27284</v>
      </c>
      <c r="H23" s="81"/>
      <c r="I23" s="84"/>
      <c r="J23" s="89" t="s">
        <v>132</v>
      </c>
      <c r="K23" s="82">
        <v>61591000</v>
      </c>
    </row>
    <row r="24" spans="1:11" ht="15.75" customHeight="1">
      <c r="A24" s="172" t="s">
        <v>30</v>
      </c>
      <c r="B24" s="173"/>
      <c r="C24" s="82">
        <f>SUM(C25:C26)</f>
        <v>113397</v>
      </c>
      <c r="D24" s="81"/>
      <c r="E24" s="23"/>
      <c r="F24" s="26" t="s">
        <v>73</v>
      </c>
      <c r="G24" s="82">
        <v>20539</v>
      </c>
      <c r="H24" s="81"/>
      <c r="I24" s="91"/>
      <c r="J24" s="90" t="s">
        <v>133</v>
      </c>
      <c r="K24" s="83">
        <v>64417000</v>
      </c>
    </row>
    <row r="25" spans="1:11" ht="15.75" customHeight="1">
      <c r="A25" s="23"/>
      <c r="B25" s="20" t="s">
        <v>31</v>
      </c>
      <c r="C25" s="82">
        <v>42068</v>
      </c>
      <c r="D25" s="81"/>
      <c r="E25" s="23"/>
      <c r="F25" s="26" t="s">
        <v>74</v>
      </c>
      <c r="G25" s="82">
        <v>6339</v>
      </c>
      <c r="H25" s="81"/>
      <c r="I25" s="81"/>
      <c r="J25" s="81"/>
      <c r="K25" s="81"/>
    </row>
    <row r="26" spans="1:11" ht="15.75" customHeight="1">
      <c r="A26" s="24"/>
      <c r="B26" s="22" t="s">
        <v>32</v>
      </c>
      <c r="C26" s="82">
        <v>71329</v>
      </c>
      <c r="D26" s="81"/>
      <c r="E26" s="23"/>
      <c r="F26" s="26" t="s">
        <v>75</v>
      </c>
      <c r="G26" s="82">
        <v>6286</v>
      </c>
      <c r="H26" s="81"/>
      <c r="I26" s="81"/>
      <c r="J26" s="81"/>
      <c r="K26" s="81"/>
    </row>
    <row r="27" spans="1:11" ht="15.75" customHeight="1">
      <c r="A27" s="172" t="s">
        <v>33</v>
      </c>
      <c r="B27" s="173"/>
      <c r="C27" s="80">
        <f>SUM(C28:C41)</f>
        <v>564351</v>
      </c>
      <c r="D27" s="81"/>
      <c r="E27" s="23"/>
      <c r="F27" s="26" t="s">
        <v>76</v>
      </c>
      <c r="G27" s="83">
        <v>3202</v>
      </c>
      <c r="H27" s="81"/>
      <c r="I27" s="81"/>
      <c r="J27" s="81"/>
      <c r="K27" s="81"/>
    </row>
    <row r="28" spans="1:11" ht="15.75" customHeight="1">
      <c r="A28" s="23"/>
      <c r="B28" s="13" t="s">
        <v>34</v>
      </c>
      <c r="C28" s="82">
        <v>204316</v>
      </c>
      <c r="D28" s="81"/>
      <c r="E28" s="172" t="s">
        <v>77</v>
      </c>
      <c r="F28" s="173"/>
      <c r="G28" s="82">
        <f>SUM(G29:G41)</f>
        <v>431121</v>
      </c>
      <c r="H28" s="81"/>
      <c r="I28" s="81"/>
      <c r="J28" s="81"/>
      <c r="K28" s="81"/>
    </row>
    <row r="29" spans="1:11" ht="15.75" customHeight="1">
      <c r="A29" s="23"/>
      <c r="B29" s="13" t="s">
        <v>35</v>
      </c>
      <c r="C29" s="82">
        <v>110261</v>
      </c>
      <c r="D29" s="81"/>
      <c r="E29" s="23"/>
      <c r="F29" s="26" t="s">
        <v>78</v>
      </c>
      <c r="G29" s="82">
        <v>84598</v>
      </c>
      <c r="H29" s="81"/>
      <c r="I29" s="81"/>
      <c r="J29" s="81"/>
      <c r="K29" s="81"/>
    </row>
    <row r="30" spans="1:11" ht="15.75" customHeight="1">
      <c r="A30" s="23"/>
      <c r="B30" s="13" t="s">
        <v>36</v>
      </c>
      <c r="C30" s="82">
        <v>51916</v>
      </c>
      <c r="D30" s="81"/>
      <c r="E30" s="23"/>
      <c r="F30" s="26" t="s">
        <v>79</v>
      </c>
      <c r="G30" s="82">
        <v>79737</v>
      </c>
      <c r="H30" s="81"/>
      <c r="I30" s="81"/>
      <c r="J30" s="81"/>
      <c r="K30" s="81"/>
    </row>
    <row r="31" spans="1:11" ht="15.75" customHeight="1">
      <c r="A31" s="23"/>
      <c r="B31" s="13" t="s">
        <v>37</v>
      </c>
      <c r="C31" s="82">
        <v>15191</v>
      </c>
      <c r="D31" s="81"/>
      <c r="E31" s="23"/>
      <c r="F31" s="26" t="s">
        <v>80</v>
      </c>
      <c r="G31" s="82">
        <v>59665</v>
      </c>
      <c r="H31" s="81"/>
      <c r="I31" s="81"/>
      <c r="J31" s="81"/>
      <c r="K31" s="81"/>
    </row>
    <row r="32" spans="1:11" ht="15.75" customHeight="1">
      <c r="A32" s="23"/>
      <c r="B32" s="13" t="s">
        <v>38</v>
      </c>
      <c r="C32" s="82">
        <v>16489</v>
      </c>
      <c r="D32" s="81"/>
      <c r="E32" s="23"/>
      <c r="F32" s="26" t="s">
        <v>81</v>
      </c>
      <c r="G32" s="82">
        <v>12004</v>
      </c>
      <c r="H32" s="81"/>
      <c r="I32" s="81"/>
      <c r="J32" s="81"/>
      <c r="K32" s="81"/>
    </row>
    <row r="33" spans="1:11" ht="15.75" customHeight="1">
      <c r="A33" s="23"/>
      <c r="B33" s="13" t="s">
        <v>39</v>
      </c>
      <c r="C33" s="82">
        <v>3814</v>
      </c>
      <c r="D33" s="81"/>
      <c r="E33" s="23"/>
      <c r="F33" s="26" t="s">
        <v>82</v>
      </c>
      <c r="G33" s="82">
        <v>24085</v>
      </c>
      <c r="H33" s="81"/>
      <c r="I33" s="81"/>
      <c r="J33" s="81"/>
      <c r="K33" s="81"/>
    </row>
    <row r="34" spans="1:11" ht="15.75" customHeight="1">
      <c r="A34" s="23"/>
      <c r="B34" s="13" t="s">
        <v>40</v>
      </c>
      <c r="C34" s="82">
        <v>5256</v>
      </c>
      <c r="D34" s="81"/>
      <c r="E34" s="23"/>
      <c r="F34" s="26" t="s">
        <v>83</v>
      </c>
      <c r="G34" s="82">
        <v>14306</v>
      </c>
      <c r="H34" s="81"/>
      <c r="I34" s="81"/>
      <c r="J34" s="81"/>
      <c r="K34" s="81"/>
    </row>
    <row r="35" spans="1:11" ht="15.75" customHeight="1">
      <c r="A35" s="23"/>
      <c r="B35" s="13" t="s">
        <v>41</v>
      </c>
      <c r="C35" s="82">
        <v>38601</v>
      </c>
      <c r="D35" s="81"/>
      <c r="E35" s="23"/>
      <c r="F35" s="26" t="s">
        <v>84</v>
      </c>
      <c r="G35" s="82">
        <v>30558</v>
      </c>
      <c r="H35" s="81"/>
      <c r="I35" s="81"/>
      <c r="J35" s="81"/>
      <c r="K35" s="81"/>
    </row>
    <row r="36" spans="1:11" ht="15.75" customHeight="1">
      <c r="A36" s="23"/>
      <c r="B36" s="13" t="s">
        <v>42</v>
      </c>
      <c r="C36" s="82">
        <v>19315</v>
      </c>
      <c r="D36" s="81"/>
      <c r="E36" s="23"/>
      <c r="F36" s="26" t="s">
        <v>85</v>
      </c>
      <c r="G36" s="82">
        <v>20632</v>
      </c>
      <c r="H36" s="81"/>
      <c r="I36" s="81"/>
      <c r="J36" s="81"/>
      <c r="K36" s="81"/>
    </row>
    <row r="37" spans="1:11" ht="15.75" customHeight="1">
      <c r="A37" s="23"/>
      <c r="B37" s="13" t="s">
        <v>43</v>
      </c>
      <c r="C37" s="82">
        <v>15205</v>
      </c>
      <c r="D37" s="81"/>
      <c r="E37" s="23"/>
      <c r="F37" s="26" t="s">
        <v>86</v>
      </c>
      <c r="G37" s="82">
        <v>20456</v>
      </c>
      <c r="H37" s="81"/>
      <c r="I37" s="81"/>
      <c r="J37" s="81"/>
      <c r="K37" s="81"/>
    </row>
    <row r="38" spans="1:11" ht="15.75" customHeight="1">
      <c r="A38" s="23"/>
      <c r="B38" s="13" t="s">
        <v>44</v>
      </c>
      <c r="C38" s="82">
        <v>7783</v>
      </c>
      <c r="D38" s="81"/>
      <c r="E38" s="23"/>
      <c r="F38" s="26" t="s">
        <v>87</v>
      </c>
      <c r="G38" s="82">
        <v>18588</v>
      </c>
      <c r="H38" s="81"/>
      <c r="I38" s="81"/>
      <c r="J38" s="81"/>
      <c r="K38" s="81"/>
    </row>
    <row r="39" spans="1:11" ht="15.75" customHeight="1">
      <c r="A39" s="23"/>
      <c r="B39" s="13" t="s">
        <v>45</v>
      </c>
      <c r="C39" s="82">
        <v>8291</v>
      </c>
      <c r="D39" s="81"/>
      <c r="E39" s="23"/>
      <c r="F39" s="26" t="s">
        <v>88</v>
      </c>
      <c r="G39" s="82">
        <v>19167</v>
      </c>
      <c r="H39" s="81"/>
      <c r="I39" s="81"/>
      <c r="J39" s="81"/>
      <c r="K39" s="81"/>
    </row>
    <row r="40" spans="1:11" ht="15.75" customHeight="1">
      <c r="A40" s="23"/>
      <c r="B40" s="13" t="s">
        <v>46</v>
      </c>
      <c r="C40" s="82">
        <v>30941</v>
      </c>
      <c r="D40" s="81"/>
      <c r="E40" s="23"/>
      <c r="F40" s="26" t="s">
        <v>89</v>
      </c>
      <c r="G40" s="82">
        <v>18799</v>
      </c>
      <c r="H40" s="81"/>
      <c r="I40" s="81"/>
      <c r="J40" s="81"/>
      <c r="K40" s="81"/>
    </row>
    <row r="41" spans="1:11" ht="15.75" customHeight="1">
      <c r="A41" s="24"/>
      <c r="B41" s="16" t="s">
        <v>47</v>
      </c>
      <c r="C41" s="82">
        <v>36972</v>
      </c>
      <c r="D41" s="81"/>
      <c r="E41" s="24"/>
      <c r="F41" s="22" t="s">
        <v>90</v>
      </c>
      <c r="G41" s="83">
        <v>28526</v>
      </c>
      <c r="H41" s="81"/>
      <c r="I41" s="81"/>
      <c r="J41" s="81"/>
      <c r="K41" s="81"/>
    </row>
    <row r="42" spans="1:11" ht="15.75" customHeight="1">
      <c r="A42" s="172" t="s">
        <v>48</v>
      </c>
      <c r="B42" s="173"/>
      <c r="C42" s="80">
        <f>SUM(C43:C44)</f>
        <v>104783</v>
      </c>
      <c r="D42" s="81"/>
      <c r="E42" s="81"/>
      <c r="H42" s="81"/>
      <c r="I42" s="81"/>
      <c r="J42" s="81"/>
      <c r="K42" s="81"/>
    </row>
    <row r="43" spans="1:11" ht="15.75" customHeight="1">
      <c r="A43" s="23"/>
      <c r="B43" s="13" t="s">
        <v>49</v>
      </c>
      <c r="C43" s="82">
        <v>82817</v>
      </c>
      <c r="D43" s="81"/>
      <c r="E43" s="81"/>
      <c r="H43" s="81"/>
      <c r="I43" s="81"/>
      <c r="J43" s="81"/>
      <c r="K43" s="81"/>
    </row>
    <row r="44" spans="1:11" ht="15.75" customHeight="1">
      <c r="A44" s="24"/>
      <c r="B44" s="16" t="s">
        <v>50</v>
      </c>
      <c r="C44" s="83">
        <v>21966</v>
      </c>
      <c r="D44" s="81"/>
      <c r="E44" s="81"/>
      <c r="H44" s="81"/>
      <c r="I44" s="81"/>
      <c r="J44" s="81"/>
      <c r="K44" s="81"/>
    </row>
    <row r="45" spans="4:11" ht="15.75" customHeight="1">
      <c r="D45" s="81"/>
      <c r="E45" s="81"/>
      <c r="H45" s="81"/>
      <c r="I45" s="81"/>
      <c r="J45" s="81"/>
      <c r="K45" s="81"/>
    </row>
    <row r="46" spans="1:2" ht="15.75" customHeight="1">
      <c r="A46" s="100" t="s">
        <v>135</v>
      </c>
      <c r="B46" s="85" t="s">
        <v>141</v>
      </c>
    </row>
    <row r="47" ht="15.75" customHeight="1">
      <c r="B47" s="85" t="s">
        <v>142</v>
      </c>
    </row>
    <row r="48" ht="15.75" customHeight="1">
      <c r="B48" s="85"/>
    </row>
    <row r="49" spans="2:7" ht="15.75" customHeight="1">
      <c r="B49" s="85"/>
      <c r="F49" s="86"/>
      <c r="G49" s="87"/>
    </row>
    <row r="50" spans="6:7" ht="15.75" customHeight="1">
      <c r="F50" s="151" t="s">
        <v>143</v>
      </c>
      <c r="G50" s="88"/>
    </row>
    <row r="51" spans="6:7" ht="15.75" customHeight="1">
      <c r="F51" s="88"/>
      <c r="G51" s="88"/>
    </row>
    <row r="52" spans="6:7" ht="15.75" customHeight="1">
      <c r="F52" s="88"/>
      <c r="G52" s="88"/>
    </row>
    <row r="53" spans="6:7" ht="15.75" customHeight="1">
      <c r="F53" s="88"/>
      <c r="G53" s="88"/>
    </row>
    <row r="54" spans="6:7" ht="15.75" customHeight="1">
      <c r="F54" s="88"/>
      <c r="G54" s="88"/>
    </row>
  </sheetData>
  <mergeCells count="24">
    <mergeCell ref="E28:F28"/>
    <mergeCell ref="I3:J3"/>
    <mergeCell ref="I10:J10"/>
    <mergeCell ref="I12:J12"/>
    <mergeCell ref="E3:F3"/>
    <mergeCell ref="E7:F7"/>
    <mergeCell ref="E12:F12"/>
    <mergeCell ref="E14:F14"/>
    <mergeCell ref="I22:J22"/>
    <mergeCell ref="A24:B24"/>
    <mergeCell ref="A14:B14"/>
    <mergeCell ref="A27:B27"/>
    <mergeCell ref="A42:B42"/>
    <mergeCell ref="A15:B15"/>
    <mergeCell ref="A16:B16"/>
    <mergeCell ref="A3:B3"/>
    <mergeCell ref="A10:B10"/>
    <mergeCell ref="A11:B11"/>
    <mergeCell ref="A12:B12"/>
    <mergeCell ref="A9:B9"/>
    <mergeCell ref="A13:B13"/>
    <mergeCell ref="A6:B6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2003-08-27T02:44:24Z</cp:lastPrinted>
  <dcterms:created xsi:type="dcterms:W3CDTF">2001-06-22T02:04:34Z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