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1475" windowHeight="6330" tabRatio="857" activeTab="0"/>
  </bookViews>
  <sheets>
    <sheet name="目次" sheetId="1" r:id="rId1"/>
    <sheet name="概要１" sheetId="2" r:id="rId2"/>
    <sheet name="概要２" sheetId="3" r:id="rId3"/>
    <sheet name="概要３" sheetId="4" r:id="rId4"/>
    <sheet name="概要４" sheetId="5" r:id="rId5"/>
    <sheet name="出生" sheetId="6" r:id="rId6"/>
    <sheet name="死亡１" sheetId="7" r:id="rId7"/>
    <sheet name="死亡２" sheetId="8" r:id="rId8"/>
    <sheet name="死亡３" sheetId="9" r:id="rId9"/>
    <sheet name="死亡４" sheetId="10" r:id="rId10"/>
    <sheet name="婚姻・離婚１" sheetId="11" r:id="rId11"/>
    <sheet name="婚姻・離婚２" sheetId="12" r:id="rId12"/>
  </sheets>
  <definedNames>
    <definedName name="_xlnm.Print_Area" localSheetId="1">'概要１'!$A$1:$F$25</definedName>
    <definedName name="_xlnm.Print_Area" localSheetId="3">'概要３'!$A$1:$M$31</definedName>
    <definedName name="_xlnm.Print_Area" localSheetId="4">'概要４'!$A$1:$O$53</definedName>
    <definedName name="_xlnm.Print_Area" localSheetId="10">'婚姻・離婚１'!$A$1:$K$44</definedName>
    <definedName name="_xlnm.Print_Area" localSheetId="11">'婚姻・離婚２'!$A$1:$I$40</definedName>
    <definedName name="_xlnm.Print_Area" localSheetId="6">'死亡１'!$A$1:$I$42</definedName>
    <definedName name="_xlnm.Print_Area" localSheetId="7">'死亡２'!$A$1:$I$43</definedName>
    <definedName name="_xlnm.Print_Area" localSheetId="8">'死亡３'!$A$1:$R$39</definedName>
    <definedName name="_xlnm.Print_Area" localSheetId="9">'死亡４'!$A$1:$A$49</definedName>
  </definedNames>
  <calcPr fullCalcOnLoad="1"/>
</workbook>
</file>

<file path=xl/sharedStrings.xml><?xml version="1.0" encoding="utf-8"?>
<sst xmlns="http://schemas.openxmlformats.org/spreadsheetml/2006/main" count="756" uniqueCount="456">
  <si>
    <t>６年</t>
  </si>
  <si>
    <t>７年</t>
  </si>
  <si>
    <t>８年</t>
  </si>
  <si>
    <t>９年</t>
  </si>
  <si>
    <t>　</t>
  </si>
  <si>
    <t>　　表１</t>
  </si>
  <si>
    <t>　　表２</t>
  </si>
  <si>
    <t>調査の目的</t>
  </si>
  <si>
    <t xml:space="preserve">調査の期間    </t>
  </si>
  <si>
    <t xml:space="preserve">調査の方法  </t>
  </si>
  <si>
    <t xml:space="preserve">結果の集計   </t>
  </si>
  <si>
    <t>自然増加</t>
  </si>
  <si>
    <t>乳児死亡</t>
  </si>
  <si>
    <t>新生児死亡</t>
  </si>
  <si>
    <t>早期新生児死亡</t>
  </si>
  <si>
    <t>死産</t>
  </si>
  <si>
    <t>周産期死亡</t>
  </si>
  <si>
    <t>合計特殊出生率</t>
  </si>
  <si>
    <t>７　離婚件数は増加</t>
  </si>
  <si>
    <t>平均発生間隔</t>
  </si>
  <si>
    <t>・・・・・・</t>
  </si>
  <si>
    <t>事件数の入力</t>
  </si>
  <si>
    <t>事件数</t>
  </si>
  <si>
    <t>時間</t>
  </si>
  <si>
    <t>分</t>
  </si>
  <si>
    <t>秒</t>
  </si>
  <si>
    <t xml:space="preserve"> </t>
  </si>
  <si>
    <t>件数</t>
  </si>
  <si>
    <t>出生</t>
  </si>
  <si>
    <t>死亡</t>
  </si>
  <si>
    <t>自然死産</t>
  </si>
  <si>
    <t>人工死産</t>
  </si>
  <si>
    <t>妊娠２２週以後の死産</t>
  </si>
  <si>
    <t>婚姻</t>
  </si>
  <si>
    <t>離婚</t>
  </si>
  <si>
    <t>表２　人口動態（実数・率）の年次推移</t>
  </si>
  <si>
    <t>数</t>
  </si>
  <si>
    <t>率</t>
  </si>
  <si>
    <t>昭和40年</t>
  </si>
  <si>
    <t>平成元年</t>
  </si>
  <si>
    <t>図1　人口動態（率）の年次推移</t>
  </si>
  <si>
    <t>　　表　２　　人口動態の年次推移のｸﾞﾗﾌ</t>
  </si>
  <si>
    <t>平成13年6月13日現在</t>
  </si>
  <si>
    <t>年</t>
  </si>
  <si>
    <t>出生率</t>
  </si>
  <si>
    <t>死亡率</t>
  </si>
  <si>
    <t>婚姻率</t>
  </si>
  <si>
    <t>離婚率</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</si>
  <si>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</si>
  <si>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</si>
  <si>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</si>
  <si>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</si>
  <si>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</si>
  <si>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</si>
  <si>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</si>
  <si>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</si>
  <si>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</si>
  <si>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</si>
  <si>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</si>
  <si>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</si>
  <si>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</si>
  <si>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</si>
  <si>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</si>
  <si>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</si>
  <si>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</si>
  <si>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</si>
  <si>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</si>
  <si>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</si>
  <si>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</si>
  <si>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</si>
  <si>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</si>
  <si>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</si>
  <si>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</si>
  <si>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</si>
  <si>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</si>
  <si>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</si>
  <si>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</si>
  <si>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</si>
  <si>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</si>
  <si>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</si>
  <si>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</si>
  <si>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</si>
  <si>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</si>
  <si>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</si>
  <si>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</si>
  <si>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</si>
  <si>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</si>
  <si>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</si>
  <si>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</si>
  <si>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</si>
  <si>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</si>
  <si>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</si>
  <si>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</si>
  <si>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</si>
  <si>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</si>
  <si>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</si>
  <si>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</si>
  <si>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</si>
  <si>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（注）出生・死亡・婚姻・離婚率は人口千対、乳児・新生児死亡率は出生千対、死産率は出産（出生＋死産）千対、周産期死亡率は平成７年から出産千対、妊産婦死亡率は出産１０万対。</t>
  </si>
  <si>
    <t>（１）静岡県</t>
  </si>
  <si>
    <t>年次</t>
  </si>
  <si>
    <t>悪性新生物</t>
  </si>
  <si>
    <t>脳血管疾患</t>
  </si>
  <si>
    <t>心疾患</t>
  </si>
  <si>
    <t>不慮の事故</t>
  </si>
  <si>
    <t>老衰</t>
  </si>
  <si>
    <t>自殺</t>
  </si>
  <si>
    <t>妊娠満22週以後の死産</t>
  </si>
  <si>
    <t>総　数</t>
  </si>
  <si>
    <t>１年未満</t>
  </si>
  <si>
    <t>１～５</t>
  </si>
  <si>
    <t>５～10</t>
  </si>
  <si>
    <t>10～15</t>
  </si>
  <si>
    <t>15～20</t>
  </si>
  <si>
    <t>20年～　</t>
  </si>
  <si>
    <t>（注）総数には同居期間不詳を含む。</t>
  </si>
  <si>
    <t xml:space="preserve">平成2年　 </t>
  </si>
  <si>
    <t>　　表３</t>
  </si>
  <si>
    <t>　　表４</t>
  </si>
  <si>
    <t>する。</t>
  </si>
  <si>
    <t>目　　　　　次</t>
  </si>
  <si>
    <t xml:space="preserve"> </t>
  </si>
  <si>
    <t>頁</t>
  </si>
  <si>
    <t>人口動態調査の概要　………………………………………………………　　</t>
  </si>
  <si>
    <t>静岡県における結果の概要　………………………………………………………　　</t>
  </si>
  <si>
    <t>１ 出　生</t>
  </si>
  <si>
    <t>（２）合計特殊出生率　…………………………………………………………</t>
  </si>
  <si>
    <t>２ 死　亡</t>
  </si>
  <si>
    <t>　</t>
  </si>
  <si>
    <t>（２）死　　因　…………………………………………………………………</t>
  </si>
  <si>
    <t>３ 婚姻・離婚</t>
  </si>
  <si>
    <t>（１）婚　　姻　…………………………………………………………………</t>
  </si>
  <si>
    <t>（２）離　　婚　…………………………………………………………………</t>
  </si>
  <si>
    <t>統　計　表</t>
  </si>
  <si>
    <t>人口動態総覧、実数・率の年次推移 ………………………………</t>
  </si>
  <si>
    <t>人口動態総覧Ⅰ（２次保健医療圏・保健所・市町村別）………………………………………</t>
  </si>
  <si>
    <t>　</t>
  </si>
  <si>
    <t>人口動態総覧Ⅱ（２次保健医療圏・保健所・市町村別）………………………………………</t>
  </si>
  <si>
    <t>死亡数、性・年齢（５歳階級）・死因簡単分類別 …………………</t>
  </si>
  <si>
    <t>　　表５</t>
  </si>
  <si>
    <t>　　表６</t>
  </si>
  <si>
    <t>　　表７</t>
  </si>
  <si>
    <t>　</t>
  </si>
  <si>
    <t>　　率算出に用いた人口　…………………………………………………………</t>
  </si>
  <si>
    <t>静岡県健康福祉部企画経理室企画情報スタッフ</t>
  </si>
  <si>
    <t>（１）死亡数・死亡率　…………………………………………………………</t>
  </si>
  <si>
    <t>（１）出生数・出生率　…………………………………………………………</t>
  </si>
  <si>
    <t>乳児死亡数・新生児死亡数、性・死因（乳児死因簡単分類）別 …………………</t>
  </si>
  <si>
    <t>３大死因別にみた死亡数、２次保健医療圏・保健所・市町村別 …………………</t>
  </si>
  <si>
    <t>付　表</t>
  </si>
  <si>
    <t>参　考</t>
  </si>
  <si>
    <t>　　本資料を含む主要な統計資料は、静岡県ホームページ（統計センター</t>
  </si>
  <si>
    <t>　しずおか）に掲載されています。</t>
  </si>
  <si>
    <t>出生数、性・母の年齢（５歳階級）・２次保健医療圏・保健所・市町村別 …………………</t>
  </si>
  <si>
    <t>自　殺</t>
  </si>
  <si>
    <t>　　静岡県ホームページ(URL)　http://www.pref.shizuoka.jp/</t>
  </si>
  <si>
    <t>人 口 動 態 調 査 の 概 要</t>
  </si>
  <si>
    <t>１</t>
  </si>
  <si>
    <t>我が国の人口動態５事象（出生、死亡、婚姻、離婚及び死産）を把握し、各種</t>
  </si>
  <si>
    <t>２</t>
  </si>
  <si>
    <t>調査の対象</t>
  </si>
  <si>
    <t>戸籍法及び死産の届出に関する規程により届けられた出生、死亡、婚姻、離婚</t>
  </si>
  <si>
    <t>３</t>
  </si>
  <si>
    <t>４</t>
  </si>
  <si>
    <t>市区町村長が、出生、死亡、死産、婚姻及び離婚の届書に基づいて人口動態調</t>
  </si>
  <si>
    <t>査票を作成し、これを保健所長、都道府県知事を経由して厚生労働大臣に送付</t>
  </si>
  <si>
    <t>５</t>
  </si>
  <si>
    <t>調査の系統</t>
  </si>
  <si>
    <t>市区町村 → 保健所 → （保健所を設置する市・特別区） → 都道府県 → 厚生労働省</t>
  </si>
  <si>
    <t>６</t>
  </si>
  <si>
    <t>厚生労働省大臣官房統計情報部が行った。</t>
  </si>
  <si>
    <t>７</t>
  </si>
  <si>
    <t>用語の説明</t>
  </si>
  <si>
    <t>　(1)</t>
  </si>
  <si>
    <t xml:space="preserve"> ： 出生数から死亡数を減じたもの</t>
  </si>
  <si>
    <t>　(2)</t>
  </si>
  <si>
    <t xml:space="preserve"> ： 生後１年未満の死亡</t>
  </si>
  <si>
    <t>　(3)</t>
  </si>
  <si>
    <t xml:space="preserve"> ： 生後４週未満の死亡</t>
  </si>
  <si>
    <t>　(4)</t>
  </si>
  <si>
    <t xml:space="preserve"> ： 生後１週未満の死亡</t>
  </si>
  <si>
    <t>　(5)</t>
  </si>
  <si>
    <t xml:space="preserve"> ： 妊娠満12週以後の死児の出産  </t>
  </si>
  <si>
    <t>　(6)</t>
  </si>
  <si>
    <t xml:space="preserve"> ： 妊娠満22週以後の死産に早期新生児死亡を加えたもの</t>
  </si>
  <si>
    <t>　(7)</t>
  </si>
  <si>
    <t xml:space="preserve"> ： 15歳から49歳までの女子の年齢別出生率を合計したもので、１人の</t>
  </si>
  <si>
    <t>　　女子が仮にその年次の年齢別出生率で一生の間に生むとしたときの</t>
  </si>
  <si>
    <t>　　子ども数に相当する。</t>
  </si>
  <si>
    <t>婚姻は夫の住所、離婚は別居する前の住所による。</t>
  </si>
  <si>
    <t>静 岡 県 に お け る 結 果 の 概 要</t>
  </si>
  <si>
    <t>表１ 人口動態総覧</t>
  </si>
  <si>
    <t>静     岡     県</t>
  </si>
  <si>
    <t>全     国</t>
  </si>
  <si>
    <t>実数</t>
  </si>
  <si>
    <t>全国順位</t>
  </si>
  <si>
    <t>［入力シート］</t>
  </si>
  <si>
    <t>13年</t>
  </si>
  <si>
    <t>12年</t>
  </si>
  <si>
    <t>平成13年</t>
  </si>
  <si>
    <t>男</t>
  </si>
  <si>
    <t>…</t>
  </si>
  <si>
    <t>女</t>
  </si>
  <si>
    <t>区　　　分</t>
  </si>
  <si>
    <t>14分56秒</t>
  </si>
  <si>
    <t>18分11秒</t>
  </si>
  <si>
    <t>早期新生児
死亡</t>
  </si>
  <si>
    <t>早 期 新 生 児 死 亡</t>
  </si>
  <si>
    <t>（注）1　出生率・死亡率・自然増加率・婚姻率・離婚率は人口千対、乳児死亡率・新生児死亡率・早期新生児　　　　　　　　　　　　　</t>
  </si>
  <si>
    <t>　　　 死亡率は出生千対、死産率は出産（出生＋死産）千対、周産期死亡率・妊娠満22週以後の死産率は出産</t>
  </si>
  <si>
    <t xml:space="preserve">       （出生＋妊娠満22週以後の死産）千対である。</t>
  </si>
  <si>
    <t xml:space="preserve">       の女子総人口、全国は各歳別の女子日本人人口を用いた。</t>
  </si>
  <si>
    <t>平成13</t>
  </si>
  <si>
    <t>1　出　生</t>
  </si>
  <si>
    <t>（１）出生数・出生率</t>
  </si>
  <si>
    <t>　　昭和40年代後半の第２次ベビーブーム期には、毎年６万人を超える出生があったが、昭和50</t>
  </si>
  <si>
    <t>　年以降はほぼ毎年減少を続け、昭和55年に５万人、平成元年に４万人を割り込み、平成９年以</t>
  </si>
  <si>
    <t>　降は３万５千人台で推移している。</t>
  </si>
  <si>
    <t>　　出生率は、第２次ベビーブーム期の昭和48年には19.7を記録したが、その後減少が続き、近</t>
  </si>
  <si>
    <t>　年は、10.0をやや下回る水準で横ばいの状態が続いている。</t>
  </si>
  <si>
    <t>　　表３　出生数の年次推移、母の年齢(５歳階級)別</t>
  </si>
  <si>
    <t>出生数</t>
  </si>
  <si>
    <t>対前年増減</t>
  </si>
  <si>
    <t>割合</t>
  </si>
  <si>
    <t>11年</t>
  </si>
  <si>
    <t>３年</t>
  </si>
  <si>
    <t>13年-12年</t>
  </si>
  <si>
    <t>総   数</t>
  </si>
  <si>
    <t>　        ～19歳</t>
  </si>
  <si>
    <t>20～24</t>
  </si>
  <si>
    <t>25～29</t>
  </si>
  <si>
    <t>30～34</t>
  </si>
  <si>
    <t>35～39</t>
  </si>
  <si>
    <t>40歳以上</t>
  </si>
  <si>
    <t>　　（注）　総数には母の年齢不詳を含む。</t>
  </si>
  <si>
    <t>（２）合計特殊出生率</t>
  </si>
  <si>
    <t>　　我が国の合計特殊出生率は、平成元年に、それまでの最低であった昭和41年（ひのえうま）</t>
  </si>
  <si>
    <t>　の1.58を下回る1.57を記録した。その後も、引き続き低下傾向にあり、人口置換水準（将来に</t>
  </si>
  <si>
    <t>　わたり現在の人口を維持するのに必要な水準）である2.08を大きく下回る状況が続いている。</t>
  </si>
  <si>
    <t>　　表４　合計特殊出生率の年次推移</t>
  </si>
  <si>
    <t>昭和35年</t>
  </si>
  <si>
    <t>40年</t>
  </si>
  <si>
    <t>45年</t>
  </si>
  <si>
    <t>50年</t>
  </si>
  <si>
    <t>55年</t>
  </si>
  <si>
    <t>60年</t>
  </si>
  <si>
    <t>２年</t>
  </si>
  <si>
    <t>静岡県</t>
  </si>
  <si>
    <t>全　国</t>
  </si>
  <si>
    <t>５年</t>
  </si>
  <si>
    <t>10年</t>
  </si>
  <si>
    <t>２　死　亡</t>
  </si>
  <si>
    <t>（１）死亡数・死亡率</t>
  </si>
  <si>
    <t>　　死亡数は、昭和30年代以降は２万人前後で推移していたが、昭和50年代の終わりごろから徐</t>
  </si>
  <si>
    <t>　々に増加し、平成５年には２万５千人を超え、平成11年以降は２万８千人台となっている。</t>
  </si>
  <si>
    <t>　　昭和22年に13.0であった死亡率は、その後次第に低下し、昭和54年には戦後最低の5.7を記</t>
  </si>
  <si>
    <t>　録した。死亡率は、昭和60年代からほぼ一貫して上昇が続き、平成７年以降は7.0を超える水</t>
  </si>
  <si>
    <t>　準で推移している。</t>
  </si>
  <si>
    <t>　　表５　死亡数及び死亡率（人口千対）の年次推移</t>
  </si>
  <si>
    <t>全国</t>
  </si>
  <si>
    <t>死亡数</t>
  </si>
  <si>
    <t>昭和30年</t>
  </si>
  <si>
    <t>　　死亡率（人口10万対）を年齢（５歳階級）別にみると、幼年期、青少年期から壮年期にかけ</t>
  </si>
  <si>
    <t>　ては低い水準にとどまっているが、老年期では加齢とともに顕著な上昇を示している。</t>
  </si>
  <si>
    <t>　　表６　死亡数・死亡率（人口10万対）、年齢（５歳階級）別</t>
  </si>
  <si>
    <t>年齢５歳階級別人口（総人口）</t>
  </si>
  <si>
    <t>（単位：千人）</t>
  </si>
  <si>
    <t>年齢階級</t>
  </si>
  <si>
    <t>日本人人口</t>
  </si>
  <si>
    <t>総人口</t>
  </si>
  <si>
    <t>外国人人口</t>
  </si>
  <si>
    <t>総　　数</t>
  </si>
  <si>
    <t>（合　計）</t>
  </si>
  <si>
    <t xml:space="preserve">   ０～４歳</t>
  </si>
  <si>
    <t>５～９</t>
  </si>
  <si>
    <t>10～14</t>
  </si>
  <si>
    <t>15～19</t>
  </si>
  <si>
    <t>40～44</t>
  </si>
  <si>
    <t>45～49</t>
  </si>
  <si>
    <t>50～54</t>
  </si>
  <si>
    <t>55～59</t>
  </si>
  <si>
    <t>60～64</t>
  </si>
  <si>
    <t>65～69</t>
  </si>
  <si>
    <t>70～74</t>
  </si>
  <si>
    <t>75～79</t>
  </si>
  <si>
    <t>80～84</t>
  </si>
  <si>
    <t>85～89</t>
  </si>
  <si>
    <t>90歳以上</t>
  </si>
  <si>
    <t>（注）　総数には年齢不詳を含む。</t>
  </si>
  <si>
    <t>表７   死因別死亡数・死亡率・死因順位</t>
  </si>
  <si>
    <t>死   因</t>
  </si>
  <si>
    <t>全        国</t>
  </si>
  <si>
    <t>死亡数に    占める割合（％）</t>
  </si>
  <si>
    <t>（人口10万対）</t>
  </si>
  <si>
    <t>(1)</t>
  </si>
  <si>
    <t>(2)</t>
  </si>
  <si>
    <t>(3)</t>
  </si>
  <si>
    <t>肺炎</t>
  </si>
  <si>
    <t>(4)</t>
  </si>
  <si>
    <t>(5)</t>
  </si>
  <si>
    <t>(6)</t>
  </si>
  <si>
    <t>(7)</t>
  </si>
  <si>
    <t>腎不全</t>
  </si>
  <si>
    <t>(8)</t>
  </si>
  <si>
    <t>糖尿病</t>
  </si>
  <si>
    <t>(9)</t>
  </si>
  <si>
    <t>(11)</t>
  </si>
  <si>
    <t>(10)</t>
  </si>
  <si>
    <t>（注）　死亡数欄の（　）内の数字は死因順位を示す。</t>
  </si>
  <si>
    <t>第１位</t>
  </si>
  <si>
    <t>第２位</t>
  </si>
  <si>
    <t>第３位</t>
  </si>
  <si>
    <t>第４位</t>
  </si>
  <si>
    <t>第５位</t>
  </si>
  <si>
    <t>死　因</t>
  </si>
  <si>
    <t>肺　炎</t>
  </si>
  <si>
    <t>老　衰</t>
  </si>
  <si>
    <t>第６位</t>
  </si>
  <si>
    <t>第７位</t>
  </si>
  <si>
    <t>第８位</t>
  </si>
  <si>
    <t>第９位</t>
  </si>
  <si>
    <t>第10位</t>
  </si>
  <si>
    <t>慢性閉塞性肺疾患</t>
  </si>
  <si>
    <t>肝疾患</t>
  </si>
  <si>
    <t>（注）　死亡率は人口10万対</t>
  </si>
  <si>
    <t>　　主な死因の年次推移をみると、悪性新生物は、ほぼ一貫して上昇傾向にあり、昭和57年以降</t>
  </si>
  <si>
    <t>　　心疾患は、昭和60年に脳血管疾患に代わって第２位となり、平成７年から10年までは脳血管</t>
  </si>
  <si>
    <t>　疾患に次ぐ第３位となったが、平成11年からは再び順位が入れ替わり第２位となっている。平</t>
  </si>
  <si>
    <t>　　脳血管疾患は、昭和26年に結核に代わって第１位となり、昭和57年に悪性新生物に抜かれて</t>
  </si>
  <si>
    <t>　第２位に、昭和60年には心疾患に抜かれて第３位となった。平成７年から平成10年まで心疾患</t>
  </si>
  <si>
    <t>　を上回って第２位となったが、平成11年に再び順位が入れ替わり、第３位となっている。平成</t>
  </si>
  <si>
    <t>　　図２  主な死因別の死亡率の年次推移</t>
  </si>
  <si>
    <t>主要死因の死亡率の年次推移（静岡県）</t>
  </si>
  <si>
    <t>　　　(注）「肺炎」は平成６年まで「肺炎及び気管支炎」である。</t>
  </si>
  <si>
    <t>　　（注）大腸の悪性新生物は、結腸と直腸Ｓ状結腸移行部及び直腸を示す。</t>
  </si>
  <si>
    <t>３　婚姻・離婚</t>
  </si>
  <si>
    <t>（１）婚　姻</t>
  </si>
  <si>
    <t>　　戦後のベビーブーム期に生まれた世代が結婚期を迎えた昭和40年代後半には、婚姻件数は３</t>
  </si>
  <si>
    <t>　万組を超え、婚姻率も10.0前後を記録した。その後は、件数・率とも減少が続いたが、昭和62</t>
  </si>
  <si>
    <t>　年を底にやや持ち直し、近年は、婚姻件数は２万３千組～２万４千組前後、婚姻率は6.0～6.5</t>
  </si>
  <si>
    <t>　の水準で横ばいに推移している。</t>
  </si>
  <si>
    <t>　最も高くなった。夫と妻の年齢差は1.9歳で、前年と変わらなかった。</t>
  </si>
  <si>
    <t>静　岡　県</t>
  </si>
  <si>
    <t>全　　　国</t>
  </si>
  <si>
    <t>夫</t>
  </si>
  <si>
    <t>妻</t>
  </si>
  <si>
    <t>年齢差</t>
  </si>
  <si>
    <t>昭和45年</t>
  </si>
  <si>
    <t xml:space="preserve">平成2年　 </t>
  </si>
  <si>
    <t>（２）離　婚</t>
  </si>
  <si>
    <t>　　離婚件数は、昭和20年代、30年代はおおむね２千組前後で推移していたが、昭和40年代から</t>
  </si>
  <si>
    <t>　増加傾向をたどり、昭和58年には5,075組を記録した。その後昭和63年まで一時減少したが、</t>
  </si>
  <si>
    <r>
      <t>　　表1</t>
    </r>
    <r>
      <rPr>
        <sz val="11"/>
        <rFont val="ＭＳ Ｐゴシック"/>
        <family val="3"/>
      </rPr>
      <t>1</t>
    </r>
    <r>
      <rPr>
        <sz val="11"/>
        <rFont val="ＭＳ Ｐゴシック"/>
        <family val="3"/>
      </rPr>
      <t>　同居期間別離婚件数の推移</t>
    </r>
  </si>
  <si>
    <t>昭和55年</t>
  </si>
  <si>
    <t>平成14年静岡県の人口動態統計（確定数）の概況</t>
  </si>
  <si>
    <t>℡　054-221-2404</t>
  </si>
  <si>
    <t>施策の基礎資料とする。</t>
  </si>
  <si>
    <t>及び死産の全数を対象としている。ただし、本概況では、日本における外国人</t>
  </si>
  <si>
    <t>及び外国における日本人の事象は除かれている。</t>
  </si>
  <si>
    <t>平成14年１月１日～12月31日</t>
  </si>
  <si>
    <t>都道府県・市区町村別の集計は、出生は子の住所、死亡は死亡者の住所、死産は母の住所、</t>
  </si>
  <si>
    <t>１　出生数は増加</t>
  </si>
  <si>
    <t>２　死亡数は減少</t>
  </si>
  <si>
    <t>　　悪性新生物による死亡数・率は、平成13年より増加し、心疾患及び脳血管疾患による死亡</t>
  </si>
  <si>
    <t>　数・率は減少した。</t>
  </si>
  <si>
    <t>３　自然増加数は増加</t>
  </si>
  <si>
    <t>　　出生と死亡の差である自然増加数は6,318人で、平成13年より39人増加し、自然増加率（人</t>
  </si>
  <si>
    <t>　口千対）は1.7で、平成13年と同率であった。</t>
  </si>
  <si>
    <t>４　乳児死亡数・新生児死亡数は増加</t>
  </si>
  <si>
    <t>５　死産数は増加</t>
  </si>
  <si>
    <t>６　婚姻件数は減少</t>
  </si>
  <si>
    <t>　　離婚件数は、14年連続して増加した。</t>
  </si>
  <si>
    <r>
      <t>　　</t>
    </r>
    <r>
      <rPr>
        <sz val="11"/>
        <rFont val="ＭＳ ゴシック"/>
        <family val="3"/>
      </rPr>
      <t>出生数は35,212人で、平成13年より19人増加</t>
    </r>
    <r>
      <rPr>
        <sz val="11"/>
        <rFont val="ＭＳ 明朝"/>
        <family val="1"/>
      </rPr>
      <t>し、</t>
    </r>
    <r>
      <rPr>
        <sz val="11"/>
        <rFont val="ＭＳ ゴシック"/>
        <family val="3"/>
      </rPr>
      <t>出生率</t>
    </r>
    <r>
      <rPr>
        <sz val="11"/>
        <rFont val="ＭＳ 明朝"/>
        <family val="1"/>
      </rPr>
      <t>（人口千対）</t>
    </r>
    <r>
      <rPr>
        <sz val="11"/>
        <rFont val="ＭＳ ゴシック"/>
        <family val="3"/>
      </rPr>
      <t>は9.5で、平成13年と</t>
    </r>
  </si>
  <si>
    <r>
      <t>　</t>
    </r>
    <r>
      <rPr>
        <sz val="11"/>
        <rFont val="ＭＳ ゴシック"/>
        <family val="3"/>
      </rPr>
      <t>同率</t>
    </r>
    <r>
      <rPr>
        <sz val="11"/>
        <rFont val="ＭＳ 明朝"/>
        <family val="1"/>
      </rPr>
      <t>であった。</t>
    </r>
  </si>
  <si>
    <r>
      <t>　　また、</t>
    </r>
    <r>
      <rPr>
        <sz val="11"/>
        <rFont val="ＭＳ ゴシック"/>
        <family val="3"/>
      </rPr>
      <t>合計特殊出生率は1.41で、平成13年の1.40を上回った</t>
    </r>
    <r>
      <rPr>
        <sz val="11"/>
        <rFont val="ＭＳ 明朝"/>
        <family val="1"/>
      </rPr>
      <t>。</t>
    </r>
  </si>
  <si>
    <r>
      <t>　　</t>
    </r>
    <r>
      <rPr>
        <sz val="11"/>
        <rFont val="ＭＳ ゴシック"/>
        <family val="3"/>
      </rPr>
      <t>死亡数は28,894人で、平成13年より20人減少</t>
    </r>
    <r>
      <rPr>
        <sz val="11"/>
        <rFont val="ＭＳ 明朝"/>
        <family val="1"/>
      </rPr>
      <t>し、</t>
    </r>
    <r>
      <rPr>
        <sz val="11"/>
        <rFont val="ＭＳ ゴシック"/>
        <family val="3"/>
      </rPr>
      <t>死亡率</t>
    </r>
    <r>
      <rPr>
        <sz val="11"/>
        <rFont val="ＭＳ 明朝"/>
        <family val="1"/>
      </rPr>
      <t>（人口千対）</t>
    </r>
    <r>
      <rPr>
        <sz val="11"/>
        <rFont val="ＭＳ ゴシック"/>
        <family val="3"/>
      </rPr>
      <t>は7.8で、平成13年と</t>
    </r>
  </si>
  <si>
    <r>
      <t>　　</t>
    </r>
    <r>
      <rPr>
        <sz val="11"/>
        <rFont val="ＭＳ ゴシック"/>
        <family val="3"/>
      </rPr>
      <t>乳児死亡数は94人で、平成13年より８人増加</t>
    </r>
    <r>
      <rPr>
        <sz val="11"/>
        <rFont val="ＭＳ 明朝"/>
        <family val="1"/>
      </rPr>
      <t>し、</t>
    </r>
    <r>
      <rPr>
        <sz val="11"/>
        <rFont val="ＭＳ ゴシック"/>
        <family val="3"/>
      </rPr>
      <t>乳児死亡率</t>
    </r>
    <r>
      <rPr>
        <sz val="11"/>
        <rFont val="ＭＳ 明朝"/>
        <family val="1"/>
      </rPr>
      <t>（出生千対）</t>
    </r>
    <r>
      <rPr>
        <sz val="11"/>
        <rFont val="ＭＳ ゴシック"/>
        <family val="3"/>
      </rPr>
      <t>は2.7で、平成13</t>
    </r>
  </si>
  <si>
    <r>
      <t>　</t>
    </r>
    <r>
      <rPr>
        <sz val="11"/>
        <rFont val="ＭＳ ゴシック"/>
        <family val="3"/>
      </rPr>
      <t>年の2.4を上回った</t>
    </r>
    <r>
      <rPr>
        <sz val="11"/>
        <rFont val="ＭＳ 明朝"/>
        <family val="1"/>
      </rPr>
      <t>。</t>
    </r>
  </si>
  <si>
    <r>
      <t>　　また、</t>
    </r>
    <r>
      <rPr>
        <sz val="11"/>
        <rFont val="ＭＳ ゴシック"/>
        <family val="3"/>
      </rPr>
      <t>新生児死亡数は57人で、平成13年より15人増加</t>
    </r>
    <r>
      <rPr>
        <sz val="11"/>
        <rFont val="ＭＳ 明朝"/>
        <family val="1"/>
      </rPr>
      <t>し、</t>
    </r>
    <r>
      <rPr>
        <sz val="11"/>
        <rFont val="ＭＳ ゴシック"/>
        <family val="3"/>
      </rPr>
      <t>新生児死亡率</t>
    </r>
    <r>
      <rPr>
        <sz val="11"/>
        <rFont val="ＭＳ 明朝"/>
        <family val="1"/>
      </rPr>
      <t>（出生千対）</t>
    </r>
    <r>
      <rPr>
        <sz val="11"/>
        <rFont val="ＭＳ ゴシック"/>
        <family val="3"/>
      </rPr>
      <t>は1.6</t>
    </r>
  </si>
  <si>
    <r>
      <t>　</t>
    </r>
    <r>
      <rPr>
        <sz val="11"/>
        <rFont val="ＭＳ ゴシック"/>
        <family val="3"/>
      </rPr>
      <t>で、平成13年の1.2を上回った</t>
    </r>
    <r>
      <rPr>
        <sz val="11"/>
        <rFont val="ＭＳ 明朝"/>
        <family val="1"/>
      </rPr>
      <t>。</t>
    </r>
  </si>
  <si>
    <r>
      <t>　　</t>
    </r>
    <r>
      <rPr>
        <sz val="11"/>
        <rFont val="ＭＳ ゴシック"/>
        <family val="3"/>
      </rPr>
      <t>死産数は1,067胎で、平成13年より23胎増加</t>
    </r>
    <r>
      <rPr>
        <sz val="11"/>
        <rFont val="ＭＳ 明朝"/>
        <family val="1"/>
      </rPr>
      <t>し、</t>
    </r>
    <r>
      <rPr>
        <sz val="11"/>
        <rFont val="ＭＳ ゴシック"/>
        <family val="3"/>
      </rPr>
      <t>死産率</t>
    </r>
    <r>
      <rPr>
        <sz val="11"/>
        <rFont val="ＭＳ 明朝"/>
        <family val="1"/>
      </rPr>
      <t>（出産（出生＋死産）千対）</t>
    </r>
    <r>
      <rPr>
        <sz val="11"/>
        <rFont val="ＭＳ ゴシック"/>
        <family val="3"/>
      </rPr>
      <t>は29.4</t>
    </r>
  </si>
  <si>
    <r>
      <t>　</t>
    </r>
    <r>
      <rPr>
        <sz val="11"/>
        <rFont val="ＭＳ ゴシック"/>
        <family val="3"/>
      </rPr>
      <t>で、平成13年の28.8を上回った</t>
    </r>
    <r>
      <rPr>
        <sz val="11"/>
        <rFont val="ＭＳ 明朝"/>
        <family val="1"/>
      </rPr>
      <t>。</t>
    </r>
  </si>
  <si>
    <r>
      <t>　　</t>
    </r>
    <r>
      <rPr>
        <sz val="11"/>
        <rFont val="ＭＳ ゴシック"/>
        <family val="3"/>
      </rPr>
      <t>婚姻件数は22,635組で、平成13年より1,384組減少</t>
    </r>
    <r>
      <rPr>
        <sz val="11"/>
        <rFont val="ＭＳ 明朝"/>
        <family val="1"/>
      </rPr>
      <t>し、</t>
    </r>
    <r>
      <rPr>
        <sz val="11"/>
        <rFont val="ＭＳ ゴシック"/>
        <family val="3"/>
      </rPr>
      <t>婚姻率</t>
    </r>
    <r>
      <rPr>
        <sz val="11"/>
        <rFont val="ＭＳ 明朝"/>
        <family val="1"/>
      </rPr>
      <t>（人口千対）</t>
    </r>
    <r>
      <rPr>
        <sz val="11"/>
        <rFont val="ＭＳ ゴシック"/>
        <family val="3"/>
      </rPr>
      <t>は6.1で、平成13</t>
    </r>
  </si>
  <si>
    <r>
      <t>　</t>
    </r>
    <r>
      <rPr>
        <sz val="11"/>
        <rFont val="ＭＳ ゴシック"/>
        <family val="3"/>
      </rPr>
      <t>年の6.5を下回った</t>
    </r>
    <r>
      <rPr>
        <sz val="11"/>
        <rFont val="ＭＳ 明朝"/>
        <family val="1"/>
      </rPr>
      <t>。</t>
    </r>
  </si>
  <si>
    <r>
      <t>　　</t>
    </r>
    <r>
      <rPr>
        <sz val="11"/>
        <rFont val="ＭＳ ゴシック"/>
        <family val="3"/>
      </rPr>
      <t>離婚件数は7,985組で、平成13年より18組増加</t>
    </r>
    <r>
      <rPr>
        <sz val="11"/>
        <rFont val="ＭＳ 明朝"/>
        <family val="1"/>
      </rPr>
      <t>し、</t>
    </r>
    <r>
      <rPr>
        <sz val="11"/>
        <rFont val="ＭＳ ゴシック"/>
        <family val="3"/>
      </rPr>
      <t>離婚率（人口千対）は2.14で、平成13年</t>
    </r>
  </si>
  <si>
    <r>
      <t>　</t>
    </r>
    <r>
      <rPr>
        <sz val="11"/>
        <rFont val="ＭＳ ゴシック"/>
        <family val="3"/>
      </rPr>
      <t>と同率</t>
    </r>
    <r>
      <rPr>
        <sz val="11"/>
        <rFont val="ＭＳ 明朝"/>
        <family val="1"/>
      </rPr>
      <t>であった。</t>
    </r>
  </si>
  <si>
    <t>14年</t>
  </si>
  <si>
    <t>平成14年人口動態概数</t>
  </si>
  <si>
    <t>28分45秒</t>
  </si>
  <si>
    <t>31分03秒</t>
  </si>
  <si>
    <t>33分19秒</t>
  </si>
  <si>
    <t>40分03秒</t>
  </si>
  <si>
    <t>93時間11分29秒</t>
  </si>
  <si>
    <t>153時間41分03秒</t>
  </si>
  <si>
    <t>8時間12分36秒</t>
  </si>
  <si>
    <t>19時間54分33秒</t>
  </si>
  <si>
    <t>13時間58分17秒</t>
  </si>
  <si>
    <t>224時間36分55秒</t>
  </si>
  <si>
    <t>23分13秒</t>
  </si>
  <si>
    <t>1時間05分49秒</t>
  </si>
  <si>
    <t>　　　2　全国順位は、率の高い方から数えた順位である。</t>
  </si>
  <si>
    <t>　　　3　諸率の算出に用いた人口は、総務省統計局の推計による平成14年10月1日現在の日本人人口（静岡県</t>
  </si>
  <si>
    <t xml:space="preserve">       3,724,000人、全国126,008,000人）である。ただし、合計特殊出生率の算出には、静岡県は５歳階級別</t>
  </si>
  <si>
    <t>47時間52分08秒</t>
  </si>
  <si>
    <t>60時間50分00秒</t>
  </si>
  <si>
    <t>平成13</t>
  </si>
  <si>
    <t>平成14</t>
  </si>
  <si>
    <t>　　出生数を母の年齢（５歳階級）別にみると、20歳代後半で大幅に減少している。</t>
  </si>
  <si>
    <t>平成14年</t>
  </si>
  <si>
    <t>４年</t>
  </si>
  <si>
    <t>14年-13年</t>
  </si>
  <si>
    <t>「平成14年10月１日現在推計人口」（静岡県企画部生活統計室）</t>
  </si>
  <si>
    <t>（２）死　因</t>
  </si>
  <si>
    <t>　　心疾患による死亡数は4,446人で、前年より135人減少し、死亡率は119.4で、前年より3.7</t>
  </si>
  <si>
    <t>　ポイント低下した。</t>
  </si>
  <si>
    <t>　合は59.6％で、前年と同率であった。</t>
  </si>
  <si>
    <t>表８　主な死因の順位、男女別（平成14年）</t>
  </si>
  <si>
    <t>　死因順位の第１位となっている。平成14年の全死因に占める割合は29.7％である。</t>
  </si>
  <si>
    <t>　成14年の全死因に占める割合は15.4％である。</t>
  </si>
  <si>
    <t>　が855人、「肝」が780人、「大腸（注）」が555人、「膵」が318人の順であり、女は「胃」が</t>
  </si>
  <si>
    <t>　482人で最も多く、以下「大腸（注）」が462人、「肺」が410人、「乳房」が277人、「肝」が</t>
  </si>
  <si>
    <t>　258人の順となっている。</t>
  </si>
  <si>
    <t>平成14</t>
  </si>
  <si>
    <t>　平成元年に増加に転じ以後増加を続けている。</t>
  </si>
  <si>
    <t>　　離婚率は、平成元年以降連続して上昇を続けていたが、平成14年は前年と同率であった。</t>
  </si>
  <si>
    <t>　　表９　婚姻及び離婚の年次推移</t>
  </si>
  <si>
    <t>婚　　　姻</t>
  </si>
  <si>
    <t>離　　　婚</t>
  </si>
  <si>
    <t>件　数</t>
  </si>
  <si>
    <t xml:space="preserve">  昭和45年</t>
  </si>
  <si>
    <t>（注）　婚姻率及び離婚率は人口千対</t>
  </si>
  <si>
    <r>
      <t>　　</t>
    </r>
    <r>
      <rPr>
        <sz val="11"/>
        <rFont val="ＭＳ ゴシック"/>
        <family val="3"/>
      </rPr>
      <t>平成14年の出生数は35,212人で、前年の35,193人より19人増加</t>
    </r>
    <r>
      <rPr>
        <sz val="11"/>
        <rFont val="ＭＳ 明朝"/>
        <family val="1"/>
      </rPr>
      <t>した。</t>
    </r>
  </si>
  <si>
    <r>
      <t>　　</t>
    </r>
    <r>
      <rPr>
        <sz val="11"/>
        <rFont val="ＭＳ ゴシック"/>
        <family val="3"/>
      </rPr>
      <t>出生率（人口千対）は9.5で、前年と同率</t>
    </r>
    <r>
      <rPr>
        <sz val="11"/>
        <rFont val="ＭＳ 明朝"/>
        <family val="1"/>
      </rPr>
      <t>であった。</t>
    </r>
  </si>
  <si>
    <r>
      <t>　　</t>
    </r>
    <r>
      <rPr>
        <sz val="11"/>
        <rFont val="ＭＳ ゴシック"/>
        <family val="3"/>
      </rPr>
      <t>平成14年の合計特殊出生率は1.41で、前年の1.40を0.01ポイント上回った</t>
    </r>
    <r>
      <rPr>
        <sz val="11"/>
        <rFont val="ＭＳ 明朝"/>
        <family val="1"/>
      </rPr>
      <t>。</t>
    </r>
  </si>
  <si>
    <r>
      <t>　　</t>
    </r>
    <r>
      <rPr>
        <sz val="11"/>
        <rFont val="ＭＳ ゴシック"/>
        <family val="3"/>
      </rPr>
      <t>平成14年の死亡数は28,894人で、前年の28,914人より20人減少</t>
    </r>
    <r>
      <rPr>
        <sz val="11"/>
        <rFont val="ＭＳ 明朝"/>
        <family val="1"/>
      </rPr>
      <t>した。</t>
    </r>
  </si>
  <si>
    <r>
      <t>　　</t>
    </r>
    <r>
      <rPr>
        <sz val="11"/>
        <rFont val="ＭＳ ゴシック"/>
        <family val="3"/>
      </rPr>
      <t>平成14年の死亡率（人口千対）は7.8で、前年と同率</t>
    </r>
    <r>
      <rPr>
        <sz val="11"/>
        <rFont val="ＭＳ 明朝"/>
        <family val="1"/>
      </rPr>
      <t>であった。</t>
    </r>
  </si>
  <si>
    <r>
      <t>　　平成14年の死亡数を死因別にみると、</t>
    </r>
    <r>
      <rPr>
        <sz val="11"/>
        <rFont val="ＭＳ ゴシック"/>
        <family val="3"/>
      </rPr>
      <t>第１位は悪性新生物、第２位は心疾患、第３位は脳</t>
    </r>
  </si>
  <si>
    <r>
      <t>　</t>
    </r>
    <r>
      <rPr>
        <sz val="11"/>
        <rFont val="ＭＳ ゴシック"/>
        <family val="3"/>
      </rPr>
      <t>血管疾患</t>
    </r>
    <r>
      <rPr>
        <sz val="11"/>
        <rFont val="ＭＳ 明朝"/>
        <family val="1"/>
      </rPr>
      <t>で、前年と変わらなかった。</t>
    </r>
  </si>
  <si>
    <r>
      <t>　　</t>
    </r>
    <r>
      <rPr>
        <sz val="11"/>
        <rFont val="ＭＳ ゴシック"/>
        <family val="3"/>
      </rPr>
      <t>平成14年の婚姻件数は22,635組で、前年の24,019組より1,384組減少</t>
    </r>
    <r>
      <rPr>
        <sz val="11"/>
        <rFont val="ＭＳ 明朝"/>
        <family val="1"/>
      </rPr>
      <t>し、</t>
    </r>
    <r>
      <rPr>
        <sz val="11"/>
        <rFont val="ＭＳ ゴシック"/>
        <family val="3"/>
      </rPr>
      <t>婚姻率</t>
    </r>
    <r>
      <rPr>
        <sz val="11"/>
        <rFont val="ＭＳ 明朝"/>
        <family val="1"/>
      </rPr>
      <t>（人口千対）</t>
    </r>
  </si>
  <si>
    <r>
      <t>　</t>
    </r>
    <r>
      <rPr>
        <sz val="11"/>
        <rFont val="ＭＳ ゴシック"/>
        <family val="3"/>
      </rPr>
      <t>は6.1で、前年の6.5を0.4ポイント下回った</t>
    </r>
    <r>
      <rPr>
        <sz val="11"/>
        <rFont val="ＭＳ 明朝"/>
        <family val="1"/>
      </rPr>
      <t>。</t>
    </r>
  </si>
  <si>
    <r>
      <t>　　</t>
    </r>
    <r>
      <rPr>
        <sz val="11"/>
        <rFont val="ＭＳ ゴシック"/>
        <family val="3"/>
      </rPr>
      <t>平均初婚年齢は、夫29.1歳、妻27.2歳で、前年に比べて夫・妻ともに0.2歳上昇</t>
    </r>
    <r>
      <rPr>
        <sz val="11"/>
        <rFont val="ＭＳ 明朝"/>
        <family val="1"/>
      </rPr>
      <t>し、戦後で</t>
    </r>
  </si>
  <si>
    <r>
      <t>　　</t>
    </r>
    <r>
      <rPr>
        <sz val="11"/>
        <rFont val="ＭＳ ゴシック"/>
        <family val="3"/>
      </rPr>
      <t>平成14年の離婚件数は7,985組で、前年の7,967組より18組増加</t>
    </r>
    <r>
      <rPr>
        <sz val="11"/>
        <rFont val="ＭＳ 明朝"/>
        <family val="1"/>
      </rPr>
      <t>し、</t>
    </r>
    <r>
      <rPr>
        <sz val="11"/>
        <rFont val="ＭＳ ゴシック"/>
        <family val="3"/>
      </rPr>
      <t>離婚率</t>
    </r>
    <r>
      <rPr>
        <sz val="11"/>
        <rFont val="ＭＳ 明朝"/>
        <family val="1"/>
      </rPr>
      <t>（人口千対）</t>
    </r>
    <r>
      <rPr>
        <sz val="11"/>
        <rFont val="ＭＳ ゴシック"/>
        <family val="3"/>
      </rPr>
      <t>は</t>
    </r>
  </si>
  <si>
    <r>
      <t>　</t>
    </r>
    <r>
      <rPr>
        <sz val="11"/>
        <rFont val="ＭＳ ゴシック"/>
        <family val="3"/>
      </rPr>
      <t>2.14で、前年と同率であった</t>
    </r>
    <r>
      <rPr>
        <sz val="11"/>
        <rFont val="ＭＳ 明朝"/>
        <family val="1"/>
      </rPr>
      <t>。</t>
    </r>
  </si>
  <si>
    <r>
      <t>　　表1</t>
    </r>
    <r>
      <rPr>
        <sz val="11"/>
        <rFont val="ＭＳ Ｐゴシック"/>
        <family val="3"/>
      </rPr>
      <t>0</t>
    </r>
    <r>
      <rPr>
        <sz val="11"/>
        <rFont val="ＭＳ Ｐゴシック"/>
        <family val="3"/>
      </rPr>
      <t>　平均初婚年齢の年次推移</t>
    </r>
  </si>
  <si>
    <t>８</t>
  </si>
  <si>
    <t>「平成13年10月１日現在推計人口」（静岡県企画部生活統計室）</t>
  </si>
  <si>
    <t>　　悪性新生物による死亡数は8,576人で、前年より171人増加し、死亡率（人口10万対）は</t>
  </si>
  <si>
    <t>　230.3で、前年より4.5ポイント上昇した。</t>
  </si>
  <si>
    <t>　　脳血管疾患による死亡数は4,213人で、前年より23人減少し、死亡率は113.1で、前年より</t>
  </si>
  <si>
    <t>　0.7ポイント低下した。</t>
  </si>
  <si>
    <t>　　これらの３大死因による死亡数は17,235人で、前年より13人増加し、総死亡数に占める割</t>
  </si>
  <si>
    <t>　14年の全死因に占める割合は14.6％である。</t>
  </si>
  <si>
    <t>　　死因順位は、第１位が悪性新生物（死亡数8,576人、死亡率（人口10万対）230.3）、第２位</t>
  </si>
  <si>
    <t>　が心疾患（4,446人、119.4）、第３位が脳血管疾患（4,213人、113.1）であった。</t>
  </si>
  <si>
    <t>　　悪性新生物について死亡数を部位別にみると、男は「肺」が1,175人で最も多く、以下「胃」</t>
  </si>
  <si>
    <t>平成15年８月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</si>
</sst>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0.0;&quot;△ &quot;#,##0.0"/>
  </numFmts>
  <fonts count="27">
    <font>
      <sz val="11"/>
      <name val="ＭＳ Ｐゴシック"/>
      <family val="3"/>
    </font>
    <font>
      <sz val="11"/>
      <name val="ＭＳ Ｐ明朝"/>
      <family val="1"/>
    </font>
    <font>
      <sz val="14"/>
      <name val="ＭＳ Ｐゴシック"/>
      <family val="3"/>
    </font>
    <font>
      <sz val="6"/>
      <name val="ＭＳ Ｐゴシック"/>
      <family val="3"/>
    </font>
    <font>
      <sz val="12"/>
      <name val="ＭＳ 明朝"/>
      <family val="1"/>
    </font>
    <font>
      <sz val="11"/>
      <name val="ＭＳ 明朝"/>
      <family val="1"/>
    </font>
    <font>
      <sz val="12"/>
      <name val="ＭＳ Ｐゴシック"/>
      <family val="3"/>
    </font>
    <font>
      <sz val="10"/>
      <name val="ＭＳ Ｐ明朝"/>
      <family val="1"/>
    </font>
    <font>
      <sz val="18"/>
      <name val="ＤＦPOP体"/>
      <family val="5"/>
    </font>
    <font>
      <b/>
      <i/>
      <sz val="14"/>
      <name val="ＭＳ 明朝"/>
      <family val="1"/>
    </font>
    <font>
      <b/>
      <i/>
      <sz val="11"/>
      <name val="ＭＳ 明朝"/>
      <family val="1"/>
    </font>
    <font>
      <b/>
      <sz val="11"/>
      <name val="ＭＳ 明朝"/>
      <family val="1"/>
    </font>
    <font>
      <sz val="9"/>
      <name val="ＭＳ 明朝"/>
      <family val="1"/>
    </font>
    <font>
      <b/>
      <sz val="12"/>
      <name val="ＭＳ 明朝"/>
      <family val="1"/>
    </font>
    <font>
      <b/>
      <sz val="14"/>
      <name val="ＭＳ 明朝"/>
      <family val="1"/>
    </font>
    <font>
      <b/>
      <sz val="11"/>
      <name val="ＭＳ Ｐ明朝"/>
      <family val="1"/>
    </font>
    <font>
      <sz val="10.25"/>
      <name val="ＭＳ Ｐゴシック"/>
      <family val="3"/>
    </font>
    <font>
      <sz val="9"/>
      <name val="ＭＳ Ｐ明朝"/>
      <family val="1"/>
    </font>
    <font>
      <sz val="11"/>
      <color indexed="10"/>
      <name val="ＭＳ 明朝"/>
      <family val="1"/>
    </font>
    <font>
      <sz val="8"/>
      <name val="ＭＳ Ｐ明朝"/>
      <family val="1"/>
    </font>
    <font>
      <sz val="20.25"/>
      <name val="ＭＳ Ｐゴシック"/>
      <family val="3"/>
    </font>
    <font>
      <sz val="8"/>
      <name val="ＭＳ 明朝"/>
      <family val="1"/>
    </font>
    <font>
      <sz val="10"/>
      <name val="ＭＳ 明朝"/>
      <family val="1"/>
    </font>
    <font>
      <b/>
      <u val="single"/>
      <sz val="12"/>
      <name val="ＭＳ 明朝"/>
      <family val="1"/>
    </font>
    <font>
      <sz val="11"/>
      <name val="ＭＳ ゴシック"/>
      <family val="3"/>
    </font>
    <font>
      <sz val="8.25"/>
      <name val="ＭＳ Ｐゴシック"/>
      <family val="3"/>
    </font>
    <font>
      <sz val="8"/>
      <name val="ＭＳ Ｐゴシック"/>
      <family val="3"/>
    </font>
  </fonts>
  <fills count="3">
    <fill>
      <patternFill/>
    </fill>
    <fill>
      <patternFill patternType="gray125"/>
    </fill>
    <fill>
      <patternFill patternType="solid">
        <fgColor indexed="49"/>
        <bgColor indexed="64"/>
      </patternFill>
    </fill>
  </fills>
  <borders count="98">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ck">
        <color indexed="8"/>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color indexed="63"/>
      </top>
      <bottom>
        <color indexed="63"/>
      </bottom>
    </border>
    <border>
      <left>
        <color indexed="63"/>
      </left>
      <right>
        <color indexed="63"/>
      </right>
      <top style="thick">
        <color indexed="8"/>
      </top>
      <bottom>
        <color indexed="63"/>
      </bottom>
    </border>
    <border>
      <left style="thin">
        <color indexed="8"/>
      </left>
      <right style="thick">
        <color indexed="8"/>
      </right>
      <top style="thick">
        <color indexed="8"/>
      </top>
      <bottom style="thick">
        <color indexed="8"/>
      </bottom>
    </border>
    <border>
      <left style="thin"/>
      <right style="thin"/>
      <top style="thin"/>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right style="hair"/>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diagonalDown="1">
      <left style="thin"/>
      <right style="dotted"/>
      <top style="thin"/>
      <bottom style="thin"/>
      <diagonal style="hair"/>
    </border>
    <border diagonalDown="1">
      <left style="dotted"/>
      <right style="dotted"/>
      <top style="thin"/>
      <bottom style="thin"/>
      <diagonal style="hair"/>
    </border>
    <border>
      <left style="dotted"/>
      <right style="dotted"/>
      <top style="thin"/>
      <bottom style="thin"/>
    </border>
    <border diagonalDown="1">
      <left style="dotted"/>
      <right style="thin"/>
      <top style="thin"/>
      <bottom style="thin"/>
      <diagonal style="hair"/>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thin"/>
      <bottom style="thin"/>
    </border>
    <border>
      <left style="dotted"/>
      <right style="thin"/>
      <top style="thin"/>
      <bottom style="thin"/>
    </border>
    <border>
      <left style="thin"/>
      <right style="thin"/>
      <top style="thin"/>
      <bottom style="dotted"/>
    </border>
    <border>
      <left style="thin"/>
      <right style="thin"/>
      <top style="dotted"/>
      <bottom style="thin"/>
    </border>
    <border>
      <left style="dotted"/>
      <right>
        <color indexed="63"/>
      </right>
      <top style="dotted"/>
      <bottom>
        <color indexed="63"/>
      </bottom>
    </border>
    <border>
      <left style="dotted"/>
      <right style="dotted"/>
      <top style="dotted"/>
      <bottom>
        <color indexed="63"/>
      </bottom>
    </border>
    <border>
      <left style="dotted"/>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hair"/>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hair"/>
      <top>
        <color indexed="63"/>
      </top>
      <bottom>
        <color indexed="63"/>
      </bottom>
    </border>
    <border>
      <left>
        <color indexed="63"/>
      </left>
      <right style="dotted"/>
      <top>
        <color indexed="63"/>
      </top>
      <bottom style="thin"/>
    </border>
    <border>
      <left>
        <color indexed="63"/>
      </left>
      <right style="hair"/>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color indexed="63"/>
      </right>
      <top style="thin"/>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style="hair"/>
      <top style="thin"/>
      <bottom style="dotted"/>
    </border>
    <border>
      <left style="hair"/>
      <right style="thin"/>
      <top style="thin"/>
      <bottom style="dotted"/>
    </border>
    <border>
      <left style="thin"/>
      <right style="hair"/>
      <top style="dotted"/>
      <bottom style="dotted"/>
    </border>
    <border>
      <left style="hair"/>
      <right style="thin"/>
      <top style="dotted"/>
      <bottom style="dotted"/>
    </border>
    <border>
      <left style="thin"/>
      <right>
        <color indexed="63"/>
      </right>
      <top style="dotted"/>
      <bottom style="thin"/>
    </border>
    <border>
      <left>
        <color indexed="63"/>
      </left>
      <right style="thin"/>
      <top style="dotted"/>
      <bottom style="thin"/>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
      <left style="dotted"/>
      <right>
        <color indexed="63"/>
      </right>
      <top style="dotted"/>
      <bottom style="dotted"/>
    </border>
    <border>
      <left style="dotted"/>
      <right>
        <color indexed="63"/>
      </right>
      <top style="dotted"/>
      <bottom style="thin"/>
    </border>
    <border>
      <left>
        <color indexed="63"/>
      </left>
      <right style="dotted"/>
      <top style="dotted"/>
      <bottom>
        <color indexed="63"/>
      </bottom>
    </border>
    <border>
      <left style="dotted"/>
      <right style="thin"/>
      <top style="dotted"/>
      <bottom>
        <color indexed="63"/>
      </bottom>
    </border>
    <border>
      <left style="dotted"/>
      <right style="hair"/>
      <top style="thin"/>
      <bottom style="dotted"/>
    </border>
    <border>
      <left>
        <color indexed="63"/>
      </left>
      <right style="hair"/>
      <top style="dotted"/>
      <bottom style="dotted"/>
    </border>
    <border>
      <left>
        <color indexed="63"/>
      </left>
      <right style="hair"/>
      <top style="dotted"/>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2">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horizontal="center" vertical="center" shrinkToFit="1"/>
    </xf>
    <xf numFmtId="0" fontId="1"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left"/>
    </xf>
    <xf numFmtId="0" fontId="5" fillId="0" borderId="6" xfId="0" applyFont="1" applyBorder="1" applyAlignment="1">
      <alignment vertical="center"/>
    </xf>
    <xf numFmtId="0" fontId="10" fillId="0" borderId="0" xfId="0" applyFont="1" applyBorder="1" applyAlignment="1">
      <alignment horizontal="center" vertical="center"/>
    </xf>
    <xf numFmtId="0" fontId="5" fillId="0" borderId="7" xfId="0" applyFont="1" applyBorder="1" applyAlignment="1">
      <alignment horizontal="left"/>
    </xf>
    <xf numFmtId="0" fontId="5" fillId="0" borderId="6" xfId="0" applyFont="1" applyBorder="1" applyAlignment="1">
      <alignment vertical="top"/>
    </xf>
    <xf numFmtId="0" fontId="11"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top"/>
    </xf>
    <xf numFmtId="0" fontId="5" fillId="0" borderId="7" xfId="0" applyFont="1" applyBorder="1" applyAlignment="1">
      <alignment vertical="top"/>
    </xf>
    <xf numFmtId="0" fontId="5" fillId="0" borderId="7"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7" fillId="0" borderId="0" xfId="0" applyFont="1" applyAlignment="1">
      <alignment vertical="center"/>
    </xf>
    <xf numFmtId="0" fontId="1" fillId="0" borderId="0" xfId="0" applyFont="1" applyAlignment="1">
      <alignment horizontal="left" vertical="center"/>
    </xf>
    <xf numFmtId="0" fontId="13" fillId="0" borderId="0" xfId="0" applyFont="1" applyAlignment="1">
      <alignment vertical="center"/>
    </xf>
    <xf numFmtId="49" fontId="5" fillId="0" borderId="0" xfId="0" applyNumberFormat="1" applyFont="1" applyBorder="1" applyAlignment="1">
      <alignment vertical="center"/>
    </xf>
    <xf numFmtId="0" fontId="14"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right" vertical="center"/>
    </xf>
    <xf numFmtId="0" fontId="1" fillId="0" borderId="0" xfId="0" applyFont="1" applyBorder="1" applyAlignment="1">
      <alignment vertical="center" shrinkToFit="1"/>
    </xf>
    <xf numFmtId="38" fontId="1" fillId="0" borderId="0" xfId="16" applyFont="1" applyBorder="1" applyAlignment="1">
      <alignment horizontal="right" vertical="center"/>
    </xf>
    <xf numFmtId="0" fontId="1" fillId="0" borderId="0" xfId="0" applyNumberFormat="1" applyFont="1" applyBorder="1" applyAlignment="1">
      <alignment horizontal="right" vertical="center"/>
    </xf>
    <xf numFmtId="49" fontId="1" fillId="0" borderId="0" xfId="0" applyNumberFormat="1" applyFont="1" applyBorder="1" applyAlignment="1">
      <alignment horizontal="right" vertical="center"/>
    </xf>
    <xf numFmtId="3" fontId="1" fillId="0" borderId="10" xfId="0" applyNumberFormat="1" applyFont="1" applyBorder="1" applyAlignment="1">
      <alignment vertical="center"/>
    </xf>
    <xf numFmtId="0" fontId="1" fillId="0" borderId="7" xfId="0" applyFont="1" applyBorder="1" applyAlignment="1">
      <alignment horizontal="right" vertical="center"/>
    </xf>
    <xf numFmtId="0" fontId="1" fillId="0" borderId="6" xfId="0" applyNumberFormat="1" applyFont="1" applyBorder="1" applyAlignment="1">
      <alignment horizontal="right" vertical="center"/>
    </xf>
    <xf numFmtId="3" fontId="1" fillId="0" borderId="11" xfId="0" applyNumberFormat="1" applyFont="1" applyBorder="1" applyAlignment="1">
      <alignment vertical="center"/>
    </xf>
    <xf numFmtId="0" fontId="0" fillId="0" borderId="0" xfId="0" applyAlignment="1">
      <alignment vertical="center"/>
    </xf>
    <xf numFmtId="0" fontId="1" fillId="0" borderId="0" xfId="0" applyNumberFormat="1" applyFont="1" applyAlignment="1">
      <alignment vertical="center"/>
    </xf>
    <xf numFmtId="0" fontId="15" fillId="0" borderId="0" xfId="0" applyFont="1" applyAlignment="1">
      <alignment horizontal="left" vertical="center"/>
    </xf>
    <xf numFmtId="0" fontId="1" fillId="0" borderId="12" xfId="0" applyNumberFormat="1" applyFont="1" applyAlignment="1">
      <alignment vertical="center"/>
    </xf>
    <xf numFmtId="3" fontId="1" fillId="0" borderId="13" xfId="0" applyNumberFormat="1" applyFont="1" applyAlignment="1">
      <alignment vertical="center"/>
    </xf>
    <xf numFmtId="0" fontId="1" fillId="0" borderId="14" xfId="0" applyFont="1" applyAlignment="1">
      <alignment vertical="center"/>
    </xf>
    <xf numFmtId="0" fontId="1" fillId="0" borderId="15" xfId="0" applyNumberFormat="1" applyFont="1" applyAlignment="1">
      <alignment vertical="center"/>
    </xf>
    <xf numFmtId="0" fontId="1" fillId="0" borderId="15" xfId="0" applyFont="1" applyAlignment="1">
      <alignment vertical="center"/>
    </xf>
    <xf numFmtId="0" fontId="1" fillId="0" borderId="13" xfId="0" applyNumberFormat="1" applyFont="1" applyAlignment="1">
      <alignment horizontal="center" vertical="center"/>
    </xf>
    <xf numFmtId="0" fontId="1" fillId="0" borderId="1" xfId="0" applyNumberFormat="1" applyFont="1" applyBorder="1" applyAlignment="1">
      <alignment horizontal="center" vertical="center"/>
    </xf>
    <xf numFmtId="0" fontId="1" fillId="0" borderId="0" xfId="0" applyFont="1" applyBorder="1" applyAlignment="1">
      <alignment vertical="center"/>
    </xf>
    <xf numFmtId="0" fontId="1" fillId="0" borderId="16" xfId="0" applyNumberFormat="1" applyFont="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1" fillId="0" borderId="17"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7" xfId="0" applyFont="1" applyBorder="1" applyAlignment="1">
      <alignment horizontal="left"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left" vertical="center" shrinkToFit="1"/>
    </xf>
    <xf numFmtId="0" fontId="1" fillId="0" borderId="0" xfId="0" applyNumberFormat="1" applyFont="1" applyAlignment="1">
      <alignment/>
    </xf>
    <xf numFmtId="0" fontId="1" fillId="0" borderId="0" xfId="0" applyFont="1" applyAlignment="1">
      <alignment/>
    </xf>
    <xf numFmtId="0" fontId="1" fillId="0" borderId="18" xfId="0" applyNumberFormat="1" applyFont="1" applyAlignment="1">
      <alignment horizontal="center"/>
    </xf>
    <xf numFmtId="0" fontId="1" fillId="0" borderId="18" xfId="0" applyNumberFormat="1" applyFont="1" applyAlignment="1">
      <alignment/>
    </xf>
    <xf numFmtId="178" fontId="1" fillId="0" borderId="18" xfId="0" applyNumberFormat="1" applyFont="1" applyAlignment="1">
      <alignment/>
    </xf>
    <xf numFmtId="0" fontId="1" fillId="0" borderId="18" xfId="0" applyNumberFormat="1" applyFont="1" applyAlignment="1">
      <alignment horizontal="left"/>
    </xf>
    <xf numFmtId="0" fontId="1" fillId="0" borderId="1" xfId="0" applyNumberFormat="1" applyFont="1" applyBorder="1" applyAlignment="1">
      <alignment horizontal="left"/>
    </xf>
    <xf numFmtId="0" fontId="1" fillId="0" borderId="1" xfId="0" applyNumberFormat="1" applyFont="1" applyBorder="1" applyAlignment="1">
      <alignment/>
    </xf>
    <xf numFmtId="178" fontId="1" fillId="0" borderId="1" xfId="0" applyNumberFormat="1" applyFont="1" applyBorder="1" applyAlignment="1">
      <alignment/>
    </xf>
    <xf numFmtId="2" fontId="1" fillId="0" borderId="1" xfId="0" applyNumberFormat="1" applyFont="1" applyBorder="1" applyAlignment="1">
      <alignment/>
    </xf>
    <xf numFmtId="0" fontId="1" fillId="0" borderId="0" xfId="0" applyNumberFormat="1" applyFont="1" applyBorder="1" applyAlignment="1">
      <alignment/>
    </xf>
    <xf numFmtId="0" fontId="1" fillId="0" borderId="0" xfId="0" applyFont="1" applyBorder="1" applyAlignment="1">
      <alignment/>
    </xf>
    <xf numFmtId="178" fontId="1" fillId="0" borderId="19" xfId="0" applyNumberFormat="1" applyFont="1" applyBorder="1" applyAlignment="1">
      <alignment/>
    </xf>
    <xf numFmtId="0" fontId="1" fillId="0" borderId="1" xfId="0" applyNumberFormat="1" applyFont="1" applyBorder="1" applyAlignment="1">
      <alignment horizontal="center"/>
    </xf>
    <xf numFmtId="0" fontId="1" fillId="0" borderId="3" xfId="0" applyFont="1" applyBorder="1" applyAlignment="1">
      <alignment vertical="center"/>
    </xf>
    <xf numFmtId="0" fontId="1" fillId="0" borderId="8" xfId="0" applyFont="1" applyBorder="1" applyAlignment="1">
      <alignment horizontal="center" vertical="center"/>
    </xf>
    <xf numFmtId="0" fontId="1" fillId="0" borderId="6" xfId="0" applyFont="1" applyBorder="1" applyAlignment="1">
      <alignment horizontal="left" vertical="center"/>
    </xf>
    <xf numFmtId="38" fontId="7" fillId="0" borderId="20" xfId="16" applyFont="1" applyBorder="1" applyAlignment="1">
      <alignment horizontal="righ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0" fillId="0" borderId="0" xfId="0" applyBorder="1" applyAlignment="1">
      <alignment vertical="center"/>
    </xf>
    <xf numFmtId="38" fontId="1" fillId="0" borderId="0" xfId="16" applyFont="1" applyAlignment="1">
      <alignment vertical="center"/>
    </xf>
    <xf numFmtId="38" fontId="1" fillId="0" borderId="1" xfId="16" applyFont="1" applyBorder="1" applyAlignment="1">
      <alignment horizontal="center" vertical="center"/>
    </xf>
    <xf numFmtId="38" fontId="1" fillId="2" borderId="1" xfId="16" applyFont="1" applyFill="1" applyBorder="1" applyAlignment="1">
      <alignment horizontal="center" vertical="center"/>
    </xf>
    <xf numFmtId="38" fontId="1" fillId="0" borderId="0" xfId="16" applyFont="1" applyAlignment="1">
      <alignment horizontal="center" vertical="center"/>
    </xf>
    <xf numFmtId="38" fontId="1" fillId="0" borderId="1" xfId="16" applyFont="1" applyBorder="1" applyAlignment="1">
      <alignment vertical="center"/>
    </xf>
    <xf numFmtId="38" fontId="1" fillId="0" borderId="0" xfId="16" applyFont="1" applyBorder="1" applyAlignment="1">
      <alignment vertical="center"/>
    </xf>
    <xf numFmtId="0" fontId="1" fillId="0" borderId="0" xfId="0" applyFont="1" applyAlignment="1">
      <alignment/>
    </xf>
    <xf numFmtId="38" fontId="1" fillId="0" borderId="0" xfId="16" applyFont="1" applyAlignment="1">
      <alignment horizontal="center" vertical="center" shrinkToFit="1"/>
    </xf>
    <xf numFmtId="0" fontId="5" fillId="0" borderId="0" xfId="0" applyFont="1" applyAlignment="1">
      <alignment/>
    </xf>
    <xf numFmtId="0" fontId="5" fillId="0" borderId="0" xfId="0" applyFont="1" applyAlignment="1" applyProtection="1">
      <alignment horizontal="center"/>
      <protection/>
    </xf>
    <xf numFmtId="0" fontId="5" fillId="0" borderId="2" xfId="0" applyFont="1" applyBorder="1" applyAlignment="1" applyProtection="1">
      <alignment/>
      <protection/>
    </xf>
    <xf numFmtId="0" fontId="5" fillId="0" borderId="1" xfId="0" applyFont="1" applyBorder="1" applyAlignment="1" applyProtection="1">
      <alignment horizontal="center"/>
      <protection/>
    </xf>
    <xf numFmtId="0" fontId="5" fillId="0" borderId="1" xfId="0" applyFont="1" applyBorder="1" applyAlignment="1" applyProtection="1">
      <alignment horizontal="center" vertical="center" shrinkToFit="1"/>
      <protection/>
    </xf>
    <xf numFmtId="0" fontId="5" fillId="0" borderId="1" xfId="0" applyFont="1" applyBorder="1" applyAlignment="1" applyProtection="1">
      <alignment/>
      <protection/>
    </xf>
    <xf numFmtId="178" fontId="5" fillId="0" borderId="1" xfId="0" applyNumberFormat="1" applyFont="1" applyBorder="1" applyAlignment="1" applyProtection="1">
      <alignment/>
      <protection/>
    </xf>
    <xf numFmtId="0" fontId="0" fillId="0" borderId="0" xfId="0" applyFont="1" applyAlignment="1">
      <alignment vertical="center"/>
    </xf>
    <xf numFmtId="0" fontId="7" fillId="0" borderId="17" xfId="0" applyFont="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178" fontId="7" fillId="0" borderId="0" xfId="0" applyNumberFormat="1" applyFont="1" applyBorder="1" applyAlignment="1">
      <alignment vertical="center"/>
    </xf>
    <xf numFmtId="0" fontId="7" fillId="0" borderId="6" xfId="0" applyFont="1" applyBorder="1" applyAlignment="1">
      <alignmen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5" fillId="0" borderId="0" xfId="0" applyFont="1" applyAlignment="1">
      <alignment horizontal="left" vertical="center"/>
    </xf>
    <xf numFmtId="49" fontId="5" fillId="0" borderId="0" xfId="0" applyNumberFormat="1" applyFont="1" applyAlignment="1">
      <alignment vertical="center"/>
    </xf>
    <xf numFmtId="0" fontId="1" fillId="0" borderId="2" xfId="0" applyFont="1" applyBorder="1" applyAlignment="1">
      <alignment/>
    </xf>
    <xf numFmtId="0" fontId="22" fillId="0" borderId="0" xfId="0" applyFont="1" applyAlignment="1">
      <alignment vertical="center"/>
    </xf>
    <xf numFmtId="0" fontId="1" fillId="0" borderId="6" xfId="0" applyFont="1" applyBorder="1" applyAlignment="1">
      <alignment horizontal="right" vertical="center"/>
    </xf>
    <xf numFmtId="0" fontId="1" fillId="0" borderId="6" xfId="0" applyFont="1" applyBorder="1" applyAlignment="1">
      <alignment horizontal="distributed" vertical="center" wrapText="1"/>
    </xf>
    <xf numFmtId="0" fontId="1" fillId="0" borderId="6" xfId="0" applyFont="1" applyBorder="1" applyAlignment="1">
      <alignment vertic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shrinkToFit="1"/>
    </xf>
    <xf numFmtId="38" fontId="7" fillId="0" borderId="24" xfId="16" applyFont="1" applyBorder="1" applyAlignment="1">
      <alignment horizontal="right" vertical="center"/>
    </xf>
    <xf numFmtId="38" fontId="7" fillId="0" borderId="25" xfId="16" applyFont="1" applyBorder="1" applyAlignment="1">
      <alignment horizontal="right" vertical="center"/>
    </xf>
    <xf numFmtId="38" fontId="7" fillId="0" borderId="26" xfId="16" applyFont="1" applyBorder="1" applyAlignment="1">
      <alignment horizontal="right" vertical="center"/>
    </xf>
    <xf numFmtId="38" fontId="7" fillId="0" borderId="27" xfId="16" applyFont="1" applyBorder="1" applyAlignment="1">
      <alignment horizontal="right" vertical="center"/>
    </xf>
    <xf numFmtId="38" fontId="7" fillId="0" borderId="28" xfId="16" applyFont="1" applyBorder="1" applyAlignment="1">
      <alignment horizontal="right" vertical="center"/>
    </xf>
    <xf numFmtId="38" fontId="7" fillId="0" borderId="29" xfId="16" applyFont="1" applyBorder="1" applyAlignment="1">
      <alignment horizontal="right" vertical="center"/>
    </xf>
    <xf numFmtId="38" fontId="7" fillId="0" borderId="30" xfId="16" applyFont="1" applyBorder="1" applyAlignment="1">
      <alignment horizontal="right" vertical="center"/>
    </xf>
    <xf numFmtId="38" fontId="7" fillId="0" borderId="31" xfId="16" applyFont="1" applyBorder="1" applyAlignment="1">
      <alignment horizontal="right" vertical="center"/>
    </xf>
    <xf numFmtId="0" fontId="21" fillId="0" borderId="0" xfId="0" applyFont="1" applyBorder="1" applyAlignment="1">
      <alignment vertical="center"/>
    </xf>
    <xf numFmtId="0" fontId="7" fillId="0" borderId="0" xfId="0" applyFont="1" applyBorder="1" applyAlignment="1">
      <alignment horizontal="distributed" vertical="center" wrapText="1" shrinkToFit="1"/>
    </xf>
    <xf numFmtId="0" fontId="5" fillId="0" borderId="0" xfId="0" applyFont="1" applyAlignment="1">
      <alignment vertical="top"/>
    </xf>
    <xf numFmtId="38" fontId="7" fillId="0" borderId="0" xfId="16" applyFont="1" applyBorder="1" applyAlignment="1">
      <alignment vertical="center"/>
    </xf>
    <xf numFmtId="176" fontId="7" fillId="0" borderId="0" xfId="16" applyNumberFormat="1" applyFont="1" applyBorder="1" applyAlignment="1">
      <alignment vertical="center"/>
    </xf>
    <xf numFmtId="49" fontId="17" fillId="0" borderId="3" xfId="0" applyNumberFormat="1" applyFont="1" applyBorder="1" applyAlignment="1">
      <alignment horizontal="distributed" vertical="center"/>
    </xf>
    <xf numFmtId="49" fontId="17" fillId="0" borderId="6" xfId="0" applyNumberFormat="1" applyFont="1" applyBorder="1" applyAlignment="1">
      <alignment horizontal="distributed" vertical="center"/>
    </xf>
    <xf numFmtId="49" fontId="19" fillId="0" borderId="6" xfId="0" applyNumberFormat="1" applyFont="1" applyBorder="1" applyAlignment="1">
      <alignment horizontal="distributed" vertical="center"/>
    </xf>
    <xf numFmtId="49" fontId="19" fillId="0" borderId="8" xfId="0" applyNumberFormat="1" applyFont="1" applyBorder="1" applyAlignment="1">
      <alignment horizontal="distributed" vertical="center"/>
    </xf>
    <xf numFmtId="0" fontId="5" fillId="0" borderId="2" xfId="0" applyFont="1" applyBorder="1" applyAlignment="1" applyProtection="1">
      <alignment horizontal="left"/>
      <protection/>
    </xf>
    <xf numFmtId="0" fontId="1" fillId="0" borderId="32" xfId="0" applyFont="1" applyBorder="1" applyAlignment="1">
      <alignment horizontal="distributed" vertical="center"/>
    </xf>
    <xf numFmtId="0" fontId="0" fillId="0" borderId="0" xfId="0" applyFont="1" applyAlignment="1">
      <alignment/>
    </xf>
    <xf numFmtId="0" fontId="23" fillId="0" borderId="0" xfId="0" applyFont="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38" fontId="1" fillId="0" borderId="36" xfId="16" applyFont="1" applyBorder="1" applyAlignment="1">
      <alignment vertical="center"/>
    </xf>
    <xf numFmtId="38" fontId="1" fillId="0" borderId="37" xfId="16" applyFont="1" applyBorder="1" applyAlignment="1">
      <alignment vertical="center"/>
    </xf>
    <xf numFmtId="178" fontId="1" fillId="0" borderId="37" xfId="0" applyNumberFormat="1" applyFont="1" applyBorder="1" applyAlignment="1">
      <alignment horizontal="right" vertical="center"/>
    </xf>
    <xf numFmtId="0" fontId="1" fillId="0" borderId="37" xfId="0" applyNumberFormat="1" applyFont="1" applyBorder="1" applyAlignment="1">
      <alignment horizontal="right" vertical="center"/>
    </xf>
    <xf numFmtId="0" fontId="1" fillId="0" borderId="38" xfId="0" applyNumberFormat="1" applyFont="1" applyBorder="1" applyAlignment="1">
      <alignment horizontal="right" vertical="center"/>
    </xf>
    <xf numFmtId="38" fontId="1" fillId="0" borderId="36" xfId="16" applyFont="1" applyBorder="1" applyAlignment="1">
      <alignment horizontal="right" vertical="center" shrinkToFit="1"/>
    </xf>
    <xf numFmtId="38" fontId="1" fillId="0" borderId="37" xfId="16" applyFont="1" applyBorder="1" applyAlignment="1">
      <alignment horizontal="right" vertical="center" shrinkToFit="1"/>
    </xf>
    <xf numFmtId="178" fontId="1" fillId="0" borderId="38" xfId="0" applyNumberFormat="1" applyFont="1" applyBorder="1" applyAlignment="1">
      <alignment horizontal="right" vertical="center"/>
    </xf>
    <xf numFmtId="38" fontId="1" fillId="0" borderId="39" xfId="16" applyFont="1" applyBorder="1" applyAlignment="1">
      <alignment vertical="center"/>
    </xf>
    <xf numFmtId="38" fontId="1" fillId="0" borderId="40" xfId="16" applyFont="1" applyBorder="1" applyAlignment="1">
      <alignment vertical="center"/>
    </xf>
    <xf numFmtId="178" fontId="1" fillId="0" borderId="40" xfId="0" applyNumberFormat="1" applyFont="1" applyBorder="1" applyAlignment="1">
      <alignment horizontal="right" vertical="center"/>
    </xf>
    <xf numFmtId="0" fontId="1" fillId="0" borderId="40" xfId="0" applyNumberFormat="1" applyFont="1" applyBorder="1" applyAlignment="1">
      <alignment horizontal="center" vertical="center"/>
    </xf>
    <xf numFmtId="0" fontId="1" fillId="0" borderId="41" xfId="0" applyFont="1" applyBorder="1" applyAlignment="1">
      <alignment horizontal="right" vertical="center"/>
    </xf>
    <xf numFmtId="38" fontId="1" fillId="0" borderId="39" xfId="16" applyFont="1" applyBorder="1" applyAlignment="1">
      <alignment horizontal="right" vertical="center"/>
    </xf>
    <xf numFmtId="38" fontId="1" fillId="0" borderId="40" xfId="16" applyFont="1" applyBorder="1" applyAlignment="1">
      <alignment horizontal="right" vertical="center"/>
    </xf>
    <xf numFmtId="178" fontId="1" fillId="0" borderId="41" xfId="0" applyNumberFormat="1" applyFont="1" applyBorder="1" applyAlignment="1">
      <alignment horizontal="right" vertical="center"/>
    </xf>
    <xf numFmtId="0" fontId="1" fillId="0" borderId="40" xfId="0" applyNumberFormat="1" applyFont="1" applyBorder="1" applyAlignment="1">
      <alignment horizontal="right" vertical="center"/>
    </xf>
    <xf numFmtId="0" fontId="1" fillId="0" borderId="41" xfId="0" applyNumberFormat="1" applyFont="1" applyBorder="1" applyAlignment="1">
      <alignment horizontal="right" vertical="center"/>
    </xf>
    <xf numFmtId="38" fontId="1" fillId="0" borderId="42" xfId="16" applyFont="1" applyBorder="1" applyAlignment="1">
      <alignment horizontal="right" vertical="center"/>
    </xf>
    <xf numFmtId="38" fontId="1" fillId="0" borderId="43" xfId="16" applyFont="1" applyBorder="1" applyAlignment="1">
      <alignment horizontal="right" vertical="center"/>
    </xf>
    <xf numFmtId="2" fontId="1" fillId="0" borderId="43" xfId="0" applyNumberFormat="1" applyFont="1" applyBorder="1" applyAlignment="1">
      <alignment horizontal="right" vertical="center"/>
    </xf>
    <xf numFmtId="0" fontId="1" fillId="0" borderId="43" xfId="0" applyNumberFormat="1" applyFont="1" applyBorder="1" applyAlignment="1">
      <alignment horizontal="right" vertical="center"/>
    </xf>
    <xf numFmtId="0" fontId="1" fillId="0" borderId="44" xfId="0" applyFont="1" applyBorder="1" applyAlignment="1">
      <alignment horizontal="right" vertical="center"/>
    </xf>
    <xf numFmtId="2" fontId="1" fillId="0" borderId="44" xfId="0" applyNumberFormat="1" applyFont="1" applyBorder="1" applyAlignment="1">
      <alignment horizontal="right" vertical="center"/>
    </xf>
    <xf numFmtId="38" fontId="1" fillId="0" borderId="45" xfId="16" applyFont="1" applyBorder="1" applyAlignment="1">
      <alignment horizontal="right" vertical="center"/>
    </xf>
    <xf numFmtId="38" fontId="1" fillId="0" borderId="46" xfId="16" applyFont="1" applyBorder="1" applyAlignment="1">
      <alignment horizontal="right" vertical="center"/>
    </xf>
    <xf numFmtId="2" fontId="1" fillId="0" borderId="47" xfId="0" applyNumberFormat="1" applyFont="1" applyBorder="1" applyAlignment="1">
      <alignment horizontal="right" vertical="center"/>
    </xf>
    <xf numFmtId="0" fontId="1" fillId="0" borderId="47" xfId="0" applyNumberFormat="1" applyFont="1" applyBorder="1" applyAlignment="1">
      <alignment horizontal="right" vertical="center"/>
    </xf>
    <xf numFmtId="0" fontId="1" fillId="0" borderId="48" xfId="0" applyFont="1" applyBorder="1" applyAlignment="1">
      <alignment horizontal="right" vertical="center"/>
    </xf>
    <xf numFmtId="49" fontId="1" fillId="0" borderId="45" xfId="0" applyNumberFormat="1" applyFont="1" applyBorder="1" applyAlignment="1">
      <alignment horizontal="right" vertical="center"/>
    </xf>
    <xf numFmtId="0" fontId="1" fillId="0" borderId="46" xfId="0" applyNumberFormat="1" applyFont="1" applyBorder="1" applyAlignment="1">
      <alignment horizontal="right" vertical="center"/>
    </xf>
    <xf numFmtId="0" fontId="1" fillId="0" borderId="33" xfId="0" applyFont="1" applyBorder="1" applyAlignment="1">
      <alignment horizontal="center" vertical="center" shrinkToFit="1"/>
    </xf>
    <xf numFmtId="0" fontId="1" fillId="0" borderId="35" xfId="0" applyFont="1" applyBorder="1" applyAlignment="1">
      <alignment horizontal="center" vertical="center" shrinkToFit="1"/>
    </xf>
    <xf numFmtId="38" fontId="7" fillId="0" borderId="36" xfId="16" applyFont="1" applyBorder="1" applyAlignment="1">
      <alignment horizontal="right" vertical="center" shrinkToFit="1"/>
    </xf>
    <xf numFmtId="176" fontId="7" fillId="0" borderId="38" xfId="16" applyNumberFormat="1" applyFont="1" applyBorder="1" applyAlignment="1">
      <alignment horizontal="right" vertical="center" shrinkToFit="1"/>
    </xf>
    <xf numFmtId="40" fontId="7" fillId="0" borderId="38" xfId="16" applyNumberFormat="1" applyFont="1" applyBorder="1" applyAlignment="1">
      <alignment horizontal="right" vertical="center" shrinkToFit="1"/>
    </xf>
    <xf numFmtId="38" fontId="7" fillId="0" borderId="39" xfId="16" applyFont="1" applyBorder="1" applyAlignment="1">
      <alignment horizontal="right" vertical="center" shrinkToFit="1"/>
    </xf>
    <xf numFmtId="176" fontId="7" fillId="0" borderId="41" xfId="16" applyNumberFormat="1" applyFont="1" applyBorder="1" applyAlignment="1">
      <alignment horizontal="right" vertical="center" shrinkToFit="1"/>
    </xf>
    <xf numFmtId="40" fontId="7" fillId="0" borderId="41" xfId="16" applyNumberFormat="1" applyFont="1" applyBorder="1" applyAlignment="1">
      <alignment horizontal="right" vertical="center" shrinkToFit="1"/>
    </xf>
    <xf numFmtId="38" fontId="7" fillId="0" borderId="42" xfId="16" applyFont="1" applyBorder="1" applyAlignment="1">
      <alignment horizontal="right" vertical="center" shrinkToFit="1"/>
    </xf>
    <xf numFmtId="176" fontId="7" fillId="0" borderId="44" xfId="16" applyNumberFormat="1" applyFont="1" applyBorder="1" applyAlignment="1">
      <alignment horizontal="right" vertical="center" shrinkToFit="1"/>
    </xf>
    <xf numFmtId="40" fontId="7" fillId="0" borderId="44" xfId="16" applyNumberFormat="1" applyFont="1" applyBorder="1" applyAlignment="1">
      <alignment horizontal="right" vertical="center" shrinkToFit="1"/>
    </xf>
    <xf numFmtId="0" fontId="1" fillId="0" borderId="34" xfId="0" applyFont="1" applyBorder="1" applyAlignment="1">
      <alignment horizontal="center" vertical="center" shrinkToFit="1"/>
    </xf>
    <xf numFmtId="38" fontId="7" fillId="0" borderId="49" xfId="16" applyFont="1" applyBorder="1" applyAlignment="1">
      <alignment horizontal="right" vertical="center"/>
    </xf>
    <xf numFmtId="38" fontId="7" fillId="0" borderId="50" xfId="16" applyFont="1" applyBorder="1" applyAlignment="1">
      <alignment horizontal="right" vertical="center"/>
    </xf>
    <xf numFmtId="38" fontId="7" fillId="0" borderId="32" xfId="16" applyFont="1" applyBorder="1" applyAlignment="1">
      <alignment horizontal="right" vertical="center"/>
    </xf>
    <xf numFmtId="177" fontId="7" fillId="0" borderId="49" xfId="16" applyNumberFormat="1" applyFont="1" applyBorder="1" applyAlignment="1">
      <alignment horizontal="right" vertical="center"/>
    </xf>
    <xf numFmtId="177" fontId="7" fillId="0" borderId="32" xfId="16" applyNumberFormat="1" applyFont="1" applyBorder="1" applyAlignment="1">
      <alignment horizontal="right" vertical="center"/>
    </xf>
    <xf numFmtId="176" fontId="7" fillId="0" borderId="49" xfId="16" applyNumberFormat="1" applyFont="1" applyBorder="1" applyAlignment="1">
      <alignment horizontal="right" vertical="center"/>
    </xf>
    <xf numFmtId="176" fontId="7" fillId="0" borderId="32" xfId="16" applyNumberFormat="1" applyFont="1" applyBorder="1" applyAlignment="1">
      <alignment horizontal="right" vertical="center"/>
    </xf>
    <xf numFmtId="38" fontId="7" fillId="0" borderId="51" xfId="16" applyFont="1" applyBorder="1" applyAlignment="1">
      <alignment horizontal="right" vertical="center"/>
    </xf>
    <xf numFmtId="38" fontId="7" fillId="0" borderId="52" xfId="16" applyFont="1" applyBorder="1" applyAlignment="1">
      <alignment horizontal="right" vertical="center"/>
    </xf>
    <xf numFmtId="38" fontId="7" fillId="0" borderId="53" xfId="16" applyFont="1" applyBorder="1" applyAlignment="1">
      <alignment horizontal="right" vertical="center"/>
    </xf>
    <xf numFmtId="177" fontId="7" fillId="0" borderId="51" xfId="16" applyNumberFormat="1" applyFont="1" applyBorder="1" applyAlignment="1">
      <alignment horizontal="right" vertical="center"/>
    </xf>
    <xf numFmtId="177" fontId="7" fillId="0" borderId="53" xfId="16" applyNumberFormat="1" applyFont="1" applyBorder="1" applyAlignment="1">
      <alignment horizontal="right" vertical="center"/>
    </xf>
    <xf numFmtId="176" fontId="7" fillId="0" borderId="51" xfId="16" applyNumberFormat="1" applyFont="1" applyBorder="1" applyAlignment="1">
      <alignment horizontal="right" vertical="center"/>
    </xf>
    <xf numFmtId="176" fontId="7" fillId="0" borderId="53" xfId="16" applyNumberFormat="1" applyFont="1" applyBorder="1" applyAlignment="1">
      <alignment horizontal="right" vertical="center"/>
    </xf>
    <xf numFmtId="38" fontId="7" fillId="0" borderId="33" xfId="16" applyFont="1" applyBorder="1" applyAlignment="1">
      <alignment horizontal="right" vertical="center"/>
    </xf>
    <xf numFmtId="38" fontId="7" fillId="0" borderId="34" xfId="16" applyFont="1" applyBorder="1" applyAlignment="1">
      <alignment horizontal="right" vertical="center"/>
    </xf>
    <xf numFmtId="38" fontId="7" fillId="0" borderId="35" xfId="16" applyFont="1" applyBorder="1" applyAlignment="1">
      <alignment horizontal="right" vertical="center"/>
    </xf>
    <xf numFmtId="177" fontId="7" fillId="0" borderId="33" xfId="16" applyNumberFormat="1" applyFont="1" applyBorder="1" applyAlignment="1">
      <alignment horizontal="right" vertical="center"/>
    </xf>
    <xf numFmtId="177" fontId="7" fillId="0" borderId="35" xfId="16" applyNumberFormat="1" applyFont="1" applyBorder="1" applyAlignment="1">
      <alignment horizontal="right" vertical="center"/>
    </xf>
    <xf numFmtId="176" fontId="7" fillId="0" borderId="33" xfId="16" applyNumberFormat="1" applyFont="1" applyBorder="1" applyAlignment="1">
      <alignment horizontal="right" vertical="center"/>
    </xf>
    <xf numFmtId="176" fontId="7" fillId="0" borderId="35" xfId="16" applyNumberFormat="1" applyFont="1" applyBorder="1" applyAlignment="1">
      <alignment horizontal="right" vertical="center"/>
    </xf>
    <xf numFmtId="0" fontId="1" fillId="0" borderId="54"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56" xfId="0" applyFont="1" applyBorder="1" applyAlignment="1">
      <alignment horizontal="center" vertical="center"/>
    </xf>
    <xf numFmtId="2" fontId="1" fillId="0" borderId="49" xfId="0" applyNumberFormat="1" applyFont="1" applyBorder="1" applyAlignment="1">
      <alignment horizontal="center" vertical="center"/>
    </xf>
    <xf numFmtId="2" fontId="1" fillId="0" borderId="50" xfId="0" applyNumberFormat="1" applyFont="1" applyBorder="1" applyAlignment="1">
      <alignment horizontal="center" vertical="center"/>
    </xf>
    <xf numFmtId="2" fontId="1" fillId="0" borderId="32" xfId="0" applyNumberFormat="1" applyFont="1" applyBorder="1" applyAlignment="1">
      <alignment horizontal="center" vertical="center"/>
    </xf>
    <xf numFmtId="0" fontId="1" fillId="0" borderId="11" xfId="0" applyFont="1" applyBorder="1" applyAlignment="1">
      <alignment horizontal="center" vertical="center"/>
    </xf>
    <xf numFmtId="2" fontId="1" fillId="0" borderId="33"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35" xfId="0" applyNumberFormat="1" applyFont="1" applyBorder="1" applyAlignment="1">
      <alignment horizontal="center" vertical="center"/>
    </xf>
    <xf numFmtId="0" fontId="1" fillId="0" borderId="57" xfId="0" applyFont="1" applyBorder="1" applyAlignment="1">
      <alignment horizontal="center" vertical="center"/>
    </xf>
    <xf numFmtId="0" fontId="1" fillId="0" borderId="33" xfId="0" applyFont="1" applyBorder="1" applyAlignment="1">
      <alignment horizontal="distributed" vertical="center"/>
    </xf>
    <xf numFmtId="0" fontId="1" fillId="0" borderId="35" xfId="0" applyFont="1" applyBorder="1" applyAlignment="1">
      <alignment horizontal="distributed" vertical="center"/>
    </xf>
    <xf numFmtId="38" fontId="7" fillId="0" borderId="36" xfId="16" applyFont="1" applyBorder="1" applyAlignment="1">
      <alignment horizontal="right" vertical="center"/>
    </xf>
    <xf numFmtId="176" fontId="7" fillId="0" borderId="38" xfId="16" applyNumberFormat="1" applyFont="1" applyBorder="1" applyAlignment="1">
      <alignment horizontal="right" vertical="center"/>
    </xf>
    <xf numFmtId="38" fontId="7" fillId="0" borderId="39" xfId="16" applyFont="1" applyBorder="1" applyAlignment="1">
      <alignment horizontal="right" vertical="center"/>
    </xf>
    <xf numFmtId="176" fontId="7" fillId="0" borderId="41" xfId="16" applyNumberFormat="1" applyFont="1" applyBorder="1" applyAlignment="1">
      <alignment horizontal="right" vertical="center"/>
    </xf>
    <xf numFmtId="38" fontId="7" fillId="0" borderId="39" xfId="16" applyFont="1" applyBorder="1" applyAlignment="1">
      <alignment vertical="center"/>
    </xf>
    <xf numFmtId="176" fontId="7" fillId="0" borderId="41" xfId="16" applyNumberFormat="1" applyFont="1" applyBorder="1" applyAlignment="1">
      <alignment vertical="center"/>
    </xf>
    <xf numFmtId="38" fontId="7" fillId="0" borderId="42" xfId="16" applyFont="1" applyBorder="1" applyAlignment="1">
      <alignment vertical="center"/>
    </xf>
    <xf numFmtId="176" fontId="7" fillId="0" borderId="44" xfId="16" applyNumberFormat="1" applyFont="1" applyBorder="1" applyAlignment="1">
      <alignment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1" fillId="0" borderId="35" xfId="0" applyFont="1" applyBorder="1" applyAlignment="1">
      <alignment horizontal="distributed" vertical="center"/>
    </xf>
    <xf numFmtId="38" fontId="7" fillId="0" borderId="36" xfId="16" applyFont="1" applyBorder="1" applyAlignment="1">
      <alignment vertical="center"/>
    </xf>
    <xf numFmtId="38" fontId="7" fillId="0" borderId="37" xfId="16" applyFont="1" applyBorder="1" applyAlignment="1">
      <alignment vertical="center"/>
    </xf>
    <xf numFmtId="177" fontId="7" fillId="0" borderId="38" xfId="16" applyNumberFormat="1" applyFont="1" applyBorder="1" applyAlignment="1">
      <alignment vertical="center"/>
    </xf>
    <xf numFmtId="176" fontId="7" fillId="0" borderId="36" xfId="16" applyNumberFormat="1" applyFont="1" applyBorder="1" applyAlignment="1">
      <alignment vertical="center"/>
    </xf>
    <xf numFmtId="176" fontId="7" fillId="0" borderId="37" xfId="16" applyNumberFormat="1" applyFont="1" applyBorder="1" applyAlignment="1">
      <alignment vertical="center"/>
    </xf>
    <xf numFmtId="179" fontId="7" fillId="0" borderId="38" xfId="16" applyNumberFormat="1" applyFont="1" applyBorder="1" applyAlignment="1">
      <alignment vertical="center"/>
    </xf>
    <xf numFmtId="38" fontId="7" fillId="0" borderId="40" xfId="16" applyFont="1" applyBorder="1" applyAlignment="1">
      <alignment vertical="center"/>
    </xf>
    <xf numFmtId="177" fontId="7" fillId="0" borderId="41" xfId="16" applyNumberFormat="1" applyFont="1" applyBorder="1" applyAlignment="1">
      <alignment vertical="center"/>
    </xf>
    <xf numFmtId="176" fontId="7" fillId="0" borderId="39" xfId="16" applyNumberFormat="1" applyFont="1" applyBorder="1" applyAlignment="1">
      <alignment vertical="center"/>
    </xf>
    <xf numFmtId="176" fontId="7" fillId="0" borderId="40" xfId="16" applyNumberFormat="1" applyFont="1" applyBorder="1" applyAlignment="1">
      <alignment vertical="center"/>
    </xf>
    <xf numFmtId="179" fontId="7" fillId="0" borderId="41" xfId="16" applyNumberFormat="1" applyFont="1" applyBorder="1" applyAlignment="1">
      <alignment vertical="center"/>
    </xf>
    <xf numFmtId="38" fontId="7" fillId="0" borderId="43" xfId="16" applyFont="1" applyBorder="1" applyAlignment="1">
      <alignment vertical="center"/>
    </xf>
    <xf numFmtId="177" fontId="7" fillId="0" borderId="44" xfId="16" applyNumberFormat="1" applyFont="1" applyBorder="1" applyAlignment="1">
      <alignment vertical="center"/>
    </xf>
    <xf numFmtId="176" fontId="7" fillId="0" borderId="42" xfId="16" applyNumberFormat="1" applyFont="1" applyBorder="1" applyAlignment="1">
      <alignment vertical="center"/>
    </xf>
    <xf numFmtId="176" fontId="7" fillId="0" borderId="43" xfId="16" applyNumberFormat="1" applyFont="1" applyBorder="1" applyAlignment="1">
      <alignment vertical="center"/>
    </xf>
    <xf numFmtId="179" fontId="7" fillId="0" borderId="44" xfId="16" applyNumberFormat="1" applyFont="1" applyBorder="1" applyAlignment="1">
      <alignment vertical="center"/>
    </xf>
    <xf numFmtId="0" fontId="1" fillId="0" borderId="58" xfId="0" applyFont="1" applyBorder="1" applyAlignment="1">
      <alignment horizontal="center" shrinkToFit="1"/>
    </xf>
    <xf numFmtId="0" fontId="1" fillId="0" borderId="59" xfId="0" applyFont="1" applyBorder="1" applyAlignment="1">
      <alignment horizontal="center" shrinkToFit="1"/>
    </xf>
    <xf numFmtId="0" fontId="1" fillId="0" borderId="60" xfId="0" applyFont="1" applyBorder="1" applyAlignment="1">
      <alignment horizontal="center" vertical="top" shrinkToFit="1"/>
    </xf>
    <xf numFmtId="0" fontId="1" fillId="0" borderId="43" xfId="0" applyFont="1" applyBorder="1" applyAlignment="1">
      <alignment horizontal="center" vertical="top" shrinkToFit="1"/>
    </xf>
    <xf numFmtId="38" fontId="1" fillId="0" borderId="61" xfId="16" applyFont="1" applyBorder="1" applyAlignment="1">
      <alignment vertical="center"/>
    </xf>
    <xf numFmtId="176" fontId="1" fillId="0" borderId="62" xfId="16" applyNumberFormat="1" applyFont="1" applyBorder="1" applyAlignment="1">
      <alignment vertical="center" shrinkToFit="1"/>
    </xf>
    <xf numFmtId="178" fontId="1" fillId="0" borderId="37" xfId="0" applyNumberFormat="1" applyFont="1" applyBorder="1" applyAlignment="1">
      <alignment vertical="center"/>
    </xf>
    <xf numFmtId="49" fontId="17" fillId="0" borderId="62" xfId="0" applyNumberFormat="1" applyFont="1" applyBorder="1" applyAlignment="1">
      <alignment horizontal="distributed" vertical="center"/>
    </xf>
    <xf numFmtId="176" fontId="1" fillId="0" borderId="37" xfId="16" applyNumberFormat="1" applyFont="1" applyBorder="1" applyAlignment="1">
      <alignment vertical="center" shrinkToFit="1"/>
    </xf>
    <xf numFmtId="178" fontId="1" fillId="0" borderId="63" xfId="0" applyNumberFormat="1" applyFont="1" applyBorder="1" applyAlignment="1">
      <alignment vertical="center"/>
    </xf>
    <xf numFmtId="176" fontId="1" fillId="0" borderId="64" xfId="16" applyNumberFormat="1" applyFont="1" applyBorder="1" applyAlignment="1">
      <alignment vertical="center" shrinkToFit="1"/>
    </xf>
    <xf numFmtId="38" fontId="1" fillId="0" borderId="65" xfId="16" applyFont="1" applyBorder="1" applyAlignment="1">
      <alignment horizontal="right" vertical="center"/>
    </xf>
    <xf numFmtId="38" fontId="1" fillId="0" borderId="65" xfId="16" applyFont="1" applyBorder="1" applyAlignment="1">
      <alignment vertical="center"/>
    </xf>
    <xf numFmtId="178" fontId="1" fillId="0" borderId="40" xfId="0" applyNumberFormat="1" applyFont="1" applyBorder="1" applyAlignment="1">
      <alignment vertical="center"/>
    </xf>
    <xf numFmtId="49" fontId="17" fillId="0" borderId="64" xfId="0" applyNumberFormat="1" applyFont="1" applyBorder="1" applyAlignment="1">
      <alignment horizontal="distributed" vertical="center"/>
    </xf>
    <xf numFmtId="176" fontId="1" fillId="0" borderId="40" xfId="16" applyNumberFormat="1" applyFont="1" applyBorder="1" applyAlignment="1">
      <alignment vertical="center" shrinkToFit="1"/>
    </xf>
    <xf numFmtId="178" fontId="1" fillId="0" borderId="66" xfId="0" applyNumberFormat="1" applyFont="1" applyBorder="1" applyAlignment="1">
      <alignment vertical="center"/>
    </xf>
    <xf numFmtId="49" fontId="19" fillId="0" borderId="64" xfId="0" applyNumberFormat="1" applyFont="1" applyBorder="1" applyAlignment="1">
      <alignment horizontal="distributed" vertical="center"/>
    </xf>
    <xf numFmtId="38" fontId="1" fillId="0" borderId="67" xfId="16" applyFont="1" applyBorder="1" applyAlignment="1">
      <alignment vertical="center"/>
    </xf>
    <xf numFmtId="176" fontId="1" fillId="0" borderId="60" xfId="16" applyNumberFormat="1" applyFont="1" applyBorder="1" applyAlignment="1">
      <alignment vertical="center" shrinkToFit="1"/>
    </xf>
    <xf numFmtId="178" fontId="1" fillId="0" borderId="43" xfId="0" applyNumberFormat="1" applyFont="1" applyBorder="1" applyAlignment="1">
      <alignment vertical="center"/>
    </xf>
    <xf numFmtId="49" fontId="17" fillId="0" borderId="60" xfId="0" applyNumberFormat="1" applyFont="1" applyBorder="1" applyAlignment="1">
      <alignment horizontal="distributed" vertical="center"/>
    </xf>
    <xf numFmtId="176" fontId="1" fillId="0" borderId="43" xfId="16" applyNumberFormat="1" applyFont="1" applyBorder="1" applyAlignment="1">
      <alignment vertical="center" shrinkToFit="1"/>
    </xf>
    <xf numFmtId="178" fontId="1" fillId="0" borderId="68" xfId="0" applyNumberFormat="1" applyFont="1" applyBorder="1" applyAlignment="1">
      <alignment vertical="center"/>
    </xf>
    <xf numFmtId="38" fontId="1" fillId="0" borderId="2" xfId="16" applyFont="1" applyBorder="1" applyAlignment="1">
      <alignment horizontal="right" vertical="center"/>
    </xf>
    <xf numFmtId="49" fontId="19" fillId="0" borderId="60" xfId="0" applyNumberFormat="1" applyFont="1" applyBorder="1" applyAlignment="1">
      <alignment horizontal="distributed" vertical="center"/>
    </xf>
    <xf numFmtId="38" fontId="1" fillId="0" borderId="67" xfId="16" applyFont="1" applyBorder="1" applyAlignment="1">
      <alignment horizontal="right" vertical="center"/>
    </xf>
    <xf numFmtId="0" fontId="1" fillId="0" borderId="32" xfId="0" applyFont="1" applyBorder="1" applyAlignment="1">
      <alignment horizontal="center" vertical="center" shrinkToFit="1"/>
    </xf>
    <xf numFmtId="0" fontId="1" fillId="0" borderId="53" xfId="0" applyFont="1" applyBorder="1" applyAlignment="1">
      <alignment horizontal="center" vertical="center" shrinkToFit="1"/>
    </xf>
    <xf numFmtId="0" fontId="7" fillId="0" borderId="33" xfId="0" applyFont="1" applyBorder="1" applyAlignment="1">
      <alignment horizontal="center" vertical="center"/>
    </xf>
    <xf numFmtId="0" fontId="7" fillId="0" borderId="35" xfId="0" applyFont="1" applyBorder="1" applyAlignment="1">
      <alignment horizontal="center" vertical="center"/>
    </xf>
    <xf numFmtId="176" fontId="7" fillId="0" borderId="38" xfId="16" applyNumberFormat="1" applyFont="1" applyBorder="1" applyAlignment="1">
      <alignment vertical="center"/>
    </xf>
    <xf numFmtId="40" fontId="7" fillId="0" borderId="38" xfId="16" applyNumberFormat="1" applyFont="1" applyBorder="1" applyAlignment="1">
      <alignment vertical="center"/>
    </xf>
    <xf numFmtId="40" fontId="7" fillId="0" borderId="41" xfId="16" applyNumberFormat="1" applyFont="1" applyBorder="1" applyAlignment="1">
      <alignment vertical="center"/>
    </xf>
    <xf numFmtId="40" fontId="7" fillId="0" borderId="44" xfId="16" applyNumberFormat="1" applyFont="1" applyBorder="1" applyAlignment="1">
      <alignment vertical="center"/>
    </xf>
    <xf numFmtId="0" fontId="7" fillId="0" borderId="2" xfId="0" applyFont="1" applyBorder="1" applyAlignment="1">
      <alignment horizontal="center" vertical="center"/>
    </xf>
    <xf numFmtId="0" fontId="7" fillId="0" borderId="47" xfId="0" applyFont="1" applyBorder="1" applyAlignment="1">
      <alignment horizontal="center" vertical="center"/>
    </xf>
    <xf numFmtId="0" fontId="7" fillId="0" borderId="9" xfId="0" applyFont="1" applyBorder="1" applyAlignment="1">
      <alignment horizontal="center" vertical="center"/>
    </xf>
    <xf numFmtId="178" fontId="7" fillId="0" borderId="40" xfId="0" applyNumberFormat="1" applyFont="1" applyBorder="1" applyAlignment="1">
      <alignment vertical="center"/>
    </xf>
    <xf numFmtId="178" fontId="7" fillId="0" borderId="6" xfId="0" applyNumberFormat="1" applyFont="1" applyBorder="1" applyAlignment="1">
      <alignment vertical="center"/>
    </xf>
    <xf numFmtId="178" fontId="7" fillId="0" borderId="7" xfId="0" applyNumberFormat="1" applyFont="1" applyBorder="1" applyAlignment="1">
      <alignment vertical="center"/>
    </xf>
    <xf numFmtId="178" fontId="7" fillId="0" borderId="2" xfId="0" applyNumberFormat="1" applyFont="1" applyBorder="1" applyAlignment="1">
      <alignment vertical="center"/>
    </xf>
    <xf numFmtId="178" fontId="7" fillId="0" borderId="43" xfId="0" applyNumberFormat="1" applyFont="1" applyBorder="1" applyAlignment="1">
      <alignment vertical="center"/>
    </xf>
    <xf numFmtId="178" fontId="7" fillId="0" borderId="8" xfId="0" applyNumberFormat="1" applyFont="1" applyBorder="1" applyAlignment="1">
      <alignment vertical="center"/>
    </xf>
    <xf numFmtId="178" fontId="7" fillId="0" borderId="9" xfId="0" applyNumberFormat="1" applyFont="1" applyBorder="1" applyAlignment="1">
      <alignment vertical="center"/>
    </xf>
    <xf numFmtId="0" fontId="1" fillId="0" borderId="0" xfId="0" applyNumberFormat="1" applyFont="1" applyBorder="1" applyAlignment="1">
      <alignment horizontal="right" vertical="center"/>
    </xf>
    <xf numFmtId="0" fontId="1" fillId="0" borderId="7" xfId="0" applyNumberFormat="1" applyFont="1" applyBorder="1" applyAlignment="1">
      <alignment horizontal="right" vertical="center"/>
    </xf>
    <xf numFmtId="0" fontId="1" fillId="0" borderId="6" xfId="0" applyNumberFormat="1" applyFont="1" applyBorder="1" applyAlignment="1">
      <alignment horizontal="right" vertical="center"/>
    </xf>
    <xf numFmtId="0" fontId="1" fillId="0" borderId="8" xfId="0" applyNumberFormat="1" applyFont="1" applyBorder="1" applyAlignment="1">
      <alignment horizontal="distributed" vertical="center"/>
    </xf>
    <xf numFmtId="0" fontId="1" fillId="0" borderId="2" xfId="0" applyNumberFormat="1" applyFont="1" applyBorder="1" applyAlignment="1">
      <alignment horizontal="right" vertical="center"/>
    </xf>
    <xf numFmtId="0" fontId="1" fillId="0" borderId="9" xfId="0" applyFont="1" applyBorder="1" applyAlignment="1">
      <alignment horizontal="right" vertical="center"/>
    </xf>
    <xf numFmtId="0" fontId="1" fillId="0" borderId="19" xfId="0" applyNumberFormat="1" applyFont="1" applyBorder="1" applyAlignment="1">
      <alignment horizontal="center" vertical="center"/>
    </xf>
    <xf numFmtId="0" fontId="1" fillId="0" borderId="4" xfId="0" applyFont="1" applyBorder="1" applyAlignment="1">
      <alignment horizontal="left" vertical="center" shrinkToFit="1"/>
    </xf>
    <xf numFmtId="0" fontId="5" fillId="0" borderId="0" xfId="0" applyFont="1" applyAlignment="1">
      <alignment vertical="center"/>
    </xf>
    <xf numFmtId="0" fontId="1" fillId="0" borderId="7" xfId="0" applyFont="1" applyBorder="1" applyAlignment="1">
      <alignment horizontal="right" vertical="center"/>
    </xf>
    <xf numFmtId="0" fontId="1" fillId="0" borderId="6" xfId="0" applyNumberFormat="1" applyFont="1" applyBorder="1" applyAlignment="1">
      <alignment horizontal="distributed" vertical="center"/>
    </xf>
    <xf numFmtId="0" fontId="1" fillId="0" borderId="4" xfId="0" applyNumberFormat="1" applyFont="1" applyBorder="1" applyAlignment="1">
      <alignment horizontal="right" vertical="center"/>
    </xf>
    <xf numFmtId="0" fontId="1" fillId="0" borderId="5" xfId="0" applyNumberFormat="1" applyFont="1" applyBorder="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1" fillId="0" borderId="69" xfId="0" applyNumberFormat="1" applyFont="1" applyBorder="1" applyAlignment="1">
      <alignment horizontal="center" vertical="center"/>
    </xf>
    <xf numFmtId="0" fontId="1" fillId="0" borderId="70" xfId="0" applyNumberFormat="1" applyFont="1" applyBorder="1" applyAlignment="1">
      <alignment horizontal="center" vertical="center"/>
    </xf>
    <xf numFmtId="0" fontId="1" fillId="0" borderId="3" xfId="0" applyNumberFormat="1" applyFont="1" applyBorder="1" applyAlignment="1">
      <alignment horizontal="distributed" vertical="center"/>
    </xf>
    <xf numFmtId="0" fontId="1" fillId="0" borderId="4" xfId="0" applyFont="1" applyBorder="1" applyAlignment="1">
      <alignment horizontal="distributed"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horizontal="distributed" vertical="center"/>
    </xf>
    <xf numFmtId="0" fontId="14" fillId="0" borderId="0" xfId="0"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0" fontId="1" fillId="0" borderId="71" xfId="0" applyFont="1" applyBorder="1" applyAlignment="1">
      <alignment vertical="center"/>
    </xf>
    <xf numFmtId="0" fontId="1" fillId="0" borderId="72" xfId="0" applyFont="1" applyBorder="1" applyAlignment="1">
      <alignment vertical="center"/>
    </xf>
    <xf numFmtId="0" fontId="1" fillId="0" borderId="73"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vertical="center"/>
    </xf>
    <xf numFmtId="0" fontId="1" fillId="0" borderId="76"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77" xfId="0" applyFont="1" applyBorder="1" applyAlignment="1">
      <alignment horizontal="center" vertical="center"/>
    </xf>
    <xf numFmtId="0" fontId="1" fillId="0" borderId="49" xfId="0" applyFont="1" applyBorder="1" applyAlignment="1">
      <alignment horizontal="distributed" vertical="center"/>
    </xf>
    <xf numFmtId="0" fontId="1" fillId="0" borderId="50" xfId="0" applyFont="1" applyBorder="1" applyAlignment="1">
      <alignment horizontal="distributed" vertical="center"/>
    </xf>
    <xf numFmtId="0" fontId="1" fillId="0" borderId="32" xfId="0" applyFont="1" applyBorder="1" applyAlignment="1">
      <alignment horizontal="distributed" vertical="center"/>
    </xf>
    <xf numFmtId="0" fontId="1" fillId="0" borderId="6" xfId="0" applyFont="1" applyBorder="1" applyAlignment="1">
      <alignment horizontal="distributed" vertical="center"/>
    </xf>
    <xf numFmtId="0" fontId="1" fillId="0" borderId="0" xfId="0" applyFont="1" applyBorder="1" applyAlignment="1">
      <alignment horizontal="distributed" vertical="center"/>
    </xf>
    <xf numFmtId="0" fontId="1" fillId="0" borderId="6" xfId="0" applyFont="1" applyBorder="1" applyAlignment="1">
      <alignment horizontal="right" vertical="center"/>
    </xf>
    <xf numFmtId="0" fontId="1" fillId="0" borderId="0" xfId="0" applyFont="1" applyBorder="1" applyAlignment="1">
      <alignment horizontal="right" vertical="center"/>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2" xfId="0" applyFont="1" applyBorder="1" applyAlignment="1">
      <alignment horizontal="distributed" vertical="center"/>
    </xf>
    <xf numFmtId="0" fontId="1" fillId="0" borderId="19" xfId="0" applyFont="1" applyBorder="1" applyAlignment="1">
      <alignment vertical="center" shrinkToFit="1"/>
    </xf>
    <xf numFmtId="0" fontId="1" fillId="0" borderId="69" xfId="0" applyFont="1" applyBorder="1" applyAlignment="1">
      <alignment vertical="center" shrinkToFit="1"/>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vertical="center"/>
    </xf>
    <xf numFmtId="0" fontId="1" fillId="0" borderId="81" xfId="0" applyFont="1" applyBorder="1" applyAlignment="1">
      <alignment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38" fontId="1" fillId="0" borderId="19" xfId="16" applyFont="1" applyBorder="1" applyAlignment="1">
      <alignment horizontal="center" vertical="center"/>
    </xf>
    <xf numFmtId="38" fontId="1" fillId="0" borderId="69" xfId="16" applyFont="1" applyBorder="1" applyAlignment="1">
      <alignment horizontal="center" vertical="center"/>
    </xf>
    <xf numFmtId="38" fontId="1" fillId="0" borderId="70" xfId="16" applyFont="1" applyBorder="1" applyAlignment="1">
      <alignment horizontal="center" vertical="center"/>
    </xf>
    <xf numFmtId="0" fontId="1" fillId="0" borderId="50" xfId="0" applyFont="1" applyBorder="1" applyAlignment="1">
      <alignment horizontal="center" vertical="center"/>
    </xf>
    <xf numFmtId="0" fontId="1" fillId="0" borderId="32" xfId="0" applyFont="1" applyBorder="1" applyAlignment="1">
      <alignment horizontal="center" vertical="center"/>
    </xf>
    <xf numFmtId="0" fontId="1" fillId="0" borderId="19"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176" fontId="1" fillId="0" borderId="34" xfId="16" applyNumberFormat="1" applyFont="1" applyBorder="1" applyAlignment="1">
      <alignment horizontal="right" vertical="center"/>
    </xf>
    <xf numFmtId="176" fontId="1" fillId="0" borderId="35" xfId="16" applyNumberFormat="1" applyFont="1" applyBorder="1" applyAlignment="1">
      <alignment horizontal="right" vertical="center"/>
    </xf>
    <xf numFmtId="38" fontId="1" fillId="0" borderId="52" xfId="16" applyFont="1" applyBorder="1" applyAlignment="1">
      <alignment horizontal="right" vertical="center"/>
    </xf>
    <xf numFmtId="38" fontId="1" fillId="0" borderId="53" xfId="16" applyFont="1" applyBorder="1" applyAlignment="1">
      <alignment horizontal="right" vertical="center"/>
    </xf>
    <xf numFmtId="38" fontId="1" fillId="0" borderId="50" xfId="16" applyFont="1" applyBorder="1" applyAlignment="1">
      <alignment horizontal="center" vertical="center"/>
    </xf>
    <xf numFmtId="0" fontId="1" fillId="0" borderId="52" xfId="0" applyFont="1" applyBorder="1" applyAlignment="1">
      <alignment horizontal="right" vertical="center"/>
    </xf>
    <xf numFmtId="0" fontId="1" fillId="0" borderId="34" xfId="0" applyFont="1" applyBorder="1" applyAlignment="1">
      <alignment horizontal="right" vertical="center"/>
    </xf>
    <xf numFmtId="0" fontId="1" fillId="0" borderId="47" xfId="0" applyFont="1" applyBorder="1" applyAlignment="1">
      <alignment horizontal="distributed" vertical="center"/>
    </xf>
    <xf numFmtId="176" fontId="1" fillId="0" borderId="0" xfId="16" applyNumberFormat="1" applyFont="1" applyBorder="1" applyAlignment="1">
      <alignment vertical="center" shrinkToFit="1"/>
    </xf>
    <xf numFmtId="176" fontId="1" fillId="0" borderId="7" xfId="16" applyNumberFormat="1" applyFont="1" applyBorder="1" applyAlignment="1">
      <alignment vertical="center" shrinkToFit="1"/>
    </xf>
    <xf numFmtId="176" fontId="1" fillId="0" borderId="64" xfId="16" applyNumberFormat="1" applyFont="1" applyBorder="1" applyAlignment="1">
      <alignment vertical="center" shrinkToFit="1"/>
    </xf>
    <xf numFmtId="176" fontId="1" fillId="0" borderId="65" xfId="16" applyNumberFormat="1" applyFont="1" applyBorder="1" applyAlignment="1">
      <alignment vertical="center" shrinkToFit="1"/>
    </xf>
    <xf numFmtId="176" fontId="1" fillId="0" borderId="60" xfId="16" applyNumberFormat="1" applyFont="1" applyBorder="1" applyAlignment="1">
      <alignment vertical="center" shrinkToFit="1"/>
    </xf>
    <xf numFmtId="176" fontId="1" fillId="0" borderId="67" xfId="16" applyNumberFormat="1" applyFont="1" applyBorder="1" applyAlignment="1">
      <alignment vertical="center" shrinkToFit="1"/>
    </xf>
    <xf numFmtId="0" fontId="1" fillId="0" borderId="55" xfId="0" applyFont="1" applyBorder="1" applyAlignment="1">
      <alignment horizontal="distributed" vertical="center"/>
    </xf>
    <xf numFmtId="176" fontId="1" fillId="0" borderId="2" xfId="16" applyNumberFormat="1" applyFont="1" applyBorder="1" applyAlignment="1">
      <alignment vertical="center" shrinkToFit="1"/>
    </xf>
    <xf numFmtId="176" fontId="1" fillId="0" borderId="9" xfId="16" applyNumberFormat="1" applyFont="1" applyBorder="1" applyAlignment="1">
      <alignment vertical="center" shrinkToFit="1"/>
    </xf>
    <xf numFmtId="0" fontId="1" fillId="0" borderId="84" xfId="0" applyFont="1" applyBorder="1" applyAlignment="1">
      <alignment horizontal="center" vertical="center"/>
    </xf>
    <xf numFmtId="38" fontId="1" fillId="0" borderId="85" xfId="16" applyFont="1" applyBorder="1" applyAlignment="1">
      <alignment horizontal="right" vertical="center"/>
    </xf>
    <xf numFmtId="176" fontId="1" fillId="0" borderId="86" xfId="16" applyNumberFormat="1" applyFont="1" applyBorder="1" applyAlignment="1">
      <alignment horizontal="right" vertical="center"/>
    </xf>
    <xf numFmtId="0" fontId="1" fillId="0" borderId="54" xfId="0" applyFont="1" applyBorder="1" applyAlignment="1">
      <alignment horizontal="distributed" vertical="center"/>
    </xf>
    <xf numFmtId="0" fontId="1" fillId="0" borderId="49" xfId="0" applyFont="1" applyBorder="1" applyAlignment="1">
      <alignment horizontal="center" vertical="center"/>
    </xf>
    <xf numFmtId="0" fontId="1" fillId="0" borderId="51"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9" xfId="0" applyFont="1" applyBorder="1" applyAlignment="1">
      <alignment horizontal="center" shrinkToFit="1"/>
    </xf>
    <xf numFmtId="0" fontId="1" fillId="0" borderId="43" xfId="0" applyFont="1" applyBorder="1" applyAlignment="1">
      <alignment horizontal="center" vertical="top" shrinkToFit="1"/>
    </xf>
    <xf numFmtId="0" fontId="1" fillId="0" borderId="89" xfId="0" applyFont="1" applyBorder="1" applyAlignment="1">
      <alignment horizontal="center" shrinkToFit="1"/>
    </xf>
    <xf numFmtId="0" fontId="1" fillId="0" borderId="90" xfId="0" applyFont="1" applyBorder="1" applyAlignment="1">
      <alignment horizontal="center" shrinkToFit="1"/>
    </xf>
    <xf numFmtId="0" fontId="1" fillId="0" borderId="67" xfId="0" applyFont="1" applyBorder="1" applyAlignment="1">
      <alignment horizontal="center" vertical="top" shrinkToFit="1"/>
    </xf>
    <xf numFmtId="0" fontId="1" fillId="0" borderId="44" xfId="0" applyFont="1" applyBorder="1" applyAlignment="1">
      <alignment horizontal="center" vertical="top" shrinkToFit="1"/>
    </xf>
    <xf numFmtId="0" fontId="1" fillId="0" borderId="19" xfId="0" applyFont="1" applyBorder="1" applyAlignment="1">
      <alignment horizontal="distributed" vertical="center" shrinkToFit="1"/>
    </xf>
    <xf numFmtId="0" fontId="1" fillId="0" borderId="70" xfId="0" applyFont="1" applyBorder="1" applyAlignment="1">
      <alignment horizontal="distributed" vertical="center" shrinkToFit="1"/>
    </xf>
    <xf numFmtId="0" fontId="1" fillId="0" borderId="19" xfId="0" applyFont="1" applyBorder="1" applyAlignment="1">
      <alignment horizontal="distributed" vertical="center"/>
    </xf>
    <xf numFmtId="0" fontId="1" fillId="0" borderId="69" xfId="0" applyFont="1" applyBorder="1" applyAlignment="1">
      <alignment horizontal="distributed" vertical="center"/>
    </xf>
    <xf numFmtId="0" fontId="1" fillId="0" borderId="70" xfId="0" applyFont="1" applyBorder="1" applyAlignment="1">
      <alignment horizontal="distributed"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84" xfId="0" applyFont="1" applyBorder="1" applyAlignment="1">
      <alignment horizontal="center" vertical="center"/>
    </xf>
    <xf numFmtId="0" fontId="1" fillId="0" borderId="91" xfId="0" applyFont="1" applyBorder="1" applyAlignment="1">
      <alignment horizontal="center" vertical="center"/>
    </xf>
    <xf numFmtId="0" fontId="19" fillId="0" borderId="92" xfId="0" applyFont="1" applyBorder="1" applyAlignment="1">
      <alignment horizontal="distributed" vertical="center" wrapText="1"/>
    </xf>
    <xf numFmtId="0" fontId="1" fillId="0" borderId="93" xfId="0" applyFont="1" applyBorder="1" applyAlignment="1">
      <alignment horizontal="distributed" vertical="center" wrapText="1"/>
    </xf>
    <xf numFmtId="0" fontId="19" fillId="0" borderId="52" xfId="0" applyFont="1" applyBorder="1" applyAlignment="1">
      <alignment horizontal="distributed" vertical="center" wrapText="1"/>
    </xf>
    <xf numFmtId="0" fontId="1" fillId="0" borderId="34" xfId="0" applyFont="1" applyBorder="1" applyAlignment="1">
      <alignment horizontal="distributed" vertical="center" wrapText="1"/>
    </xf>
    <xf numFmtId="0" fontId="1" fillId="0" borderId="9" xfId="0" applyFont="1" applyBorder="1" applyAlignment="1">
      <alignment horizontal="distributed" vertical="center"/>
    </xf>
    <xf numFmtId="0" fontId="1" fillId="0" borderId="94" xfId="0" applyFont="1" applyBorder="1" applyAlignment="1">
      <alignment horizontal="center" vertical="center" shrinkToFit="1"/>
    </xf>
    <xf numFmtId="0" fontId="1" fillId="0" borderId="95" xfId="0" applyFont="1" applyBorder="1" applyAlignment="1">
      <alignment horizontal="center" vertical="center" shrinkToFit="1"/>
    </xf>
    <xf numFmtId="0" fontId="1" fillId="0" borderId="96" xfId="0" applyFont="1" applyBorder="1" applyAlignment="1">
      <alignment horizontal="center" vertical="center" shrinkToFi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distributed" vertical="center"/>
    </xf>
    <xf numFmtId="0" fontId="1" fillId="0" borderId="5" xfId="0" applyFont="1" applyBorder="1" applyAlignment="1">
      <alignment horizontal="distributed"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77" xfId="0" applyFont="1" applyBorder="1" applyAlignment="1">
      <alignment horizontal="center" vertical="center"/>
    </xf>
    <xf numFmtId="0" fontId="7" fillId="0" borderId="49" xfId="0" applyFont="1" applyBorder="1" applyAlignment="1">
      <alignment horizontal="center" vertical="center"/>
    </xf>
    <xf numFmtId="0" fontId="7" fillId="0" borderId="32" xfId="0" applyFont="1" applyBorder="1" applyAlignment="1">
      <alignment horizontal="center" vertical="center"/>
    </xf>
    <xf numFmtId="0" fontId="7" fillId="0" borderId="97"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0675"/>
          <c:w val="0.9525"/>
          <c:h val="0.99325"/>
        </c:manualLayout>
      </c:layout>
      <c:lineChart>
        <c:grouping val="standard"/>
        <c:varyColors val="0"/>
        <c:ser>
          <c:idx val="0"/>
          <c:order val="0"/>
          <c:tx>
            <c:strRef>
              <c:f>'概要４'!$S$29</c:f>
              <c:strCache>
                <c:ptCount val="1"/>
                <c:pt idx="0">
                  <c:v>出生率</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cat>
            <c:strRef>
              <c:f>'概要４'!$R$30:$R$81</c:f>
              <c:strCache/>
            </c:strRef>
          </c:cat>
          <c:val>
            <c:numRef>
              <c:f>'概要４'!$S$30:$S$81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ser>
          <c:idx val="1"/>
          <c:order val="1"/>
          <c:tx>
            <c:strRef>
              <c:f>'概要４'!$T$29</c:f>
              <c:strCache>
                <c:ptCount val="1"/>
                <c:pt idx="0">
                  <c:v>死亡率</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'概要４'!$R$30:$R$81</c:f>
              <c:strCache/>
            </c:strRef>
          </c:cat>
          <c:val>
            <c:numRef>
              <c:f>'概要４'!$T$30:$T$81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ser>
          <c:idx val="2"/>
          <c:order val="2"/>
          <c:tx>
            <c:strRef>
              <c:f>'概要４'!$U$29</c:f>
              <c:strCache>
                <c:ptCount val="1"/>
                <c:pt idx="0">
                  <c:v>婚姻率</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'概要４'!$R$30:$R$81</c:f>
              <c:strCache/>
            </c:strRef>
          </c:cat>
          <c:val>
            <c:numRef>
              <c:f>'概要４'!$U$30:$U$81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ser>
          <c:idx val="3"/>
          <c:order val="3"/>
          <c:tx>
            <c:strRef>
              <c:f>'概要４'!$V$29</c:f>
              <c:strCache>
                <c:ptCount val="1"/>
                <c:pt idx="0">
                  <c:v>離婚率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'概要４'!$R$30:$R$81</c:f>
              <c:strCache/>
            </c:strRef>
          </c:cat>
          <c:val>
            <c:numRef>
              <c:f>'概要４'!$V$30:$V$81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marker val="1"/>
        <c:axId val="35772267"/>
        <c:axId val="11872476"/>
      </c:lineChart>
      <c:catAx>
        <c:axId val="35772267"/>
        <c:scaling>
          <c:orientation val="minMax"/>
        </c:scaling>
        <c:axPos val="b"/>
        <c:delete val="0"/>
        <c:numFmt formatCode="General" sourceLinked="1"/>
        <c:majorTickMark val="in"/>
        <c:minorTickMark val="none"/>
        <c:tickLblPos val="nextTo"/>
        <c:crossAx val="11872476"/>
        <c:crosses val="autoZero"/>
        <c:auto val="0"/>
        <c:lblOffset val="100"/>
        <c:tickLblSkip val="3"/>
        <c:noMultiLvlLbl val="0"/>
      </c:catAx>
      <c:valAx>
        <c:axId val="11872476"/>
        <c:scaling>
          <c:orientation val="minMax"/>
        </c:scaling>
        <c:axPos val="l"/>
        <c:majorGridlines/>
        <c:delete val="0"/>
        <c:numFmt formatCode="General" sourceLinked="1"/>
        <c:majorTickMark val="in"/>
        <c:minorTickMark val="none"/>
        <c:tickLblPos val="nextTo"/>
        <c:crossAx val="35772267"/>
        <c:crossesAt val="1"/>
        <c:crossBetween val="between"/>
        <c:dispUnits/>
      </c:valAx>
      <c:spPr>
        <a:noFill/>
        <a:ln w="12700">
          <a:solidFill/>
        </a:ln>
      </c:spPr>
    </c:plotArea>
    <c:legend>
      <c:legendPos val="r"/>
      <c:layout>
        <c:manualLayout>
          <c:xMode val="edge"/>
          <c:yMode val="edge"/>
          <c:x val="0.67425"/>
          <c:y val="0.22325"/>
          <c:w val="0.1845"/>
          <c:h val="0.23625"/>
        </c:manualLayout>
      </c:layout>
      <c:overlay val="0"/>
      <c:spPr>
        <a:ln w="12700">
          <a:solidFill/>
        </a:ln>
      </c:spPr>
      <c:txPr>
        <a:bodyPr vert="horz" rot="0"/>
        <a:lstStyle/>
        <a:p>
          <a:pPr>
            <a:defRPr lang="en-US" cap="none" sz="1025"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205"/>
          <c:w val="0.954"/>
          <c:h val="0.9795"/>
        </c:manualLayout>
      </c:layout>
      <c:lineChart>
        <c:grouping val="standard"/>
        <c:varyColors val="0"/>
        <c:ser>
          <c:idx val="0"/>
          <c:order val="0"/>
          <c:tx>
            <c:strRef>
              <c:f>'死亡４'!$D$15</c:f>
              <c:strCache>
                <c:ptCount val="1"/>
                <c:pt idx="0">
                  <c:v>悪性新生物</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'死亡４'!$C$16:$C$61</c:f>
              <c:strCache/>
            </c:strRef>
          </c:cat>
          <c:val>
            <c:numRef>
              <c:f>'死亡４'!$D$16:$D$61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1"/>
          <c:order val="1"/>
          <c:tx>
            <c:strRef>
              <c:f>'死亡４'!$E$15</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FF00FF"/>
                </a:solidFill>
              </a:ln>
            </c:spPr>
          </c:marker>
          <c:cat>
            <c:strRef>
              <c:f>'死亡４'!$C$16:$C$61</c:f>
              <c:strCache/>
            </c:strRef>
          </c:cat>
          <c:val>
            <c:numRef>
              <c:f>'死亡４'!$E$16:$E$61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2"/>
          <c:order val="2"/>
          <c:tx>
            <c:strRef>
              <c:f>'死亡４'!$F$15</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'死亡４'!$C$16:$C$61</c:f>
              <c:strCache/>
            </c:strRef>
          </c:cat>
          <c:val>
            <c:numRef>
              <c:f>'死亡４'!$F$16:$F$61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3"/>
          <c:order val="3"/>
          <c:tx>
            <c:strRef>
              <c:f>'死亡４'!$G$15</c:f>
              <c:strCache>
                <c:ptCount val="1"/>
                <c:pt idx="0">
                  <c:v>肺炎</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800000"/>
              </a:solidFill>
              <a:ln>
                <a:solidFill>
                  <a:srgbClr val="FFFFFF"/>
                </a:solidFill>
              </a:ln>
            </c:spPr>
          </c:marker>
          <c:cat>
            <c:strRef>
              <c:f>'死亡４'!$C$16:$C$61</c:f>
              <c:strCache/>
            </c:strRef>
          </c:cat>
          <c:val>
            <c:numRef>
              <c:f>'死亡４'!$G$16:$G$61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4"/>
          <c:order val="4"/>
          <c:tx>
            <c:strRef>
              <c:f>'死亡４'!$H$15</c:f>
              <c:strCache>
                <c:ptCount val="1"/>
                <c:pt idx="0">
                  <c:v>不慮の事故</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solidFill>
                <a:srgbClr val="FF0000"/>
              </a:solidFill>
              <a:ln>
                <a:solidFill>
                  <a:srgbClr val="FF0000"/>
                </a:solidFill>
              </a:ln>
            </c:spPr>
          </c:marker>
          <c:cat>
            <c:strRef>
              <c:f>'死亡４'!$C$16:$C$61</c:f>
              <c:strCache/>
            </c:strRef>
          </c:cat>
          <c:val>
            <c:numRef>
              <c:f>'死亡４'!$H$16:$H$61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5"/>
          <c:order val="5"/>
          <c:tx>
            <c:strRef>
              <c:f>'死亡４'!$I$15</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993300"/>
                </a:solidFill>
              </a:ln>
            </c:spPr>
          </c:marker>
          <c:cat>
            <c:strRef>
              <c:f>'死亡４'!$C$16:$C$61</c:f>
              <c:strCache/>
            </c:strRef>
          </c:cat>
          <c:val>
            <c:numRef>
              <c:f>'死亡４'!$I$16:$I$61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6"/>
          <c:order val="6"/>
          <c:tx>
            <c:strRef>
              <c:f>'死亡４'!$J$15</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marker>
            <c:symbol val="plus"/>
            <c:size val="4"/>
            <c:spPr>
              <a:solidFill>
                <a:srgbClr val="FFFFFF"/>
              </a:solidFill>
              <a:ln>
                <a:solidFill>
                  <a:srgbClr val="003300"/>
                </a:solidFill>
              </a:ln>
            </c:spPr>
          </c:marker>
          <c:cat>
            <c:strRef>
              <c:f>'死亡４'!$C$16:$C$61</c:f>
              <c:strCache/>
            </c:strRef>
          </c:cat>
          <c:val>
            <c:numRef>
              <c:f>'死亡４'!$J$16:$J$61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marker val="1"/>
        <c:axId val="22146461"/>
        <c:axId val="49032878"/>
      </c:lineChart>
      <c:catAx>
        <c:axId val="22146461"/>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9032878"/>
        <c:crosses val="autoZero"/>
        <c:auto val="1"/>
        <c:lblOffset val="100"/>
        <c:tickLblSkip val="5"/>
        <c:noMultiLvlLbl val="0"/>
      </c:catAx>
      <c:valAx>
        <c:axId val="49032878"/>
        <c:scaling>
          <c:orientation val="minMax"/>
        </c:scaling>
        <c:axPos val="l"/>
        <c:majorGridlines/>
        <c:delete val="0"/>
        <c:numFmt formatCode="General" sourceLinked="1"/>
        <c:majorTickMark val="in"/>
        <c:minorTickMark val="none"/>
        <c:tickLblPos val="nextTo"/>
        <c:txPr>
          <a:bodyPr/>
          <a:lstStyle/>
          <a:p>
            <a:pPr>
              <a:defRPr lang="en-US" cap="none" sz="1100" b="0" i="0" u="none" baseline="0"/>
            </a:pPr>
          </a:p>
        </c:txPr>
        <c:crossAx val="22146461"/>
        <c:crossesAt val="1"/>
        <c:crossBetween val="between"/>
        <c:dispUnits/>
      </c:valAx>
      <c:spPr>
        <a:solidFill>
          <a:srgbClr val="FFFFFF"/>
        </a:solidFill>
        <a:ln w="12700">
          <a:solidFill/>
        </a:ln>
      </c:spPr>
    </c:plotArea>
    <c:legend>
      <c:legendPos val="r"/>
      <c:layout>
        <c:manualLayout>
          <c:xMode val="edge"/>
          <c:yMode val="edge"/>
          <c:x val="0.45275"/>
          <c:y val="0.087"/>
          <c:w val="0.2115"/>
          <c:h val="0.22725"/>
        </c:manualLayout>
      </c:layout>
      <c:overlay val="0"/>
      <c:spPr>
        <a:ln w="12700">
          <a:solid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20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14</xdr:col>
      <xdr:colOff>428625</xdr:colOff>
      <xdr:row>52</xdr:row>
      <xdr:rowOff>152400</xdr:rowOff>
    </xdr:to>
    <xdr:graphicFrame>
      <xdr:nvGraphicFramePr>
        <xdr:cNvPr id="1" name="Chart 1"/>
        <xdr:cNvGraphicFramePr/>
      </xdr:nvGraphicFramePr>
      <xdr:xfrm>
        <a:off x="0" y="6372225"/>
        <a:ext cx="6896100" cy="4438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6524625</xdr:colOff>
      <xdr:row>41</xdr:row>
      <xdr:rowOff>95250</xdr:rowOff>
    </xdr:to>
    <xdr:graphicFrame>
      <xdr:nvGraphicFramePr>
        <xdr:cNvPr id="1" name="Chart 1"/>
        <xdr:cNvGraphicFramePr/>
      </xdr:nvGraphicFramePr>
      <xdr:xfrm>
        <a:off x="0" y="2724150"/>
        <a:ext cx="6524625"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tabSelected="1" workbookViewId="0" topLeftCell="A1">
      <selection activeCell="A58" sqref="A58"/>
    </sheetView>
  </sheetViews>
  <sheetFormatPr defaultColWidth="9.00390625" defaultRowHeight="13.5"/>
  <cols>
    <col min="1" max="1" width="6.625" style="91" customWidth="1"/>
    <col min="2" max="8" width="9.00390625" style="91" customWidth="1"/>
    <col min="9" max="9" width="6.625" style="91" customWidth="1"/>
    <col min="10" max="16384" width="9.00390625" style="91" customWidth="1"/>
  </cols>
  <sheetData>
    <row r="1" spans="1:10" ht="22.5">
      <c r="A1" s="315" t="s">
        <v>354</v>
      </c>
      <c r="B1" s="315"/>
      <c r="C1" s="315"/>
      <c r="D1" s="315"/>
      <c r="E1" s="315"/>
      <c r="F1" s="315"/>
      <c r="G1" s="315"/>
      <c r="H1" s="315"/>
      <c r="I1" s="315"/>
      <c r="J1" s="315"/>
    </row>
    <row r="2" spans="1:10" ht="13.5" customHeight="1">
      <c r="A2" s="8"/>
      <c r="B2" s="8"/>
      <c r="C2" s="8"/>
      <c r="D2" s="8"/>
      <c r="E2" s="8"/>
      <c r="F2" s="8"/>
      <c r="G2" s="8"/>
      <c r="H2" s="8"/>
      <c r="I2" s="8"/>
      <c r="J2" s="8"/>
    </row>
    <row r="3" spans="1:10" ht="13.5" customHeight="1">
      <c r="A3" s="9"/>
      <c r="B3" s="9"/>
      <c r="C3" s="9"/>
      <c r="D3" s="316" t="s">
        <v>120</v>
      </c>
      <c r="E3" s="316"/>
      <c r="F3" s="316"/>
      <c r="G3" s="316"/>
      <c r="H3" s="9"/>
      <c r="I3" s="9"/>
      <c r="J3" s="9"/>
    </row>
    <row r="4" spans="1:10" ht="13.5" customHeight="1">
      <c r="A4" s="10"/>
      <c r="B4" s="11"/>
      <c r="C4" s="8"/>
      <c r="D4" s="316"/>
      <c r="E4" s="316"/>
      <c r="F4" s="316"/>
      <c r="G4" s="316"/>
      <c r="H4" s="8"/>
      <c r="I4" s="8"/>
      <c r="J4" s="12" t="s">
        <v>121</v>
      </c>
    </row>
    <row r="5" spans="1:10" ht="13.5" customHeight="1">
      <c r="A5" s="13"/>
      <c r="B5" s="8"/>
      <c r="C5" s="8"/>
      <c r="D5" s="14"/>
      <c r="E5" s="14"/>
      <c r="F5" s="14"/>
      <c r="G5" s="14"/>
      <c r="H5" s="8"/>
      <c r="I5" s="8"/>
      <c r="J5" s="15" t="s">
        <v>122</v>
      </c>
    </row>
    <row r="6" spans="1:10" ht="13.5" customHeight="1">
      <c r="A6" s="16"/>
      <c r="B6" s="17" t="s">
        <v>123</v>
      </c>
      <c r="C6" s="18"/>
      <c r="D6" s="131"/>
      <c r="E6" s="131"/>
      <c r="F6" s="131"/>
      <c r="G6" s="131"/>
      <c r="H6" s="18"/>
      <c r="I6" s="19">
        <v>1</v>
      </c>
      <c r="J6" s="20"/>
    </row>
    <row r="7" spans="1:10" ht="13.5" customHeight="1">
      <c r="A7" s="13"/>
      <c r="B7" s="8"/>
      <c r="C7" s="8"/>
      <c r="D7" s="8"/>
      <c r="E7" s="8"/>
      <c r="F7" s="8"/>
      <c r="G7" s="8"/>
      <c r="H7" s="8"/>
      <c r="I7" s="8"/>
      <c r="J7" s="21"/>
    </row>
    <row r="8" spans="1:10" ht="13.5" customHeight="1">
      <c r="A8" s="13"/>
      <c r="B8" s="17" t="s">
        <v>124</v>
      </c>
      <c r="C8" s="18"/>
      <c r="D8" s="131"/>
      <c r="E8" s="131"/>
      <c r="F8" s="131"/>
      <c r="G8" s="131"/>
      <c r="H8" s="18"/>
      <c r="I8" s="19">
        <v>2</v>
      </c>
      <c r="J8" s="21"/>
    </row>
    <row r="9" spans="1:10" ht="13.5" customHeight="1">
      <c r="A9" s="13"/>
      <c r="J9" s="21"/>
    </row>
    <row r="10" spans="1:10" ht="13.5" customHeight="1">
      <c r="A10" s="13"/>
      <c r="J10" s="21"/>
    </row>
    <row r="11" spans="1:10" ht="13.5" customHeight="1">
      <c r="A11" s="13"/>
      <c r="B11" s="22" t="s">
        <v>125</v>
      </c>
      <c r="C11" s="8"/>
      <c r="D11" s="8"/>
      <c r="E11" s="8"/>
      <c r="F11" s="8"/>
      <c r="G11" s="8"/>
      <c r="H11" s="8"/>
      <c r="I11" s="23"/>
      <c r="J11" s="21"/>
    </row>
    <row r="12" spans="1:10" ht="13.5" customHeight="1">
      <c r="A12" s="13"/>
      <c r="B12" s="8" t="s">
        <v>4</v>
      </c>
      <c r="C12" s="8"/>
      <c r="D12" s="8"/>
      <c r="E12" s="8"/>
      <c r="F12" s="8"/>
      <c r="G12" s="8"/>
      <c r="H12" s="8"/>
      <c r="I12" s="8"/>
      <c r="J12" s="21"/>
    </row>
    <row r="13" spans="1:10" ht="13.5" customHeight="1">
      <c r="A13" s="13"/>
      <c r="B13" s="8" t="s">
        <v>146</v>
      </c>
      <c r="C13" s="8"/>
      <c r="D13" s="8"/>
      <c r="E13" s="8"/>
      <c r="F13" s="8"/>
      <c r="G13" s="8"/>
      <c r="H13" s="8"/>
      <c r="I13" s="23">
        <v>5</v>
      </c>
      <c r="J13" s="21"/>
    </row>
    <row r="14" spans="1:10" ht="13.5" customHeight="1">
      <c r="A14" s="13"/>
      <c r="B14" s="8"/>
      <c r="C14" s="8"/>
      <c r="D14" s="8"/>
      <c r="E14" s="8"/>
      <c r="F14" s="8"/>
      <c r="G14" s="8"/>
      <c r="H14" s="8"/>
      <c r="I14" s="8"/>
      <c r="J14" s="21"/>
    </row>
    <row r="15" spans="1:10" ht="13.5" customHeight="1">
      <c r="A15" s="13"/>
      <c r="B15" s="8" t="s">
        <v>126</v>
      </c>
      <c r="C15" s="8"/>
      <c r="D15" s="8"/>
      <c r="E15" s="8"/>
      <c r="F15" s="8"/>
      <c r="G15" s="8"/>
      <c r="H15" s="8"/>
      <c r="I15" s="23">
        <v>5</v>
      </c>
      <c r="J15" s="21"/>
    </row>
    <row r="16" spans="1:10" ht="13.5" customHeight="1">
      <c r="A16" s="13"/>
      <c r="B16" s="8"/>
      <c r="C16" s="8"/>
      <c r="D16" s="8"/>
      <c r="E16" s="8"/>
      <c r="F16" s="8"/>
      <c r="G16" s="8"/>
      <c r="H16" s="8"/>
      <c r="I16" s="8"/>
      <c r="J16" s="21"/>
    </row>
    <row r="17" spans="1:10" ht="13.5" customHeight="1">
      <c r="A17" s="13"/>
      <c r="B17" s="22" t="s">
        <v>127</v>
      </c>
      <c r="C17" s="8"/>
      <c r="D17" s="8"/>
      <c r="E17" s="8"/>
      <c r="F17" s="8"/>
      <c r="G17" s="8"/>
      <c r="H17" s="8"/>
      <c r="I17" s="23"/>
      <c r="J17" s="21"/>
    </row>
    <row r="18" spans="1:10" ht="13.5" customHeight="1">
      <c r="A18" s="13"/>
      <c r="B18" s="8"/>
      <c r="C18" s="8"/>
      <c r="D18" s="8"/>
      <c r="E18" s="8"/>
      <c r="F18" s="8"/>
      <c r="G18" s="8"/>
      <c r="H18" s="8"/>
      <c r="I18" s="23" t="s">
        <v>128</v>
      </c>
      <c r="J18" s="21"/>
    </row>
    <row r="19" spans="1:10" ht="13.5" customHeight="1">
      <c r="A19" s="13"/>
      <c r="B19" s="8" t="s">
        <v>145</v>
      </c>
      <c r="C19" s="8"/>
      <c r="D19" s="8"/>
      <c r="E19" s="8"/>
      <c r="F19" s="8"/>
      <c r="G19" s="8"/>
      <c r="H19" s="8"/>
      <c r="I19" s="23">
        <v>6</v>
      </c>
      <c r="J19" s="21"/>
    </row>
    <row r="20" spans="1:10" ht="13.5" customHeight="1">
      <c r="A20" s="13"/>
      <c r="B20" s="8"/>
      <c r="C20" s="8"/>
      <c r="D20" s="8"/>
      <c r="E20" s="8"/>
      <c r="F20" s="8"/>
      <c r="G20" s="8"/>
      <c r="H20" s="8"/>
      <c r="I20" s="23" t="s">
        <v>128</v>
      </c>
      <c r="J20" s="21"/>
    </row>
    <row r="21" spans="1:10" ht="13.5" customHeight="1">
      <c r="A21" s="13"/>
      <c r="B21" s="8" t="s">
        <v>129</v>
      </c>
      <c r="C21" s="8"/>
      <c r="D21" s="8"/>
      <c r="E21" s="8"/>
      <c r="F21" s="8"/>
      <c r="G21" s="8"/>
      <c r="H21" s="8"/>
      <c r="I21" s="23">
        <v>7</v>
      </c>
      <c r="J21" s="21"/>
    </row>
    <row r="22" spans="1:10" ht="13.5" customHeight="1">
      <c r="A22" s="13"/>
      <c r="B22" s="8"/>
      <c r="C22" s="8"/>
      <c r="D22" s="8"/>
      <c r="E22" s="8"/>
      <c r="F22" s="8"/>
      <c r="G22" s="8"/>
      <c r="H22" s="8"/>
      <c r="I22" s="23"/>
      <c r="J22" s="21"/>
    </row>
    <row r="23" spans="1:10" ht="13.5" customHeight="1">
      <c r="A23" s="13"/>
      <c r="B23" s="22" t="s">
        <v>130</v>
      </c>
      <c r="C23" s="8"/>
      <c r="D23" s="8"/>
      <c r="E23" s="8"/>
      <c r="F23" s="8"/>
      <c r="G23" s="8"/>
      <c r="H23" s="8"/>
      <c r="I23" s="23"/>
      <c r="J23" s="21"/>
    </row>
    <row r="24" spans="1:10" ht="13.5" customHeight="1">
      <c r="A24" s="13"/>
      <c r="B24" s="8"/>
      <c r="C24" s="8"/>
      <c r="D24" s="8"/>
      <c r="E24" s="8"/>
      <c r="F24" s="8"/>
      <c r="G24" s="8"/>
      <c r="H24" s="8"/>
      <c r="I24" s="23"/>
      <c r="J24" s="21"/>
    </row>
    <row r="25" spans="1:10" ht="13.5" customHeight="1">
      <c r="A25" s="13"/>
      <c r="B25" s="8" t="s">
        <v>131</v>
      </c>
      <c r="C25" s="8"/>
      <c r="D25" s="8"/>
      <c r="E25" s="8"/>
      <c r="F25" s="8"/>
      <c r="G25" s="8"/>
      <c r="H25" s="8"/>
      <c r="I25" s="23">
        <v>10</v>
      </c>
      <c r="J25" s="21"/>
    </row>
    <row r="26" spans="1:10" ht="13.5" customHeight="1">
      <c r="A26" s="13"/>
      <c r="B26" s="8"/>
      <c r="C26" s="8"/>
      <c r="D26" s="8"/>
      <c r="E26" s="8"/>
      <c r="F26" s="8"/>
      <c r="G26" s="8"/>
      <c r="H26" s="8"/>
      <c r="I26" s="23"/>
      <c r="J26" s="21"/>
    </row>
    <row r="27" spans="1:10" ht="13.5" customHeight="1">
      <c r="A27" s="13"/>
      <c r="B27" s="8" t="s">
        <v>132</v>
      </c>
      <c r="C27" s="8"/>
      <c r="D27" s="8"/>
      <c r="E27" s="8"/>
      <c r="F27" s="8"/>
      <c r="G27" s="8"/>
      <c r="H27" s="8"/>
      <c r="I27" s="23">
        <v>10</v>
      </c>
      <c r="J27" s="21"/>
    </row>
    <row r="28" spans="1:10" ht="13.5" customHeight="1">
      <c r="A28" s="13"/>
      <c r="B28" s="8"/>
      <c r="C28" s="8"/>
      <c r="D28" s="8"/>
      <c r="E28" s="8"/>
      <c r="F28" s="8"/>
      <c r="G28" s="8"/>
      <c r="H28" s="8"/>
      <c r="I28" s="23"/>
      <c r="J28" s="21"/>
    </row>
    <row r="29" spans="1:10" ht="13.5" customHeight="1">
      <c r="A29" s="13"/>
      <c r="B29" s="8"/>
      <c r="C29" s="8"/>
      <c r="D29" s="8"/>
      <c r="E29" s="8"/>
      <c r="F29" s="8"/>
      <c r="G29" s="8"/>
      <c r="H29" s="8"/>
      <c r="I29" s="23"/>
      <c r="J29" s="21"/>
    </row>
    <row r="30" spans="1:10" ht="13.5" customHeight="1">
      <c r="A30" s="13"/>
      <c r="B30" s="22" t="s">
        <v>133</v>
      </c>
      <c r="C30" s="8"/>
      <c r="D30" s="8"/>
      <c r="E30" s="8"/>
      <c r="F30" s="8"/>
      <c r="G30" s="8"/>
      <c r="H30" s="8"/>
      <c r="I30" s="23"/>
      <c r="J30" s="21"/>
    </row>
    <row r="31" spans="1:10" ht="13.5" customHeight="1">
      <c r="A31" s="13"/>
      <c r="B31" s="8"/>
      <c r="C31" s="8"/>
      <c r="D31" s="8"/>
      <c r="E31" s="8"/>
      <c r="F31" s="8"/>
      <c r="G31" s="8"/>
      <c r="H31" s="8"/>
      <c r="I31" s="23"/>
      <c r="J31" s="21"/>
    </row>
    <row r="32" spans="1:10" ht="13.5" customHeight="1">
      <c r="A32" s="13"/>
      <c r="B32" s="8" t="s">
        <v>5</v>
      </c>
      <c r="C32" s="8" t="s">
        <v>134</v>
      </c>
      <c r="D32" s="8"/>
      <c r="E32" s="8"/>
      <c r="F32" s="8"/>
      <c r="G32" s="8"/>
      <c r="H32" s="8"/>
      <c r="I32" s="23">
        <v>14</v>
      </c>
      <c r="J32" s="21"/>
    </row>
    <row r="33" spans="1:10" ht="13.5" customHeight="1">
      <c r="A33" s="13"/>
      <c r="B33" s="8"/>
      <c r="C33" s="8"/>
      <c r="D33" s="8"/>
      <c r="E33" s="8"/>
      <c r="F33" s="8"/>
      <c r="G33" s="8"/>
      <c r="H33" s="8"/>
      <c r="I33" s="23"/>
      <c r="J33" s="21"/>
    </row>
    <row r="34" spans="1:10" ht="13.5" customHeight="1">
      <c r="A34" s="13"/>
      <c r="B34" s="8" t="s">
        <v>6</v>
      </c>
      <c r="C34" s="8" t="s">
        <v>135</v>
      </c>
      <c r="D34" s="8"/>
      <c r="E34" s="8"/>
      <c r="F34" s="8"/>
      <c r="G34" s="8"/>
      <c r="H34" s="8"/>
      <c r="I34" s="23">
        <v>16</v>
      </c>
      <c r="J34" s="21"/>
    </row>
    <row r="35" spans="1:10" ht="13.5" customHeight="1">
      <c r="A35" s="13"/>
      <c r="B35" s="8"/>
      <c r="C35" s="8" t="s">
        <v>136</v>
      </c>
      <c r="D35" s="8"/>
      <c r="E35" s="8"/>
      <c r="F35" s="8"/>
      <c r="G35" s="8"/>
      <c r="H35" s="8"/>
      <c r="I35" s="23"/>
      <c r="J35" s="21"/>
    </row>
    <row r="36" spans="1:10" ht="13.5" customHeight="1">
      <c r="A36" s="13"/>
      <c r="B36" s="8" t="s">
        <v>117</v>
      </c>
      <c r="C36" s="8" t="s">
        <v>137</v>
      </c>
      <c r="D36" s="8"/>
      <c r="E36" s="8"/>
      <c r="F36" s="8"/>
      <c r="G36" s="8"/>
      <c r="H36" s="8"/>
      <c r="I36" s="23">
        <v>20</v>
      </c>
      <c r="J36" s="21"/>
    </row>
    <row r="37" spans="1:10" ht="13.5" customHeight="1">
      <c r="A37" s="13"/>
      <c r="B37" s="8"/>
      <c r="C37" s="8" t="s">
        <v>136</v>
      </c>
      <c r="D37" s="8"/>
      <c r="E37" s="8"/>
      <c r="F37" s="8"/>
      <c r="G37" s="8"/>
      <c r="H37" s="8"/>
      <c r="I37" s="23"/>
      <c r="J37" s="21"/>
    </row>
    <row r="38" spans="1:10" ht="13.5" customHeight="1">
      <c r="A38" s="13"/>
      <c r="B38" s="8" t="s">
        <v>118</v>
      </c>
      <c r="C38" s="129" t="s">
        <v>153</v>
      </c>
      <c r="D38" s="8"/>
      <c r="E38" s="8"/>
      <c r="F38" s="8"/>
      <c r="G38" s="8"/>
      <c r="H38" s="8"/>
      <c r="I38" s="23">
        <v>24</v>
      </c>
      <c r="J38" s="21"/>
    </row>
    <row r="39" spans="1:10" ht="13.5" customHeight="1">
      <c r="A39" s="13"/>
      <c r="B39" s="8"/>
      <c r="I39" s="23"/>
      <c r="J39" s="21"/>
    </row>
    <row r="40" spans="1:10" ht="13.5" customHeight="1">
      <c r="A40" s="13"/>
      <c r="B40" s="8" t="s">
        <v>139</v>
      </c>
      <c r="C40" s="8" t="s">
        <v>138</v>
      </c>
      <c r="I40" s="23">
        <v>30</v>
      </c>
      <c r="J40" s="21"/>
    </row>
    <row r="41" spans="1:10" ht="13.5" customHeight="1">
      <c r="A41" s="13"/>
      <c r="B41" s="8"/>
      <c r="C41" s="8"/>
      <c r="D41" s="8"/>
      <c r="E41" s="8"/>
      <c r="F41" s="8"/>
      <c r="G41" s="8"/>
      <c r="H41" s="8"/>
      <c r="I41" s="23"/>
      <c r="J41" s="21"/>
    </row>
    <row r="42" spans="1:10" ht="13.5" customHeight="1">
      <c r="A42" s="13"/>
      <c r="B42" s="8" t="s">
        <v>140</v>
      </c>
      <c r="C42" s="24" t="s">
        <v>148</v>
      </c>
      <c r="D42" s="8"/>
      <c r="E42" s="8"/>
      <c r="F42" s="8"/>
      <c r="G42" s="8"/>
      <c r="H42" s="8"/>
      <c r="I42" s="23">
        <v>44</v>
      </c>
      <c r="J42" s="21"/>
    </row>
    <row r="43" spans="1:10" ht="13.5" customHeight="1">
      <c r="A43" s="13"/>
      <c r="B43" s="8"/>
      <c r="C43" s="8"/>
      <c r="J43" s="21"/>
    </row>
    <row r="44" spans="1:10" ht="13.5" customHeight="1">
      <c r="A44" s="13"/>
      <c r="B44" s="8" t="s">
        <v>141</v>
      </c>
      <c r="C44" s="24" t="s">
        <v>147</v>
      </c>
      <c r="D44" s="8"/>
      <c r="E44" s="8"/>
      <c r="F44" s="8"/>
      <c r="G44" s="8"/>
      <c r="H44" s="8"/>
      <c r="I44" s="23">
        <v>46</v>
      </c>
      <c r="J44" s="21"/>
    </row>
    <row r="45" spans="1:10" ht="13.5" customHeight="1">
      <c r="A45" s="13"/>
      <c r="B45" s="8"/>
      <c r="C45" s="8"/>
      <c r="J45" s="21"/>
    </row>
    <row r="46" spans="1:10" ht="13.5" customHeight="1">
      <c r="A46" s="13"/>
      <c r="B46" s="22" t="s">
        <v>149</v>
      </c>
      <c r="C46" s="8" t="s">
        <v>142</v>
      </c>
      <c r="J46" s="21"/>
    </row>
    <row r="47" spans="1:10" ht="13.5" customHeight="1">
      <c r="A47" s="13"/>
      <c r="B47" s="8" t="s">
        <v>143</v>
      </c>
      <c r="D47" s="8"/>
      <c r="E47" s="8"/>
      <c r="F47" s="8"/>
      <c r="G47" s="8"/>
      <c r="H47" s="8"/>
      <c r="I47" s="23">
        <v>47</v>
      </c>
      <c r="J47" s="21"/>
    </row>
    <row r="48" spans="1:10" ht="13.5" customHeight="1">
      <c r="A48" s="13"/>
      <c r="B48" s="8"/>
      <c r="D48" s="8"/>
      <c r="E48" s="8"/>
      <c r="F48" s="8"/>
      <c r="G48" s="8"/>
      <c r="H48" s="8"/>
      <c r="I48" s="23"/>
      <c r="J48" s="21"/>
    </row>
    <row r="49" spans="1:10" ht="13.5" customHeight="1">
      <c r="A49" s="13"/>
      <c r="B49" s="22" t="s">
        <v>150</v>
      </c>
      <c r="D49" s="8"/>
      <c r="E49" s="8"/>
      <c r="F49" s="8"/>
      <c r="G49" s="8"/>
      <c r="H49" s="8"/>
      <c r="I49" s="23"/>
      <c r="J49" s="21"/>
    </row>
    <row r="50" spans="1:10" ht="13.5" customHeight="1">
      <c r="A50" s="13"/>
      <c r="B50" s="91" t="s">
        <v>151</v>
      </c>
      <c r="D50" s="8"/>
      <c r="E50" s="8"/>
      <c r="F50" s="8"/>
      <c r="G50" s="8"/>
      <c r="H50" s="8"/>
      <c r="I50" s="23"/>
      <c r="J50" s="21"/>
    </row>
    <row r="51" spans="1:10" ht="13.5" customHeight="1">
      <c r="A51" s="13"/>
      <c r="B51" s="91" t="s">
        <v>152</v>
      </c>
      <c r="D51" s="8"/>
      <c r="E51" s="8"/>
      <c r="F51" s="8"/>
      <c r="G51" s="8"/>
      <c r="H51" s="8"/>
      <c r="I51" s="23"/>
      <c r="J51" s="21"/>
    </row>
    <row r="52" spans="1:10" ht="13.5" customHeight="1">
      <c r="A52" s="13"/>
      <c r="B52" s="91" t="s">
        <v>155</v>
      </c>
      <c r="D52" s="8"/>
      <c r="E52" s="8"/>
      <c r="F52" s="8"/>
      <c r="G52" s="8"/>
      <c r="H52" s="8"/>
      <c r="I52" s="23"/>
      <c r="J52" s="21"/>
    </row>
    <row r="53" spans="1:10" ht="13.5" customHeight="1">
      <c r="A53" s="25"/>
      <c r="B53" s="9"/>
      <c r="C53" s="9"/>
      <c r="D53" s="9"/>
      <c r="E53" s="9"/>
      <c r="F53" s="9"/>
      <c r="G53" s="9"/>
      <c r="H53" s="9"/>
      <c r="I53" s="9"/>
      <c r="J53" s="26"/>
    </row>
    <row r="54" spans="1:10" ht="13.5" customHeight="1">
      <c r="A54" s="8"/>
      <c r="B54" s="8"/>
      <c r="C54" s="8"/>
      <c r="D54" s="8"/>
      <c r="E54" s="8"/>
      <c r="F54" s="8"/>
      <c r="G54" s="8"/>
      <c r="H54" s="8"/>
      <c r="I54" s="8"/>
      <c r="J54" s="8"/>
    </row>
    <row r="55" spans="1:10" ht="13.5" customHeight="1">
      <c r="A55" s="314" t="s">
        <v>144</v>
      </c>
      <c r="B55" s="314"/>
      <c r="C55" s="314"/>
      <c r="D55" s="314"/>
      <c r="E55" s="314"/>
      <c r="F55" s="314"/>
      <c r="G55" s="314"/>
      <c r="H55" s="314"/>
      <c r="I55" s="314"/>
      <c r="J55" s="314"/>
    </row>
    <row r="56" spans="1:10" ht="13.5" customHeight="1">
      <c r="A56" s="314" t="s">
        <v>355</v>
      </c>
      <c r="B56" s="314"/>
      <c r="C56" s="314"/>
      <c r="D56" s="314"/>
      <c r="E56" s="314"/>
      <c r="F56" s="314"/>
      <c r="G56" s="314"/>
      <c r="H56" s="314"/>
      <c r="I56" s="314"/>
      <c r="J56" s="314"/>
    </row>
    <row r="57" spans="1:10" ht="13.5" customHeight="1">
      <c r="A57" s="314" t="s">
        <v>455</v>
      </c>
      <c r="B57" s="314"/>
      <c r="C57" s="314"/>
      <c r="D57" s="314"/>
      <c r="E57" s="314"/>
      <c r="F57" s="314"/>
      <c r="G57" s="314"/>
      <c r="H57" s="314"/>
      <c r="I57" s="314"/>
      <c r="J57" s="314"/>
    </row>
    <row r="58" ht="13.5" customHeight="1"/>
  </sheetData>
  <mergeCells count="5">
    <mergeCell ref="A57:J57"/>
    <mergeCell ref="A1:J1"/>
    <mergeCell ref="D3:G4"/>
    <mergeCell ref="A55:J55"/>
    <mergeCell ref="A56:J56"/>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1"/>
  <sheetViews>
    <sheetView workbookViewId="0" topLeftCell="A1">
      <selection activeCell="A50" sqref="A50"/>
    </sheetView>
  </sheetViews>
  <sheetFormatPr defaultColWidth="9.00390625" defaultRowHeight="13.5"/>
  <cols>
    <col min="1" max="1" width="87.00390625" style="42" customWidth="1"/>
    <col min="2" max="16384" width="9.00390625" style="42" customWidth="1"/>
  </cols>
  <sheetData>
    <row r="1" spans="1:10" ht="19.5" customHeight="1">
      <c r="A1" s="4" t="s">
        <v>325</v>
      </c>
      <c r="B1" s="4"/>
      <c r="C1" s="4"/>
      <c r="D1" s="4"/>
      <c r="E1" s="4"/>
      <c r="F1" s="4"/>
      <c r="G1" s="4"/>
      <c r="H1" s="4"/>
      <c r="I1" s="4"/>
      <c r="J1" s="4"/>
    </row>
    <row r="2" spans="1:10" ht="19.5" customHeight="1">
      <c r="A2" s="4" t="s">
        <v>417</v>
      </c>
      <c r="B2" s="4"/>
      <c r="C2" s="4"/>
      <c r="D2" s="4"/>
      <c r="E2" s="4"/>
      <c r="F2" s="4"/>
      <c r="G2" s="4"/>
      <c r="H2" s="4"/>
      <c r="I2" s="4"/>
      <c r="J2" s="4"/>
    </row>
    <row r="3" spans="1:10" ht="19.5" customHeight="1">
      <c r="A3" s="4" t="s">
        <v>326</v>
      </c>
      <c r="B3" s="4"/>
      <c r="C3" s="4"/>
      <c r="D3" s="4"/>
      <c r="E3" s="4"/>
      <c r="F3" s="4"/>
      <c r="G3" s="4"/>
      <c r="H3" s="4"/>
      <c r="I3" s="4"/>
      <c r="J3" s="4"/>
    </row>
    <row r="4" spans="1:10" ht="19.5" customHeight="1">
      <c r="A4" s="4" t="s">
        <v>327</v>
      </c>
      <c r="B4" s="4"/>
      <c r="C4" s="4"/>
      <c r="D4" s="4"/>
      <c r="E4" s="4"/>
      <c r="F4" s="4"/>
      <c r="G4" s="4"/>
      <c r="H4" s="4"/>
      <c r="I4" s="4"/>
      <c r="J4" s="4"/>
    </row>
    <row r="5" spans="1:10" ht="19.5" customHeight="1">
      <c r="A5" s="4" t="s">
        <v>418</v>
      </c>
      <c r="B5" s="4"/>
      <c r="C5" s="4"/>
      <c r="D5" s="4"/>
      <c r="E5" s="4"/>
      <c r="F5" s="4"/>
      <c r="G5" s="4"/>
      <c r="H5" s="4"/>
      <c r="I5" s="4"/>
      <c r="J5" s="4"/>
    </row>
    <row r="6" spans="1:10" ht="19.5" customHeight="1">
      <c r="A6" s="4" t="s">
        <v>328</v>
      </c>
      <c r="B6" s="4"/>
      <c r="C6" s="4"/>
      <c r="D6" s="4"/>
      <c r="E6" s="4"/>
      <c r="F6" s="4"/>
      <c r="G6" s="4"/>
      <c r="H6" s="4"/>
      <c r="I6" s="4"/>
      <c r="J6" s="4"/>
    </row>
    <row r="7" spans="1:10" ht="19.5" customHeight="1">
      <c r="A7" s="4" t="s">
        <v>329</v>
      </c>
      <c r="B7" s="4"/>
      <c r="C7" s="4"/>
      <c r="D7" s="4"/>
      <c r="E7" s="4"/>
      <c r="F7" s="4"/>
      <c r="G7" s="4"/>
      <c r="H7" s="4"/>
      <c r="I7" s="4"/>
      <c r="J7" s="4"/>
    </row>
    <row r="8" spans="1:10" ht="19.5" customHeight="1">
      <c r="A8" s="4" t="s">
        <v>330</v>
      </c>
      <c r="B8" s="4"/>
      <c r="C8" s="4"/>
      <c r="D8" s="4"/>
      <c r="E8" s="4"/>
      <c r="F8" s="4"/>
      <c r="G8" s="4"/>
      <c r="H8" s="4"/>
      <c r="I8" s="4"/>
      <c r="J8" s="4"/>
    </row>
    <row r="9" spans="1:10" ht="19.5" customHeight="1">
      <c r="A9" s="4" t="s">
        <v>451</v>
      </c>
      <c r="B9" s="4"/>
      <c r="C9" s="4"/>
      <c r="D9" s="4"/>
      <c r="E9" s="4"/>
      <c r="F9" s="4"/>
      <c r="G9" s="4"/>
      <c r="H9" s="4"/>
      <c r="I9" s="4"/>
      <c r="J9" s="4"/>
    </row>
    <row r="10" ht="19.5" customHeight="1"/>
    <row r="11" ht="19.5" customHeight="1">
      <c r="A11" s="5" t="s">
        <v>331</v>
      </c>
    </row>
    <row r="12" spans="3:10" ht="13.5">
      <c r="C12" s="91" t="s">
        <v>332</v>
      </c>
      <c r="E12" s="91"/>
      <c r="F12" s="91"/>
      <c r="G12" s="91"/>
      <c r="H12" s="91"/>
      <c r="I12" s="91"/>
      <c r="J12" s="91"/>
    </row>
    <row r="13" spans="3:10" ht="13.5">
      <c r="C13" s="92" t="s">
        <v>99</v>
      </c>
      <c r="D13" s="91"/>
      <c r="E13" s="91"/>
      <c r="F13" s="91"/>
      <c r="G13" s="91"/>
      <c r="H13" s="91"/>
      <c r="I13" s="91"/>
      <c r="J13" s="91"/>
    </row>
    <row r="14" spans="3:10" ht="13.5">
      <c r="C14" s="138"/>
      <c r="D14" s="93"/>
      <c r="E14" s="93"/>
      <c r="F14" s="93"/>
      <c r="G14" s="93"/>
      <c r="H14" s="93"/>
      <c r="I14" s="93"/>
      <c r="J14" s="93"/>
    </row>
    <row r="15" spans="3:10" ht="13.5">
      <c r="C15" s="94" t="s">
        <v>100</v>
      </c>
      <c r="D15" s="95" t="s">
        <v>101</v>
      </c>
      <c r="E15" s="95" t="s">
        <v>102</v>
      </c>
      <c r="F15" s="95" t="s">
        <v>103</v>
      </c>
      <c r="G15" s="95" t="s">
        <v>297</v>
      </c>
      <c r="H15" s="95" t="s">
        <v>104</v>
      </c>
      <c r="I15" s="94" t="s">
        <v>105</v>
      </c>
      <c r="J15" s="94" t="s">
        <v>106</v>
      </c>
    </row>
    <row r="16" spans="3:10" ht="13.5">
      <c r="C16" s="96" t="s">
        <v>48</v>
      </c>
      <c r="D16" s="97">
        <v>69.31364724660814</v>
      </c>
      <c r="E16" s="97">
        <v>123.54349561053472</v>
      </c>
      <c r="F16" s="97">
        <v>62.21069433359936</v>
      </c>
      <c r="G16" s="97">
        <v>79.44932162809258</v>
      </c>
      <c r="H16" s="97">
        <v>34.11811652035116</v>
      </c>
      <c r="I16" s="97">
        <v>69.27374301675978</v>
      </c>
      <c r="J16" s="97">
        <v>14.086193136472467</v>
      </c>
    </row>
    <row r="17" spans="3:10" ht="13.5">
      <c r="C17" s="96" t="s">
        <v>49</v>
      </c>
      <c r="D17" s="97">
        <v>70.79889807162535</v>
      </c>
      <c r="E17" s="97">
        <v>124.4391971664699</v>
      </c>
      <c r="F17" s="97">
        <v>58.71704053522235</v>
      </c>
      <c r="G17" s="97">
        <v>63.24281778827233</v>
      </c>
      <c r="H17" s="97">
        <v>34.27784336875246</v>
      </c>
      <c r="I17" s="97">
        <v>70.01180637544275</v>
      </c>
      <c r="J17" s="97">
        <v>15.545060999606454</v>
      </c>
    </row>
    <row r="18" spans="3:10" ht="13.5">
      <c r="C18" s="96" t="s">
        <v>50</v>
      </c>
      <c r="D18" s="97">
        <v>72</v>
      </c>
      <c r="E18" s="97">
        <v>136.7378640776699</v>
      </c>
      <c r="F18" s="97">
        <v>68.50485436893204</v>
      </c>
      <c r="G18" s="97">
        <v>71.18446601941747</v>
      </c>
      <c r="H18" s="97">
        <v>31.184466019417474</v>
      </c>
      <c r="I18" s="97">
        <v>75.41747572815534</v>
      </c>
      <c r="J18" s="97">
        <v>18.058252427184467</v>
      </c>
    </row>
    <row r="19" spans="3:10" ht="13.5">
      <c r="C19" s="96" t="s">
        <v>51</v>
      </c>
      <c r="D19" s="97">
        <v>71.3302752293578</v>
      </c>
      <c r="E19" s="97">
        <v>141.01681957186545</v>
      </c>
      <c r="F19" s="97">
        <v>60.6651376146789</v>
      </c>
      <c r="G19" s="97">
        <v>51.223241590214066</v>
      </c>
      <c r="H19" s="97">
        <v>36.08562691131498</v>
      </c>
      <c r="I19" s="97">
        <v>65.0229357798165</v>
      </c>
      <c r="J19" s="97">
        <v>19.877675840978593</v>
      </c>
    </row>
    <row r="20" spans="3:10" ht="13.5">
      <c r="C20" s="96" t="s">
        <v>52</v>
      </c>
      <c r="D20" s="97">
        <v>72.93142446428605</v>
      </c>
      <c r="E20" s="97">
        <v>145.8628489285721</v>
      </c>
      <c r="F20" s="97">
        <v>60.254260149749</v>
      </c>
      <c r="G20" s="97">
        <v>49.76541586569752</v>
      </c>
      <c r="H20" s="97">
        <v>32.74934114588737</v>
      </c>
      <c r="I20" s="97">
        <v>62.55576914732865</v>
      </c>
      <c r="J20" s="97">
        <v>22.411415484627994</v>
      </c>
    </row>
    <row r="21" spans="3:10" ht="13.5">
      <c r="C21" s="96" t="s">
        <v>53</v>
      </c>
      <c r="D21" s="97">
        <v>74.9625748502994</v>
      </c>
      <c r="E21" s="97">
        <v>154.71556886227546</v>
      </c>
      <c r="F21" s="97">
        <v>67.73952095808383</v>
      </c>
      <c r="G21" s="97">
        <v>47.118263473053894</v>
      </c>
      <c r="H21" s="97">
        <v>34.3188622754491</v>
      </c>
      <c r="I21" s="97">
        <v>70.47155688622755</v>
      </c>
      <c r="J21" s="97">
        <v>22.19311377245509</v>
      </c>
    </row>
    <row r="22" spans="3:10" ht="13.5">
      <c r="C22" s="96" t="s">
        <v>54</v>
      </c>
      <c r="D22" s="97">
        <v>75.52005943536405</v>
      </c>
      <c r="E22" s="97">
        <v>161.62704309063892</v>
      </c>
      <c r="F22" s="97">
        <v>74.18276374442793</v>
      </c>
      <c r="G22" s="97">
        <v>56.38930163447251</v>
      </c>
      <c r="H22" s="97">
        <v>35.289747399702826</v>
      </c>
      <c r="I22" s="97">
        <v>75.33432392273403</v>
      </c>
      <c r="J22" s="97">
        <v>20.913818722139673</v>
      </c>
    </row>
    <row r="23" spans="3:10" ht="13.5">
      <c r="C23" s="96" t="s">
        <v>55</v>
      </c>
      <c r="D23" s="97">
        <v>83.70206489675516</v>
      </c>
      <c r="E23" s="97">
        <v>155.53097345132744</v>
      </c>
      <c r="F23" s="97">
        <v>65.37610619469027</v>
      </c>
      <c r="G23" s="97">
        <v>47.640117994100294</v>
      </c>
      <c r="H23" s="97">
        <v>65.26548672566372</v>
      </c>
      <c r="I23" s="97">
        <v>48.59882005899705</v>
      </c>
      <c r="J23" s="97">
        <v>24.74188790560472</v>
      </c>
    </row>
    <row r="24" spans="3:10" ht="13.5">
      <c r="C24" s="96" t="s">
        <v>56</v>
      </c>
      <c r="D24" s="97">
        <v>85.92836257309942</v>
      </c>
      <c r="E24" s="97">
        <v>161.91520467836258</v>
      </c>
      <c r="F24" s="97">
        <v>72.58771929824562</v>
      </c>
      <c r="G24" s="97">
        <v>45.4312865497076</v>
      </c>
      <c r="H24" s="97">
        <v>44.51754385964912</v>
      </c>
      <c r="I24" s="97">
        <v>52.92397660818713</v>
      </c>
      <c r="J24" s="97">
        <v>19.444444444444443</v>
      </c>
    </row>
    <row r="25" spans="3:10" ht="13.5">
      <c r="C25" s="96" t="s">
        <v>57</v>
      </c>
      <c r="D25" s="97">
        <v>80.54360402152038</v>
      </c>
      <c r="E25" s="97">
        <v>168.2708267800953</v>
      </c>
      <c r="F25" s="97">
        <v>74.95634500381131</v>
      </c>
      <c r="G25" s="97">
        <v>49.37830859157173</v>
      </c>
      <c r="H25" s="97">
        <v>48.181038802062645</v>
      </c>
      <c r="I25" s="97">
        <v>52.35334261398825</v>
      </c>
      <c r="J25" s="97">
        <v>20.71639544877844</v>
      </c>
    </row>
    <row r="26" spans="3:10" ht="13.5">
      <c r="C26" s="96" t="s">
        <v>58</v>
      </c>
      <c r="D26" s="97">
        <v>89.47179302910529</v>
      </c>
      <c r="E26" s="97">
        <v>173.98490837226015</v>
      </c>
      <c r="F26" s="97">
        <v>73.73338124326267</v>
      </c>
      <c r="G26" s="97">
        <v>41.64570607258354</v>
      </c>
      <c r="H26" s="97">
        <v>49.40711462450593</v>
      </c>
      <c r="I26" s="97">
        <v>52.13798059647862</v>
      </c>
      <c r="J26" s="97">
        <v>17.139777218828602</v>
      </c>
    </row>
    <row r="27" spans="3:10" ht="13.5">
      <c r="C27" s="96" t="s">
        <v>59</v>
      </c>
      <c r="D27" s="97">
        <v>90.94138543516874</v>
      </c>
      <c r="E27" s="97">
        <v>178.75666074600355</v>
      </c>
      <c r="F27" s="97">
        <v>76.1278863232682</v>
      </c>
      <c r="G27" s="97">
        <v>48.206039076376555</v>
      </c>
      <c r="H27" s="97">
        <v>44.760213143872114</v>
      </c>
      <c r="I27" s="97">
        <v>54.351687388987564</v>
      </c>
      <c r="J27" s="97">
        <v>14.849023090586146</v>
      </c>
    </row>
    <row r="28" spans="3:10" ht="13.5">
      <c r="C28" s="96" t="s">
        <v>60</v>
      </c>
      <c r="D28" s="97">
        <v>90.84531743247983</v>
      </c>
      <c r="E28" s="97">
        <v>176.42932304454578</v>
      </c>
      <c r="F28" s="97">
        <v>71.48368993335671</v>
      </c>
      <c r="G28" s="97">
        <v>33.35671694142406</v>
      </c>
      <c r="H28" s="97">
        <v>44.33532094002104</v>
      </c>
      <c r="I28" s="97">
        <v>49.73693440897931</v>
      </c>
      <c r="J28" s="97">
        <v>15.152578042792003</v>
      </c>
    </row>
    <row r="29" spans="3:10" ht="13.5">
      <c r="C29" s="96" t="s">
        <v>61</v>
      </c>
      <c r="D29" s="97">
        <v>91.6926272066459</v>
      </c>
      <c r="E29" s="97">
        <v>175.5970924195223</v>
      </c>
      <c r="F29" s="97">
        <v>70.6472827968155</v>
      </c>
      <c r="G29" s="97">
        <v>30.218068535825545</v>
      </c>
      <c r="H29" s="97">
        <v>48.52890273451021</v>
      </c>
      <c r="I29" s="97">
        <v>48.77120110764971</v>
      </c>
      <c r="J29" s="97">
        <v>13.430252682589131</v>
      </c>
    </row>
    <row r="30" spans="3:10" ht="13.5">
      <c r="C30" s="96" t="s">
        <v>62</v>
      </c>
      <c r="D30" s="97">
        <v>90.8147958418154</v>
      </c>
      <c r="E30" s="97">
        <v>173.76698743116359</v>
      </c>
      <c r="F30" s="97">
        <v>77.14965832006018</v>
      </c>
      <c r="G30" s="97">
        <v>37.49329189386102</v>
      </c>
      <c r="H30" s="97">
        <v>43.87951194171647</v>
      </c>
      <c r="I30" s="97">
        <v>52.25713393997846</v>
      </c>
      <c r="J30" s="97">
        <v>13.768141070914167</v>
      </c>
    </row>
    <row r="31" spans="3:10" ht="13.5">
      <c r="C31" s="96" t="s">
        <v>63</v>
      </c>
      <c r="D31" s="97">
        <v>92.46762099522836</v>
      </c>
      <c r="E31" s="97">
        <v>178.28902522154056</v>
      </c>
      <c r="F31" s="97">
        <v>70.82481254260395</v>
      </c>
      <c r="G31" s="97">
        <v>27.77777777777778</v>
      </c>
      <c r="H31" s="97">
        <v>49.38650306748466</v>
      </c>
      <c r="I31" s="97">
        <v>45.50102249488753</v>
      </c>
      <c r="J31" s="97">
        <v>12.269938650306749</v>
      </c>
    </row>
    <row r="32" spans="3:10" ht="13.5">
      <c r="C32" s="96" t="s">
        <v>64</v>
      </c>
      <c r="D32" s="97">
        <v>94.38088829071333</v>
      </c>
      <c r="E32" s="97">
        <v>171.60161507402424</v>
      </c>
      <c r="F32" s="97">
        <v>74.25975773889637</v>
      </c>
      <c r="G32" s="97">
        <v>29.004037685060567</v>
      </c>
      <c r="H32" s="97">
        <v>49.52893674293405</v>
      </c>
      <c r="I32" s="97">
        <v>44.04441453566622</v>
      </c>
      <c r="J32" s="97">
        <v>12.045760430686407</v>
      </c>
    </row>
    <row r="33" spans="3:10" ht="13.5">
      <c r="C33" s="96" t="s">
        <v>65</v>
      </c>
      <c r="D33" s="97">
        <v>96.38474295190713</v>
      </c>
      <c r="E33" s="97">
        <v>167.7943615257048</v>
      </c>
      <c r="F33" s="97">
        <v>76.74958540630182</v>
      </c>
      <c r="G33" s="97">
        <v>31.243781094527364</v>
      </c>
      <c r="H33" s="97">
        <v>44.07960199004975</v>
      </c>
      <c r="I33" s="97">
        <v>42.45439469320066</v>
      </c>
      <c r="J33" s="97">
        <v>12.371475953565506</v>
      </c>
    </row>
    <row r="34" spans="3:10" ht="13.5">
      <c r="C34" s="96" t="s">
        <v>66</v>
      </c>
      <c r="D34" s="97">
        <v>101.21152586771447</v>
      </c>
      <c r="E34" s="97">
        <v>173.73935821872954</v>
      </c>
      <c r="F34" s="97">
        <v>77.14472822527833</v>
      </c>
      <c r="G34" s="97">
        <v>31.958087753765554</v>
      </c>
      <c r="H34" s="97">
        <v>44.85920104780615</v>
      </c>
      <c r="I34" s="97">
        <v>39.91486574983628</v>
      </c>
      <c r="J34" s="97">
        <v>11.49312377210216</v>
      </c>
    </row>
    <row r="35" spans="3:10" ht="13.5">
      <c r="C35" s="96" t="s">
        <v>67</v>
      </c>
      <c r="D35" s="97">
        <v>98.19021198965093</v>
      </c>
      <c r="E35" s="97">
        <v>170.81917949702736</v>
      </c>
      <c r="F35" s="97">
        <v>88.65340250007137</v>
      </c>
      <c r="G35" s="97">
        <v>33.41127134104409</v>
      </c>
      <c r="H35" s="97">
        <v>45.05655911913616</v>
      </c>
      <c r="I35" s="97">
        <v>40.90447879714233</v>
      </c>
      <c r="J35" s="97">
        <v>12.03454530827899</v>
      </c>
    </row>
    <row r="36" spans="3:10" ht="13.5">
      <c r="C36" s="96" t="s">
        <v>68</v>
      </c>
      <c r="D36" s="97">
        <v>98.97632757517594</v>
      </c>
      <c r="E36" s="97">
        <v>166.3787587971849</v>
      </c>
      <c r="F36" s="97">
        <v>80.51823416506718</v>
      </c>
      <c r="G36" s="97">
        <v>30.294305822136916</v>
      </c>
      <c r="H36" s="97">
        <v>46.64107485604607</v>
      </c>
      <c r="I36" s="97">
        <v>38.48368522072936</v>
      </c>
      <c r="J36" s="97">
        <v>13.62763915547025</v>
      </c>
    </row>
    <row r="37" spans="3:10" ht="13.5">
      <c r="C37" s="96" t="s">
        <v>69</v>
      </c>
      <c r="D37" s="97">
        <v>100.81915563957152</v>
      </c>
      <c r="E37" s="97">
        <v>161.1531190926276</v>
      </c>
      <c r="F37" s="97">
        <v>81.63201008191557</v>
      </c>
      <c r="G37" s="97">
        <v>28.638941398865786</v>
      </c>
      <c r="H37" s="97">
        <v>40.57971014492754</v>
      </c>
      <c r="I37" s="97">
        <v>34.84562066792691</v>
      </c>
      <c r="J37" s="97">
        <v>14.8708254568368</v>
      </c>
    </row>
    <row r="38" spans="3:10" ht="13.5">
      <c r="C38" s="96" t="s">
        <v>70</v>
      </c>
      <c r="D38" s="97">
        <v>102.48138957816377</v>
      </c>
      <c r="E38" s="97">
        <v>162.74813895781637</v>
      </c>
      <c r="F38" s="97">
        <v>86.63151364764268</v>
      </c>
      <c r="G38" s="97">
        <v>31.172456575682382</v>
      </c>
      <c r="H38" s="97">
        <v>38.15136476426799</v>
      </c>
      <c r="I38" s="97">
        <v>33.312655086848636</v>
      </c>
      <c r="J38" s="97">
        <v>15.012406947890819</v>
      </c>
    </row>
    <row r="39" spans="3:10" ht="13.5">
      <c r="C39" s="96" t="s">
        <v>71</v>
      </c>
      <c r="D39" s="97">
        <v>102.38751147842056</v>
      </c>
      <c r="E39" s="97">
        <v>156.01469237832873</v>
      </c>
      <c r="F39" s="97">
        <v>88.82767064585246</v>
      </c>
      <c r="G39" s="97">
        <v>34.89439853076217</v>
      </c>
      <c r="H39" s="97">
        <v>34.19038873584328</v>
      </c>
      <c r="I39" s="97">
        <v>31.833486378940925</v>
      </c>
      <c r="J39" s="97">
        <v>15.243342516069788</v>
      </c>
    </row>
    <row r="40" spans="3:10" ht="13.5">
      <c r="C40" s="96" t="s">
        <v>72</v>
      </c>
      <c r="D40" s="97">
        <v>105.48778862210287</v>
      </c>
      <c r="E40" s="97">
        <v>146.32568036897095</v>
      </c>
      <c r="F40" s="97">
        <v>88.21954062824916</v>
      </c>
      <c r="G40" s="97">
        <v>34.99092356649305</v>
      </c>
      <c r="H40" s="97">
        <v>31.14343673277477</v>
      </c>
      <c r="I40" s="97">
        <v>30.38605743479873</v>
      </c>
      <c r="J40" s="97">
        <v>16.26850732052534</v>
      </c>
    </row>
    <row r="41" spans="3:10" ht="13.5">
      <c r="C41" s="96" t="s">
        <v>73</v>
      </c>
      <c r="D41" s="97">
        <v>110.26102610261026</v>
      </c>
      <c r="E41" s="97">
        <v>151.4851485148515</v>
      </c>
      <c r="F41" s="97">
        <v>90.96909690969098</v>
      </c>
      <c r="G41" s="97">
        <v>32.463246324632465</v>
      </c>
      <c r="H41" s="97">
        <v>28.802880288028803</v>
      </c>
      <c r="I41" s="97">
        <v>27.632763276327633</v>
      </c>
      <c r="J41" s="97">
        <v>15.451545154515452</v>
      </c>
    </row>
    <row r="42" spans="3:10" ht="13.5">
      <c r="C42" s="96" t="s">
        <v>74</v>
      </c>
      <c r="D42" s="97">
        <v>112.95028282226853</v>
      </c>
      <c r="E42" s="97">
        <v>148.67520095266448</v>
      </c>
      <c r="F42" s="97">
        <v>88.92527537957726</v>
      </c>
      <c r="G42" s="97">
        <v>30.187555820184578</v>
      </c>
      <c r="H42" s="97">
        <v>27.15093777910092</v>
      </c>
      <c r="I42" s="97">
        <v>29.711223578445967</v>
      </c>
      <c r="J42" s="97">
        <v>15.421256326287585</v>
      </c>
    </row>
    <row r="43" spans="1:10" ht="13.5">
      <c r="A43" s="91" t="s">
        <v>333</v>
      </c>
      <c r="C43" s="96" t="s">
        <v>75</v>
      </c>
      <c r="D43" s="97">
        <v>115.29828706438275</v>
      </c>
      <c r="E43" s="97">
        <v>144.65445953927937</v>
      </c>
      <c r="F43" s="97">
        <v>93.23685764914353</v>
      </c>
      <c r="G43" s="97">
        <v>31.30537507383343</v>
      </c>
      <c r="H43" s="97">
        <v>27.52510336680449</v>
      </c>
      <c r="I43" s="97">
        <v>25.841701122268162</v>
      </c>
      <c r="J43" s="97">
        <v>16.715888954518608</v>
      </c>
    </row>
    <row r="44" spans="3:10" ht="13.5">
      <c r="C44" s="96" t="s">
        <v>76</v>
      </c>
      <c r="D44" s="97">
        <v>118.02461899179367</v>
      </c>
      <c r="E44" s="97">
        <v>132.56154747948418</v>
      </c>
      <c r="F44" s="97">
        <v>94.34349355216881</v>
      </c>
      <c r="G44" s="97">
        <v>28.95662368112544</v>
      </c>
      <c r="H44" s="97">
        <v>25.527549824150057</v>
      </c>
      <c r="I44" s="97">
        <v>30.392731535756155</v>
      </c>
      <c r="J44" s="97">
        <v>15.943728018757326</v>
      </c>
    </row>
    <row r="45" spans="1:10" ht="19.5" customHeight="1">
      <c r="A45" s="4" t="s">
        <v>454</v>
      </c>
      <c r="C45" s="96" t="s">
        <v>77</v>
      </c>
      <c r="D45" s="97">
        <v>121.42116567227336</v>
      </c>
      <c r="E45" s="97">
        <v>138.89999694629404</v>
      </c>
      <c r="F45" s="97">
        <v>105.65822632032794</v>
      </c>
      <c r="G45" s="97">
        <v>33.47443393743393</v>
      </c>
      <c r="H45" s="97">
        <v>26.639949163066444</v>
      </c>
      <c r="I45" s="97">
        <v>32.25295155222783</v>
      </c>
      <c r="J45" s="97">
        <v>16.315514716681523</v>
      </c>
    </row>
    <row r="46" spans="1:10" ht="19.5" customHeight="1">
      <c r="A46" s="4" t="s">
        <v>419</v>
      </c>
      <c r="C46" s="96" t="s">
        <v>78</v>
      </c>
      <c r="D46" s="97">
        <v>122.45015891360879</v>
      </c>
      <c r="E46" s="97">
        <v>134.7298468650679</v>
      </c>
      <c r="F46" s="97">
        <v>108.72580179138977</v>
      </c>
      <c r="G46" s="97">
        <v>34.15197919676394</v>
      </c>
      <c r="H46" s="97">
        <v>25.859578156602137</v>
      </c>
      <c r="I46" s="97">
        <v>29.673504767408264</v>
      </c>
      <c r="J46" s="97">
        <v>15.111239526148513</v>
      </c>
    </row>
    <row r="47" spans="1:10" ht="19.5" customHeight="1">
      <c r="A47" s="4" t="s">
        <v>420</v>
      </c>
      <c r="C47" s="96" t="s">
        <v>79</v>
      </c>
      <c r="D47" s="97">
        <v>131.64084911072862</v>
      </c>
      <c r="E47" s="97">
        <v>122.20309810671256</v>
      </c>
      <c r="F47" s="97">
        <v>105.67986230636834</v>
      </c>
      <c r="G47" s="97">
        <v>34.79632816982215</v>
      </c>
      <c r="H47" s="97">
        <v>27.0223752151463</v>
      </c>
      <c r="I47" s="97">
        <v>27.653471026965004</v>
      </c>
      <c r="J47" s="97">
        <v>14.859437751004016</v>
      </c>
    </row>
    <row r="48" spans="1:10" ht="19.5" customHeight="1">
      <c r="A48" s="4" t="s">
        <v>421</v>
      </c>
      <c r="C48" s="96" t="s">
        <v>80</v>
      </c>
      <c r="D48" s="97">
        <v>133.70402053036784</v>
      </c>
      <c r="E48" s="97">
        <v>125.00712859994297</v>
      </c>
      <c r="F48" s="97">
        <v>109.55232392358141</v>
      </c>
      <c r="G48" s="97">
        <v>38.15226689478187</v>
      </c>
      <c r="H48" s="97">
        <v>26.119190191046478</v>
      </c>
      <c r="I48" s="97">
        <v>30.48189335614485</v>
      </c>
      <c r="J48" s="97">
        <v>18.876532648987737</v>
      </c>
    </row>
    <row r="49" spans="1:10" ht="19.5" customHeight="1">
      <c r="A49" s="4" t="s">
        <v>334</v>
      </c>
      <c r="C49" s="96" t="s">
        <v>81</v>
      </c>
      <c r="D49" s="97">
        <v>132.3321054122981</v>
      </c>
      <c r="E49" s="97">
        <v>121.64919240578068</v>
      </c>
      <c r="F49" s="97">
        <v>109.83281382827997</v>
      </c>
      <c r="G49" s="97">
        <v>36.61093794275999</v>
      </c>
      <c r="H49" s="97">
        <v>25.21960895437801</v>
      </c>
      <c r="I49" s="97">
        <v>29.640124681212807</v>
      </c>
      <c r="J49" s="97">
        <v>16.86030036837631</v>
      </c>
    </row>
    <row r="50" spans="3:10" ht="13.5">
      <c r="C50" s="96" t="s">
        <v>88</v>
      </c>
      <c r="D50" s="97">
        <v>163.95634379263302</v>
      </c>
      <c r="E50" s="97">
        <v>99.50886766712142</v>
      </c>
      <c r="F50" s="97">
        <v>136.5893587994543</v>
      </c>
      <c r="G50" s="97">
        <v>57.48976807639836</v>
      </c>
      <c r="H50" s="97">
        <v>28.567530695770806</v>
      </c>
      <c r="I50" s="97">
        <v>23.328785811732605</v>
      </c>
      <c r="J50" s="97">
        <v>13.069577080491133</v>
      </c>
    </row>
    <row r="51" spans="3:10" ht="13.5">
      <c r="C51" s="96" t="s">
        <v>89</v>
      </c>
      <c r="D51" s="97">
        <v>171.90644547185207</v>
      </c>
      <c r="E51" s="97">
        <v>98.12347022028828</v>
      </c>
      <c r="F51" s="97">
        <v>141.58281207506118</v>
      </c>
      <c r="G51" s="97">
        <v>56.24150122382377</v>
      </c>
      <c r="H51" s="97">
        <v>28.827848789774272</v>
      </c>
      <c r="I51" s="97">
        <v>26.189828664672287</v>
      </c>
      <c r="J51" s="97">
        <v>15.093826488985586</v>
      </c>
    </row>
    <row r="52" spans="3:10" ht="13.5">
      <c r="C52" s="96" t="s">
        <v>90</v>
      </c>
      <c r="D52" s="97">
        <v>177.0002712232167</v>
      </c>
      <c r="E52" s="97">
        <v>96.826688364524</v>
      </c>
      <c r="F52" s="97">
        <v>147.5725522104692</v>
      </c>
      <c r="G52" s="97">
        <v>60.97097911581231</v>
      </c>
      <c r="H52" s="97">
        <v>28.044480607540006</v>
      </c>
      <c r="I52" s="97">
        <v>23.189585028478437</v>
      </c>
      <c r="J52" s="97">
        <v>15.649579604014104</v>
      </c>
    </row>
    <row r="53" spans="3:10" ht="13.5">
      <c r="C53" s="96" t="s">
        <v>91</v>
      </c>
      <c r="D53" s="97">
        <v>184.04974317383076</v>
      </c>
      <c r="E53" s="97">
        <v>99.86482833198161</v>
      </c>
      <c r="F53" s="97">
        <v>130.68396864017302</v>
      </c>
      <c r="G53" s="97">
        <v>66.82887266828872</v>
      </c>
      <c r="H53" s="97">
        <v>30.548796972154637</v>
      </c>
      <c r="I53" s="97">
        <v>23.54690456880238</v>
      </c>
      <c r="J53" s="97">
        <v>14.382265477155988</v>
      </c>
    </row>
    <row r="54" spans="3:10" ht="13.5">
      <c r="C54" s="96" t="s">
        <v>92</v>
      </c>
      <c r="D54" s="97">
        <v>194.82875236608666</v>
      </c>
      <c r="E54" s="97">
        <v>123.1635626168851</v>
      </c>
      <c r="F54" s="97">
        <v>114.43181750598652</v>
      </c>
      <c r="G54" s="97">
        <v>59.12175404809651</v>
      </c>
      <c r="H54" s="97">
        <v>31.980354384498472</v>
      </c>
      <c r="I54" s="97">
        <v>22.437611275683633</v>
      </c>
      <c r="J54" s="97">
        <v>14.246531496729244</v>
      </c>
    </row>
    <row r="55" spans="3:10" ht="13.5">
      <c r="C55" s="96" t="s">
        <v>93</v>
      </c>
      <c r="D55" s="97">
        <v>205.4798594053871</v>
      </c>
      <c r="E55" s="97">
        <v>120.16287002459487</v>
      </c>
      <c r="F55" s="97">
        <v>109.43066318550281</v>
      </c>
      <c r="G55" s="97">
        <v>51.55243940087793</v>
      </c>
      <c r="H55" s="97">
        <v>33.87268304630312</v>
      </c>
      <c r="I55" s="97">
        <v>22.870143541238978</v>
      </c>
      <c r="J55" s="97">
        <v>14.895329895062265</v>
      </c>
    </row>
    <row r="56" spans="3:10" ht="13.5">
      <c r="C56" s="96" t="s">
        <v>94</v>
      </c>
      <c r="D56" s="97">
        <v>202</v>
      </c>
      <c r="E56" s="97">
        <v>115.2</v>
      </c>
      <c r="F56" s="97">
        <v>114.4</v>
      </c>
      <c r="G56" s="97">
        <v>56.9</v>
      </c>
      <c r="H56" s="97">
        <v>32.4</v>
      </c>
      <c r="I56" s="97">
        <v>23.5</v>
      </c>
      <c r="J56" s="97">
        <v>15.1</v>
      </c>
    </row>
    <row r="57" spans="3:10" ht="13.5">
      <c r="C57" s="96" t="s">
        <v>95</v>
      </c>
      <c r="D57" s="97">
        <v>214.4</v>
      </c>
      <c r="E57" s="97">
        <v>114.8</v>
      </c>
      <c r="F57" s="97">
        <v>114</v>
      </c>
      <c r="G57" s="97">
        <v>55.2</v>
      </c>
      <c r="H57" s="97">
        <v>32.8</v>
      </c>
      <c r="I57" s="97">
        <v>25.7</v>
      </c>
      <c r="J57" s="97">
        <v>21.3</v>
      </c>
    </row>
    <row r="58" spans="3:10" ht="13.5">
      <c r="C58" s="96" t="s">
        <v>96</v>
      </c>
      <c r="D58" s="97">
        <v>219</v>
      </c>
      <c r="E58" s="97">
        <v>116.4</v>
      </c>
      <c r="F58" s="97">
        <v>122.3</v>
      </c>
      <c r="G58" s="97">
        <v>67.4</v>
      </c>
      <c r="H58" s="97">
        <v>33.8</v>
      </c>
      <c r="I58" s="97">
        <v>27.2</v>
      </c>
      <c r="J58" s="97">
        <v>21.1</v>
      </c>
    </row>
    <row r="59" spans="3:10" ht="13.5">
      <c r="C59" s="96" t="s">
        <v>97</v>
      </c>
      <c r="D59" s="97">
        <v>223</v>
      </c>
      <c r="E59" s="97">
        <v>114</v>
      </c>
      <c r="F59" s="97">
        <v>119.6</v>
      </c>
      <c r="G59" s="97">
        <v>61.1</v>
      </c>
      <c r="H59" s="97">
        <v>34.5</v>
      </c>
      <c r="I59" s="97">
        <v>24.3</v>
      </c>
      <c r="J59" s="97">
        <v>19.9</v>
      </c>
    </row>
    <row r="60" spans="3:10" ht="13.5">
      <c r="C60" s="96" t="s">
        <v>212</v>
      </c>
      <c r="D60" s="97">
        <v>225.8</v>
      </c>
      <c r="E60" s="97">
        <v>113.8</v>
      </c>
      <c r="F60" s="97">
        <v>123.1</v>
      </c>
      <c r="G60" s="97">
        <v>62.7</v>
      </c>
      <c r="H60" s="97">
        <v>35.2</v>
      </c>
      <c r="I60" s="97">
        <v>26.1</v>
      </c>
      <c r="J60" s="97">
        <v>21</v>
      </c>
    </row>
    <row r="61" spans="3:10" ht="13.5">
      <c r="C61" s="96" t="s">
        <v>422</v>
      </c>
      <c r="D61" s="97">
        <v>230.3</v>
      </c>
      <c r="E61" s="97">
        <v>113.1</v>
      </c>
      <c r="F61" s="97">
        <v>119.4</v>
      </c>
      <c r="G61" s="97">
        <v>63.2</v>
      </c>
      <c r="H61" s="97">
        <v>34.3</v>
      </c>
      <c r="I61" s="97">
        <v>27.2</v>
      </c>
      <c r="J61" s="97">
        <v>20.7</v>
      </c>
    </row>
  </sheetData>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&amp;C- 9 -</oddFooter>
  </headerFooter>
  <drawing r:id="rId1"/>
</worksheet>
</file>

<file path=xl/worksheets/sheet11.xml><?xml version="1.0" encoding="utf-8"?>
<worksheet xmlns="http://schemas.openxmlformats.org/spreadsheetml/2006/main" xmlns:r="http://schemas.openxmlformats.org/officeDocument/2006/relationships">
  <dimension ref="A1:K44"/>
  <sheetViews>
    <sheetView workbookViewId="0" topLeftCell="A1">
      <selection activeCell="I44" sqref="I44"/>
    </sheetView>
  </sheetViews>
  <sheetFormatPr defaultColWidth="9.00390625" defaultRowHeight="13.5"/>
  <cols>
    <col min="1" max="1" width="2.625" style="0" customWidth="1"/>
    <col min="11" max="11" width="3.50390625" style="0" customWidth="1"/>
  </cols>
  <sheetData>
    <row r="1" spans="1:11" ht="19.5" customHeight="1">
      <c r="A1" s="2" t="s">
        <v>335</v>
      </c>
      <c r="C1" s="1"/>
      <c r="D1" s="1"/>
      <c r="E1" s="1"/>
      <c r="F1" s="1"/>
      <c r="G1" s="1"/>
      <c r="H1" s="1"/>
      <c r="I1" s="1"/>
      <c r="J1" s="1"/>
      <c r="K1" s="1"/>
    </row>
    <row r="2" spans="1:11" ht="10.5" customHeight="1">
      <c r="A2" s="1"/>
      <c r="C2" s="1"/>
      <c r="D2" s="1"/>
      <c r="E2" s="1"/>
      <c r="F2" s="1"/>
      <c r="G2" s="1"/>
      <c r="H2" s="1"/>
      <c r="I2" s="1"/>
      <c r="J2" s="1"/>
      <c r="K2" s="1"/>
    </row>
    <row r="3" spans="1:11" ht="19.5" customHeight="1">
      <c r="A3" s="3" t="s">
        <v>336</v>
      </c>
      <c r="C3" s="4"/>
      <c r="D3" s="4"/>
      <c r="E3" s="4"/>
      <c r="F3" s="4"/>
      <c r="G3" s="4"/>
      <c r="H3" s="4"/>
      <c r="I3" s="4"/>
      <c r="J3" s="4"/>
      <c r="K3" s="4"/>
    </row>
    <row r="4" spans="1:11" ht="10.5" customHeight="1">
      <c r="A4" s="3"/>
      <c r="C4" s="4"/>
      <c r="D4" s="4"/>
      <c r="E4" s="4"/>
      <c r="F4" s="4"/>
      <c r="G4" s="4"/>
      <c r="H4" s="4"/>
      <c r="I4" s="4"/>
      <c r="J4" s="4"/>
      <c r="K4" s="4"/>
    </row>
    <row r="5" spans="1:11" ht="19.5" customHeight="1">
      <c r="A5" s="303" t="s">
        <v>438</v>
      </c>
      <c r="B5" s="303"/>
      <c r="C5" s="303"/>
      <c r="D5" s="303"/>
      <c r="E5" s="303"/>
      <c r="F5" s="303"/>
      <c r="G5" s="303"/>
      <c r="H5" s="303"/>
      <c r="I5" s="303"/>
      <c r="J5" s="303"/>
      <c r="K5" s="303"/>
    </row>
    <row r="6" spans="1:11" ht="19.5" customHeight="1">
      <c r="A6" s="303" t="s">
        <v>439</v>
      </c>
      <c r="B6" s="303"/>
      <c r="C6" s="303"/>
      <c r="D6" s="303"/>
      <c r="E6" s="303"/>
      <c r="F6" s="303"/>
      <c r="G6" s="303"/>
      <c r="H6" s="303"/>
      <c r="I6" s="303"/>
      <c r="J6" s="303"/>
      <c r="K6" s="303"/>
    </row>
    <row r="7" spans="1:11" ht="19.5" customHeight="1">
      <c r="A7" s="303" t="s">
        <v>337</v>
      </c>
      <c r="B7" s="303"/>
      <c r="C7" s="303"/>
      <c r="D7" s="303"/>
      <c r="E7" s="303"/>
      <c r="F7" s="303"/>
      <c r="G7" s="303"/>
      <c r="H7" s="303"/>
      <c r="I7" s="303"/>
      <c r="J7" s="303"/>
      <c r="K7" s="303"/>
    </row>
    <row r="8" spans="1:11" ht="19.5" customHeight="1">
      <c r="A8" s="303" t="s">
        <v>338</v>
      </c>
      <c r="B8" s="303"/>
      <c r="C8" s="303"/>
      <c r="D8" s="303"/>
      <c r="E8" s="303"/>
      <c r="F8" s="303"/>
      <c r="G8" s="303"/>
      <c r="H8" s="303"/>
      <c r="I8" s="303"/>
      <c r="J8" s="303"/>
      <c r="K8" s="303"/>
    </row>
    <row r="9" spans="1:11" ht="19.5" customHeight="1">
      <c r="A9" s="303" t="s">
        <v>339</v>
      </c>
      <c r="B9" s="303"/>
      <c r="C9" s="303"/>
      <c r="D9" s="303"/>
      <c r="E9" s="303"/>
      <c r="F9" s="303"/>
      <c r="G9" s="303"/>
      <c r="H9" s="303"/>
      <c r="I9" s="303"/>
      <c r="J9" s="303"/>
      <c r="K9" s="303"/>
    </row>
    <row r="10" spans="1:11" ht="19.5" customHeight="1">
      <c r="A10" s="303" t="s">
        <v>340</v>
      </c>
      <c r="B10" s="303"/>
      <c r="C10" s="303"/>
      <c r="D10" s="303"/>
      <c r="E10" s="303"/>
      <c r="F10" s="303"/>
      <c r="G10" s="303"/>
      <c r="H10" s="303"/>
      <c r="I10" s="303"/>
      <c r="J10" s="303"/>
      <c r="K10" s="303"/>
    </row>
    <row r="11" spans="1:11" ht="19.5" customHeight="1">
      <c r="A11" s="303" t="s">
        <v>440</v>
      </c>
      <c r="B11" s="303"/>
      <c r="C11" s="303"/>
      <c r="D11" s="303"/>
      <c r="E11" s="303"/>
      <c r="F11" s="303"/>
      <c r="G11" s="303"/>
      <c r="H11" s="303"/>
      <c r="I11" s="303"/>
      <c r="J11" s="303"/>
      <c r="K11" s="303"/>
    </row>
    <row r="12" spans="1:11" ht="19.5" customHeight="1">
      <c r="A12" s="303" t="s">
        <v>341</v>
      </c>
      <c r="B12" s="303"/>
      <c r="C12" s="303"/>
      <c r="D12" s="303"/>
      <c r="E12" s="303"/>
      <c r="F12" s="303"/>
      <c r="G12" s="303"/>
      <c r="H12" s="303"/>
      <c r="I12" s="303"/>
      <c r="J12" s="303"/>
      <c r="K12" s="303"/>
    </row>
    <row r="13" spans="1:11" ht="19.5" customHeight="1">
      <c r="A13" s="4"/>
      <c r="B13" s="4"/>
      <c r="C13" s="4"/>
      <c r="D13" s="4"/>
      <c r="E13" s="4"/>
      <c r="F13" s="4"/>
      <c r="G13" s="4"/>
      <c r="H13" s="4"/>
      <c r="I13" s="4"/>
      <c r="J13" s="1"/>
      <c r="K13" s="1"/>
    </row>
    <row r="14" ht="19.5" customHeight="1">
      <c r="A14" s="3" t="s">
        <v>349</v>
      </c>
    </row>
    <row r="15" ht="10.5" customHeight="1"/>
    <row r="16" spans="1:11" ht="19.5" customHeight="1">
      <c r="A16" s="303" t="s">
        <v>441</v>
      </c>
      <c r="B16" s="303"/>
      <c r="C16" s="303"/>
      <c r="D16" s="303"/>
      <c r="E16" s="303"/>
      <c r="F16" s="303"/>
      <c r="G16" s="303"/>
      <c r="H16" s="303"/>
      <c r="I16" s="303"/>
      <c r="J16" s="303"/>
      <c r="K16" s="303"/>
    </row>
    <row r="17" spans="1:11" ht="19.5" customHeight="1">
      <c r="A17" s="303" t="s">
        <v>442</v>
      </c>
      <c r="B17" s="303"/>
      <c r="C17" s="303"/>
      <c r="D17" s="303"/>
      <c r="E17" s="303"/>
      <c r="F17" s="303"/>
      <c r="G17" s="303"/>
      <c r="H17" s="303"/>
      <c r="I17" s="303"/>
      <c r="J17" s="303"/>
      <c r="K17" s="303"/>
    </row>
    <row r="18" spans="1:11" ht="19.5" customHeight="1">
      <c r="A18" s="303" t="s">
        <v>350</v>
      </c>
      <c r="B18" s="303"/>
      <c r="C18" s="303"/>
      <c r="D18" s="303"/>
      <c r="E18" s="303"/>
      <c r="F18" s="303"/>
      <c r="G18" s="303"/>
      <c r="H18" s="303"/>
      <c r="I18" s="303"/>
      <c r="J18" s="303"/>
      <c r="K18" s="303"/>
    </row>
    <row r="19" spans="1:11" ht="19.5" customHeight="1">
      <c r="A19" s="303" t="s">
        <v>351</v>
      </c>
      <c r="B19" s="303"/>
      <c r="C19" s="303"/>
      <c r="D19" s="303"/>
      <c r="E19" s="303"/>
      <c r="F19" s="303"/>
      <c r="G19" s="303"/>
      <c r="H19" s="303"/>
      <c r="I19" s="303"/>
      <c r="J19" s="303"/>
      <c r="K19" s="303"/>
    </row>
    <row r="20" spans="1:11" ht="19.5" customHeight="1">
      <c r="A20" s="303" t="s">
        <v>423</v>
      </c>
      <c r="B20" s="303"/>
      <c r="C20" s="303"/>
      <c r="D20" s="303"/>
      <c r="E20" s="303"/>
      <c r="F20" s="303"/>
      <c r="G20" s="303"/>
      <c r="H20" s="303"/>
      <c r="I20" s="303"/>
      <c r="J20" s="303"/>
      <c r="K20" s="303"/>
    </row>
    <row r="21" spans="1:11" ht="19.5" customHeight="1">
      <c r="A21" s="303" t="s">
        <v>424</v>
      </c>
      <c r="B21" s="303"/>
      <c r="C21" s="303"/>
      <c r="D21" s="303"/>
      <c r="E21" s="303"/>
      <c r="F21" s="303"/>
      <c r="G21" s="303"/>
      <c r="H21" s="303"/>
      <c r="I21" s="303"/>
      <c r="J21" s="303"/>
      <c r="K21" s="303"/>
    </row>
    <row r="22" ht="19.5" customHeight="1"/>
    <row r="23" spans="1:11" ht="19.5" customHeight="1">
      <c r="A23" s="98" t="s">
        <v>425</v>
      </c>
      <c r="C23" s="98"/>
      <c r="D23" s="98"/>
      <c r="E23" s="98"/>
      <c r="F23" s="98"/>
      <c r="G23" s="98"/>
      <c r="H23" s="98"/>
      <c r="I23" s="98"/>
      <c r="J23" s="98"/>
      <c r="K23" s="98"/>
    </row>
    <row r="24" spans="2:11" ht="10.5" customHeight="1">
      <c r="B24" s="98"/>
      <c r="C24" s="98"/>
      <c r="D24" s="98"/>
      <c r="E24" s="98"/>
      <c r="F24" s="98"/>
      <c r="G24" s="98"/>
      <c r="H24" s="98"/>
      <c r="I24" s="98"/>
      <c r="J24" s="98"/>
      <c r="K24" s="98"/>
    </row>
    <row r="25" spans="2:11" ht="18" customHeight="1">
      <c r="B25" s="422"/>
      <c r="C25" s="425" t="s">
        <v>426</v>
      </c>
      <c r="D25" s="426"/>
      <c r="E25" s="426"/>
      <c r="F25" s="427"/>
      <c r="G25" s="428" t="s">
        <v>427</v>
      </c>
      <c r="H25" s="426"/>
      <c r="I25" s="426"/>
      <c r="J25" s="427"/>
      <c r="K25" s="1"/>
    </row>
    <row r="26" spans="2:11" ht="18" customHeight="1">
      <c r="B26" s="423"/>
      <c r="C26" s="429" t="s">
        <v>342</v>
      </c>
      <c r="D26" s="430"/>
      <c r="E26" s="429" t="s">
        <v>343</v>
      </c>
      <c r="F26" s="430"/>
      <c r="G26" s="429" t="s">
        <v>342</v>
      </c>
      <c r="H26" s="430"/>
      <c r="I26" s="429" t="s">
        <v>343</v>
      </c>
      <c r="J26" s="430"/>
      <c r="K26" s="1"/>
    </row>
    <row r="27" spans="2:11" ht="18" customHeight="1">
      <c r="B27" s="424"/>
      <c r="C27" s="279" t="s">
        <v>428</v>
      </c>
      <c r="D27" s="280" t="s">
        <v>37</v>
      </c>
      <c r="E27" s="279" t="s">
        <v>428</v>
      </c>
      <c r="F27" s="280" t="s">
        <v>37</v>
      </c>
      <c r="G27" s="279" t="s">
        <v>428</v>
      </c>
      <c r="H27" s="280" t="s">
        <v>37</v>
      </c>
      <c r="I27" s="279" t="s">
        <v>428</v>
      </c>
      <c r="J27" s="280" t="s">
        <v>37</v>
      </c>
      <c r="K27" s="55"/>
    </row>
    <row r="28" spans="2:11" ht="18" customHeight="1">
      <c r="B28" s="105" t="s">
        <v>429</v>
      </c>
      <c r="C28" s="234">
        <v>30036</v>
      </c>
      <c r="D28" s="281">
        <v>9.7</v>
      </c>
      <c r="E28" s="234">
        <v>1029405</v>
      </c>
      <c r="F28" s="281">
        <v>10</v>
      </c>
      <c r="G28" s="234">
        <v>2701</v>
      </c>
      <c r="H28" s="282">
        <v>0.87</v>
      </c>
      <c r="I28" s="234">
        <v>95937</v>
      </c>
      <c r="J28" s="282">
        <v>0.93</v>
      </c>
      <c r="K28" s="1"/>
    </row>
    <row r="29" spans="2:11" ht="18" customHeight="1">
      <c r="B29" s="106">
        <v>50</v>
      </c>
      <c r="C29" s="227">
        <v>27541</v>
      </c>
      <c r="D29" s="228">
        <v>8.3</v>
      </c>
      <c r="E29" s="227">
        <v>941628</v>
      </c>
      <c r="F29" s="228">
        <v>8.5</v>
      </c>
      <c r="G29" s="227">
        <v>3536</v>
      </c>
      <c r="H29" s="283">
        <v>1.07</v>
      </c>
      <c r="I29" s="227">
        <v>119135</v>
      </c>
      <c r="J29" s="283">
        <v>1.07</v>
      </c>
      <c r="K29" s="1"/>
    </row>
    <row r="30" spans="2:11" ht="18" customHeight="1">
      <c r="B30" s="106">
        <v>55</v>
      </c>
      <c r="C30" s="227">
        <v>22460</v>
      </c>
      <c r="D30" s="228">
        <v>6.5</v>
      </c>
      <c r="E30" s="227">
        <v>774702</v>
      </c>
      <c r="F30" s="228">
        <v>6.7</v>
      </c>
      <c r="G30" s="227">
        <v>4202</v>
      </c>
      <c r="H30" s="283">
        <v>1.22</v>
      </c>
      <c r="I30" s="227">
        <v>141689</v>
      </c>
      <c r="J30" s="283">
        <v>1.22</v>
      </c>
      <c r="K30" s="1"/>
    </row>
    <row r="31" spans="2:11" ht="18" customHeight="1">
      <c r="B31" s="106">
        <v>60</v>
      </c>
      <c r="C31" s="227">
        <v>21501</v>
      </c>
      <c r="D31" s="228">
        <v>6</v>
      </c>
      <c r="E31" s="227">
        <v>735850</v>
      </c>
      <c r="F31" s="228">
        <v>6.1</v>
      </c>
      <c r="G31" s="227">
        <v>4572</v>
      </c>
      <c r="H31" s="283">
        <v>1.28</v>
      </c>
      <c r="I31" s="227">
        <v>166640</v>
      </c>
      <c r="J31" s="283">
        <v>1.39</v>
      </c>
      <c r="K31" s="1"/>
    </row>
    <row r="32" spans="2:11" ht="18" customHeight="1">
      <c r="B32" s="106" t="s">
        <v>348</v>
      </c>
      <c r="C32" s="227">
        <v>20700</v>
      </c>
      <c r="D32" s="228">
        <v>5.7</v>
      </c>
      <c r="E32" s="227">
        <v>722138</v>
      </c>
      <c r="F32" s="228">
        <v>5.9</v>
      </c>
      <c r="G32" s="227">
        <v>4432</v>
      </c>
      <c r="H32" s="283">
        <v>1.21</v>
      </c>
      <c r="I32" s="227">
        <v>157608</v>
      </c>
      <c r="J32" s="283">
        <v>1.28</v>
      </c>
      <c r="K32" s="1"/>
    </row>
    <row r="33" spans="2:11" ht="18" customHeight="1">
      <c r="B33" s="106">
        <v>4</v>
      </c>
      <c r="C33" s="227">
        <v>22000</v>
      </c>
      <c r="D33" s="228">
        <v>6</v>
      </c>
      <c r="E33" s="227">
        <v>754441</v>
      </c>
      <c r="F33" s="228">
        <v>6.1</v>
      </c>
      <c r="G33" s="227">
        <v>5017</v>
      </c>
      <c r="H33" s="283">
        <v>1.36</v>
      </c>
      <c r="I33" s="227">
        <v>179191</v>
      </c>
      <c r="J33" s="283">
        <v>1.45</v>
      </c>
      <c r="K33" s="1"/>
    </row>
    <row r="34" spans="2:11" ht="18" customHeight="1">
      <c r="B34" s="106">
        <v>5</v>
      </c>
      <c r="C34" s="227">
        <v>23144</v>
      </c>
      <c r="D34" s="228">
        <v>6.3</v>
      </c>
      <c r="E34" s="227">
        <v>792658</v>
      </c>
      <c r="F34" s="228">
        <v>6.4</v>
      </c>
      <c r="G34" s="227">
        <v>5292</v>
      </c>
      <c r="H34" s="283">
        <v>1.44</v>
      </c>
      <c r="I34" s="227">
        <v>188297</v>
      </c>
      <c r="J34" s="283">
        <v>1.52</v>
      </c>
      <c r="K34" s="1"/>
    </row>
    <row r="35" spans="2:11" ht="18" customHeight="1">
      <c r="B35" s="106">
        <v>6</v>
      </c>
      <c r="C35" s="227">
        <v>22724</v>
      </c>
      <c r="D35" s="228">
        <v>6.1</v>
      </c>
      <c r="E35" s="227">
        <v>782738</v>
      </c>
      <c r="F35" s="228">
        <v>6.3</v>
      </c>
      <c r="G35" s="227">
        <v>5426</v>
      </c>
      <c r="H35" s="283">
        <v>1.47</v>
      </c>
      <c r="I35" s="227">
        <v>195106</v>
      </c>
      <c r="J35" s="283">
        <v>1.57</v>
      </c>
      <c r="K35" s="1"/>
    </row>
    <row r="36" spans="2:11" ht="18" customHeight="1">
      <c r="B36" s="106">
        <v>7</v>
      </c>
      <c r="C36" s="227">
        <v>22991</v>
      </c>
      <c r="D36" s="228">
        <v>6.2</v>
      </c>
      <c r="E36" s="227">
        <v>791888</v>
      </c>
      <c r="F36" s="228">
        <v>6.4</v>
      </c>
      <c r="G36" s="227">
        <v>5723</v>
      </c>
      <c r="H36" s="283">
        <v>1.55</v>
      </c>
      <c r="I36" s="227">
        <v>199016</v>
      </c>
      <c r="J36" s="283">
        <v>1.6</v>
      </c>
      <c r="K36" s="1"/>
    </row>
    <row r="37" spans="2:11" ht="18" customHeight="1">
      <c r="B37" s="106">
        <v>8</v>
      </c>
      <c r="C37" s="227">
        <v>23117</v>
      </c>
      <c r="D37" s="228">
        <v>6.2</v>
      </c>
      <c r="E37" s="227">
        <v>795080</v>
      </c>
      <c r="F37" s="228">
        <v>6.4</v>
      </c>
      <c r="G37" s="227">
        <v>5795</v>
      </c>
      <c r="H37" s="283">
        <v>1.56</v>
      </c>
      <c r="I37" s="227">
        <v>206955</v>
      </c>
      <c r="J37" s="283">
        <v>1.66</v>
      </c>
      <c r="K37" s="1"/>
    </row>
    <row r="38" spans="2:11" ht="18" customHeight="1">
      <c r="B38" s="106">
        <v>9</v>
      </c>
      <c r="C38" s="227">
        <v>22513</v>
      </c>
      <c r="D38" s="228">
        <v>6.1</v>
      </c>
      <c r="E38" s="227">
        <v>755651</v>
      </c>
      <c r="F38" s="228">
        <v>6.2</v>
      </c>
      <c r="G38" s="227">
        <v>6298</v>
      </c>
      <c r="H38" s="283">
        <v>1.7</v>
      </c>
      <c r="I38" s="227">
        <v>222635</v>
      </c>
      <c r="J38" s="283">
        <v>1.78</v>
      </c>
      <c r="K38" s="1"/>
    </row>
    <row r="39" spans="2:11" ht="18" customHeight="1">
      <c r="B39" s="106">
        <v>10</v>
      </c>
      <c r="C39" s="227">
        <v>23134</v>
      </c>
      <c r="D39" s="228">
        <v>6.2</v>
      </c>
      <c r="E39" s="227">
        <v>784595</v>
      </c>
      <c r="F39" s="228">
        <v>6.3</v>
      </c>
      <c r="G39" s="227">
        <v>6780</v>
      </c>
      <c r="H39" s="283">
        <v>1.82</v>
      </c>
      <c r="I39" s="227">
        <v>243183</v>
      </c>
      <c r="J39" s="283">
        <v>1.94</v>
      </c>
      <c r="K39" s="1"/>
    </row>
    <row r="40" spans="2:11" ht="18" customHeight="1">
      <c r="B40" s="106">
        <v>11</v>
      </c>
      <c r="C40" s="227">
        <v>22429</v>
      </c>
      <c r="D40" s="228">
        <v>6</v>
      </c>
      <c r="E40" s="227">
        <v>762028</v>
      </c>
      <c r="F40" s="228">
        <v>6.1</v>
      </c>
      <c r="G40" s="227">
        <v>6975</v>
      </c>
      <c r="H40" s="283">
        <v>1.87</v>
      </c>
      <c r="I40" s="227">
        <v>250529</v>
      </c>
      <c r="J40" s="283">
        <v>2</v>
      </c>
      <c r="K40" s="1"/>
    </row>
    <row r="41" spans="2:11" ht="18" customHeight="1">
      <c r="B41" s="106">
        <v>12</v>
      </c>
      <c r="C41" s="227">
        <v>23550</v>
      </c>
      <c r="D41" s="228">
        <v>6.3</v>
      </c>
      <c r="E41" s="227">
        <v>798138</v>
      </c>
      <c r="F41" s="228">
        <v>6.4</v>
      </c>
      <c r="G41" s="227">
        <v>7380</v>
      </c>
      <c r="H41" s="283">
        <v>1.99</v>
      </c>
      <c r="I41" s="227">
        <v>264246</v>
      </c>
      <c r="J41" s="283">
        <v>2.1</v>
      </c>
      <c r="K41" s="1"/>
    </row>
    <row r="42" spans="2:11" ht="18" customHeight="1">
      <c r="B42" s="106">
        <v>13</v>
      </c>
      <c r="C42" s="227">
        <v>24019</v>
      </c>
      <c r="D42" s="228">
        <v>6.5</v>
      </c>
      <c r="E42" s="227">
        <v>799999</v>
      </c>
      <c r="F42" s="228">
        <v>6.4</v>
      </c>
      <c r="G42" s="227">
        <v>7967</v>
      </c>
      <c r="H42" s="283">
        <v>2.14</v>
      </c>
      <c r="I42" s="227">
        <v>285911</v>
      </c>
      <c r="J42" s="283">
        <v>2.27</v>
      </c>
      <c r="K42" s="1"/>
    </row>
    <row r="43" spans="2:11" ht="18" customHeight="1">
      <c r="B43" s="107">
        <v>14</v>
      </c>
      <c r="C43" s="229">
        <v>22635</v>
      </c>
      <c r="D43" s="230">
        <v>6.1</v>
      </c>
      <c r="E43" s="229">
        <v>757331</v>
      </c>
      <c r="F43" s="230">
        <v>6</v>
      </c>
      <c r="G43" s="229">
        <v>7985</v>
      </c>
      <c r="H43" s="284">
        <v>2.14</v>
      </c>
      <c r="I43" s="229">
        <v>289836</v>
      </c>
      <c r="J43" s="284">
        <v>2.3</v>
      </c>
      <c r="K43" s="1"/>
    </row>
    <row r="44" spans="2:11" ht="18" customHeight="1">
      <c r="B44" s="27" t="s">
        <v>430</v>
      </c>
      <c r="C44" s="1"/>
      <c r="D44" s="1"/>
      <c r="E44" s="1"/>
      <c r="F44" s="1"/>
      <c r="G44" s="1"/>
      <c r="H44" s="1"/>
      <c r="I44" s="1"/>
      <c r="J44" s="1"/>
      <c r="K44" s="1"/>
    </row>
  </sheetData>
  <mergeCells count="21">
    <mergeCell ref="A20:K20"/>
    <mergeCell ref="A21:K21"/>
    <mergeCell ref="A5:K5"/>
    <mergeCell ref="A6:K6"/>
    <mergeCell ref="A7:K7"/>
    <mergeCell ref="A8:K8"/>
    <mergeCell ref="A9:K9"/>
    <mergeCell ref="A10:K10"/>
    <mergeCell ref="A11:K11"/>
    <mergeCell ref="A12:K12"/>
    <mergeCell ref="A16:K16"/>
    <mergeCell ref="A17:K17"/>
    <mergeCell ref="A18:K18"/>
    <mergeCell ref="A19:K19"/>
    <mergeCell ref="B25:B27"/>
    <mergeCell ref="C25:F25"/>
    <mergeCell ref="G25:J25"/>
    <mergeCell ref="C26:D26"/>
    <mergeCell ref="E26:F26"/>
    <mergeCell ref="G26:H26"/>
    <mergeCell ref="I26:J26"/>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dimension ref="A1:K40"/>
  <sheetViews>
    <sheetView workbookViewId="0" topLeftCell="B1">
      <selection activeCell="I40" sqref="I40"/>
    </sheetView>
  </sheetViews>
  <sheetFormatPr defaultColWidth="9.00390625" defaultRowHeight="13.5"/>
  <cols>
    <col min="1" max="1" width="2.625" style="0" customWidth="1"/>
    <col min="9" max="9" width="10.00390625" style="0" customWidth="1"/>
  </cols>
  <sheetData>
    <row r="1" spans="1:11" ht="19.5" customHeight="1">
      <c r="A1" s="98" t="s">
        <v>443</v>
      </c>
      <c r="C1" s="1"/>
      <c r="D1" s="1"/>
      <c r="E1" s="1"/>
      <c r="F1" s="1"/>
      <c r="G1" s="1"/>
      <c r="H1" s="1"/>
      <c r="I1" s="1"/>
      <c r="J1" s="1"/>
      <c r="K1" s="1"/>
    </row>
    <row r="2" spans="1:11" ht="10.5" customHeight="1">
      <c r="A2" s="98"/>
      <c r="C2" s="1"/>
      <c r="D2" s="1"/>
      <c r="E2" s="1"/>
      <c r="F2" s="1"/>
      <c r="G2" s="1"/>
      <c r="H2" s="1"/>
      <c r="I2" s="1"/>
      <c r="J2" s="1"/>
      <c r="K2" s="1"/>
    </row>
    <row r="3" spans="2:11" ht="18" customHeight="1">
      <c r="B3" s="99"/>
      <c r="C3" s="425" t="s">
        <v>342</v>
      </c>
      <c r="D3" s="426"/>
      <c r="E3" s="431"/>
      <c r="F3" s="425" t="s">
        <v>343</v>
      </c>
      <c r="G3" s="426"/>
      <c r="H3" s="427"/>
      <c r="I3" s="1"/>
      <c r="J3" s="1"/>
      <c r="K3" s="1"/>
    </row>
    <row r="4" spans="2:11" ht="18" customHeight="1">
      <c r="B4" s="100"/>
      <c r="C4" s="285" t="s">
        <v>344</v>
      </c>
      <c r="D4" s="286" t="s">
        <v>345</v>
      </c>
      <c r="E4" s="285" t="s">
        <v>346</v>
      </c>
      <c r="F4" s="107" t="s">
        <v>344</v>
      </c>
      <c r="G4" s="286" t="s">
        <v>345</v>
      </c>
      <c r="H4" s="287" t="s">
        <v>346</v>
      </c>
      <c r="I4" s="1"/>
      <c r="J4" s="1"/>
      <c r="K4" s="1"/>
    </row>
    <row r="5" spans="2:11" ht="18" customHeight="1">
      <c r="B5" s="101" t="s">
        <v>347</v>
      </c>
      <c r="C5" s="104">
        <v>26.8</v>
      </c>
      <c r="D5" s="288">
        <v>23.9</v>
      </c>
      <c r="E5" s="104">
        <f aca="true" t="shared" si="0" ref="E5:E20">C5-D5</f>
        <v>2.900000000000002</v>
      </c>
      <c r="F5" s="289">
        <v>26.9</v>
      </c>
      <c r="G5" s="288">
        <v>24.2</v>
      </c>
      <c r="H5" s="290">
        <f aca="true" t="shared" si="1" ref="H5:H19">F5-G5</f>
        <v>2.6999999999999993</v>
      </c>
      <c r="I5" s="1"/>
      <c r="J5" s="1"/>
      <c r="K5" s="1"/>
    </row>
    <row r="6" spans="2:11" ht="18" customHeight="1">
      <c r="B6" s="102">
        <v>50</v>
      </c>
      <c r="C6" s="104">
        <v>26.9</v>
      </c>
      <c r="D6" s="288">
        <v>24.4</v>
      </c>
      <c r="E6" s="104">
        <f t="shared" si="0"/>
        <v>2.5</v>
      </c>
      <c r="F6" s="289">
        <v>27</v>
      </c>
      <c r="G6" s="288">
        <v>24.7</v>
      </c>
      <c r="H6" s="290">
        <f t="shared" si="1"/>
        <v>2.3000000000000007</v>
      </c>
      <c r="I6" s="1"/>
      <c r="J6" s="1"/>
      <c r="K6" s="1"/>
    </row>
    <row r="7" spans="2:11" ht="18" customHeight="1">
      <c r="B7" s="102">
        <v>55</v>
      </c>
      <c r="C7" s="104">
        <v>27.8</v>
      </c>
      <c r="D7" s="288">
        <v>25</v>
      </c>
      <c r="E7" s="104">
        <f t="shared" si="0"/>
        <v>2.8000000000000007</v>
      </c>
      <c r="F7" s="289">
        <v>27.8</v>
      </c>
      <c r="G7" s="288">
        <v>25.2</v>
      </c>
      <c r="H7" s="290">
        <f t="shared" si="1"/>
        <v>2.6000000000000014</v>
      </c>
      <c r="I7" s="1"/>
      <c r="J7" s="1"/>
      <c r="K7" s="1"/>
    </row>
    <row r="8" spans="2:11" ht="18" customHeight="1">
      <c r="B8" s="102">
        <v>60</v>
      </c>
      <c r="C8" s="104">
        <v>28.2</v>
      </c>
      <c r="D8" s="288">
        <v>25.3</v>
      </c>
      <c r="E8" s="104">
        <f t="shared" si="0"/>
        <v>2.8999999999999986</v>
      </c>
      <c r="F8" s="289">
        <v>28.2</v>
      </c>
      <c r="G8" s="288">
        <v>25.5</v>
      </c>
      <c r="H8" s="290">
        <f t="shared" si="1"/>
        <v>2.6999999999999993</v>
      </c>
      <c r="I8" s="1"/>
      <c r="J8" s="1"/>
      <c r="K8" s="1"/>
    </row>
    <row r="9" spans="2:11" ht="18" customHeight="1">
      <c r="B9" s="102" t="s">
        <v>348</v>
      </c>
      <c r="C9" s="104">
        <v>28.4</v>
      </c>
      <c r="D9" s="288">
        <v>25.7</v>
      </c>
      <c r="E9" s="104">
        <f t="shared" si="0"/>
        <v>2.6999999999999993</v>
      </c>
      <c r="F9" s="289">
        <v>28.4</v>
      </c>
      <c r="G9" s="288">
        <v>25.9</v>
      </c>
      <c r="H9" s="290">
        <f t="shared" si="1"/>
        <v>2.5</v>
      </c>
      <c r="I9" s="1"/>
      <c r="J9" s="1"/>
      <c r="K9" s="1"/>
    </row>
    <row r="10" spans="2:11" ht="18" customHeight="1">
      <c r="B10" s="102">
        <v>4</v>
      </c>
      <c r="C10" s="104">
        <v>28.4</v>
      </c>
      <c r="D10" s="288">
        <v>25.9</v>
      </c>
      <c r="E10" s="104">
        <f t="shared" si="0"/>
        <v>2.5</v>
      </c>
      <c r="F10" s="289">
        <v>28.4</v>
      </c>
      <c r="G10" s="288">
        <v>26</v>
      </c>
      <c r="H10" s="290">
        <f t="shared" si="1"/>
        <v>2.3999999999999986</v>
      </c>
      <c r="I10" s="1"/>
      <c r="J10" s="1"/>
      <c r="K10" s="1"/>
    </row>
    <row r="11" spans="2:11" ht="18" customHeight="1">
      <c r="B11" s="102">
        <v>5</v>
      </c>
      <c r="C11" s="104">
        <v>28.5</v>
      </c>
      <c r="D11" s="288">
        <v>26</v>
      </c>
      <c r="E11" s="104">
        <f t="shared" si="0"/>
        <v>2.5</v>
      </c>
      <c r="F11" s="289">
        <v>28.4</v>
      </c>
      <c r="G11" s="288">
        <v>26.1</v>
      </c>
      <c r="H11" s="290">
        <f t="shared" si="1"/>
        <v>2.299999999999997</v>
      </c>
      <c r="I11" s="1"/>
      <c r="J11" s="1"/>
      <c r="K11" s="1"/>
    </row>
    <row r="12" spans="2:11" ht="18" customHeight="1">
      <c r="B12" s="102">
        <v>6</v>
      </c>
      <c r="C12" s="104">
        <v>28.5</v>
      </c>
      <c r="D12" s="288">
        <v>26.1</v>
      </c>
      <c r="E12" s="104">
        <f t="shared" si="0"/>
        <v>2.3999999999999986</v>
      </c>
      <c r="F12" s="289">
        <v>28.5</v>
      </c>
      <c r="G12" s="288">
        <v>26.2</v>
      </c>
      <c r="H12" s="290">
        <f t="shared" si="1"/>
        <v>2.3000000000000007</v>
      </c>
      <c r="I12" s="1"/>
      <c r="J12" s="1"/>
      <c r="K12" s="1"/>
    </row>
    <row r="13" spans="2:11" ht="18" customHeight="1">
      <c r="B13" s="102">
        <v>7</v>
      </c>
      <c r="C13" s="104">
        <v>28.6</v>
      </c>
      <c r="D13" s="288">
        <v>26.2</v>
      </c>
      <c r="E13" s="104">
        <f t="shared" si="0"/>
        <v>2.400000000000002</v>
      </c>
      <c r="F13" s="289">
        <v>28.5</v>
      </c>
      <c r="G13" s="288">
        <v>26.3</v>
      </c>
      <c r="H13" s="290">
        <f t="shared" si="1"/>
        <v>2.1999999999999993</v>
      </c>
      <c r="I13" s="1"/>
      <c r="J13" s="1"/>
      <c r="K13" s="1"/>
    </row>
    <row r="14" spans="2:11" ht="18" customHeight="1">
      <c r="B14" s="102">
        <v>8</v>
      </c>
      <c r="C14" s="104">
        <v>28.6</v>
      </c>
      <c r="D14" s="288">
        <v>26.3</v>
      </c>
      <c r="E14" s="104">
        <f t="shared" si="0"/>
        <v>2.3000000000000007</v>
      </c>
      <c r="F14" s="289">
        <v>28.5</v>
      </c>
      <c r="G14" s="288">
        <v>26.4</v>
      </c>
      <c r="H14" s="290">
        <f t="shared" si="1"/>
        <v>2.1000000000000014</v>
      </c>
      <c r="I14" s="1"/>
      <c r="J14" s="1"/>
      <c r="K14" s="1"/>
    </row>
    <row r="15" spans="2:11" ht="18" customHeight="1">
      <c r="B15" s="102">
        <v>9</v>
      </c>
      <c r="C15" s="104">
        <v>28.6</v>
      </c>
      <c r="D15" s="288">
        <v>26.5</v>
      </c>
      <c r="E15" s="104">
        <f t="shared" si="0"/>
        <v>2.1000000000000014</v>
      </c>
      <c r="F15" s="289">
        <v>28.5</v>
      </c>
      <c r="G15" s="288">
        <v>26.6</v>
      </c>
      <c r="H15" s="290">
        <f t="shared" si="1"/>
        <v>1.8999999999999986</v>
      </c>
      <c r="I15" s="1"/>
      <c r="J15" s="1"/>
      <c r="K15" s="1"/>
    </row>
    <row r="16" spans="2:11" ht="18" customHeight="1">
      <c r="B16" s="102">
        <v>10</v>
      </c>
      <c r="C16" s="104">
        <v>28.7</v>
      </c>
      <c r="D16" s="288">
        <v>26.6</v>
      </c>
      <c r="E16" s="104">
        <f t="shared" si="0"/>
        <v>2.099999999999998</v>
      </c>
      <c r="F16" s="289">
        <v>28.6</v>
      </c>
      <c r="G16" s="288">
        <v>26.7</v>
      </c>
      <c r="H16" s="290">
        <f t="shared" si="1"/>
        <v>1.9000000000000021</v>
      </c>
      <c r="I16" s="1"/>
      <c r="J16" s="1"/>
      <c r="K16" s="1"/>
    </row>
    <row r="17" spans="2:11" ht="18" customHeight="1">
      <c r="B17" s="102">
        <v>11</v>
      </c>
      <c r="C17" s="104">
        <v>28.6</v>
      </c>
      <c r="D17" s="288">
        <v>26.7</v>
      </c>
      <c r="E17" s="104">
        <f t="shared" si="0"/>
        <v>1.9000000000000021</v>
      </c>
      <c r="F17" s="289">
        <v>28.7</v>
      </c>
      <c r="G17" s="288">
        <v>26.8</v>
      </c>
      <c r="H17" s="290">
        <f t="shared" si="1"/>
        <v>1.8999999999999986</v>
      </c>
      <c r="I17" s="1"/>
      <c r="J17" s="1"/>
      <c r="K17" s="1"/>
    </row>
    <row r="18" spans="2:11" ht="18" customHeight="1">
      <c r="B18" s="102">
        <v>12</v>
      </c>
      <c r="C18" s="104">
        <v>28.7</v>
      </c>
      <c r="D18" s="288">
        <v>26.8</v>
      </c>
      <c r="E18" s="104">
        <f t="shared" si="0"/>
        <v>1.8999999999999986</v>
      </c>
      <c r="F18" s="289">
        <v>28.8</v>
      </c>
      <c r="G18" s="288">
        <v>27</v>
      </c>
      <c r="H18" s="290">
        <f t="shared" si="1"/>
        <v>1.8000000000000007</v>
      </c>
      <c r="I18" s="1"/>
      <c r="J18" s="1"/>
      <c r="K18" s="1"/>
    </row>
    <row r="19" spans="2:11" ht="18" customHeight="1">
      <c r="B19" s="102">
        <v>13</v>
      </c>
      <c r="C19" s="104">
        <v>28.9</v>
      </c>
      <c r="D19" s="288">
        <v>27</v>
      </c>
      <c r="E19" s="104">
        <f t="shared" si="0"/>
        <v>1.8999999999999986</v>
      </c>
      <c r="F19" s="289">
        <v>29</v>
      </c>
      <c r="G19" s="288">
        <v>27.2</v>
      </c>
      <c r="H19" s="290">
        <f t="shared" si="1"/>
        <v>1.8000000000000007</v>
      </c>
      <c r="I19" s="1"/>
      <c r="J19" s="1"/>
      <c r="K19" s="1"/>
    </row>
    <row r="20" spans="2:11" ht="18" customHeight="1">
      <c r="B20" s="100">
        <v>14</v>
      </c>
      <c r="C20" s="291">
        <v>29.1</v>
      </c>
      <c r="D20" s="292">
        <v>27.2</v>
      </c>
      <c r="E20" s="291">
        <f t="shared" si="0"/>
        <v>1.9000000000000021</v>
      </c>
      <c r="F20" s="293">
        <v>29.1</v>
      </c>
      <c r="G20" s="292">
        <v>27.4</v>
      </c>
      <c r="H20" s="294">
        <v>1.8</v>
      </c>
      <c r="I20" s="1"/>
      <c r="J20" s="1"/>
      <c r="K20" s="1"/>
    </row>
    <row r="21" spans="2:11" ht="19.5" customHeight="1">
      <c r="B21" s="103"/>
      <c r="C21" s="104"/>
      <c r="D21" s="104"/>
      <c r="E21" s="104"/>
      <c r="F21" s="104"/>
      <c r="G21" s="104"/>
      <c r="H21" s="104"/>
      <c r="I21" s="1"/>
      <c r="J21" s="1"/>
      <c r="K21" s="1"/>
    </row>
    <row r="22" spans="1:9" ht="19.5" customHeight="1">
      <c r="A22" s="98" t="s">
        <v>352</v>
      </c>
      <c r="B22" s="5"/>
      <c r="C22" s="1"/>
      <c r="D22" s="1"/>
      <c r="E22" s="1"/>
      <c r="F22" s="1"/>
      <c r="G22" s="1"/>
      <c r="H22" s="1"/>
      <c r="I22" s="1"/>
    </row>
    <row r="23" spans="1:9" ht="10.5" customHeight="1">
      <c r="A23" s="98"/>
      <c r="B23" s="5"/>
      <c r="C23" s="1"/>
      <c r="D23" s="1"/>
      <c r="E23" s="1"/>
      <c r="F23" s="1"/>
      <c r="G23" s="1"/>
      <c r="H23" s="1"/>
      <c r="I23" s="1"/>
    </row>
    <row r="24" spans="2:9" ht="19.5" customHeight="1">
      <c r="B24" s="119"/>
      <c r="C24" s="117" t="s">
        <v>108</v>
      </c>
      <c r="D24" s="118" t="s">
        <v>109</v>
      </c>
      <c r="E24" s="118" t="s">
        <v>110</v>
      </c>
      <c r="F24" s="118" t="s">
        <v>111</v>
      </c>
      <c r="G24" s="118" t="s">
        <v>112</v>
      </c>
      <c r="H24" s="118" t="s">
        <v>113</v>
      </c>
      <c r="I24" s="120" t="s">
        <v>114</v>
      </c>
    </row>
    <row r="25" spans="2:9" ht="19.5" customHeight="1">
      <c r="B25" s="101" t="s">
        <v>353</v>
      </c>
      <c r="C25" s="121">
        <v>4202</v>
      </c>
      <c r="D25" s="122">
        <v>395</v>
      </c>
      <c r="E25" s="122">
        <v>1153</v>
      </c>
      <c r="F25" s="122">
        <v>1173</v>
      </c>
      <c r="G25" s="122">
        <v>723</v>
      </c>
      <c r="H25" s="122">
        <v>444</v>
      </c>
      <c r="I25" s="123">
        <v>299</v>
      </c>
    </row>
    <row r="26" spans="2:9" ht="19.5" customHeight="1">
      <c r="B26" s="102">
        <v>60</v>
      </c>
      <c r="C26" s="79">
        <v>4572</v>
      </c>
      <c r="D26" s="124">
        <v>374</v>
      </c>
      <c r="E26" s="124">
        <v>1188</v>
      </c>
      <c r="F26" s="124">
        <v>976</v>
      </c>
      <c r="G26" s="124">
        <v>861</v>
      </c>
      <c r="H26" s="124">
        <v>592</v>
      </c>
      <c r="I26" s="125">
        <v>574</v>
      </c>
    </row>
    <row r="27" spans="2:9" ht="19.5" customHeight="1">
      <c r="B27" s="106" t="s">
        <v>116</v>
      </c>
      <c r="C27" s="79">
        <v>4432</v>
      </c>
      <c r="D27" s="124">
        <v>420</v>
      </c>
      <c r="E27" s="124">
        <v>1375</v>
      </c>
      <c r="F27" s="124">
        <v>889</v>
      </c>
      <c r="G27" s="124">
        <v>568</v>
      </c>
      <c r="H27" s="124">
        <v>563</v>
      </c>
      <c r="I27" s="125">
        <v>592</v>
      </c>
    </row>
    <row r="28" spans="2:9" ht="19.5" customHeight="1">
      <c r="B28" s="106">
        <v>3</v>
      </c>
      <c r="C28" s="79">
        <v>4571</v>
      </c>
      <c r="D28" s="124">
        <v>246</v>
      </c>
      <c r="E28" s="124">
        <v>1398</v>
      </c>
      <c r="F28" s="124">
        <v>921</v>
      </c>
      <c r="G28" s="124">
        <v>558</v>
      </c>
      <c r="H28" s="124">
        <v>602</v>
      </c>
      <c r="I28" s="125">
        <v>714</v>
      </c>
    </row>
    <row r="29" spans="2:9" ht="19.5" customHeight="1">
      <c r="B29" s="106">
        <v>4</v>
      </c>
      <c r="C29" s="79">
        <v>5017</v>
      </c>
      <c r="D29" s="124">
        <v>374</v>
      </c>
      <c r="E29" s="124">
        <v>1532</v>
      </c>
      <c r="F29" s="124">
        <v>1056</v>
      </c>
      <c r="G29" s="124">
        <v>655</v>
      </c>
      <c r="H29" s="124">
        <v>579</v>
      </c>
      <c r="I29" s="125">
        <v>775</v>
      </c>
    </row>
    <row r="30" spans="2:9" ht="19.5" customHeight="1">
      <c r="B30" s="106">
        <v>5</v>
      </c>
      <c r="C30" s="79">
        <v>5292</v>
      </c>
      <c r="D30" s="124">
        <v>415</v>
      </c>
      <c r="E30" s="124">
        <v>1674</v>
      </c>
      <c r="F30" s="124">
        <v>1047</v>
      </c>
      <c r="G30" s="124">
        <v>678</v>
      </c>
      <c r="H30" s="124">
        <v>561</v>
      </c>
      <c r="I30" s="125">
        <v>873</v>
      </c>
    </row>
    <row r="31" spans="2:9" ht="19.5" customHeight="1">
      <c r="B31" s="106">
        <v>6</v>
      </c>
      <c r="C31" s="79">
        <v>5426</v>
      </c>
      <c r="D31" s="124">
        <v>441</v>
      </c>
      <c r="E31" s="124">
        <v>1725</v>
      </c>
      <c r="F31" s="124">
        <v>1110</v>
      </c>
      <c r="G31" s="124">
        <v>722</v>
      </c>
      <c r="H31" s="124">
        <v>543</v>
      </c>
      <c r="I31" s="125">
        <v>830</v>
      </c>
    </row>
    <row r="32" spans="2:9" ht="19.5" customHeight="1">
      <c r="B32" s="106">
        <v>7</v>
      </c>
      <c r="C32" s="79">
        <v>5723</v>
      </c>
      <c r="D32" s="124">
        <v>477</v>
      </c>
      <c r="E32" s="124">
        <v>1840</v>
      </c>
      <c r="F32" s="124">
        <v>1155</v>
      </c>
      <c r="G32" s="124">
        <v>731</v>
      </c>
      <c r="H32" s="124">
        <v>529</v>
      </c>
      <c r="I32" s="125">
        <v>901</v>
      </c>
    </row>
    <row r="33" spans="2:9" ht="19.5" customHeight="1">
      <c r="B33" s="106">
        <v>8</v>
      </c>
      <c r="C33" s="79">
        <v>5795</v>
      </c>
      <c r="D33" s="124">
        <v>480</v>
      </c>
      <c r="E33" s="124">
        <v>1867</v>
      </c>
      <c r="F33" s="124">
        <v>1202</v>
      </c>
      <c r="G33" s="124">
        <v>688</v>
      </c>
      <c r="H33" s="124">
        <v>501</v>
      </c>
      <c r="I33" s="125">
        <v>921</v>
      </c>
    </row>
    <row r="34" spans="2:9" ht="19.5" customHeight="1">
      <c r="B34" s="106">
        <v>9</v>
      </c>
      <c r="C34" s="79">
        <v>6298</v>
      </c>
      <c r="D34" s="124">
        <v>503</v>
      </c>
      <c r="E34" s="124">
        <v>2062</v>
      </c>
      <c r="F34" s="124">
        <v>1240</v>
      </c>
      <c r="G34" s="124">
        <v>727</v>
      </c>
      <c r="H34" s="124">
        <v>576</v>
      </c>
      <c r="I34" s="125">
        <v>960</v>
      </c>
    </row>
    <row r="35" spans="2:9" ht="19.5" customHeight="1">
      <c r="B35" s="106">
        <v>10</v>
      </c>
      <c r="C35" s="79">
        <v>6780</v>
      </c>
      <c r="D35" s="124">
        <v>467</v>
      </c>
      <c r="E35" s="124">
        <v>2167</v>
      </c>
      <c r="F35" s="124">
        <v>1326</v>
      </c>
      <c r="G35" s="124">
        <v>787</v>
      </c>
      <c r="H35" s="124">
        <v>586</v>
      </c>
      <c r="I35" s="125">
        <v>1032</v>
      </c>
    </row>
    <row r="36" spans="2:9" ht="19.5" customHeight="1">
      <c r="B36" s="106">
        <v>11</v>
      </c>
      <c r="C36" s="79">
        <v>6975</v>
      </c>
      <c r="D36" s="124">
        <v>520</v>
      </c>
      <c r="E36" s="124">
        <v>2165</v>
      </c>
      <c r="F36" s="124">
        <v>1406</v>
      </c>
      <c r="G36" s="124">
        <v>792</v>
      </c>
      <c r="H36" s="124">
        <v>607</v>
      </c>
      <c r="I36" s="125">
        <v>1044</v>
      </c>
    </row>
    <row r="37" spans="2:9" ht="19.5" customHeight="1">
      <c r="B37" s="106">
        <v>12</v>
      </c>
      <c r="C37" s="79">
        <v>7380</v>
      </c>
      <c r="D37" s="124">
        <v>498</v>
      </c>
      <c r="E37" s="124">
        <v>2281</v>
      </c>
      <c r="F37" s="124">
        <v>1643</v>
      </c>
      <c r="G37" s="124">
        <v>899</v>
      </c>
      <c r="H37" s="124">
        <v>651</v>
      </c>
      <c r="I37" s="125">
        <v>1049</v>
      </c>
    </row>
    <row r="38" spans="2:9" ht="19.5" customHeight="1">
      <c r="B38" s="106">
        <v>13</v>
      </c>
      <c r="C38" s="79">
        <v>7967</v>
      </c>
      <c r="D38" s="124">
        <v>566</v>
      </c>
      <c r="E38" s="124">
        <v>2500</v>
      </c>
      <c r="F38" s="124">
        <v>1799</v>
      </c>
      <c r="G38" s="124">
        <v>986</v>
      </c>
      <c r="H38" s="124">
        <v>689</v>
      </c>
      <c r="I38" s="125">
        <v>1168</v>
      </c>
    </row>
    <row r="39" spans="2:9" ht="19.5" customHeight="1">
      <c r="B39" s="107">
        <v>14</v>
      </c>
      <c r="C39" s="126">
        <v>7985</v>
      </c>
      <c r="D39" s="127">
        <v>549</v>
      </c>
      <c r="E39" s="127">
        <v>2363</v>
      </c>
      <c r="F39" s="127">
        <v>1859</v>
      </c>
      <c r="G39" s="127">
        <v>1058</v>
      </c>
      <c r="H39" s="127">
        <v>720</v>
      </c>
      <c r="I39" s="128">
        <v>1183</v>
      </c>
    </row>
    <row r="40" ht="19.5" customHeight="1">
      <c r="B40" s="27" t="s">
        <v>115</v>
      </c>
    </row>
    <row r="41" ht="19.5" customHeight="1"/>
    <row r="42" ht="19.5" customHeight="1"/>
    <row r="43" ht="19.5" customHeight="1"/>
    <row r="44" ht="19.5" customHeight="1"/>
    <row r="45" ht="19.5" customHeight="1"/>
    <row r="46" ht="19.5" customHeight="1"/>
  </sheetData>
  <mergeCells count="2">
    <mergeCell ref="C3:E3"/>
    <mergeCell ref="F3:H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dimension ref="A1:F25"/>
  <sheetViews>
    <sheetView workbookViewId="0" topLeftCell="A1">
      <selection activeCell="A25" sqref="A25"/>
    </sheetView>
  </sheetViews>
  <sheetFormatPr defaultColWidth="9.00390625" defaultRowHeight="13.5"/>
  <cols>
    <col min="1" max="2" width="3.125" style="91" customWidth="1"/>
    <col min="3" max="3" width="9.125" style="91" customWidth="1"/>
    <col min="4" max="4" width="5.625" style="91" customWidth="1"/>
    <col min="5" max="5" width="30.00390625" style="91" customWidth="1"/>
    <col min="6" max="6" width="36.125" style="91" customWidth="1"/>
    <col min="7" max="16384" width="9.00390625" style="91" customWidth="1"/>
  </cols>
  <sheetData>
    <row r="1" spans="1:6" ht="24.75" customHeight="1">
      <c r="A1" s="318" t="s">
        <v>156</v>
      </c>
      <c r="B1" s="318"/>
      <c r="C1" s="318"/>
      <c r="D1" s="318"/>
      <c r="E1" s="318"/>
      <c r="F1" s="318"/>
    </row>
    <row r="2" spans="1:6" ht="24.75" customHeight="1">
      <c r="A2" s="29"/>
      <c r="B2" s="29"/>
      <c r="C2" s="4"/>
      <c r="D2" s="4"/>
      <c r="E2" s="4"/>
      <c r="F2" s="4"/>
    </row>
    <row r="3" spans="1:6" ht="24.75" customHeight="1">
      <c r="A3" s="111" t="s">
        <v>157</v>
      </c>
      <c r="B3" s="4" t="s">
        <v>7</v>
      </c>
      <c r="D3" s="4" t="s">
        <v>158</v>
      </c>
      <c r="E3" s="4"/>
      <c r="F3" s="4"/>
    </row>
    <row r="4" spans="1:6" ht="24.75" customHeight="1">
      <c r="A4" s="111"/>
      <c r="B4" s="111"/>
      <c r="C4" s="4"/>
      <c r="D4" s="4" t="s">
        <v>356</v>
      </c>
      <c r="E4" s="4"/>
      <c r="F4" s="4"/>
    </row>
    <row r="5" spans="1:6" ht="24.75" customHeight="1">
      <c r="A5" s="111" t="s">
        <v>159</v>
      </c>
      <c r="B5" s="111" t="s">
        <v>160</v>
      </c>
      <c r="C5" s="4"/>
      <c r="D5" s="4" t="s">
        <v>161</v>
      </c>
      <c r="E5" s="4"/>
      <c r="F5" s="4"/>
    </row>
    <row r="6" spans="1:6" ht="24.75" customHeight="1">
      <c r="A6" s="111"/>
      <c r="B6" s="111"/>
      <c r="C6" s="4"/>
      <c r="D6" s="4" t="s">
        <v>357</v>
      </c>
      <c r="E6" s="4"/>
      <c r="F6" s="4"/>
    </row>
    <row r="7" spans="1:6" ht="24.75" customHeight="1">
      <c r="A7" s="111"/>
      <c r="B7" s="111"/>
      <c r="C7" s="4"/>
      <c r="D7" s="4" t="s">
        <v>358</v>
      </c>
      <c r="E7" s="4"/>
      <c r="F7" s="4"/>
    </row>
    <row r="8" spans="1:6" ht="24.75" customHeight="1">
      <c r="A8" s="111" t="s">
        <v>162</v>
      </c>
      <c r="B8" s="4" t="s">
        <v>8</v>
      </c>
      <c r="D8" s="4" t="s">
        <v>359</v>
      </c>
      <c r="E8" s="4"/>
      <c r="F8" s="4"/>
    </row>
    <row r="9" spans="1:6" ht="24.75" customHeight="1">
      <c r="A9" s="111" t="s">
        <v>163</v>
      </c>
      <c r="B9" s="4" t="s">
        <v>9</v>
      </c>
      <c r="D9" s="4" t="s">
        <v>164</v>
      </c>
      <c r="E9" s="4"/>
      <c r="F9" s="4"/>
    </row>
    <row r="10" spans="1:6" ht="24.75" customHeight="1">
      <c r="A10" s="111"/>
      <c r="B10" s="111"/>
      <c r="C10" s="4"/>
      <c r="D10" s="4" t="s">
        <v>165</v>
      </c>
      <c r="E10" s="4"/>
      <c r="F10" s="4"/>
    </row>
    <row r="11" spans="1:6" ht="24.75" customHeight="1">
      <c r="A11" s="111"/>
      <c r="B11" s="111"/>
      <c r="C11" s="4"/>
      <c r="D11" s="4" t="s">
        <v>119</v>
      </c>
      <c r="E11" s="4"/>
      <c r="F11" s="4"/>
    </row>
    <row r="12" spans="1:6" ht="24.75" customHeight="1">
      <c r="A12" s="111" t="s">
        <v>166</v>
      </c>
      <c r="B12" s="4" t="s">
        <v>167</v>
      </c>
      <c r="D12" s="113" t="s">
        <v>168</v>
      </c>
      <c r="E12" s="113"/>
      <c r="F12" s="113"/>
    </row>
    <row r="13" spans="1:6" ht="24.75" customHeight="1">
      <c r="A13" s="111" t="s">
        <v>169</v>
      </c>
      <c r="B13" s="4" t="s">
        <v>10</v>
      </c>
      <c r="D13" s="4" t="s">
        <v>170</v>
      </c>
      <c r="E13" s="4"/>
      <c r="F13" s="4"/>
    </row>
    <row r="14" spans="1:6" ht="24.75" customHeight="1">
      <c r="A14" s="111" t="s">
        <v>171</v>
      </c>
      <c r="B14" s="4" t="s">
        <v>172</v>
      </c>
      <c r="D14" s="4"/>
      <c r="E14" s="4"/>
      <c r="F14" s="4"/>
    </row>
    <row r="15" spans="1:6" ht="24.75" customHeight="1">
      <c r="A15" s="319" t="s">
        <v>173</v>
      </c>
      <c r="B15" s="319"/>
      <c r="C15" s="317" t="s">
        <v>11</v>
      </c>
      <c r="D15" s="317"/>
      <c r="E15" s="110" t="s">
        <v>174</v>
      </c>
      <c r="F15" s="110"/>
    </row>
    <row r="16" spans="1:6" ht="24.75" customHeight="1">
      <c r="A16" s="320" t="s">
        <v>175</v>
      </c>
      <c r="B16" s="320"/>
      <c r="C16" s="317" t="s">
        <v>12</v>
      </c>
      <c r="D16" s="317"/>
      <c r="E16" s="110" t="s">
        <v>176</v>
      </c>
      <c r="F16" s="110"/>
    </row>
    <row r="17" spans="1:6" ht="24.75" customHeight="1">
      <c r="A17" s="320" t="s">
        <v>177</v>
      </c>
      <c r="B17" s="320"/>
      <c r="C17" s="317" t="s">
        <v>13</v>
      </c>
      <c r="D17" s="317"/>
      <c r="E17" s="110" t="s">
        <v>178</v>
      </c>
      <c r="F17" s="110"/>
    </row>
    <row r="18" spans="1:6" ht="24.75" customHeight="1">
      <c r="A18" s="320" t="s">
        <v>179</v>
      </c>
      <c r="B18" s="320"/>
      <c r="C18" s="317" t="s">
        <v>14</v>
      </c>
      <c r="D18" s="317"/>
      <c r="E18" s="110" t="s">
        <v>180</v>
      </c>
      <c r="F18" s="110"/>
    </row>
    <row r="19" spans="1:6" ht="24.75" customHeight="1">
      <c r="A19" s="320" t="s">
        <v>181</v>
      </c>
      <c r="B19" s="320"/>
      <c r="C19" s="317" t="s">
        <v>15</v>
      </c>
      <c r="D19" s="317"/>
      <c r="E19" s="110" t="s">
        <v>182</v>
      </c>
      <c r="F19" s="110"/>
    </row>
    <row r="20" spans="1:6" ht="24.75" customHeight="1">
      <c r="A20" s="320" t="s">
        <v>183</v>
      </c>
      <c r="B20" s="320"/>
      <c r="C20" s="317" t="s">
        <v>16</v>
      </c>
      <c r="D20" s="317"/>
      <c r="E20" s="110" t="s">
        <v>184</v>
      </c>
      <c r="F20" s="110"/>
    </row>
    <row r="21" spans="1:6" ht="24.75" customHeight="1">
      <c r="A21" s="320" t="s">
        <v>185</v>
      </c>
      <c r="B21" s="320"/>
      <c r="C21" s="317" t="s">
        <v>17</v>
      </c>
      <c r="D21" s="317"/>
      <c r="E21" s="110" t="s">
        <v>186</v>
      </c>
      <c r="F21" s="110"/>
    </row>
    <row r="22" spans="1:6" ht="24.75" customHeight="1">
      <c r="A22" s="4"/>
      <c r="B22" s="4"/>
      <c r="C22" s="4"/>
      <c r="D22" s="4"/>
      <c r="E22" s="110" t="s">
        <v>187</v>
      </c>
      <c r="F22" s="110"/>
    </row>
    <row r="23" spans="1:6" ht="24.75" customHeight="1">
      <c r="A23" s="4"/>
      <c r="B23" s="4"/>
      <c r="C23" s="4"/>
      <c r="D23" s="4"/>
      <c r="E23" s="110" t="s">
        <v>188</v>
      </c>
      <c r="F23" s="110"/>
    </row>
    <row r="24" spans="1:6" ht="24.75" customHeight="1">
      <c r="A24" s="111" t="s">
        <v>444</v>
      </c>
      <c r="B24" s="111" t="s">
        <v>360</v>
      </c>
      <c r="C24" s="8"/>
      <c r="D24" s="8"/>
      <c r="E24" s="8"/>
      <c r="F24" s="30"/>
    </row>
    <row r="25" ht="24.75" customHeight="1">
      <c r="B25" s="111" t="s">
        <v>189</v>
      </c>
    </row>
  </sheetData>
  <mergeCells count="15">
    <mergeCell ref="A18:B18"/>
    <mergeCell ref="A19:B19"/>
    <mergeCell ref="A20:B20"/>
    <mergeCell ref="A21:B21"/>
    <mergeCell ref="A1:F1"/>
    <mergeCell ref="A15:B15"/>
    <mergeCell ref="A16:B16"/>
    <mergeCell ref="A17:B17"/>
    <mergeCell ref="C19:D19"/>
    <mergeCell ref="C20:D20"/>
    <mergeCell ref="C21:D21"/>
    <mergeCell ref="C15:D15"/>
    <mergeCell ref="C16:D16"/>
    <mergeCell ref="C17:D17"/>
    <mergeCell ref="C18:D18"/>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dimension ref="A1:A37"/>
  <sheetViews>
    <sheetView workbookViewId="0" topLeftCell="A1">
      <selection activeCell="A38" sqref="A38"/>
    </sheetView>
  </sheetViews>
  <sheetFormatPr defaultColWidth="9.00390625" defaultRowHeight="13.5"/>
  <cols>
    <col min="1" max="1" width="87.00390625" style="140" customWidth="1"/>
    <col min="2" max="16384" width="9.00390625" style="140" customWidth="1"/>
  </cols>
  <sheetData>
    <row r="1" ht="20.25" customHeight="1">
      <c r="A1" s="31" t="s">
        <v>190</v>
      </c>
    </row>
    <row r="2" ht="20.25" customHeight="1">
      <c r="A2" s="4"/>
    </row>
    <row r="3" ht="20.25" customHeight="1">
      <c r="A3" s="141" t="s">
        <v>361</v>
      </c>
    </row>
    <row r="4" ht="20.25" customHeight="1">
      <c r="A4" s="4" t="s">
        <v>372</v>
      </c>
    </row>
    <row r="5" ht="20.25" customHeight="1">
      <c r="A5" s="4" t="s">
        <v>373</v>
      </c>
    </row>
    <row r="6" ht="20.25" customHeight="1">
      <c r="A6" s="4" t="s">
        <v>374</v>
      </c>
    </row>
    <row r="7" ht="20.25" customHeight="1">
      <c r="A7" s="4"/>
    </row>
    <row r="8" ht="20.25" customHeight="1">
      <c r="A8" s="141" t="s">
        <v>362</v>
      </c>
    </row>
    <row r="9" ht="20.25" customHeight="1">
      <c r="A9" s="4" t="s">
        <v>375</v>
      </c>
    </row>
    <row r="10" ht="20.25" customHeight="1">
      <c r="A10" s="4" t="s">
        <v>373</v>
      </c>
    </row>
    <row r="11" ht="20.25" customHeight="1">
      <c r="A11" s="4" t="s">
        <v>452</v>
      </c>
    </row>
    <row r="12" ht="20.25" customHeight="1">
      <c r="A12" s="4" t="s">
        <v>453</v>
      </c>
    </row>
    <row r="13" ht="20.25" customHeight="1">
      <c r="A13" s="4" t="s">
        <v>363</v>
      </c>
    </row>
    <row r="14" ht="20.25" customHeight="1">
      <c r="A14" s="4" t="s">
        <v>364</v>
      </c>
    </row>
    <row r="15" ht="20.25" customHeight="1">
      <c r="A15" s="4"/>
    </row>
    <row r="16" ht="20.25" customHeight="1">
      <c r="A16" s="141" t="s">
        <v>365</v>
      </c>
    </row>
    <row r="17" ht="20.25" customHeight="1">
      <c r="A17" s="4" t="s">
        <v>366</v>
      </c>
    </row>
    <row r="18" ht="20.25" customHeight="1">
      <c r="A18" s="4" t="s">
        <v>367</v>
      </c>
    </row>
    <row r="19" ht="20.25" customHeight="1">
      <c r="A19" s="4"/>
    </row>
    <row r="20" ht="20.25" customHeight="1">
      <c r="A20" s="141" t="s">
        <v>368</v>
      </c>
    </row>
    <row r="21" ht="20.25" customHeight="1">
      <c r="A21" s="4" t="s">
        <v>376</v>
      </c>
    </row>
    <row r="22" ht="20.25" customHeight="1">
      <c r="A22" s="4" t="s">
        <v>377</v>
      </c>
    </row>
    <row r="23" ht="20.25" customHeight="1">
      <c r="A23" s="4" t="s">
        <v>378</v>
      </c>
    </row>
    <row r="24" ht="20.25" customHeight="1">
      <c r="A24" s="4" t="s">
        <v>379</v>
      </c>
    </row>
    <row r="25" ht="20.25" customHeight="1">
      <c r="A25" s="4"/>
    </row>
    <row r="26" ht="20.25" customHeight="1">
      <c r="A26" s="141" t="s">
        <v>369</v>
      </c>
    </row>
    <row r="27" ht="20.25" customHeight="1">
      <c r="A27" s="4" t="s">
        <v>380</v>
      </c>
    </row>
    <row r="28" ht="20.25" customHeight="1">
      <c r="A28" s="4" t="s">
        <v>381</v>
      </c>
    </row>
    <row r="29" ht="20.25" customHeight="1">
      <c r="A29" s="4"/>
    </row>
    <row r="30" ht="20.25" customHeight="1">
      <c r="A30" s="141" t="s">
        <v>370</v>
      </c>
    </row>
    <row r="31" ht="20.25" customHeight="1">
      <c r="A31" s="4" t="s">
        <v>382</v>
      </c>
    </row>
    <row r="32" ht="20.25" customHeight="1">
      <c r="A32" s="4" t="s">
        <v>383</v>
      </c>
    </row>
    <row r="33" ht="20.25" customHeight="1">
      <c r="A33" s="4"/>
    </row>
    <row r="34" ht="20.25" customHeight="1">
      <c r="A34" s="141" t="s">
        <v>18</v>
      </c>
    </row>
    <row r="35" ht="20.25" customHeight="1">
      <c r="A35" s="4" t="s">
        <v>384</v>
      </c>
    </row>
    <row r="36" ht="20.25" customHeight="1">
      <c r="A36" s="4" t="s">
        <v>385</v>
      </c>
    </row>
    <row r="37" ht="20.25" customHeight="1">
      <c r="A37" s="4" t="s">
        <v>371</v>
      </c>
    </row>
  </sheetData>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dimension ref="A1:Z31"/>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32" sqref="A32"/>
    </sheetView>
  </sheetViews>
  <sheetFormatPr defaultColWidth="9.00390625" defaultRowHeight="13.5"/>
  <cols>
    <col min="1" max="1" width="1.625" style="42" customWidth="1"/>
    <col min="2" max="2" width="9.875" style="42" customWidth="1"/>
    <col min="3" max="8" width="7.00390625" style="42" customWidth="1"/>
    <col min="9" max="9" width="15.75390625" style="42" customWidth="1"/>
    <col min="10" max="11" width="9.50390625" style="42" customWidth="1"/>
    <col min="12" max="13" width="6.625" style="42" customWidth="1"/>
    <col min="14" max="16384" width="9.00390625" style="42" customWidth="1"/>
  </cols>
  <sheetData>
    <row r="1" spans="1:26" ht="17.25">
      <c r="A1" s="2" t="s">
        <v>191</v>
      </c>
      <c r="B1" s="1"/>
      <c r="C1" s="1"/>
      <c r="D1" s="1"/>
      <c r="E1" s="1"/>
      <c r="F1" s="1"/>
      <c r="G1" s="1"/>
      <c r="H1" s="1"/>
      <c r="I1" s="1"/>
      <c r="J1" s="1"/>
      <c r="K1" s="1"/>
      <c r="L1" s="1"/>
      <c r="M1" s="1"/>
      <c r="R1" s="1"/>
      <c r="S1" s="1"/>
      <c r="T1" s="1"/>
      <c r="U1" s="43" t="s">
        <v>21</v>
      </c>
      <c r="V1" s="1"/>
      <c r="W1" s="1"/>
      <c r="X1" s="1"/>
      <c r="Y1" s="1"/>
      <c r="Z1" s="1"/>
    </row>
    <row r="2" spans="1:26" ht="17.25">
      <c r="A2" s="2"/>
      <c r="B2" s="1"/>
      <c r="C2" s="1"/>
      <c r="D2" s="1"/>
      <c r="E2" s="1"/>
      <c r="F2" s="1"/>
      <c r="G2" s="1"/>
      <c r="H2" s="1"/>
      <c r="I2" s="1"/>
      <c r="J2" s="1"/>
      <c r="K2" s="1"/>
      <c r="L2" s="1"/>
      <c r="M2" s="1"/>
      <c r="R2" s="1"/>
      <c r="S2" s="1"/>
      <c r="T2" s="1"/>
      <c r="U2" s="43"/>
      <c r="V2" s="1"/>
      <c r="W2" s="1"/>
      <c r="X2" s="1"/>
      <c r="Y2" s="1"/>
      <c r="Z2" s="1"/>
    </row>
    <row r="3" spans="1:26" ht="30" customHeight="1" thickBot="1">
      <c r="A3" s="321"/>
      <c r="B3" s="322"/>
      <c r="C3" s="327" t="s">
        <v>192</v>
      </c>
      <c r="D3" s="328"/>
      <c r="E3" s="328"/>
      <c r="F3" s="328"/>
      <c r="G3" s="328"/>
      <c r="H3" s="328"/>
      <c r="I3" s="329"/>
      <c r="J3" s="330" t="s">
        <v>193</v>
      </c>
      <c r="K3" s="328"/>
      <c r="L3" s="328"/>
      <c r="M3" s="329"/>
      <c r="R3" s="1"/>
      <c r="S3" s="1"/>
      <c r="T3" s="1"/>
      <c r="U3" s="1"/>
      <c r="V3" s="1"/>
      <c r="W3" s="1"/>
      <c r="X3" s="1"/>
      <c r="Y3" s="1"/>
      <c r="Z3" s="1"/>
    </row>
    <row r="4" spans="1:26" ht="30" customHeight="1" thickBot="1" thickTop="1">
      <c r="A4" s="323"/>
      <c r="B4" s="324"/>
      <c r="C4" s="331" t="s">
        <v>194</v>
      </c>
      <c r="D4" s="332"/>
      <c r="E4" s="332" t="s">
        <v>37</v>
      </c>
      <c r="F4" s="332"/>
      <c r="G4" s="332" t="s">
        <v>195</v>
      </c>
      <c r="H4" s="332"/>
      <c r="I4" s="139" t="s">
        <v>19</v>
      </c>
      <c r="J4" s="331" t="s">
        <v>194</v>
      </c>
      <c r="K4" s="332"/>
      <c r="L4" s="332" t="s">
        <v>37</v>
      </c>
      <c r="M4" s="333"/>
      <c r="R4" s="44" t="s">
        <v>196</v>
      </c>
      <c r="S4" s="1"/>
      <c r="T4" s="1"/>
      <c r="U4" s="45" t="s">
        <v>22</v>
      </c>
      <c r="V4" s="46">
        <v>144</v>
      </c>
      <c r="W4" s="47"/>
      <c r="X4" s="1"/>
      <c r="Y4" s="1"/>
      <c r="Z4" s="1"/>
    </row>
    <row r="5" spans="1:26" s="98" customFormat="1" ht="30" customHeight="1" thickBot="1" thickTop="1">
      <c r="A5" s="325"/>
      <c r="B5" s="326"/>
      <c r="C5" s="142" t="s">
        <v>386</v>
      </c>
      <c r="D5" s="143" t="s">
        <v>197</v>
      </c>
      <c r="E5" s="143" t="s">
        <v>386</v>
      </c>
      <c r="F5" s="143" t="s">
        <v>197</v>
      </c>
      <c r="G5" s="143" t="s">
        <v>386</v>
      </c>
      <c r="H5" s="143" t="s">
        <v>197</v>
      </c>
      <c r="I5" s="144" t="s">
        <v>386</v>
      </c>
      <c r="J5" s="142" t="s">
        <v>386</v>
      </c>
      <c r="K5" s="143" t="s">
        <v>197</v>
      </c>
      <c r="L5" s="143" t="s">
        <v>386</v>
      </c>
      <c r="M5" s="144" t="s">
        <v>197</v>
      </c>
      <c r="R5" s="1"/>
      <c r="S5" s="1"/>
      <c r="T5" s="1"/>
      <c r="U5" s="48" t="s">
        <v>19</v>
      </c>
      <c r="V5" s="49"/>
      <c r="W5" s="1"/>
      <c r="X5" s="1"/>
      <c r="Y5" s="1"/>
      <c r="Z5" s="1"/>
    </row>
    <row r="6" spans="1:26" ht="30" customHeight="1" thickBot="1" thickTop="1">
      <c r="A6" s="334" t="s">
        <v>28</v>
      </c>
      <c r="B6" s="335"/>
      <c r="C6" s="145">
        <f>SUM(C7:C8)</f>
        <v>35212</v>
      </c>
      <c r="D6" s="146">
        <v>35193</v>
      </c>
      <c r="E6" s="147">
        <f>C6/3724000*1000</f>
        <v>9.455424274973147</v>
      </c>
      <c r="F6" s="147">
        <v>9.455400322407309</v>
      </c>
      <c r="G6" s="148">
        <v>9</v>
      </c>
      <c r="H6" s="148">
        <v>17</v>
      </c>
      <c r="I6" s="149" t="str">
        <f aca="true" t="shared" si="0" ref="I6:I13">U9</f>
        <v>14分56秒</v>
      </c>
      <c r="J6" s="150">
        <f>SUM(J7:J8)</f>
        <v>1153855</v>
      </c>
      <c r="K6" s="151">
        <v>1170662</v>
      </c>
      <c r="L6" s="147">
        <f>J6/126008000*1000</f>
        <v>9.15699796838296</v>
      </c>
      <c r="M6" s="152">
        <v>9.297780919401468</v>
      </c>
      <c r="R6" s="1"/>
      <c r="S6" s="1"/>
      <c r="T6" s="1"/>
      <c r="U6" s="45">
        <f>TRUNC(ROUND(365*24*60^2/V4,0)/60^2)</f>
        <v>60</v>
      </c>
      <c r="V6" s="50" t="s">
        <v>23</v>
      </c>
      <c r="W6" s="45">
        <f>TRUNC(MOD(ROUND(365*24*60^2/V4,0),60^2)/60)</f>
        <v>50</v>
      </c>
      <c r="X6" s="50" t="s">
        <v>24</v>
      </c>
      <c r="Y6" s="45">
        <f>MOD(MOD(ROUND(365*24*60^2/V4,0),60^2),60)</f>
        <v>0</v>
      </c>
      <c r="Z6" s="53" t="s">
        <v>25</v>
      </c>
    </row>
    <row r="7" spans="1:26" ht="30" customHeight="1" thickTop="1">
      <c r="A7" s="336" t="s">
        <v>200</v>
      </c>
      <c r="B7" s="337"/>
      <c r="C7" s="153">
        <v>18284</v>
      </c>
      <c r="D7" s="154">
        <v>18104</v>
      </c>
      <c r="E7" s="155">
        <f>C7/1834000*1000</f>
        <v>9.969465648854962</v>
      </c>
      <c r="F7" s="155">
        <v>9.871319520174481</v>
      </c>
      <c r="G7" s="156" t="s">
        <v>201</v>
      </c>
      <c r="H7" s="156" t="s">
        <v>201</v>
      </c>
      <c r="I7" s="157" t="str">
        <f t="shared" si="0"/>
        <v>28分45秒</v>
      </c>
      <c r="J7" s="158">
        <v>592840</v>
      </c>
      <c r="K7" s="159">
        <v>600918</v>
      </c>
      <c r="L7" s="155">
        <f>J7/61591000*1000</f>
        <v>9.625432287184816</v>
      </c>
      <c r="M7" s="160">
        <v>9.75601915739914</v>
      </c>
      <c r="R7" s="43" t="s">
        <v>387</v>
      </c>
      <c r="S7" s="1"/>
      <c r="T7" s="1"/>
      <c r="U7" s="48" t="s">
        <v>26</v>
      </c>
      <c r="V7" s="48" t="s">
        <v>26</v>
      </c>
      <c r="W7" s="49"/>
      <c r="X7" s="49"/>
      <c r="Y7" s="49"/>
      <c r="Z7" s="49"/>
    </row>
    <row r="8" spans="1:26" ht="30" customHeight="1">
      <c r="A8" s="336" t="s">
        <v>202</v>
      </c>
      <c r="B8" s="337"/>
      <c r="C8" s="153">
        <v>16928</v>
      </c>
      <c r="D8" s="154">
        <v>17089</v>
      </c>
      <c r="E8" s="155">
        <f>C8/1889000*1000</f>
        <v>8.961355214399154</v>
      </c>
      <c r="F8" s="155">
        <v>9.051377118644067</v>
      </c>
      <c r="G8" s="156" t="s">
        <v>201</v>
      </c>
      <c r="H8" s="156" t="s">
        <v>201</v>
      </c>
      <c r="I8" s="157" t="str">
        <f t="shared" si="0"/>
        <v>31分03秒</v>
      </c>
      <c r="J8" s="158">
        <v>561015</v>
      </c>
      <c r="K8" s="159">
        <v>569744</v>
      </c>
      <c r="L8" s="155">
        <f>J8/64417000*1000</f>
        <v>8.709114053743578</v>
      </c>
      <c r="M8" s="160">
        <v>8.858908774275807</v>
      </c>
      <c r="R8" s="301" t="s">
        <v>203</v>
      </c>
      <c r="S8" s="311"/>
      <c r="T8" s="51" t="s">
        <v>27</v>
      </c>
      <c r="U8" s="310" t="s">
        <v>19</v>
      </c>
      <c r="V8" s="311"/>
      <c r="W8" s="52"/>
      <c r="X8" s="52"/>
      <c r="Y8" s="1"/>
      <c r="Z8" s="1"/>
    </row>
    <row r="9" spans="1:26" ht="30" customHeight="1">
      <c r="A9" s="334" t="s">
        <v>29</v>
      </c>
      <c r="B9" s="335"/>
      <c r="C9" s="158">
        <f>SUM(C10:C11)</f>
        <v>28894</v>
      </c>
      <c r="D9" s="159">
        <v>28914</v>
      </c>
      <c r="E9" s="155">
        <f>C9/3724000*1000</f>
        <v>7.758861439312567</v>
      </c>
      <c r="F9" s="155">
        <v>7.768404083825899</v>
      </c>
      <c r="G9" s="161">
        <v>36</v>
      </c>
      <c r="H9" s="161">
        <v>33</v>
      </c>
      <c r="I9" s="157" t="str">
        <f t="shared" si="0"/>
        <v>18分11秒</v>
      </c>
      <c r="J9" s="158">
        <f>SUM(J10:J11)</f>
        <v>982379</v>
      </c>
      <c r="K9" s="159">
        <v>970331</v>
      </c>
      <c r="L9" s="155">
        <f>J9/126008000*1000</f>
        <v>7.796163735635833</v>
      </c>
      <c r="M9" s="160">
        <v>7.70652381103663</v>
      </c>
      <c r="R9" s="312" t="s">
        <v>28</v>
      </c>
      <c r="S9" s="313"/>
      <c r="T9" s="38">
        <f>SUM(T10:T11)</f>
        <v>35212</v>
      </c>
      <c r="U9" s="306" t="s">
        <v>204</v>
      </c>
      <c r="V9" s="307"/>
      <c r="W9" s="52"/>
      <c r="X9" s="52"/>
      <c r="Y9" s="1"/>
      <c r="Z9" s="1"/>
    </row>
    <row r="10" spans="1:26" ht="30" customHeight="1">
      <c r="A10" s="336" t="s">
        <v>200</v>
      </c>
      <c r="B10" s="337"/>
      <c r="C10" s="153">
        <v>15773</v>
      </c>
      <c r="D10" s="154">
        <v>15850</v>
      </c>
      <c r="E10" s="155">
        <f>C10/1834000*1000</f>
        <v>8.600327153762269</v>
      </c>
      <c r="F10" s="155">
        <v>8.642311886586697</v>
      </c>
      <c r="G10" s="156" t="s">
        <v>201</v>
      </c>
      <c r="H10" s="156" t="s">
        <v>201</v>
      </c>
      <c r="I10" s="157" t="str">
        <f t="shared" si="0"/>
        <v>33分19秒</v>
      </c>
      <c r="J10" s="158">
        <v>535305</v>
      </c>
      <c r="K10" s="159">
        <v>528768</v>
      </c>
      <c r="L10" s="155">
        <f>J10/61591000*1000</f>
        <v>8.691286064522414</v>
      </c>
      <c r="M10" s="160">
        <v>8.584544200016236</v>
      </c>
      <c r="R10" s="336" t="s">
        <v>200</v>
      </c>
      <c r="S10" s="337"/>
      <c r="T10" s="38">
        <f>C7</f>
        <v>18284</v>
      </c>
      <c r="U10" s="337" t="s">
        <v>388</v>
      </c>
      <c r="V10" s="304"/>
      <c r="W10" s="52"/>
      <c r="X10" s="52"/>
      <c r="Y10" s="1"/>
      <c r="Z10" s="1"/>
    </row>
    <row r="11" spans="1:26" ht="30" customHeight="1">
      <c r="A11" s="336" t="s">
        <v>202</v>
      </c>
      <c r="B11" s="337"/>
      <c r="C11" s="153">
        <v>13121</v>
      </c>
      <c r="D11" s="154">
        <v>13064</v>
      </c>
      <c r="E11" s="155">
        <f>C11/1889000*1000</f>
        <v>6.946003176283748</v>
      </c>
      <c r="F11" s="155">
        <v>6.919491525423728</v>
      </c>
      <c r="G11" s="156" t="s">
        <v>201</v>
      </c>
      <c r="H11" s="156" t="s">
        <v>201</v>
      </c>
      <c r="I11" s="157" t="str">
        <f t="shared" si="0"/>
        <v>40分03秒</v>
      </c>
      <c r="J11" s="158">
        <v>447074</v>
      </c>
      <c r="K11" s="159">
        <v>441563</v>
      </c>
      <c r="L11" s="155">
        <f>J11/64417000*1000</f>
        <v>6.940310787525032</v>
      </c>
      <c r="M11" s="160">
        <v>6.865610374263368</v>
      </c>
      <c r="R11" s="336" t="s">
        <v>202</v>
      </c>
      <c r="S11" s="337"/>
      <c r="T11" s="38">
        <f>C8</f>
        <v>16928</v>
      </c>
      <c r="U11" s="337" t="s">
        <v>389</v>
      </c>
      <c r="V11" s="304"/>
      <c r="W11" s="52"/>
      <c r="X11" s="52"/>
      <c r="Y11" s="1"/>
      <c r="Z11" s="1"/>
    </row>
    <row r="12" spans="1:26" ht="30" customHeight="1">
      <c r="A12" s="334" t="s">
        <v>12</v>
      </c>
      <c r="B12" s="335"/>
      <c r="C12" s="158">
        <v>94</v>
      </c>
      <c r="D12" s="159">
        <v>86</v>
      </c>
      <c r="E12" s="155">
        <f>C12/C$6*1000</f>
        <v>2.669544473474952</v>
      </c>
      <c r="F12" s="155">
        <v>2.443667774841588</v>
      </c>
      <c r="G12" s="161">
        <v>34</v>
      </c>
      <c r="H12" s="161">
        <v>44</v>
      </c>
      <c r="I12" s="157" t="str">
        <f t="shared" si="0"/>
        <v>93時間11分29秒</v>
      </c>
      <c r="J12" s="158">
        <v>3497</v>
      </c>
      <c r="K12" s="159">
        <v>3599</v>
      </c>
      <c r="L12" s="155">
        <f>J12/J$6*1000</f>
        <v>3.0307100978892496</v>
      </c>
      <c r="M12" s="160">
        <v>3.076029436260587</v>
      </c>
      <c r="R12" s="305" t="s">
        <v>29</v>
      </c>
      <c r="S12" s="335"/>
      <c r="T12" s="38">
        <f>SUM(T13:T14)</f>
        <v>28894</v>
      </c>
      <c r="U12" s="295" t="s">
        <v>205</v>
      </c>
      <c r="V12" s="296"/>
      <c r="W12" s="52"/>
      <c r="X12" s="52"/>
      <c r="Y12" s="1"/>
      <c r="Z12" s="1"/>
    </row>
    <row r="13" spans="1:26" ht="30" customHeight="1">
      <c r="A13" s="334" t="s">
        <v>13</v>
      </c>
      <c r="B13" s="335"/>
      <c r="C13" s="158">
        <v>57</v>
      </c>
      <c r="D13" s="159">
        <v>42</v>
      </c>
      <c r="E13" s="155">
        <f>C13/C$6*1000</f>
        <v>1.6187663296603432</v>
      </c>
      <c r="F13" s="155">
        <v>1.1934191458528685</v>
      </c>
      <c r="G13" s="161">
        <v>21</v>
      </c>
      <c r="H13" s="161">
        <v>44</v>
      </c>
      <c r="I13" s="157" t="str">
        <f t="shared" si="0"/>
        <v>153時間41分03秒</v>
      </c>
      <c r="J13" s="158">
        <v>1937</v>
      </c>
      <c r="K13" s="159">
        <v>1909</v>
      </c>
      <c r="L13" s="155">
        <f>J13/J$6*1000</f>
        <v>1.6787204631431158</v>
      </c>
      <c r="M13" s="160">
        <v>1.6306970824275093</v>
      </c>
      <c r="R13" s="336" t="s">
        <v>200</v>
      </c>
      <c r="S13" s="337"/>
      <c r="T13" s="38">
        <f>C10</f>
        <v>15773</v>
      </c>
      <c r="U13" s="337" t="s">
        <v>390</v>
      </c>
      <c r="V13" s="304"/>
      <c r="W13" s="52"/>
      <c r="X13" s="52"/>
      <c r="Y13" s="1"/>
      <c r="Z13" s="1"/>
    </row>
    <row r="14" spans="1:26" ht="30" customHeight="1">
      <c r="A14" s="334" t="s">
        <v>11</v>
      </c>
      <c r="B14" s="335"/>
      <c r="C14" s="158">
        <f>C6-C9</f>
        <v>6318</v>
      </c>
      <c r="D14" s="159">
        <v>6279</v>
      </c>
      <c r="E14" s="155">
        <f>C14/3724000*1000</f>
        <v>1.69656283566058</v>
      </c>
      <c r="F14" s="155">
        <v>1.686996238581408</v>
      </c>
      <c r="G14" s="161">
        <v>9</v>
      </c>
      <c r="H14" s="161">
        <v>10</v>
      </c>
      <c r="I14" s="162" t="s">
        <v>20</v>
      </c>
      <c r="J14" s="158">
        <f>J6-J9</f>
        <v>171476</v>
      </c>
      <c r="K14" s="159">
        <v>200331</v>
      </c>
      <c r="L14" s="155">
        <f>J14/126008000*1000</f>
        <v>1.3608342327471272</v>
      </c>
      <c r="M14" s="160">
        <v>1.5912571083648377</v>
      </c>
      <c r="R14" s="336" t="s">
        <v>202</v>
      </c>
      <c r="S14" s="337"/>
      <c r="T14" s="38">
        <f>C11</f>
        <v>13121</v>
      </c>
      <c r="U14" s="337" t="s">
        <v>391</v>
      </c>
      <c r="V14" s="304"/>
      <c r="W14" s="52"/>
      <c r="X14" s="52"/>
      <c r="Y14" s="1"/>
      <c r="Z14" s="1"/>
    </row>
    <row r="15" spans="1:26" ht="30" customHeight="1">
      <c r="A15" s="334" t="s">
        <v>15</v>
      </c>
      <c r="B15" s="335"/>
      <c r="C15" s="158">
        <f>SUM(C16:C17)</f>
        <v>1067</v>
      </c>
      <c r="D15" s="159">
        <v>1044</v>
      </c>
      <c r="E15" s="155">
        <f>C15/(C$6+C$15)*1000</f>
        <v>29.41095399542435</v>
      </c>
      <c r="F15" s="155">
        <v>28.810331981124268</v>
      </c>
      <c r="G15" s="161">
        <v>30</v>
      </c>
      <c r="H15" s="161">
        <v>31</v>
      </c>
      <c r="I15" s="157" t="str">
        <f aca="true" t="shared" si="1" ref="I15:I20">U18</f>
        <v>8時間12分36秒</v>
      </c>
      <c r="J15" s="158">
        <f>SUM(J16:J17)</f>
        <v>36978</v>
      </c>
      <c r="K15" s="159">
        <v>37467</v>
      </c>
      <c r="L15" s="155">
        <f>J15/(J$6+J$15)*1000</f>
        <v>31.052213030710437</v>
      </c>
      <c r="M15" s="160">
        <v>31.013943817490446</v>
      </c>
      <c r="R15" s="305" t="s">
        <v>12</v>
      </c>
      <c r="S15" s="335"/>
      <c r="T15" s="38">
        <f>C12</f>
        <v>94</v>
      </c>
      <c r="U15" s="295" t="s">
        <v>392</v>
      </c>
      <c r="V15" s="304"/>
      <c r="W15" s="52"/>
      <c r="X15" s="52"/>
      <c r="Y15" s="1"/>
      <c r="Z15" s="1"/>
    </row>
    <row r="16" spans="1:26" ht="30" customHeight="1">
      <c r="A16" s="114"/>
      <c r="B16" s="32" t="s">
        <v>30</v>
      </c>
      <c r="C16" s="158">
        <v>440</v>
      </c>
      <c r="D16" s="159">
        <v>456</v>
      </c>
      <c r="E16" s="155">
        <f>C16/(C$6+C$15)*1000</f>
        <v>12.128228451721382</v>
      </c>
      <c r="F16" s="155">
        <v>12.58382316416922</v>
      </c>
      <c r="G16" s="161">
        <v>25</v>
      </c>
      <c r="H16" s="161">
        <v>27</v>
      </c>
      <c r="I16" s="157" t="str">
        <f t="shared" si="1"/>
        <v>19時間54分33秒</v>
      </c>
      <c r="J16" s="158">
        <v>15161</v>
      </c>
      <c r="K16" s="159">
        <v>15704</v>
      </c>
      <c r="L16" s="155">
        <f>J16/(J$6+J$15)*1000</f>
        <v>12.731424137557491</v>
      </c>
      <c r="M16" s="160">
        <v>12.991108602191478</v>
      </c>
      <c r="R16" s="305" t="s">
        <v>13</v>
      </c>
      <c r="S16" s="335"/>
      <c r="T16" s="38">
        <f>C13</f>
        <v>57</v>
      </c>
      <c r="U16" s="295" t="s">
        <v>393</v>
      </c>
      <c r="V16" s="304"/>
      <c r="W16" s="52"/>
      <c r="X16" s="52"/>
      <c r="Y16" s="1"/>
      <c r="Z16" s="1"/>
    </row>
    <row r="17" spans="1:26" ht="30" customHeight="1">
      <c r="A17" s="114"/>
      <c r="B17" s="32" t="s">
        <v>31</v>
      </c>
      <c r="C17" s="158">
        <v>627</v>
      </c>
      <c r="D17" s="159">
        <v>588</v>
      </c>
      <c r="E17" s="155">
        <f>C17/(C$6+C$15)*1000</f>
        <v>17.28272554370297</v>
      </c>
      <c r="F17" s="155">
        <v>16.226508816955047</v>
      </c>
      <c r="G17" s="161">
        <v>27</v>
      </c>
      <c r="H17" s="161">
        <v>30</v>
      </c>
      <c r="I17" s="157" t="str">
        <f t="shared" si="1"/>
        <v>13時間58分17秒</v>
      </c>
      <c r="J17" s="158">
        <v>21817</v>
      </c>
      <c r="K17" s="159">
        <v>21763</v>
      </c>
      <c r="L17" s="155">
        <f>J17/(J$6+J$15)*1000</f>
        <v>18.320788893152944</v>
      </c>
      <c r="M17" s="160">
        <v>18.022835215298965</v>
      </c>
      <c r="R17" s="305" t="s">
        <v>11</v>
      </c>
      <c r="S17" s="335"/>
      <c r="T17" s="38">
        <f>T9-T12</f>
        <v>6318</v>
      </c>
      <c r="U17" s="295" t="s">
        <v>20</v>
      </c>
      <c r="V17" s="304"/>
      <c r="W17" s="52"/>
      <c r="X17" s="52"/>
      <c r="Y17" s="1"/>
      <c r="Z17" s="1"/>
    </row>
    <row r="18" spans="1:26" ht="30" customHeight="1">
      <c r="A18" s="334" t="s">
        <v>16</v>
      </c>
      <c r="B18" s="338"/>
      <c r="C18" s="158">
        <f>SUM(C19:C20)</f>
        <v>183</v>
      </c>
      <c r="D18" s="159">
        <v>165</v>
      </c>
      <c r="E18" s="155">
        <f>C18/(C$6+C$19)*1000</f>
        <v>5.175924878379907</v>
      </c>
      <c r="F18" s="155">
        <v>4.698290501528359</v>
      </c>
      <c r="G18" s="161">
        <v>28</v>
      </c>
      <c r="H18" s="161">
        <v>44</v>
      </c>
      <c r="I18" s="157" t="str">
        <f t="shared" si="1"/>
        <v>47時間52分08秒</v>
      </c>
      <c r="J18" s="158">
        <f>SUM(J19:J20)</f>
        <v>6333</v>
      </c>
      <c r="K18" s="159">
        <v>6476</v>
      </c>
      <c r="L18" s="155">
        <f>J18/(J$6+J$19)*1000</f>
        <v>5.465070321898079</v>
      </c>
      <c r="M18" s="160">
        <v>5.518833263026114</v>
      </c>
      <c r="R18" s="305" t="s">
        <v>15</v>
      </c>
      <c r="S18" s="335"/>
      <c r="T18" s="38">
        <f>SUM(T19:T20)</f>
        <v>1067</v>
      </c>
      <c r="U18" s="295" t="s">
        <v>394</v>
      </c>
      <c r="V18" s="304"/>
      <c r="W18" s="52"/>
      <c r="X18" s="52"/>
      <c r="Y18" s="1"/>
      <c r="Z18" s="1"/>
    </row>
    <row r="19" spans="1:26" ht="30" customHeight="1">
      <c r="A19" s="115"/>
      <c r="B19" s="130" t="s">
        <v>107</v>
      </c>
      <c r="C19" s="158">
        <v>144</v>
      </c>
      <c r="D19" s="159">
        <v>138</v>
      </c>
      <c r="E19" s="155">
        <f>C19/(C$6+C$19)*1000</f>
        <v>4.072858920692386</v>
      </c>
      <c r="F19" s="155">
        <v>3.9341107211592887</v>
      </c>
      <c r="G19" s="161">
        <v>26</v>
      </c>
      <c r="H19" s="161">
        <v>36</v>
      </c>
      <c r="I19" s="157" t="str">
        <f t="shared" si="1"/>
        <v>60時間50分00秒</v>
      </c>
      <c r="J19" s="158">
        <v>4959</v>
      </c>
      <c r="K19" s="159">
        <v>5114</v>
      </c>
      <c r="L19" s="155">
        <f>J19/(J$6+J$19)*1000</f>
        <v>4.2793752923247395</v>
      </c>
      <c r="M19" s="160">
        <v>4.3</v>
      </c>
      <c r="R19" s="297" t="s">
        <v>30</v>
      </c>
      <c r="S19" s="337"/>
      <c r="T19" s="38">
        <f>C16</f>
        <v>440</v>
      </c>
      <c r="U19" s="295" t="s">
        <v>395</v>
      </c>
      <c r="V19" s="304"/>
      <c r="W19" s="52"/>
      <c r="X19" s="52"/>
      <c r="Y19" s="1"/>
      <c r="Z19" s="1"/>
    </row>
    <row r="20" spans="1:26" ht="30" customHeight="1">
      <c r="A20" s="116"/>
      <c r="B20" s="130" t="s">
        <v>206</v>
      </c>
      <c r="C20" s="158">
        <v>39</v>
      </c>
      <c r="D20" s="159">
        <v>27</v>
      </c>
      <c r="E20" s="155">
        <f>C20/C$6*1000</f>
        <v>1.1075769623991822</v>
      </c>
      <c r="F20" s="155">
        <v>0.7671980223339868</v>
      </c>
      <c r="G20" s="161">
        <v>26</v>
      </c>
      <c r="H20" s="161">
        <v>46</v>
      </c>
      <c r="I20" s="157" t="str">
        <f t="shared" si="1"/>
        <v>224時間36分55秒</v>
      </c>
      <c r="J20" s="158">
        <v>1374</v>
      </c>
      <c r="K20" s="159">
        <v>1362</v>
      </c>
      <c r="L20" s="155">
        <f>J20/J$6*1000</f>
        <v>1.1907908706033252</v>
      </c>
      <c r="M20" s="160">
        <v>1.163441291915279</v>
      </c>
      <c r="R20" s="297" t="s">
        <v>31</v>
      </c>
      <c r="S20" s="337"/>
      <c r="T20" s="38">
        <f>C17</f>
        <v>627</v>
      </c>
      <c r="U20" s="295" t="s">
        <v>396</v>
      </c>
      <c r="V20" s="304"/>
      <c r="W20" s="52"/>
      <c r="X20" s="52"/>
      <c r="Y20" s="1"/>
      <c r="Z20" s="1"/>
    </row>
    <row r="21" spans="1:26" ht="30" customHeight="1">
      <c r="A21" s="334" t="s">
        <v>33</v>
      </c>
      <c r="B21" s="335"/>
      <c r="C21" s="158">
        <v>22635</v>
      </c>
      <c r="D21" s="159">
        <v>24019</v>
      </c>
      <c r="E21" s="155">
        <f>C21/3724000*1000</f>
        <v>6.078141783029001</v>
      </c>
      <c r="F21" s="155">
        <v>6.453250940354648</v>
      </c>
      <c r="G21" s="161">
        <v>9</v>
      </c>
      <c r="H21" s="161">
        <v>8</v>
      </c>
      <c r="I21" s="157" t="str">
        <f>U25</f>
        <v>23分13秒</v>
      </c>
      <c r="J21" s="158">
        <v>757331</v>
      </c>
      <c r="K21" s="159">
        <v>799999</v>
      </c>
      <c r="L21" s="155">
        <f>J21/126008000*1000</f>
        <v>6.0101818932131295</v>
      </c>
      <c r="M21" s="160">
        <v>6.353869492010039</v>
      </c>
      <c r="R21" s="305" t="s">
        <v>16</v>
      </c>
      <c r="S21" s="335"/>
      <c r="T21" s="38">
        <f>SUM(T22:T23)</f>
        <v>183</v>
      </c>
      <c r="U21" s="295" t="s">
        <v>403</v>
      </c>
      <c r="V21" s="304"/>
      <c r="W21" s="52"/>
      <c r="X21" s="52"/>
      <c r="Y21" s="1"/>
      <c r="Z21" s="1"/>
    </row>
    <row r="22" spans="1:26" ht="30" customHeight="1">
      <c r="A22" s="339" t="s">
        <v>34</v>
      </c>
      <c r="B22" s="340"/>
      <c r="C22" s="163">
        <v>7985</v>
      </c>
      <c r="D22" s="164">
        <v>7967</v>
      </c>
      <c r="E22" s="165">
        <f>C22/3724000*1000</f>
        <v>2.1441997851772285</v>
      </c>
      <c r="F22" s="165">
        <v>2.1405158516926384</v>
      </c>
      <c r="G22" s="166">
        <v>31</v>
      </c>
      <c r="H22" s="166">
        <v>26</v>
      </c>
      <c r="I22" s="167" t="str">
        <f>U26</f>
        <v>1時間05分49秒</v>
      </c>
      <c r="J22" s="158">
        <v>289836</v>
      </c>
      <c r="K22" s="159">
        <v>285911</v>
      </c>
      <c r="L22" s="165">
        <f>J22/126008000*1000</f>
        <v>2.300139673671513</v>
      </c>
      <c r="M22" s="168">
        <v>2.2708406137814916</v>
      </c>
      <c r="R22" s="297" t="s">
        <v>32</v>
      </c>
      <c r="S22" s="337"/>
      <c r="T22" s="38">
        <f>C19</f>
        <v>144</v>
      </c>
      <c r="U22" s="295" t="s">
        <v>404</v>
      </c>
      <c r="V22" s="304"/>
      <c r="W22" s="1"/>
      <c r="X22" s="1"/>
      <c r="Y22" s="1"/>
      <c r="Z22" s="1"/>
    </row>
    <row r="23" spans="1:26" ht="30" customHeight="1">
      <c r="A23" s="341" t="s">
        <v>17</v>
      </c>
      <c r="B23" s="342"/>
      <c r="C23" s="169"/>
      <c r="D23" s="170"/>
      <c r="E23" s="171">
        <v>1.41</v>
      </c>
      <c r="F23" s="171">
        <v>1.4</v>
      </c>
      <c r="G23" s="172">
        <v>19</v>
      </c>
      <c r="H23" s="172">
        <v>30</v>
      </c>
      <c r="I23" s="173"/>
      <c r="J23" s="174"/>
      <c r="K23" s="175"/>
      <c r="L23" s="165">
        <v>1.32</v>
      </c>
      <c r="M23" s="168">
        <v>1.33</v>
      </c>
      <c r="R23" s="297" t="s">
        <v>207</v>
      </c>
      <c r="S23" s="337"/>
      <c r="T23" s="38">
        <f>C20</f>
        <v>39</v>
      </c>
      <c r="U23" s="295" t="s">
        <v>397</v>
      </c>
      <c r="V23" s="304"/>
      <c r="W23" s="1"/>
      <c r="X23" s="1"/>
      <c r="Y23" s="1"/>
      <c r="Z23" s="1"/>
    </row>
    <row r="24" spans="1:26" ht="24.75" customHeight="1">
      <c r="A24" s="34"/>
      <c r="B24" s="34"/>
      <c r="C24" s="35"/>
      <c r="D24" s="35"/>
      <c r="E24" s="36"/>
      <c r="F24" s="36"/>
      <c r="G24" s="36"/>
      <c r="H24" s="36"/>
      <c r="I24" s="33"/>
      <c r="J24" s="37"/>
      <c r="K24" s="36"/>
      <c r="L24" s="36"/>
      <c r="M24" s="36"/>
      <c r="R24" s="40"/>
      <c r="S24" s="33"/>
      <c r="T24" s="38"/>
      <c r="U24" s="36"/>
      <c r="V24" s="39"/>
      <c r="W24" s="1"/>
      <c r="X24" s="1"/>
      <c r="Y24" s="1"/>
      <c r="Z24" s="1"/>
    </row>
    <row r="25" spans="1:26" ht="24.75" customHeight="1">
      <c r="A25" s="308" t="s">
        <v>208</v>
      </c>
      <c r="B25" s="308"/>
      <c r="C25" s="308"/>
      <c r="D25" s="308"/>
      <c r="E25" s="308"/>
      <c r="F25" s="308"/>
      <c r="G25" s="308"/>
      <c r="H25" s="308"/>
      <c r="I25" s="308"/>
      <c r="J25" s="308"/>
      <c r="K25" s="308"/>
      <c r="L25" s="308"/>
      <c r="M25" s="308"/>
      <c r="R25" s="305" t="s">
        <v>33</v>
      </c>
      <c r="S25" s="335"/>
      <c r="T25" s="38">
        <f>C21</f>
        <v>22635</v>
      </c>
      <c r="U25" s="295" t="s">
        <v>398</v>
      </c>
      <c r="V25" s="304"/>
      <c r="W25" s="1"/>
      <c r="X25" s="1"/>
      <c r="Y25" s="1"/>
      <c r="Z25" s="1"/>
    </row>
    <row r="26" spans="1:26" ht="24.75" customHeight="1">
      <c r="A26" s="309" t="s">
        <v>209</v>
      </c>
      <c r="B26" s="309"/>
      <c r="C26" s="309"/>
      <c r="D26" s="309"/>
      <c r="E26" s="309"/>
      <c r="F26" s="309"/>
      <c r="G26" s="309"/>
      <c r="H26" s="309"/>
      <c r="I26" s="309"/>
      <c r="J26" s="309"/>
      <c r="K26" s="309"/>
      <c r="L26" s="309"/>
      <c r="M26" s="309"/>
      <c r="R26" s="298" t="s">
        <v>34</v>
      </c>
      <c r="S26" s="340"/>
      <c r="T26" s="41">
        <f>C22</f>
        <v>7985</v>
      </c>
      <c r="U26" s="299" t="s">
        <v>399</v>
      </c>
      <c r="V26" s="300"/>
      <c r="W26" s="1"/>
      <c r="X26" s="1"/>
      <c r="Y26" s="1"/>
      <c r="Z26" s="1"/>
    </row>
    <row r="27" spans="1:13" ht="24.75" customHeight="1">
      <c r="A27" s="309" t="s">
        <v>210</v>
      </c>
      <c r="B27" s="309"/>
      <c r="C27" s="309"/>
      <c r="D27" s="309"/>
      <c r="E27" s="309"/>
      <c r="F27" s="309"/>
      <c r="G27" s="309"/>
      <c r="H27" s="309"/>
      <c r="I27" s="309"/>
      <c r="J27" s="309"/>
      <c r="K27" s="309"/>
      <c r="L27" s="309"/>
      <c r="M27" s="309"/>
    </row>
    <row r="28" spans="1:13" ht="24.75" customHeight="1">
      <c r="A28" s="309" t="s">
        <v>400</v>
      </c>
      <c r="B28" s="309"/>
      <c r="C28" s="309"/>
      <c r="D28" s="309"/>
      <c r="E28" s="309"/>
      <c r="F28" s="309"/>
      <c r="G28" s="309"/>
      <c r="H28" s="309"/>
      <c r="I28" s="309"/>
      <c r="J28" s="309"/>
      <c r="K28" s="309"/>
      <c r="L28" s="309"/>
      <c r="M28" s="309"/>
    </row>
    <row r="29" spans="1:13" ht="24.75" customHeight="1">
      <c r="A29" s="309" t="s">
        <v>401</v>
      </c>
      <c r="B29" s="309"/>
      <c r="C29" s="309"/>
      <c r="D29" s="309"/>
      <c r="E29" s="309"/>
      <c r="F29" s="309"/>
      <c r="G29" s="309"/>
      <c r="H29" s="309"/>
      <c r="I29" s="309"/>
      <c r="J29" s="309"/>
      <c r="K29" s="309"/>
      <c r="L29" s="309"/>
      <c r="M29" s="309"/>
    </row>
    <row r="30" spans="1:13" ht="24.75" customHeight="1">
      <c r="A30" s="309" t="s">
        <v>402</v>
      </c>
      <c r="B30" s="309"/>
      <c r="C30" s="309"/>
      <c r="D30" s="309"/>
      <c r="E30" s="309"/>
      <c r="F30" s="309"/>
      <c r="G30" s="309"/>
      <c r="H30" s="309"/>
      <c r="I30" s="309"/>
      <c r="J30" s="309"/>
      <c r="K30" s="309"/>
      <c r="L30" s="309"/>
      <c r="M30" s="309"/>
    </row>
    <row r="31" spans="1:13" ht="24.75" customHeight="1">
      <c r="A31" s="309" t="s">
        <v>211</v>
      </c>
      <c r="B31" s="309"/>
      <c r="C31" s="309"/>
      <c r="D31" s="309"/>
      <c r="E31" s="309"/>
      <c r="F31" s="309"/>
      <c r="G31" s="309"/>
      <c r="H31" s="309"/>
      <c r="I31" s="309"/>
      <c r="J31" s="309"/>
      <c r="K31" s="309"/>
      <c r="L31" s="309"/>
      <c r="M31" s="309"/>
    </row>
  </sheetData>
  <mergeCells count="65">
    <mergeCell ref="R26:S26"/>
    <mergeCell ref="U26:V26"/>
    <mergeCell ref="R8:S8"/>
    <mergeCell ref="R23:S23"/>
    <mergeCell ref="U23:V23"/>
    <mergeCell ref="R25:S25"/>
    <mergeCell ref="U25:V25"/>
    <mergeCell ref="R21:S21"/>
    <mergeCell ref="U21:V21"/>
    <mergeCell ref="R22:S22"/>
    <mergeCell ref="U22:V22"/>
    <mergeCell ref="R19:S19"/>
    <mergeCell ref="U19:V19"/>
    <mergeCell ref="R20:S20"/>
    <mergeCell ref="U20:V20"/>
    <mergeCell ref="R17:S17"/>
    <mergeCell ref="U17:V17"/>
    <mergeCell ref="R18:S18"/>
    <mergeCell ref="U18:V18"/>
    <mergeCell ref="R15:S15"/>
    <mergeCell ref="U15:V15"/>
    <mergeCell ref="R16:S16"/>
    <mergeCell ref="U16:V16"/>
    <mergeCell ref="R13:S13"/>
    <mergeCell ref="U13:V13"/>
    <mergeCell ref="R14:S14"/>
    <mergeCell ref="U14:V14"/>
    <mergeCell ref="R11:S11"/>
    <mergeCell ref="U11:V11"/>
    <mergeCell ref="R12:S12"/>
    <mergeCell ref="U12:V12"/>
    <mergeCell ref="U8:V8"/>
    <mergeCell ref="R9:S9"/>
    <mergeCell ref="U9:V9"/>
    <mergeCell ref="R10:S10"/>
    <mergeCell ref="U10:V10"/>
    <mergeCell ref="A27:M27"/>
    <mergeCell ref="A28:M28"/>
    <mergeCell ref="A29:M29"/>
    <mergeCell ref="A31:M31"/>
    <mergeCell ref="A30:M30"/>
    <mergeCell ref="A22:B22"/>
    <mergeCell ref="A23:B23"/>
    <mergeCell ref="A25:M25"/>
    <mergeCell ref="A26:M26"/>
    <mergeCell ref="A18:B18"/>
    <mergeCell ref="A21:B21"/>
    <mergeCell ref="A14:B14"/>
    <mergeCell ref="A15:B15"/>
    <mergeCell ref="A10:B10"/>
    <mergeCell ref="A11:B11"/>
    <mergeCell ref="A12:B12"/>
    <mergeCell ref="A13:B13"/>
    <mergeCell ref="A6:B6"/>
    <mergeCell ref="A7:B7"/>
    <mergeCell ref="A8:B8"/>
    <mergeCell ref="A9:B9"/>
    <mergeCell ref="A3:B5"/>
    <mergeCell ref="C3:I3"/>
    <mergeCell ref="J3:M3"/>
    <mergeCell ref="C4:D4"/>
    <mergeCell ref="E4:F4"/>
    <mergeCell ref="G4:H4"/>
    <mergeCell ref="J4:K4"/>
    <mergeCell ref="L4:M4"/>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dimension ref="A1:V82"/>
  <sheetViews>
    <sheetView workbookViewId="0" topLeftCell="A1">
      <pane ySplit="4" topLeftCell="BM5" activePane="bottomLeft" state="frozen"/>
      <selection pane="topLeft" activeCell="A1" sqref="A1"/>
      <selection pane="bottomLeft" activeCell="V82" sqref="V82"/>
    </sheetView>
  </sheetViews>
  <sheetFormatPr defaultColWidth="9.00390625" defaultRowHeight="13.5"/>
  <cols>
    <col min="1" max="1" width="6.875" style="0" customWidth="1"/>
    <col min="2" max="15" width="6.00390625" style="0" customWidth="1"/>
    <col min="18" max="22" width="9.625" style="0" customWidth="1"/>
  </cols>
  <sheetData>
    <row r="1" spans="1:15" ht="17.25">
      <c r="A1" s="54" t="s">
        <v>35</v>
      </c>
      <c r="B1" s="44"/>
      <c r="C1" s="44"/>
      <c r="D1" s="55"/>
      <c r="E1" s="55"/>
      <c r="F1" s="55"/>
      <c r="G1" s="55"/>
      <c r="H1" s="55"/>
      <c r="I1" s="55"/>
      <c r="J1" s="55"/>
      <c r="K1" s="55"/>
      <c r="L1" s="55"/>
      <c r="M1" s="55"/>
      <c r="N1" s="55"/>
      <c r="O1" s="55"/>
    </row>
    <row r="2" spans="1:15" ht="10.5" customHeight="1">
      <c r="A2" s="56"/>
      <c r="B2" s="44"/>
      <c r="C2" s="44"/>
      <c r="D2" s="55"/>
      <c r="E2" s="55"/>
      <c r="F2" s="55"/>
      <c r="G2" s="55"/>
      <c r="H2" s="55"/>
      <c r="I2" s="55"/>
      <c r="J2" s="55"/>
      <c r="K2" s="55"/>
      <c r="L2" s="55"/>
      <c r="M2" s="55"/>
      <c r="N2" s="55"/>
      <c r="O2" s="55"/>
    </row>
    <row r="3" spans="1:15" ht="18.75" customHeight="1">
      <c r="A3" s="57"/>
      <c r="B3" s="331" t="s">
        <v>28</v>
      </c>
      <c r="C3" s="333"/>
      <c r="D3" s="331" t="s">
        <v>29</v>
      </c>
      <c r="E3" s="333"/>
      <c r="F3" s="331" t="s">
        <v>12</v>
      </c>
      <c r="G3" s="333"/>
      <c r="H3" s="331" t="s">
        <v>13</v>
      </c>
      <c r="I3" s="333"/>
      <c r="J3" s="331" t="s">
        <v>15</v>
      </c>
      <c r="K3" s="333"/>
      <c r="L3" s="331" t="s">
        <v>33</v>
      </c>
      <c r="M3" s="333"/>
      <c r="N3" s="331" t="s">
        <v>34</v>
      </c>
      <c r="O3" s="333"/>
    </row>
    <row r="4" spans="1:15" ht="18.75" customHeight="1">
      <c r="A4" s="58"/>
      <c r="B4" s="176" t="s">
        <v>36</v>
      </c>
      <c r="C4" s="177" t="s">
        <v>37</v>
      </c>
      <c r="D4" s="176" t="s">
        <v>36</v>
      </c>
      <c r="E4" s="177" t="s">
        <v>37</v>
      </c>
      <c r="F4" s="176" t="s">
        <v>36</v>
      </c>
      <c r="G4" s="177" t="s">
        <v>37</v>
      </c>
      <c r="H4" s="176" t="s">
        <v>36</v>
      </c>
      <c r="I4" s="177" t="s">
        <v>37</v>
      </c>
      <c r="J4" s="176" t="s">
        <v>36</v>
      </c>
      <c r="K4" s="177" t="s">
        <v>37</v>
      </c>
      <c r="L4" s="176" t="s">
        <v>36</v>
      </c>
      <c r="M4" s="177" t="s">
        <v>37</v>
      </c>
      <c r="N4" s="176" t="s">
        <v>36</v>
      </c>
      <c r="O4" s="177" t="s">
        <v>37</v>
      </c>
    </row>
    <row r="5" spans="1:15" ht="19.5" customHeight="1">
      <c r="A5" s="59" t="s">
        <v>38</v>
      </c>
      <c r="B5" s="178">
        <v>55328</v>
      </c>
      <c r="C5" s="179">
        <v>19</v>
      </c>
      <c r="D5" s="178">
        <v>19966</v>
      </c>
      <c r="E5" s="179">
        <v>6.9</v>
      </c>
      <c r="F5" s="178">
        <v>866</v>
      </c>
      <c r="G5" s="179">
        <v>15.7</v>
      </c>
      <c r="H5" s="178">
        <v>482</v>
      </c>
      <c r="I5" s="179">
        <v>8.7</v>
      </c>
      <c r="J5" s="178">
        <v>4431</v>
      </c>
      <c r="K5" s="179">
        <v>74.1</v>
      </c>
      <c r="L5" s="178">
        <v>27788</v>
      </c>
      <c r="M5" s="179">
        <v>9.5</v>
      </c>
      <c r="N5" s="178">
        <v>2064</v>
      </c>
      <c r="O5" s="180">
        <v>0.71</v>
      </c>
    </row>
    <row r="6" spans="1:15" ht="19.5" customHeight="1">
      <c r="A6" s="60">
        <v>50</v>
      </c>
      <c r="B6" s="181">
        <v>58276</v>
      </c>
      <c r="C6" s="182">
        <v>17.6</v>
      </c>
      <c r="D6" s="181">
        <v>19788</v>
      </c>
      <c r="E6" s="182">
        <v>6</v>
      </c>
      <c r="F6" s="181">
        <v>542</v>
      </c>
      <c r="G6" s="182">
        <v>9.3</v>
      </c>
      <c r="H6" s="181">
        <v>349</v>
      </c>
      <c r="I6" s="182">
        <v>6</v>
      </c>
      <c r="J6" s="181">
        <v>2709</v>
      </c>
      <c r="K6" s="182">
        <v>44.4</v>
      </c>
      <c r="L6" s="181">
        <v>27541</v>
      </c>
      <c r="M6" s="182">
        <v>8.3</v>
      </c>
      <c r="N6" s="181">
        <v>3536</v>
      </c>
      <c r="O6" s="183">
        <v>1.07</v>
      </c>
    </row>
    <row r="7" spans="1:15" ht="19.5" customHeight="1">
      <c r="A7" s="60">
        <v>55</v>
      </c>
      <c r="B7" s="181">
        <v>47160</v>
      </c>
      <c r="C7" s="182">
        <v>13.7</v>
      </c>
      <c r="D7" s="181">
        <v>20550</v>
      </c>
      <c r="E7" s="182">
        <v>6</v>
      </c>
      <c r="F7" s="181">
        <v>305</v>
      </c>
      <c r="G7" s="182">
        <v>6.5</v>
      </c>
      <c r="H7" s="181">
        <v>184</v>
      </c>
      <c r="I7" s="182">
        <v>3.9</v>
      </c>
      <c r="J7" s="181">
        <v>2039</v>
      </c>
      <c r="K7" s="182">
        <v>41.4</v>
      </c>
      <c r="L7" s="181">
        <v>22460</v>
      </c>
      <c r="M7" s="182">
        <v>6.5</v>
      </c>
      <c r="N7" s="181">
        <v>4202</v>
      </c>
      <c r="O7" s="183">
        <v>1.22</v>
      </c>
    </row>
    <row r="8" spans="1:15" ht="19.5" customHeight="1">
      <c r="A8" s="60">
        <v>60</v>
      </c>
      <c r="B8" s="181">
        <v>43932</v>
      </c>
      <c r="C8" s="182">
        <v>12.3</v>
      </c>
      <c r="D8" s="181">
        <v>21415</v>
      </c>
      <c r="E8" s="182">
        <v>6</v>
      </c>
      <c r="F8" s="181">
        <v>236</v>
      </c>
      <c r="G8" s="182">
        <v>5.4</v>
      </c>
      <c r="H8" s="181">
        <v>143</v>
      </c>
      <c r="I8" s="182">
        <v>3.3</v>
      </c>
      <c r="J8" s="181">
        <v>1819</v>
      </c>
      <c r="K8" s="182">
        <v>39.8</v>
      </c>
      <c r="L8" s="181">
        <v>21501</v>
      </c>
      <c r="M8" s="182">
        <v>6</v>
      </c>
      <c r="N8" s="181">
        <v>4572</v>
      </c>
      <c r="O8" s="183">
        <v>1.28</v>
      </c>
    </row>
    <row r="9" spans="1:15" ht="19.5" customHeight="1">
      <c r="A9" s="60">
        <v>62</v>
      </c>
      <c r="B9" s="181">
        <v>42126</v>
      </c>
      <c r="C9" s="182">
        <v>11.7</v>
      </c>
      <c r="D9" s="181">
        <v>21488</v>
      </c>
      <c r="E9" s="182">
        <v>6</v>
      </c>
      <c r="F9" s="181">
        <v>172</v>
      </c>
      <c r="G9" s="182">
        <v>4.1</v>
      </c>
      <c r="H9" s="181">
        <v>96</v>
      </c>
      <c r="I9" s="182">
        <v>2.3</v>
      </c>
      <c r="J9" s="181">
        <v>1629</v>
      </c>
      <c r="K9" s="182">
        <v>37.2</v>
      </c>
      <c r="L9" s="181">
        <v>20130</v>
      </c>
      <c r="M9" s="182">
        <v>5.6</v>
      </c>
      <c r="N9" s="181">
        <v>4447</v>
      </c>
      <c r="O9" s="183">
        <v>1.23</v>
      </c>
    </row>
    <row r="10" spans="1:15" ht="19.5" customHeight="1">
      <c r="A10" s="60">
        <v>63</v>
      </c>
      <c r="B10" s="181">
        <v>40720</v>
      </c>
      <c r="C10" s="182">
        <v>11.2</v>
      </c>
      <c r="D10" s="181">
        <v>22745</v>
      </c>
      <c r="E10" s="182">
        <v>6.3</v>
      </c>
      <c r="F10" s="181">
        <v>177</v>
      </c>
      <c r="G10" s="182">
        <v>4.3</v>
      </c>
      <c r="H10" s="181">
        <v>92</v>
      </c>
      <c r="I10" s="182">
        <v>2.3</v>
      </c>
      <c r="J10" s="181">
        <v>1568</v>
      </c>
      <c r="K10" s="182">
        <v>37.1</v>
      </c>
      <c r="L10" s="181">
        <v>20485</v>
      </c>
      <c r="M10" s="182">
        <v>5.6</v>
      </c>
      <c r="N10" s="181">
        <v>4199</v>
      </c>
      <c r="O10" s="183">
        <v>1.16</v>
      </c>
    </row>
    <row r="11" spans="1:15" ht="19.5" customHeight="1">
      <c r="A11" s="61" t="s">
        <v>39</v>
      </c>
      <c r="B11" s="181">
        <v>38075</v>
      </c>
      <c r="C11" s="182">
        <v>10.5</v>
      </c>
      <c r="D11" s="181">
        <v>22769</v>
      </c>
      <c r="E11" s="182">
        <v>6.3</v>
      </c>
      <c r="F11" s="181">
        <v>144</v>
      </c>
      <c r="G11" s="182">
        <v>3.8</v>
      </c>
      <c r="H11" s="181">
        <v>73</v>
      </c>
      <c r="I11" s="182">
        <v>1.9</v>
      </c>
      <c r="J11" s="181">
        <v>1503</v>
      </c>
      <c r="K11" s="182">
        <v>38</v>
      </c>
      <c r="L11" s="181">
        <v>20435</v>
      </c>
      <c r="M11" s="182">
        <v>5.6</v>
      </c>
      <c r="N11" s="181">
        <v>4302</v>
      </c>
      <c r="O11" s="183">
        <v>1.18</v>
      </c>
    </row>
    <row r="12" spans="1:15" ht="19.5" customHeight="1">
      <c r="A12" s="60">
        <v>2</v>
      </c>
      <c r="B12" s="181">
        <v>37045</v>
      </c>
      <c r="C12" s="182">
        <v>10.1</v>
      </c>
      <c r="D12" s="181">
        <v>23543</v>
      </c>
      <c r="E12" s="182">
        <v>6.4</v>
      </c>
      <c r="F12" s="181">
        <v>157</v>
      </c>
      <c r="G12" s="182">
        <v>4.2</v>
      </c>
      <c r="H12" s="181">
        <v>86</v>
      </c>
      <c r="I12" s="182">
        <v>2.3</v>
      </c>
      <c r="J12" s="181">
        <v>1464</v>
      </c>
      <c r="K12" s="182">
        <v>38</v>
      </c>
      <c r="L12" s="181">
        <v>20700</v>
      </c>
      <c r="M12" s="182">
        <v>5.7</v>
      </c>
      <c r="N12" s="181">
        <v>4432</v>
      </c>
      <c r="O12" s="183">
        <v>1.21</v>
      </c>
    </row>
    <row r="13" spans="1:15" ht="19.5" customHeight="1">
      <c r="A13" s="60">
        <v>3</v>
      </c>
      <c r="B13" s="181">
        <v>37385</v>
      </c>
      <c r="C13" s="182">
        <v>10.2</v>
      </c>
      <c r="D13" s="181">
        <v>23850</v>
      </c>
      <c r="E13" s="182">
        <v>6.5</v>
      </c>
      <c r="F13" s="181">
        <v>175</v>
      </c>
      <c r="G13" s="182">
        <v>4.7</v>
      </c>
      <c r="H13" s="181">
        <v>103</v>
      </c>
      <c r="I13" s="182">
        <v>2.8</v>
      </c>
      <c r="J13" s="181">
        <v>1334</v>
      </c>
      <c r="K13" s="182">
        <v>34.5</v>
      </c>
      <c r="L13" s="181">
        <v>21356</v>
      </c>
      <c r="M13" s="182">
        <v>5.8</v>
      </c>
      <c r="N13" s="181">
        <v>4571</v>
      </c>
      <c r="O13" s="183">
        <v>1.25</v>
      </c>
    </row>
    <row r="14" spans="1:15" ht="19.5" customHeight="1">
      <c r="A14" s="60">
        <v>4</v>
      </c>
      <c r="B14" s="181">
        <v>35973</v>
      </c>
      <c r="C14" s="182">
        <v>9.8</v>
      </c>
      <c r="D14" s="181">
        <v>24619</v>
      </c>
      <c r="E14" s="182">
        <v>6.7</v>
      </c>
      <c r="F14" s="181">
        <v>164</v>
      </c>
      <c r="G14" s="182">
        <v>4.6</v>
      </c>
      <c r="H14" s="181">
        <v>80</v>
      </c>
      <c r="I14" s="182">
        <v>2.2</v>
      </c>
      <c r="J14" s="181">
        <v>1321</v>
      </c>
      <c r="K14" s="182">
        <v>35.4</v>
      </c>
      <c r="L14" s="181">
        <v>22000</v>
      </c>
      <c r="M14" s="182">
        <v>6</v>
      </c>
      <c r="N14" s="181">
        <v>5017</v>
      </c>
      <c r="O14" s="183">
        <v>1.36</v>
      </c>
    </row>
    <row r="15" spans="1:15" ht="19.5" customHeight="1">
      <c r="A15" s="60">
        <v>5</v>
      </c>
      <c r="B15" s="181">
        <v>36098</v>
      </c>
      <c r="C15" s="182">
        <v>9.8</v>
      </c>
      <c r="D15" s="181">
        <v>25089</v>
      </c>
      <c r="E15" s="182">
        <v>6.8</v>
      </c>
      <c r="F15" s="181">
        <v>153</v>
      </c>
      <c r="G15" s="182">
        <v>4.2</v>
      </c>
      <c r="H15" s="181">
        <v>73</v>
      </c>
      <c r="I15" s="182">
        <v>2</v>
      </c>
      <c r="J15" s="181">
        <v>1191</v>
      </c>
      <c r="K15" s="182">
        <v>31.9</v>
      </c>
      <c r="L15" s="181">
        <v>23144</v>
      </c>
      <c r="M15" s="182">
        <v>6.3</v>
      </c>
      <c r="N15" s="181">
        <v>5292</v>
      </c>
      <c r="O15" s="183">
        <v>1.44</v>
      </c>
    </row>
    <row r="16" spans="1:15" ht="19.5" customHeight="1">
      <c r="A16" s="60">
        <v>6</v>
      </c>
      <c r="B16" s="181">
        <v>37462</v>
      </c>
      <c r="C16" s="182">
        <v>10.1</v>
      </c>
      <c r="D16" s="181">
        <v>25503</v>
      </c>
      <c r="E16" s="182">
        <v>6.9</v>
      </c>
      <c r="F16" s="181">
        <v>151</v>
      </c>
      <c r="G16" s="182">
        <v>4</v>
      </c>
      <c r="H16" s="181">
        <v>86</v>
      </c>
      <c r="I16" s="182">
        <v>2.3</v>
      </c>
      <c r="J16" s="181">
        <v>1196</v>
      </c>
      <c r="K16" s="182">
        <v>30.9</v>
      </c>
      <c r="L16" s="181">
        <v>22724</v>
      </c>
      <c r="M16" s="182">
        <v>6.1</v>
      </c>
      <c r="N16" s="181">
        <v>5426</v>
      </c>
      <c r="O16" s="183">
        <v>1.47</v>
      </c>
    </row>
    <row r="17" spans="1:15" ht="19.5" customHeight="1">
      <c r="A17" s="60">
        <v>7</v>
      </c>
      <c r="B17" s="181">
        <v>35345</v>
      </c>
      <c r="C17" s="182">
        <v>9.6</v>
      </c>
      <c r="D17" s="181">
        <v>26666</v>
      </c>
      <c r="E17" s="182">
        <v>7.2</v>
      </c>
      <c r="F17" s="181">
        <v>164</v>
      </c>
      <c r="G17" s="182">
        <v>4.6</v>
      </c>
      <c r="H17" s="181">
        <v>75</v>
      </c>
      <c r="I17" s="182">
        <v>2.1</v>
      </c>
      <c r="J17" s="181">
        <v>1086</v>
      </c>
      <c r="K17" s="182">
        <v>29.8</v>
      </c>
      <c r="L17" s="181">
        <v>22991</v>
      </c>
      <c r="M17" s="182">
        <v>6.2</v>
      </c>
      <c r="N17" s="181">
        <v>5723</v>
      </c>
      <c r="O17" s="183">
        <v>1.55</v>
      </c>
    </row>
    <row r="18" spans="1:15" ht="19.5" customHeight="1">
      <c r="A18" s="60">
        <v>8</v>
      </c>
      <c r="B18" s="181">
        <v>36081</v>
      </c>
      <c r="C18" s="182">
        <v>9.7</v>
      </c>
      <c r="D18" s="181">
        <v>26089</v>
      </c>
      <c r="E18" s="182">
        <v>7</v>
      </c>
      <c r="F18" s="181">
        <v>118</v>
      </c>
      <c r="G18" s="182">
        <v>3.3</v>
      </c>
      <c r="H18" s="181">
        <v>60</v>
      </c>
      <c r="I18" s="182">
        <v>1.7</v>
      </c>
      <c r="J18" s="181">
        <v>1074</v>
      </c>
      <c r="K18" s="182">
        <v>28.9</v>
      </c>
      <c r="L18" s="181">
        <v>23117</v>
      </c>
      <c r="M18" s="182">
        <v>6.2</v>
      </c>
      <c r="N18" s="181">
        <v>5795</v>
      </c>
      <c r="O18" s="183">
        <v>1.56</v>
      </c>
    </row>
    <row r="19" spans="1:15" ht="19.5" customHeight="1">
      <c r="A19" s="60">
        <v>9</v>
      </c>
      <c r="B19" s="181">
        <v>35606</v>
      </c>
      <c r="C19" s="182">
        <v>9.6</v>
      </c>
      <c r="D19" s="181">
        <v>26343</v>
      </c>
      <c r="E19" s="182">
        <v>7.1</v>
      </c>
      <c r="F19" s="181">
        <v>116</v>
      </c>
      <c r="G19" s="182">
        <v>3.3</v>
      </c>
      <c r="H19" s="181">
        <v>65</v>
      </c>
      <c r="I19" s="182">
        <v>1.8</v>
      </c>
      <c r="J19" s="181">
        <v>1026</v>
      </c>
      <c r="K19" s="182">
        <v>28</v>
      </c>
      <c r="L19" s="181">
        <v>22513</v>
      </c>
      <c r="M19" s="182">
        <v>6.1</v>
      </c>
      <c r="N19" s="181">
        <v>6298</v>
      </c>
      <c r="O19" s="183">
        <v>1.7</v>
      </c>
    </row>
    <row r="20" spans="1:15" ht="19.5" customHeight="1">
      <c r="A20" s="60">
        <v>10</v>
      </c>
      <c r="B20" s="181">
        <v>35921</v>
      </c>
      <c r="C20" s="182">
        <v>9.7</v>
      </c>
      <c r="D20" s="181">
        <v>27178</v>
      </c>
      <c r="E20" s="182">
        <v>7.3</v>
      </c>
      <c r="F20" s="181">
        <v>107</v>
      </c>
      <c r="G20" s="182">
        <v>3</v>
      </c>
      <c r="H20" s="181">
        <v>57</v>
      </c>
      <c r="I20" s="182">
        <v>1.6</v>
      </c>
      <c r="J20" s="181">
        <v>1017</v>
      </c>
      <c r="K20" s="182">
        <v>27.5</v>
      </c>
      <c r="L20" s="181">
        <v>23134</v>
      </c>
      <c r="M20" s="182">
        <v>6.2</v>
      </c>
      <c r="N20" s="181">
        <v>6780</v>
      </c>
      <c r="O20" s="183">
        <v>1.82</v>
      </c>
    </row>
    <row r="21" spans="1:15" ht="19.5" customHeight="1">
      <c r="A21" s="60">
        <v>11</v>
      </c>
      <c r="B21" s="181">
        <v>35395</v>
      </c>
      <c r="C21" s="182">
        <v>9.5</v>
      </c>
      <c r="D21" s="181">
        <v>28753</v>
      </c>
      <c r="E21" s="182">
        <v>7.7</v>
      </c>
      <c r="F21" s="181">
        <v>111</v>
      </c>
      <c r="G21" s="182">
        <v>3.1</v>
      </c>
      <c r="H21" s="181">
        <v>62</v>
      </c>
      <c r="I21" s="182">
        <v>1.8</v>
      </c>
      <c r="J21" s="181">
        <v>1080</v>
      </c>
      <c r="K21" s="182">
        <v>29.6</v>
      </c>
      <c r="L21" s="181">
        <v>22429</v>
      </c>
      <c r="M21" s="182">
        <v>6</v>
      </c>
      <c r="N21" s="181">
        <v>6976</v>
      </c>
      <c r="O21" s="183">
        <v>1.87</v>
      </c>
    </row>
    <row r="22" spans="1:15" ht="19.5" customHeight="1">
      <c r="A22" s="60">
        <v>12</v>
      </c>
      <c r="B22" s="181">
        <v>35794</v>
      </c>
      <c r="C22" s="182">
        <v>9.6</v>
      </c>
      <c r="D22" s="181">
        <v>28323</v>
      </c>
      <c r="E22" s="182">
        <v>7.6</v>
      </c>
      <c r="F22" s="181">
        <v>96</v>
      </c>
      <c r="G22" s="182">
        <v>2.7</v>
      </c>
      <c r="H22" s="181">
        <v>52</v>
      </c>
      <c r="I22" s="182">
        <v>1.5</v>
      </c>
      <c r="J22" s="181">
        <v>1088</v>
      </c>
      <c r="K22" s="182">
        <v>29.5</v>
      </c>
      <c r="L22" s="181">
        <v>23550</v>
      </c>
      <c r="M22" s="182">
        <v>6.3</v>
      </c>
      <c r="N22" s="181">
        <v>7380</v>
      </c>
      <c r="O22" s="183">
        <v>1.99</v>
      </c>
    </row>
    <row r="23" spans="1:15" ht="19.5" customHeight="1">
      <c r="A23" s="60">
        <v>13</v>
      </c>
      <c r="B23" s="181">
        <v>35193</v>
      </c>
      <c r="C23" s="182">
        <v>9.5</v>
      </c>
      <c r="D23" s="181">
        <v>28914</v>
      </c>
      <c r="E23" s="182">
        <v>7.8</v>
      </c>
      <c r="F23" s="181">
        <v>86</v>
      </c>
      <c r="G23" s="182">
        <v>2.4</v>
      </c>
      <c r="H23" s="181">
        <v>42</v>
      </c>
      <c r="I23" s="182">
        <v>1.2</v>
      </c>
      <c r="J23" s="181">
        <v>1044</v>
      </c>
      <c r="K23" s="182">
        <v>28.8</v>
      </c>
      <c r="L23" s="181">
        <v>24019</v>
      </c>
      <c r="M23" s="182">
        <v>6.5</v>
      </c>
      <c r="N23" s="181">
        <v>7967</v>
      </c>
      <c r="O23" s="183">
        <v>2.14</v>
      </c>
    </row>
    <row r="24" spans="1:15" ht="19.5" customHeight="1">
      <c r="A24" s="58">
        <v>14</v>
      </c>
      <c r="B24" s="184">
        <v>35212</v>
      </c>
      <c r="C24" s="185">
        <v>9.5</v>
      </c>
      <c r="D24" s="184">
        <v>28894</v>
      </c>
      <c r="E24" s="185">
        <v>7.8</v>
      </c>
      <c r="F24" s="184">
        <v>94</v>
      </c>
      <c r="G24" s="185">
        <v>2.7</v>
      </c>
      <c r="H24" s="184">
        <v>57</v>
      </c>
      <c r="I24" s="185">
        <v>1.6</v>
      </c>
      <c r="J24" s="184">
        <v>1067</v>
      </c>
      <c r="K24" s="185">
        <v>29.4</v>
      </c>
      <c r="L24" s="184">
        <v>22635</v>
      </c>
      <c r="M24" s="185">
        <v>6.1</v>
      </c>
      <c r="N24" s="184">
        <v>7985</v>
      </c>
      <c r="O24" s="186">
        <v>2.14</v>
      </c>
    </row>
    <row r="25" spans="1:15" ht="19.5" customHeight="1">
      <c r="A25" s="302"/>
      <c r="B25" s="302"/>
      <c r="C25" s="302"/>
      <c r="D25" s="302"/>
      <c r="E25" s="302"/>
      <c r="F25" s="302"/>
      <c r="G25" s="302"/>
      <c r="H25" s="302"/>
      <c r="I25" s="302"/>
      <c r="J25" s="302"/>
      <c r="K25" s="302"/>
      <c r="L25" s="302"/>
      <c r="M25" s="302"/>
      <c r="N25" s="302"/>
      <c r="O25" s="302"/>
    </row>
    <row r="26" ht="9.75" customHeight="1"/>
    <row r="27" spans="1:22" ht="17.25">
      <c r="A27" s="54" t="s">
        <v>40</v>
      </c>
      <c r="R27" s="62" t="s">
        <v>41</v>
      </c>
      <c r="S27" s="63"/>
      <c r="T27" s="63"/>
      <c r="U27" s="63"/>
      <c r="V27" s="63"/>
    </row>
    <row r="28" spans="18:22" ht="13.5">
      <c r="R28" s="62" t="s">
        <v>42</v>
      </c>
      <c r="S28" s="62"/>
      <c r="T28" s="62"/>
      <c r="U28" s="62"/>
      <c r="V28" s="62"/>
    </row>
    <row r="29" spans="18:22" ht="13.5">
      <c r="R29" s="64" t="s">
        <v>43</v>
      </c>
      <c r="S29" s="64" t="s">
        <v>44</v>
      </c>
      <c r="T29" s="64" t="s">
        <v>45</v>
      </c>
      <c r="U29" s="64" t="s">
        <v>46</v>
      </c>
      <c r="V29" s="75" t="s">
        <v>47</v>
      </c>
    </row>
    <row r="30" spans="18:22" ht="13.5">
      <c r="R30" s="65" t="s">
        <v>48</v>
      </c>
      <c r="S30" s="66">
        <v>26.5</v>
      </c>
      <c r="T30" s="66">
        <v>9</v>
      </c>
      <c r="U30" s="66">
        <v>7.7</v>
      </c>
      <c r="V30" s="71">
        <v>0.89</v>
      </c>
    </row>
    <row r="31" spans="18:22" ht="13.5">
      <c r="R31" s="65" t="s">
        <v>49</v>
      </c>
      <c r="S31" s="66">
        <v>24.1</v>
      </c>
      <c r="T31" s="66">
        <v>8.1</v>
      </c>
      <c r="U31" s="66">
        <v>7.9</v>
      </c>
      <c r="V31" s="71">
        <v>0.83</v>
      </c>
    </row>
    <row r="32" spans="18:22" ht="13.5">
      <c r="R32" s="65" t="s">
        <v>50</v>
      </c>
      <c r="S32" s="66">
        <v>22.3</v>
      </c>
      <c r="T32" s="66">
        <v>8.5</v>
      </c>
      <c r="U32" s="66">
        <v>7.8</v>
      </c>
      <c r="V32" s="71">
        <v>0.79</v>
      </c>
    </row>
    <row r="33" spans="18:22" ht="13.5">
      <c r="R33" s="65" t="s">
        <v>51</v>
      </c>
      <c r="S33" s="66">
        <v>20.4</v>
      </c>
      <c r="T33" s="66">
        <v>7.7</v>
      </c>
      <c r="U33" s="66">
        <v>7.8</v>
      </c>
      <c r="V33" s="71">
        <v>0.8</v>
      </c>
    </row>
    <row r="34" spans="18:22" ht="13.5">
      <c r="R34" s="65" t="s">
        <v>52</v>
      </c>
      <c r="S34" s="66">
        <v>20.5</v>
      </c>
      <c r="T34" s="66">
        <v>7.4</v>
      </c>
      <c r="U34" s="66">
        <v>8.2</v>
      </c>
      <c r="V34" s="71">
        <v>0.74</v>
      </c>
    </row>
    <row r="35" spans="18:22" ht="13.5">
      <c r="R35" s="65" t="s">
        <v>53</v>
      </c>
      <c r="S35" s="66">
        <v>19.2</v>
      </c>
      <c r="T35" s="66">
        <v>7.6</v>
      </c>
      <c r="U35" s="66">
        <v>7.9</v>
      </c>
      <c r="V35" s="71">
        <v>0.74</v>
      </c>
    </row>
    <row r="36" spans="18:22" ht="13.5">
      <c r="R36" s="65" t="s">
        <v>54</v>
      </c>
      <c r="S36" s="66">
        <v>18.6</v>
      </c>
      <c r="T36" s="66">
        <v>7.8</v>
      </c>
      <c r="U36" s="66">
        <v>8.5</v>
      </c>
      <c r="V36" s="71">
        <v>0.68</v>
      </c>
    </row>
    <row r="37" spans="18:22" ht="13.5">
      <c r="R37" s="65" t="s">
        <v>55</v>
      </c>
      <c r="S37" s="66">
        <v>19</v>
      </c>
      <c r="T37" s="66">
        <v>7.4</v>
      </c>
      <c r="U37" s="66">
        <v>8.7</v>
      </c>
      <c r="V37" s="71">
        <v>0.75</v>
      </c>
    </row>
    <row r="38" spans="18:22" ht="13.5">
      <c r="R38" s="65" t="s">
        <v>56</v>
      </c>
      <c r="S38" s="66">
        <v>18.3</v>
      </c>
      <c r="T38" s="66">
        <v>7.2</v>
      </c>
      <c r="U38" s="66">
        <v>8.9</v>
      </c>
      <c r="V38" s="71">
        <v>0.7</v>
      </c>
    </row>
    <row r="39" spans="18:22" ht="13.5">
      <c r="R39" s="65" t="s">
        <v>57</v>
      </c>
      <c r="S39" s="66">
        <v>18</v>
      </c>
      <c r="T39" s="66">
        <v>7.2</v>
      </c>
      <c r="U39" s="66">
        <v>9</v>
      </c>
      <c r="V39" s="71">
        <v>0.66</v>
      </c>
    </row>
    <row r="40" spans="18:22" ht="13.5">
      <c r="R40" s="65" t="s">
        <v>58</v>
      </c>
      <c r="S40" s="66">
        <v>17.6</v>
      </c>
      <c r="T40" s="66">
        <v>7.2</v>
      </c>
      <c r="U40" s="66">
        <v>9</v>
      </c>
      <c r="V40" s="71">
        <v>0.63</v>
      </c>
    </row>
    <row r="41" spans="18:22" ht="13.5">
      <c r="R41" s="65" t="s">
        <v>59</v>
      </c>
      <c r="S41" s="66">
        <v>17.2</v>
      </c>
      <c r="T41" s="66">
        <v>7.3</v>
      </c>
      <c r="U41" s="66">
        <v>9.4</v>
      </c>
      <c r="V41" s="71">
        <v>0.63</v>
      </c>
    </row>
    <row r="42" spans="18:22" ht="13.5">
      <c r="R42" s="65" t="s">
        <v>60</v>
      </c>
      <c r="S42" s="66">
        <v>17.6</v>
      </c>
      <c r="T42" s="66">
        <v>6.8</v>
      </c>
      <c r="U42" s="66">
        <v>9.6</v>
      </c>
      <c r="V42" s="71">
        <v>0.63</v>
      </c>
    </row>
    <row r="43" spans="18:22" ht="13.5">
      <c r="R43" s="65" t="s">
        <v>61</v>
      </c>
      <c r="S43" s="66">
        <v>17.8</v>
      </c>
      <c r="T43" s="66">
        <v>6.7</v>
      </c>
      <c r="U43" s="66">
        <v>9.9</v>
      </c>
      <c r="V43" s="71">
        <v>0.66</v>
      </c>
    </row>
    <row r="44" spans="18:22" ht="13.5">
      <c r="R44" s="65" t="s">
        <v>62</v>
      </c>
      <c r="S44" s="66">
        <v>19</v>
      </c>
      <c r="T44" s="66">
        <v>6.9</v>
      </c>
      <c r="U44" s="66">
        <v>9.5</v>
      </c>
      <c r="V44" s="71">
        <v>0.71</v>
      </c>
    </row>
    <row r="45" spans="18:22" ht="13.5">
      <c r="R45" s="65" t="s">
        <v>63</v>
      </c>
      <c r="S45" s="66">
        <v>13.2</v>
      </c>
      <c r="T45" s="66">
        <v>6.5</v>
      </c>
      <c r="U45" s="66">
        <v>9.4</v>
      </c>
      <c r="V45" s="71">
        <v>0.73</v>
      </c>
    </row>
    <row r="46" spans="18:22" ht="13.5">
      <c r="R46" s="65" t="s">
        <v>64</v>
      </c>
      <c r="S46" s="66">
        <v>19.8</v>
      </c>
      <c r="T46" s="66">
        <v>6.5</v>
      </c>
      <c r="U46" s="66">
        <v>9.4</v>
      </c>
      <c r="V46" s="71">
        <v>0.78</v>
      </c>
    </row>
    <row r="47" spans="18:22" ht="13.5">
      <c r="R47" s="65" t="s">
        <v>65</v>
      </c>
      <c r="S47" s="66">
        <v>18.5</v>
      </c>
      <c r="T47" s="66">
        <v>6.4</v>
      </c>
      <c r="U47" s="66">
        <v>9.2</v>
      </c>
      <c r="V47" s="71">
        <v>0.77</v>
      </c>
    </row>
    <row r="48" spans="18:22" ht="13.5">
      <c r="R48" s="65" t="s">
        <v>66</v>
      </c>
      <c r="S48" s="66">
        <v>18.6</v>
      </c>
      <c r="T48" s="66">
        <v>6.5</v>
      </c>
      <c r="U48" s="66">
        <v>9.3</v>
      </c>
      <c r="V48" s="71">
        <v>0.84</v>
      </c>
    </row>
    <row r="49" spans="18:22" ht="13.5">
      <c r="R49" s="65" t="s">
        <v>67</v>
      </c>
      <c r="S49" s="66">
        <v>18.1</v>
      </c>
      <c r="T49" s="66">
        <v>6.5</v>
      </c>
      <c r="U49" s="66">
        <v>9.7</v>
      </c>
      <c r="V49" s="71">
        <v>0.87</v>
      </c>
    </row>
    <row r="50" spans="18:22" ht="13.5">
      <c r="R50" s="65" t="s">
        <v>68</v>
      </c>
      <c r="S50" s="66">
        <v>19.4</v>
      </c>
      <c r="T50" s="66">
        <v>6.3</v>
      </c>
      <c r="U50" s="66">
        <v>10.3</v>
      </c>
      <c r="V50" s="71">
        <v>0.97</v>
      </c>
    </row>
    <row r="51" spans="18:22" ht="13.5">
      <c r="R51" s="65" t="s">
        <v>69</v>
      </c>
      <c r="S51" s="66">
        <v>19.4</v>
      </c>
      <c r="T51" s="66">
        <v>6.2</v>
      </c>
      <c r="U51" s="66">
        <v>10.4</v>
      </c>
      <c r="V51" s="71">
        <v>1</v>
      </c>
    </row>
    <row r="52" spans="18:22" ht="13.5">
      <c r="R52" s="65" t="s">
        <v>70</v>
      </c>
      <c r="S52" s="66">
        <v>19.7</v>
      </c>
      <c r="T52" s="66">
        <v>6.2</v>
      </c>
      <c r="U52" s="66">
        <v>9.7</v>
      </c>
      <c r="V52" s="71">
        <v>1.02</v>
      </c>
    </row>
    <row r="53" spans="18:22" ht="13.5">
      <c r="R53" s="65" t="s">
        <v>71</v>
      </c>
      <c r="S53" s="66">
        <v>18.7</v>
      </c>
      <c r="T53" s="66">
        <v>6.2</v>
      </c>
      <c r="U53" s="66">
        <v>9.1</v>
      </c>
      <c r="V53" s="71">
        <v>1.05</v>
      </c>
    </row>
    <row r="54" spans="18:22" ht="13.5">
      <c r="R54" s="65" t="s">
        <v>72</v>
      </c>
      <c r="S54" s="66">
        <v>17.6</v>
      </c>
      <c r="T54" s="66">
        <v>6</v>
      </c>
      <c r="U54" s="66">
        <v>8.3</v>
      </c>
      <c r="V54" s="71">
        <v>1.07</v>
      </c>
    </row>
    <row r="55" spans="18:22" ht="13.5">
      <c r="R55" s="65" t="s">
        <v>73</v>
      </c>
      <c r="S55" s="66">
        <v>16.9</v>
      </c>
      <c r="T55" s="66">
        <v>6</v>
      </c>
      <c r="U55" s="66">
        <v>7.6</v>
      </c>
      <c r="V55" s="71">
        <v>1.13</v>
      </c>
    </row>
    <row r="56" spans="18:22" ht="13.5">
      <c r="R56" s="65" t="s">
        <v>74</v>
      </c>
      <c r="S56" s="66">
        <v>15.8</v>
      </c>
      <c r="T56" s="66">
        <v>5.9</v>
      </c>
      <c r="U56" s="66">
        <v>7</v>
      </c>
      <c r="V56" s="71">
        <v>1.19</v>
      </c>
    </row>
    <row r="57" spans="18:22" ht="13.5">
      <c r="R57" s="65" t="s">
        <v>75</v>
      </c>
      <c r="S57" s="66">
        <v>15.3</v>
      </c>
      <c r="T57" s="66">
        <v>5.9</v>
      </c>
      <c r="U57" s="66">
        <v>6.7</v>
      </c>
      <c r="V57" s="71">
        <v>1.16</v>
      </c>
    </row>
    <row r="58" spans="18:22" ht="13.5">
      <c r="R58" s="65" t="s">
        <v>76</v>
      </c>
      <c r="S58" s="66">
        <v>14.7</v>
      </c>
      <c r="T58" s="66">
        <v>5.7</v>
      </c>
      <c r="U58" s="66">
        <v>6.7</v>
      </c>
      <c r="V58" s="71">
        <v>1.16</v>
      </c>
    </row>
    <row r="59" spans="18:22" ht="13.5">
      <c r="R59" s="65" t="s">
        <v>77</v>
      </c>
      <c r="S59" s="66">
        <v>13.7</v>
      </c>
      <c r="T59" s="66">
        <v>6</v>
      </c>
      <c r="U59" s="66">
        <v>6.5</v>
      </c>
      <c r="V59" s="71">
        <v>1.22</v>
      </c>
    </row>
    <row r="60" spans="18:22" ht="13.5">
      <c r="R60" s="65" t="s">
        <v>78</v>
      </c>
      <c r="S60" s="66">
        <v>13.5</v>
      </c>
      <c r="T60" s="66">
        <v>5.9</v>
      </c>
      <c r="U60" s="66">
        <v>6.5</v>
      </c>
      <c r="V60" s="71">
        <v>1.28</v>
      </c>
    </row>
    <row r="61" spans="18:22" ht="13.5">
      <c r="R61" s="65" t="s">
        <v>79</v>
      </c>
      <c r="S61" s="66">
        <v>13.2</v>
      </c>
      <c r="T61" s="66">
        <v>5.9</v>
      </c>
      <c r="U61" s="66">
        <v>6.6</v>
      </c>
      <c r="V61" s="71">
        <v>1.39</v>
      </c>
    </row>
    <row r="62" spans="18:22" ht="13.5">
      <c r="R62" s="65" t="s">
        <v>80</v>
      </c>
      <c r="S62" s="66">
        <v>13.1</v>
      </c>
      <c r="T62" s="66">
        <v>6.1</v>
      </c>
      <c r="U62" s="66">
        <v>6.4</v>
      </c>
      <c r="V62" s="71">
        <v>1.45</v>
      </c>
    </row>
    <row r="63" spans="18:22" ht="13.5">
      <c r="R63" s="65" t="s">
        <v>81</v>
      </c>
      <c r="S63" s="66">
        <v>12.9</v>
      </c>
      <c r="T63" s="66">
        <v>6</v>
      </c>
      <c r="U63" s="66">
        <v>6.1</v>
      </c>
      <c r="V63" s="71">
        <v>1.37</v>
      </c>
    </row>
    <row r="64" spans="18:22" ht="13.5">
      <c r="R64" s="65" t="s">
        <v>82</v>
      </c>
      <c r="S64" s="66">
        <v>12.3</v>
      </c>
      <c r="T64" s="66">
        <v>6</v>
      </c>
      <c r="U64" s="66">
        <v>6</v>
      </c>
      <c r="V64" s="71">
        <v>1.28</v>
      </c>
    </row>
    <row r="65" spans="18:22" ht="13.5">
      <c r="R65" s="65" t="s">
        <v>83</v>
      </c>
      <c r="S65" s="66">
        <v>11.6</v>
      </c>
      <c r="T65" s="66">
        <v>5.9</v>
      </c>
      <c r="U65" s="66">
        <v>5.8</v>
      </c>
      <c r="V65" s="71">
        <v>1.27</v>
      </c>
    </row>
    <row r="66" spans="18:22" ht="13.5">
      <c r="R66" s="65" t="s">
        <v>84</v>
      </c>
      <c r="S66" s="66">
        <v>11.7</v>
      </c>
      <c r="T66" s="66">
        <v>6</v>
      </c>
      <c r="U66" s="66">
        <v>5.6</v>
      </c>
      <c r="V66" s="71">
        <v>1.23</v>
      </c>
    </row>
    <row r="67" spans="18:22" ht="13.5">
      <c r="R67" s="65" t="s">
        <v>85</v>
      </c>
      <c r="S67" s="66">
        <v>11.2</v>
      </c>
      <c r="T67" s="66">
        <v>6.3</v>
      </c>
      <c r="U67" s="66">
        <v>5.6</v>
      </c>
      <c r="V67" s="71">
        <v>1.16</v>
      </c>
    </row>
    <row r="68" spans="18:22" ht="13.5">
      <c r="R68" s="67" t="s">
        <v>86</v>
      </c>
      <c r="S68" s="66">
        <v>10.5</v>
      </c>
      <c r="T68" s="66">
        <v>6.3</v>
      </c>
      <c r="U68" s="66">
        <v>5.6</v>
      </c>
      <c r="V68" s="71">
        <v>1.18</v>
      </c>
    </row>
    <row r="69" spans="18:22" ht="13.5">
      <c r="R69" s="67" t="s">
        <v>87</v>
      </c>
      <c r="S69" s="66">
        <v>10.1</v>
      </c>
      <c r="T69" s="66">
        <v>6.4</v>
      </c>
      <c r="U69" s="66">
        <v>5.7</v>
      </c>
      <c r="V69" s="71">
        <v>1.21</v>
      </c>
    </row>
    <row r="70" spans="18:22" ht="13.5">
      <c r="R70" s="67" t="s">
        <v>88</v>
      </c>
      <c r="S70" s="66">
        <v>10.2</v>
      </c>
      <c r="T70" s="66">
        <v>6.5</v>
      </c>
      <c r="U70" s="66">
        <v>5.8</v>
      </c>
      <c r="V70" s="71">
        <v>1.25</v>
      </c>
    </row>
    <row r="71" spans="18:22" ht="13.5">
      <c r="R71" s="67" t="s">
        <v>89</v>
      </c>
      <c r="S71" s="66">
        <v>9.8</v>
      </c>
      <c r="T71" s="66">
        <v>6.7</v>
      </c>
      <c r="U71" s="66">
        <v>6</v>
      </c>
      <c r="V71" s="71">
        <v>1.36</v>
      </c>
    </row>
    <row r="72" spans="18:22" ht="13.5">
      <c r="R72" s="67" t="s">
        <v>90</v>
      </c>
      <c r="S72" s="66">
        <v>9.8</v>
      </c>
      <c r="T72" s="66">
        <v>6.8</v>
      </c>
      <c r="U72" s="66">
        <v>6.3</v>
      </c>
      <c r="V72" s="71">
        <v>1.44</v>
      </c>
    </row>
    <row r="73" spans="18:22" ht="13.5">
      <c r="R73" s="67" t="s">
        <v>91</v>
      </c>
      <c r="S73" s="66">
        <v>10.1</v>
      </c>
      <c r="T73" s="66">
        <v>6.9</v>
      </c>
      <c r="U73" s="66">
        <v>6.1</v>
      </c>
      <c r="V73" s="71">
        <v>1.47</v>
      </c>
    </row>
    <row r="74" spans="18:22" ht="13.5">
      <c r="R74" s="67" t="s">
        <v>92</v>
      </c>
      <c r="S74" s="65">
        <v>9.6</v>
      </c>
      <c r="T74" s="65">
        <v>7.2</v>
      </c>
      <c r="U74" s="65">
        <v>6.2</v>
      </c>
      <c r="V74" s="69">
        <v>1.55</v>
      </c>
    </row>
    <row r="75" spans="18:22" ht="13.5">
      <c r="R75" s="67" t="s">
        <v>93</v>
      </c>
      <c r="S75" s="65">
        <v>9.7</v>
      </c>
      <c r="T75" s="66">
        <v>7</v>
      </c>
      <c r="U75" s="65">
        <v>6.2</v>
      </c>
      <c r="V75" s="69">
        <v>1.56</v>
      </c>
    </row>
    <row r="76" spans="18:22" ht="13.5">
      <c r="R76" s="67" t="s">
        <v>94</v>
      </c>
      <c r="S76" s="65">
        <v>9.6</v>
      </c>
      <c r="T76" s="66">
        <v>7.1</v>
      </c>
      <c r="U76" s="65">
        <v>6.1</v>
      </c>
      <c r="V76" s="71">
        <v>1.7</v>
      </c>
    </row>
    <row r="77" spans="18:22" ht="13.5">
      <c r="R77" s="67" t="s">
        <v>95</v>
      </c>
      <c r="S77" s="65">
        <v>9.7</v>
      </c>
      <c r="T77" s="66">
        <v>7.3</v>
      </c>
      <c r="U77" s="65">
        <v>6.2</v>
      </c>
      <c r="V77" s="71">
        <v>1.82</v>
      </c>
    </row>
    <row r="78" spans="18:22" ht="13.5">
      <c r="R78" s="68" t="s">
        <v>96</v>
      </c>
      <c r="S78" s="69">
        <v>9.5</v>
      </c>
      <c r="T78" s="70">
        <v>7.7</v>
      </c>
      <c r="U78" s="74">
        <v>6</v>
      </c>
      <c r="V78" s="71">
        <v>1.87</v>
      </c>
    </row>
    <row r="79" spans="18:22" ht="13.5">
      <c r="R79" s="68" t="s">
        <v>97</v>
      </c>
      <c r="S79" s="69">
        <v>9.6</v>
      </c>
      <c r="T79" s="70">
        <v>7.6</v>
      </c>
      <c r="U79" s="74">
        <v>6.3</v>
      </c>
      <c r="V79" s="71">
        <v>1.99</v>
      </c>
    </row>
    <row r="80" spans="18:22" ht="13.5">
      <c r="R80" s="68" t="s">
        <v>405</v>
      </c>
      <c r="S80" s="69">
        <v>9.5</v>
      </c>
      <c r="T80" s="70">
        <v>7.8</v>
      </c>
      <c r="U80" s="74">
        <v>6.5</v>
      </c>
      <c r="V80" s="71">
        <v>2.14</v>
      </c>
    </row>
    <row r="81" spans="18:22" ht="13.5">
      <c r="R81" s="68" t="s">
        <v>406</v>
      </c>
      <c r="S81" s="69">
        <v>9.5</v>
      </c>
      <c r="T81" s="70">
        <v>7.8</v>
      </c>
      <c r="U81" s="74">
        <v>6.1</v>
      </c>
      <c r="V81" s="71">
        <v>2.14</v>
      </c>
    </row>
    <row r="82" spans="18:22" ht="13.5">
      <c r="R82" s="72" t="s">
        <v>98</v>
      </c>
      <c r="S82" s="73"/>
      <c r="T82" s="73"/>
      <c r="U82" s="73"/>
      <c r="V82" s="73"/>
    </row>
  </sheetData>
  <mergeCells count="8">
    <mergeCell ref="J3:K3"/>
    <mergeCell ref="L3:M3"/>
    <mergeCell ref="N3:O3"/>
    <mergeCell ref="A25:O25"/>
    <mergeCell ref="B3:C3"/>
    <mergeCell ref="D3:E3"/>
    <mergeCell ref="F3:G3"/>
    <mergeCell ref="H3:I3"/>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2"/>
  <headerFooter alignWithMargins="0">
    <oddFooter>&amp;C- 4 -</oddFooter>
  </headerFooter>
  <drawing r:id="rId1"/>
</worksheet>
</file>

<file path=xl/worksheets/sheet6.xml><?xml version="1.0" encoding="utf-8"?>
<worksheet xmlns="http://schemas.openxmlformats.org/spreadsheetml/2006/main" xmlns:r="http://schemas.openxmlformats.org/officeDocument/2006/relationships">
  <dimension ref="A1:L40"/>
  <sheetViews>
    <sheetView workbookViewId="0" topLeftCell="A1">
      <selection activeCell="L41" sqref="L41"/>
    </sheetView>
  </sheetViews>
  <sheetFormatPr defaultColWidth="9.00390625" defaultRowHeight="13.5"/>
  <cols>
    <col min="1" max="1" width="2.625" style="1" customWidth="1"/>
    <col min="2" max="12" width="7.625" style="1" customWidth="1"/>
    <col min="13" max="16384" width="9.00390625" style="1" customWidth="1"/>
  </cols>
  <sheetData>
    <row r="1" ht="19.5" customHeight="1">
      <c r="A1" s="2" t="s">
        <v>213</v>
      </c>
    </row>
    <row r="2" ht="10.5" customHeight="1"/>
    <row r="3" spans="1:12" ht="19.5" customHeight="1">
      <c r="A3" s="3" t="s">
        <v>214</v>
      </c>
      <c r="B3" s="4"/>
      <c r="C3" s="4"/>
      <c r="D3" s="4"/>
      <c r="E3" s="4"/>
      <c r="F3" s="4"/>
      <c r="G3" s="4"/>
      <c r="H3" s="4"/>
      <c r="I3" s="4"/>
      <c r="J3" s="4"/>
      <c r="K3" s="4"/>
      <c r="L3" s="4"/>
    </row>
    <row r="4" spans="1:12" ht="19.5" customHeight="1">
      <c r="A4" s="303" t="s">
        <v>431</v>
      </c>
      <c r="B4" s="303"/>
      <c r="C4" s="303"/>
      <c r="D4" s="303"/>
      <c r="E4" s="303"/>
      <c r="F4" s="303"/>
      <c r="G4" s="303"/>
      <c r="H4" s="303"/>
      <c r="I4" s="303"/>
      <c r="J4" s="303"/>
      <c r="K4" s="303"/>
      <c r="L4" s="303"/>
    </row>
    <row r="5" spans="1:12" ht="19.5" customHeight="1">
      <c r="A5" s="303" t="s">
        <v>215</v>
      </c>
      <c r="B5" s="303"/>
      <c r="C5" s="303"/>
      <c r="D5" s="303"/>
      <c r="E5" s="303"/>
      <c r="F5" s="303"/>
      <c r="G5" s="303"/>
      <c r="H5" s="303"/>
      <c r="I5" s="303"/>
      <c r="J5" s="303"/>
      <c r="K5" s="303"/>
      <c r="L5" s="303"/>
    </row>
    <row r="6" spans="1:12" ht="19.5" customHeight="1">
      <c r="A6" s="303" t="s">
        <v>216</v>
      </c>
      <c r="B6" s="303"/>
      <c r="C6" s="303"/>
      <c r="D6" s="303"/>
      <c r="E6" s="303"/>
      <c r="F6" s="303"/>
      <c r="G6" s="303"/>
      <c r="H6" s="303"/>
      <c r="I6" s="303"/>
      <c r="J6" s="303"/>
      <c r="K6" s="303"/>
      <c r="L6" s="303"/>
    </row>
    <row r="7" spans="1:12" ht="19.5" customHeight="1">
      <c r="A7" s="303" t="s">
        <v>217</v>
      </c>
      <c r="B7" s="303"/>
      <c r="C7" s="303"/>
      <c r="D7" s="303"/>
      <c r="E7" s="303"/>
      <c r="F7" s="303"/>
      <c r="G7" s="303"/>
      <c r="H7" s="303"/>
      <c r="I7" s="303"/>
      <c r="J7" s="303"/>
      <c r="K7" s="303"/>
      <c r="L7" s="303"/>
    </row>
    <row r="8" spans="1:12" ht="19.5" customHeight="1">
      <c r="A8" s="303" t="s">
        <v>407</v>
      </c>
      <c r="B8" s="303"/>
      <c r="C8" s="303"/>
      <c r="D8" s="303"/>
      <c r="E8" s="303"/>
      <c r="F8" s="303"/>
      <c r="G8" s="303"/>
      <c r="H8" s="303"/>
      <c r="I8" s="303"/>
      <c r="J8" s="303"/>
      <c r="K8" s="303"/>
      <c r="L8" s="303"/>
    </row>
    <row r="9" spans="1:12" ht="19.5" customHeight="1">
      <c r="A9" s="303" t="s">
        <v>432</v>
      </c>
      <c r="B9" s="303"/>
      <c r="C9" s="303"/>
      <c r="D9" s="303"/>
      <c r="E9" s="303"/>
      <c r="F9" s="303"/>
      <c r="G9" s="303"/>
      <c r="H9" s="303"/>
      <c r="I9" s="303"/>
      <c r="J9" s="303"/>
      <c r="K9" s="303"/>
      <c r="L9" s="303"/>
    </row>
    <row r="10" spans="1:12" ht="19.5" customHeight="1">
      <c r="A10" s="303" t="s">
        <v>218</v>
      </c>
      <c r="B10" s="303"/>
      <c r="C10" s="303"/>
      <c r="D10" s="303"/>
      <c r="E10" s="303"/>
      <c r="F10" s="303"/>
      <c r="G10" s="303"/>
      <c r="H10" s="303"/>
      <c r="I10" s="303"/>
      <c r="J10" s="303"/>
      <c r="K10" s="303"/>
      <c r="L10" s="303"/>
    </row>
    <row r="11" spans="1:12" ht="19.5" customHeight="1">
      <c r="A11" s="303" t="s">
        <v>219</v>
      </c>
      <c r="B11" s="303"/>
      <c r="C11" s="303"/>
      <c r="D11" s="303"/>
      <c r="E11" s="303"/>
      <c r="F11" s="303"/>
      <c r="G11" s="303"/>
      <c r="H11" s="303"/>
      <c r="I11" s="303"/>
      <c r="J11" s="303"/>
      <c r="K11" s="303"/>
      <c r="L11" s="303"/>
    </row>
    <row r="12" spans="1:12" ht="10.5" customHeight="1">
      <c r="A12" s="4"/>
      <c r="B12" s="4"/>
      <c r="C12" s="4"/>
      <c r="D12" s="4"/>
      <c r="E12" s="4"/>
      <c r="F12" s="4"/>
      <c r="G12" s="4"/>
      <c r="H12" s="4"/>
      <c r="I12" s="4"/>
      <c r="J12" s="4"/>
      <c r="K12" s="4"/>
      <c r="L12" s="4"/>
    </row>
    <row r="13" ht="19.5" customHeight="1">
      <c r="A13" s="5" t="s">
        <v>220</v>
      </c>
    </row>
    <row r="14" ht="10.5" customHeight="1"/>
    <row r="15" spans="2:11" ht="19.5" customHeight="1">
      <c r="B15" s="343"/>
      <c r="C15" s="344"/>
      <c r="D15" s="331" t="s">
        <v>221</v>
      </c>
      <c r="E15" s="332"/>
      <c r="F15" s="332"/>
      <c r="G15" s="333"/>
      <c r="H15" s="331" t="s">
        <v>222</v>
      </c>
      <c r="I15" s="333"/>
      <c r="J15" s="331" t="s">
        <v>223</v>
      </c>
      <c r="K15" s="333"/>
    </row>
    <row r="16" spans="2:12" ht="19.5" customHeight="1">
      <c r="B16" s="345"/>
      <c r="C16" s="346"/>
      <c r="D16" s="176" t="s">
        <v>408</v>
      </c>
      <c r="E16" s="187" t="s">
        <v>197</v>
      </c>
      <c r="F16" s="187" t="s">
        <v>198</v>
      </c>
      <c r="G16" s="177" t="s">
        <v>409</v>
      </c>
      <c r="H16" s="176" t="s">
        <v>410</v>
      </c>
      <c r="I16" s="177" t="s">
        <v>226</v>
      </c>
      <c r="J16" s="176" t="s">
        <v>386</v>
      </c>
      <c r="K16" s="177" t="s">
        <v>409</v>
      </c>
      <c r="L16" s="6"/>
    </row>
    <row r="17" spans="2:11" ht="19.5" customHeight="1">
      <c r="B17" s="347" t="s">
        <v>227</v>
      </c>
      <c r="C17" s="348"/>
      <c r="D17" s="188">
        <f>SUM(D18:D23)</f>
        <v>35212</v>
      </c>
      <c r="E17" s="189">
        <v>35193</v>
      </c>
      <c r="F17" s="189">
        <v>35794</v>
      </c>
      <c r="G17" s="190">
        <v>35973</v>
      </c>
      <c r="H17" s="191">
        <f aca="true" t="shared" si="0" ref="H17:I23">D17-E17</f>
        <v>19</v>
      </c>
      <c r="I17" s="192">
        <f t="shared" si="0"/>
        <v>-601</v>
      </c>
      <c r="J17" s="193">
        <v>100</v>
      </c>
      <c r="K17" s="194">
        <v>100</v>
      </c>
    </row>
    <row r="18" spans="2:11" ht="19.5" customHeight="1">
      <c r="B18" s="349" t="s">
        <v>228</v>
      </c>
      <c r="C18" s="350"/>
      <c r="D18" s="195">
        <v>604</v>
      </c>
      <c r="E18" s="196">
        <v>629</v>
      </c>
      <c r="F18" s="196">
        <v>577</v>
      </c>
      <c r="G18" s="197">
        <v>473</v>
      </c>
      <c r="H18" s="198">
        <f t="shared" si="0"/>
        <v>-25</v>
      </c>
      <c r="I18" s="199">
        <f t="shared" si="0"/>
        <v>52</v>
      </c>
      <c r="J18" s="200">
        <f aca="true" t="shared" si="1" ref="J18:J23">D18/$D$17*100</f>
        <v>1.7153243212541178</v>
      </c>
      <c r="K18" s="201">
        <f>G18/$G$17*100</f>
        <v>1.3148750451727687</v>
      </c>
    </row>
    <row r="19" spans="2:11" ht="19.5" customHeight="1">
      <c r="B19" s="351" t="s">
        <v>229</v>
      </c>
      <c r="C19" s="352"/>
      <c r="D19" s="195">
        <v>4865</v>
      </c>
      <c r="E19" s="196">
        <v>4681</v>
      </c>
      <c r="F19" s="196">
        <v>4892</v>
      </c>
      <c r="G19" s="197">
        <v>6024</v>
      </c>
      <c r="H19" s="198">
        <f t="shared" si="0"/>
        <v>184</v>
      </c>
      <c r="I19" s="199">
        <f t="shared" si="0"/>
        <v>-211</v>
      </c>
      <c r="J19" s="200">
        <f t="shared" si="1"/>
        <v>13.816312620697492</v>
      </c>
      <c r="K19" s="201">
        <f>G19/$G$17*100</f>
        <v>16.745892752898005</v>
      </c>
    </row>
    <row r="20" spans="2:11" ht="19.5" customHeight="1">
      <c r="B20" s="351" t="s">
        <v>230</v>
      </c>
      <c r="C20" s="352"/>
      <c r="D20" s="195">
        <v>13359</v>
      </c>
      <c r="E20" s="196">
        <v>13906</v>
      </c>
      <c r="F20" s="196">
        <v>14495</v>
      </c>
      <c r="G20" s="197">
        <v>15817</v>
      </c>
      <c r="H20" s="198">
        <f t="shared" si="0"/>
        <v>-547</v>
      </c>
      <c r="I20" s="199">
        <f t="shared" si="0"/>
        <v>-589</v>
      </c>
      <c r="J20" s="200">
        <f t="shared" si="1"/>
        <v>37.93877087356583</v>
      </c>
      <c r="K20" s="201">
        <f>G20/$G$17*100</f>
        <v>43.96908792705641</v>
      </c>
    </row>
    <row r="21" spans="2:11" ht="19.5" customHeight="1">
      <c r="B21" s="351" t="s">
        <v>231</v>
      </c>
      <c r="C21" s="352"/>
      <c r="D21" s="195">
        <v>12278</v>
      </c>
      <c r="E21" s="196">
        <v>11996</v>
      </c>
      <c r="F21" s="196">
        <v>11922</v>
      </c>
      <c r="G21" s="197">
        <v>10874</v>
      </c>
      <c r="H21" s="198">
        <f t="shared" si="0"/>
        <v>282</v>
      </c>
      <c r="I21" s="199">
        <f t="shared" si="0"/>
        <v>74</v>
      </c>
      <c r="J21" s="200">
        <f t="shared" si="1"/>
        <v>34.868794729069634</v>
      </c>
      <c r="K21" s="201">
        <f>G21/$G$17*100</f>
        <v>30.228226725599754</v>
      </c>
    </row>
    <row r="22" spans="2:11" ht="19.5" customHeight="1">
      <c r="B22" s="351" t="s">
        <v>232</v>
      </c>
      <c r="C22" s="352"/>
      <c r="D22" s="195">
        <v>3670</v>
      </c>
      <c r="E22" s="196">
        <v>3552</v>
      </c>
      <c r="F22" s="196">
        <v>3514</v>
      </c>
      <c r="G22" s="197">
        <v>2486</v>
      </c>
      <c r="H22" s="198">
        <f t="shared" si="0"/>
        <v>118</v>
      </c>
      <c r="I22" s="199">
        <f t="shared" si="0"/>
        <v>38</v>
      </c>
      <c r="J22" s="200">
        <f t="shared" si="1"/>
        <v>10.422583210269226</v>
      </c>
      <c r="K22" s="201">
        <f>G22/$G$17*100</f>
        <v>6.9107386095126895</v>
      </c>
    </row>
    <row r="23" spans="2:11" ht="19.5" customHeight="1">
      <c r="B23" s="353" t="s">
        <v>233</v>
      </c>
      <c r="C23" s="354"/>
      <c r="D23" s="202">
        <v>436</v>
      </c>
      <c r="E23" s="203">
        <v>428</v>
      </c>
      <c r="F23" s="203">
        <v>393</v>
      </c>
      <c r="G23" s="204">
        <v>299</v>
      </c>
      <c r="H23" s="205">
        <f t="shared" si="0"/>
        <v>8</v>
      </c>
      <c r="I23" s="206">
        <f t="shared" si="0"/>
        <v>35</v>
      </c>
      <c r="J23" s="207">
        <f t="shared" si="1"/>
        <v>1.238214245143701</v>
      </c>
      <c r="K23" s="208">
        <v>0.8</v>
      </c>
    </row>
    <row r="24" ht="19.5" customHeight="1">
      <c r="A24" s="1" t="s">
        <v>234</v>
      </c>
    </row>
    <row r="25" ht="19.5" customHeight="1"/>
    <row r="26" ht="19.5" customHeight="1">
      <c r="A26" s="3" t="s">
        <v>235</v>
      </c>
    </row>
    <row r="27" spans="1:12" ht="19.5" customHeight="1">
      <c r="A27" s="303" t="s">
        <v>433</v>
      </c>
      <c r="B27" s="303"/>
      <c r="C27" s="303"/>
      <c r="D27" s="303"/>
      <c r="E27" s="303"/>
      <c r="F27" s="303"/>
      <c r="G27" s="303"/>
      <c r="H27" s="303"/>
      <c r="I27" s="303"/>
      <c r="J27" s="303"/>
      <c r="K27" s="303"/>
      <c r="L27" s="303"/>
    </row>
    <row r="28" spans="1:12" ht="19.5" customHeight="1">
      <c r="A28" s="303" t="s">
        <v>236</v>
      </c>
      <c r="B28" s="303"/>
      <c r="C28" s="303"/>
      <c r="D28" s="303"/>
      <c r="E28" s="303"/>
      <c r="F28" s="303"/>
      <c r="G28" s="303"/>
      <c r="H28" s="303"/>
      <c r="I28" s="303"/>
      <c r="J28" s="303"/>
      <c r="K28" s="303"/>
      <c r="L28" s="303"/>
    </row>
    <row r="29" spans="1:12" ht="19.5" customHeight="1">
      <c r="A29" s="303" t="s">
        <v>237</v>
      </c>
      <c r="B29" s="303"/>
      <c r="C29" s="303"/>
      <c r="D29" s="303"/>
      <c r="E29" s="303"/>
      <c r="F29" s="303"/>
      <c r="G29" s="303"/>
      <c r="H29" s="303"/>
      <c r="I29" s="303"/>
      <c r="J29" s="303"/>
      <c r="K29" s="303"/>
      <c r="L29" s="303"/>
    </row>
    <row r="30" spans="1:12" ht="19.5" customHeight="1">
      <c r="A30" s="303" t="s">
        <v>238</v>
      </c>
      <c r="B30" s="303"/>
      <c r="C30" s="303"/>
      <c r="D30" s="303"/>
      <c r="E30" s="303"/>
      <c r="F30" s="303"/>
      <c r="G30" s="303"/>
      <c r="H30" s="303"/>
      <c r="I30" s="303"/>
      <c r="J30" s="303"/>
      <c r="K30" s="303"/>
      <c r="L30" s="303"/>
    </row>
    <row r="31" spans="1:12" ht="10.5" customHeight="1">
      <c r="A31" s="4"/>
      <c r="B31" s="4"/>
      <c r="C31" s="4"/>
      <c r="D31" s="4"/>
      <c r="E31" s="4"/>
      <c r="F31" s="4"/>
      <c r="G31" s="4"/>
      <c r="H31" s="4"/>
      <c r="I31" s="4"/>
      <c r="J31" s="4"/>
      <c r="K31" s="4"/>
      <c r="L31" s="4"/>
    </row>
    <row r="32" spans="1:12" ht="19.5" customHeight="1">
      <c r="A32" s="5" t="s">
        <v>239</v>
      </c>
      <c r="B32" s="4"/>
      <c r="C32" s="4"/>
      <c r="D32" s="4"/>
      <c r="E32" s="4"/>
      <c r="F32" s="4"/>
      <c r="G32" s="4"/>
      <c r="H32" s="4"/>
      <c r="I32" s="4"/>
      <c r="J32" s="4"/>
      <c r="K32" s="4"/>
      <c r="L32" s="4"/>
    </row>
    <row r="33" ht="10.5" customHeight="1"/>
    <row r="34" spans="2:12" ht="19.5" customHeight="1">
      <c r="B34" s="7"/>
      <c r="C34" s="209" t="s">
        <v>240</v>
      </c>
      <c r="D34" s="210" t="s">
        <v>241</v>
      </c>
      <c r="E34" s="210" t="s">
        <v>242</v>
      </c>
      <c r="F34" s="210" t="s">
        <v>243</v>
      </c>
      <c r="G34" s="210" t="s">
        <v>244</v>
      </c>
      <c r="H34" s="210" t="s">
        <v>245</v>
      </c>
      <c r="I34" s="210" t="s">
        <v>39</v>
      </c>
      <c r="J34" s="210" t="s">
        <v>246</v>
      </c>
      <c r="K34" s="210" t="s">
        <v>225</v>
      </c>
      <c r="L34" s="211" t="s">
        <v>409</v>
      </c>
    </row>
    <row r="35" spans="2:12" ht="19.5" customHeight="1">
      <c r="B35" s="212" t="s">
        <v>247</v>
      </c>
      <c r="C35" s="213">
        <v>2.11</v>
      </c>
      <c r="D35" s="214">
        <v>2.21</v>
      </c>
      <c r="E35" s="214">
        <v>2.12</v>
      </c>
      <c r="F35" s="214">
        <v>2.02</v>
      </c>
      <c r="G35" s="214">
        <v>1.8</v>
      </c>
      <c r="H35" s="214">
        <v>1.85</v>
      </c>
      <c r="I35" s="214">
        <v>1.65</v>
      </c>
      <c r="J35" s="214">
        <v>1.6</v>
      </c>
      <c r="K35" s="214">
        <v>1.61</v>
      </c>
      <c r="L35" s="215">
        <v>1.53</v>
      </c>
    </row>
    <row r="36" spans="2:12" ht="19.5" customHeight="1">
      <c r="B36" s="216" t="s">
        <v>248</v>
      </c>
      <c r="C36" s="217">
        <v>2</v>
      </c>
      <c r="D36" s="218">
        <v>2.14</v>
      </c>
      <c r="E36" s="218">
        <v>2.13</v>
      </c>
      <c r="F36" s="218">
        <v>1.91</v>
      </c>
      <c r="G36" s="218">
        <v>1.75</v>
      </c>
      <c r="H36" s="218">
        <v>1.76</v>
      </c>
      <c r="I36" s="218">
        <v>1.57</v>
      </c>
      <c r="J36" s="218">
        <v>1.54</v>
      </c>
      <c r="K36" s="218">
        <v>1.53</v>
      </c>
      <c r="L36" s="219">
        <v>1.5</v>
      </c>
    </row>
    <row r="37" ht="7.5" customHeight="1"/>
    <row r="38" spans="2:12" ht="19.5" customHeight="1">
      <c r="B38" s="7"/>
      <c r="C38" s="209" t="s">
        <v>249</v>
      </c>
      <c r="D38" s="210" t="s">
        <v>0</v>
      </c>
      <c r="E38" s="210" t="s">
        <v>1</v>
      </c>
      <c r="F38" s="210" t="s">
        <v>2</v>
      </c>
      <c r="G38" s="210" t="s">
        <v>3</v>
      </c>
      <c r="H38" s="210" t="s">
        <v>250</v>
      </c>
      <c r="I38" s="210" t="s">
        <v>224</v>
      </c>
      <c r="J38" s="210" t="s">
        <v>198</v>
      </c>
      <c r="K38" s="210" t="s">
        <v>197</v>
      </c>
      <c r="L38" s="211" t="s">
        <v>386</v>
      </c>
    </row>
    <row r="39" spans="2:12" ht="19.5" customHeight="1">
      <c r="B39" s="212" t="s">
        <v>247</v>
      </c>
      <c r="C39" s="213">
        <v>1.52</v>
      </c>
      <c r="D39" s="214">
        <v>1.56</v>
      </c>
      <c r="E39" s="214">
        <v>1.48</v>
      </c>
      <c r="F39" s="214">
        <v>1.46</v>
      </c>
      <c r="G39" s="214">
        <v>1.42</v>
      </c>
      <c r="H39" s="214">
        <v>1.42</v>
      </c>
      <c r="I39" s="214">
        <v>1.39</v>
      </c>
      <c r="J39" s="214">
        <v>1.47</v>
      </c>
      <c r="K39" s="214">
        <v>1.4</v>
      </c>
      <c r="L39" s="215">
        <v>1.41</v>
      </c>
    </row>
    <row r="40" spans="2:12" ht="19.5" customHeight="1">
      <c r="B40" s="220" t="s">
        <v>248</v>
      </c>
      <c r="C40" s="217">
        <v>1.46</v>
      </c>
      <c r="D40" s="218">
        <v>1.5</v>
      </c>
      <c r="E40" s="218">
        <v>1.42</v>
      </c>
      <c r="F40" s="218">
        <v>1.43</v>
      </c>
      <c r="G40" s="218">
        <v>1.39</v>
      </c>
      <c r="H40" s="218">
        <v>1.38</v>
      </c>
      <c r="I40" s="218">
        <v>1.34</v>
      </c>
      <c r="J40" s="218">
        <v>1.36</v>
      </c>
      <c r="K40" s="218">
        <v>1.33</v>
      </c>
      <c r="L40" s="219">
        <v>1.32</v>
      </c>
    </row>
  </sheetData>
  <mergeCells count="23">
    <mergeCell ref="A28:L28"/>
    <mergeCell ref="A29:L29"/>
    <mergeCell ref="A30:L30"/>
    <mergeCell ref="B21:C21"/>
    <mergeCell ref="B22:C22"/>
    <mergeCell ref="B23:C23"/>
    <mergeCell ref="A27:L27"/>
    <mergeCell ref="B17:C17"/>
    <mergeCell ref="B18:C18"/>
    <mergeCell ref="B19:C19"/>
    <mergeCell ref="B20:C20"/>
    <mergeCell ref="B15:C16"/>
    <mergeCell ref="D15:G15"/>
    <mergeCell ref="H15:I15"/>
    <mergeCell ref="J15:K15"/>
    <mergeCell ref="A8:L8"/>
    <mergeCell ref="A9:L9"/>
    <mergeCell ref="A10:L10"/>
    <mergeCell ref="A11:L11"/>
    <mergeCell ref="A4:L4"/>
    <mergeCell ref="A5:L5"/>
    <mergeCell ref="A6:L6"/>
    <mergeCell ref="A7:L7"/>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dimension ref="A1:Q42"/>
  <sheetViews>
    <sheetView workbookViewId="0" topLeftCell="A1">
      <selection activeCell="E38" sqref="E38"/>
    </sheetView>
  </sheetViews>
  <sheetFormatPr defaultColWidth="9.00390625" defaultRowHeight="13.5"/>
  <cols>
    <col min="1" max="1" width="2.625" style="0" customWidth="1"/>
    <col min="2" max="8" width="10.625" style="0" customWidth="1"/>
    <col min="9" max="9" width="10.125" style="0" customWidth="1"/>
  </cols>
  <sheetData>
    <row r="1" spans="1:17" ht="17.25">
      <c r="A1" s="2" t="s">
        <v>251</v>
      </c>
      <c r="B1" s="4"/>
      <c r="C1" s="4"/>
      <c r="D1" s="4"/>
      <c r="E1" s="4"/>
      <c r="F1" s="4"/>
      <c r="G1" s="4"/>
      <c r="H1" s="4"/>
      <c r="I1" s="4"/>
      <c r="J1" s="4"/>
      <c r="K1" s="4"/>
      <c r="L1" s="4"/>
      <c r="M1" s="4"/>
      <c r="N1" s="4"/>
      <c r="O1" s="4"/>
      <c r="P1" s="4"/>
      <c r="Q1" s="4"/>
    </row>
    <row r="2" spans="1:17" ht="10.5" customHeight="1">
      <c r="A2" s="4"/>
      <c r="B2" s="4"/>
      <c r="C2" s="4"/>
      <c r="D2" s="4"/>
      <c r="E2" s="4"/>
      <c r="F2" s="4"/>
      <c r="G2" s="4"/>
      <c r="H2" s="4"/>
      <c r="I2" s="4"/>
      <c r="J2" s="4"/>
      <c r="K2" s="4"/>
      <c r="L2" s="4"/>
      <c r="M2" s="4"/>
      <c r="N2" s="4"/>
      <c r="O2" s="4"/>
      <c r="P2" s="4"/>
      <c r="Q2" s="4"/>
    </row>
    <row r="3" spans="1:17" ht="19.5" customHeight="1">
      <c r="A3" s="3" t="s">
        <v>252</v>
      </c>
      <c r="B3" s="4"/>
      <c r="C3" s="4"/>
      <c r="D3" s="4"/>
      <c r="E3" s="4"/>
      <c r="F3" s="4"/>
      <c r="G3" s="4"/>
      <c r="H3" s="4"/>
      <c r="I3" s="4"/>
      <c r="J3" s="4"/>
      <c r="K3" s="4"/>
      <c r="L3" s="4"/>
      <c r="M3" s="4"/>
      <c r="N3" s="4"/>
      <c r="O3" s="4"/>
      <c r="P3" s="4"/>
      <c r="Q3" s="4"/>
    </row>
    <row r="4" spans="1:17" ht="10.5" customHeight="1">
      <c r="A4" s="4"/>
      <c r="B4" s="4"/>
      <c r="C4" s="4"/>
      <c r="D4" s="4"/>
      <c r="E4" s="4"/>
      <c r="F4" s="4"/>
      <c r="G4" s="4"/>
      <c r="H4" s="4"/>
      <c r="I4" s="4"/>
      <c r="J4" s="4"/>
      <c r="K4" s="4"/>
      <c r="L4" s="4"/>
      <c r="M4" s="4"/>
      <c r="N4" s="4"/>
      <c r="O4" s="4"/>
      <c r="P4" s="4"/>
      <c r="Q4" s="4"/>
    </row>
    <row r="5" spans="1:17" ht="19.5" customHeight="1">
      <c r="A5" s="303" t="s">
        <v>434</v>
      </c>
      <c r="B5" s="303"/>
      <c r="C5" s="303"/>
      <c r="D5" s="303"/>
      <c r="E5" s="303"/>
      <c r="F5" s="303"/>
      <c r="G5" s="303"/>
      <c r="H5" s="303"/>
      <c r="I5" s="303"/>
      <c r="J5" s="4"/>
      <c r="K5" s="4"/>
      <c r="L5" s="4"/>
      <c r="M5" s="4"/>
      <c r="N5" s="4"/>
      <c r="O5" s="4"/>
      <c r="P5" s="4"/>
      <c r="Q5" s="4"/>
    </row>
    <row r="6" spans="1:17" ht="19.5" customHeight="1">
      <c r="A6" s="303" t="s">
        <v>253</v>
      </c>
      <c r="B6" s="303"/>
      <c r="C6" s="303"/>
      <c r="D6" s="303"/>
      <c r="E6" s="303"/>
      <c r="F6" s="303"/>
      <c r="G6" s="303"/>
      <c r="H6" s="303"/>
      <c r="I6" s="303"/>
      <c r="J6" s="4"/>
      <c r="K6" s="4"/>
      <c r="L6" s="4"/>
      <c r="M6" s="4"/>
      <c r="N6" s="4"/>
      <c r="O6" s="4"/>
      <c r="P6" s="4"/>
      <c r="Q6" s="4"/>
    </row>
    <row r="7" spans="1:17" ht="19.5" customHeight="1">
      <c r="A7" s="303" t="s">
        <v>254</v>
      </c>
      <c r="B7" s="303"/>
      <c r="C7" s="303"/>
      <c r="D7" s="303"/>
      <c r="E7" s="303"/>
      <c r="F7" s="303"/>
      <c r="G7" s="303"/>
      <c r="H7" s="303"/>
      <c r="I7" s="303"/>
      <c r="J7" s="4"/>
      <c r="K7" s="4"/>
      <c r="L7" s="4"/>
      <c r="M7" s="4"/>
      <c r="N7" s="4"/>
      <c r="O7" s="4"/>
      <c r="P7" s="4"/>
      <c r="Q7" s="4"/>
    </row>
    <row r="8" spans="1:17" ht="19.5" customHeight="1">
      <c r="A8" s="303" t="s">
        <v>435</v>
      </c>
      <c r="B8" s="303"/>
      <c r="C8" s="303"/>
      <c r="D8" s="303"/>
      <c r="E8" s="303"/>
      <c r="F8" s="303"/>
      <c r="G8" s="303"/>
      <c r="H8" s="303"/>
      <c r="I8" s="303"/>
      <c r="J8" s="4"/>
      <c r="K8" s="4"/>
      <c r="L8" s="4"/>
      <c r="M8" s="4"/>
      <c r="N8" s="4"/>
      <c r="O8" s="4"/>
      <c r="P8" s="4"/>
      <c r="Q8" s="4"/>
    </row>
    <row r="9" spans="1:17" ht="19.5" customHeight="1">
      <c r="A9" s="303" t="s">
        <v>255</v>
      </c>
      <c r="B9" s="303"/>
      <c r="C9" s="303"/>
      <c r="D9" s="303"/>
      <c r="E9" s="303"/>
      <c r="F9" s="303"/>
      <c r="G9" s="303"/>
      <c r="H9" s="303"/>
      <c r="I9" s="303"/>
      <c r="J9" s="4"/>
      <c r="K9" s="4"/>
      <c r="L9" s="4"/>
      <c r="M9" s="4"/>
      <c r="N9" s="4"/>
      <c r="O9" s="4"/>
      <c r="P9" s="4"/>
      <c r="Q9" s="4"/>
    </row>
    <row r="10" spans="1:17" ht="19.5" customHeight="1">
      <c r="A10" s="303" t="s">
        <v>256</v>
      </c>
      <c r="B10" s="303"/>
      <c r="C10" s="303"/>
      <c r="D10" s="303"/>
      <c r="E10" s="303"/>
      <c r="F10" s="303"/>
      <c r="G10" s="303"/>
      <c r="H10" s="303"/>
      <c r="I10" s="303"/>
      <c r="J10" s="4"/>
      <c r="K10" s="4"/>
      <c r="L10" s="4"/>
      <c r="M10" s="4"/>
      <c r="N10" s="4"/>
      <c r="O10" s="4"/>
      <c r="P10" s="4"/>
      <c r="Q10" s="4"/>
    </row>
    <row r="11" spans="1:17" ht="19.5" customHeight="1">
      <c r="A11" s="303" t="s">
        <v>257</v>
      </c>
      <c r="B11" s="303"/>
      <c r="C11" s="303"/>
      <c r="D11" s="303"/>
      <c r="E11" s="303"/>
      <c r="F11" s="303"/>
      <c r="G11" s="303"/>
      <c r="H11" s="303"/>
      <c r="I11" s="303"/>
      <c r="J11" s="4"/>
      <c r="K11" s="4"/>
      <c r="L11" s="4"/>
      <c r="M11" s="4"/>
      <c r="N11" s="4"/>
      <c r="O11" s="4"/>
      <c r="P11" s="4"/>
      <c r="Q11" s="4"/>
    </row>
    <row r="12" spans="1:17" ht="19.5" customHeight="1">
      <c r="A12" s="1"/>
      <c r="B12" s="1"/>
      <c r="C12" s="1"/>
      <c r="D12" s="1"/>
      <c r="E12" s="1"/>
      <c r="F12" s="1"/>
      <c r="G12" s="1"/>
      <c r="H12" s="1"/>
      <c r="I12" s="1"/>
      <c r="J12" s="1"/>
      <c r="K12" s="1"/>
      <c r="L12" s="1"/>
      <c r="M12" s="1"/>
      <c r="N12" s="1"/>
      <c r="O12" s="1"/>
      <c r="P12" s="1"/>
      <c r="Q12" s="1"/>
    </row>
    <row r="13" spans="1:17" ht="19.5" customHeight="1">
      <c r="A13" s="5" t="s">
        <v>258</v>
      </c>
      <c r="B13" s="1"/>
      <c r="C13" s="1"/>
      <c r="D13" s="1"/>
      <c r="E13" s="1"/>
      <c r="F13" s="1"/>
      <c r="G13" s="1"/>
      <c r="H13" s="1"/>
      <c r="I13" s="1"/>
      <c r="J13" s="1"/>
      <c r="K13" s="1"/>
      <c r="L13" s="1"/>
      <c r="M13" s="1"/>
      <c r="N13" s="1"/>
      <c r="O13" s="1"/>
      <c r="P13" s="1"/>
      <c r="Q13" s="1"/>
    </row>
    <row r="14" spans="1:17" ht="10.5" customHeight="1">
      <c r="A14" s="5"/>
      <c r="B14" s="1"/>
      <c r="C14" s="1"/>
      <c r="D14" s="1"/>
      <c r="E14" s="1"/>
      <c r="F14" s="1"/>
      <c r="G14" s="1"/>
      <c r="H14" s="1"/>
      <c r="I14" s="1"/>
      <c r="J14" s="1"/>
      <c r="K14" s="1"/>
      <c r="L14" s="1"/>
      <c r="M14" s="1"/>
      <c r="N14" s="1"/>
      <c r="O14" s="1"/>
      <c r="P14" s="1"/>
      <c r="Q14" s="1"/>
    </row>
    <row r="15" spans="2:17" ht="19.5" customHeight="1">
      <c r="B15" s="76"/>
      <c r="C15" s="331" t="s">
        <v>247</v>
      </c>
      <c r="D15" s="333"/>
      <c r="E15" s="331" t="s">
        <v>259</v>
      </c>
      <c r="F15" s="333"/>
      <c r="L15" s="1"/>
      <c r="M15" s="1"/>
      <c r="N15" s="1"/>
      <c r="O15" s="1"/>
      <c r="P15" s="1"/>
      <c r="Q15" s="1"/>
    </row>
    <row r="16" spans="2:17" ht="19.5" customHeight="1">
      <c r="B16" s="77"/>
      <c r="C16" s="221" t="s">
        <v>260</v>
      </c>
      <c r="D16" s="222" t="s">
        <v>45</v>
      </c>
      <c r="E16" s="221" t="s">
        <v>260</v>
      </c>
      <c r="F16" s="222" t="s">
        <v>45</v>
      </c>
      <c r="L16" s="55"/>
      <c r="M16" s="55"/>
      <c r="N16" s="55"/>
      <c r="O16" s="55"/>
      <c r="P16" s="55"/>
      <c r="Q16" s="55"/>
    </row>
    <row r="17" spans="2:17" ht="19.5" customHeight="1">
      <c r="B17" s="78" t="s">
        <v>261</v>
      </c>
      <c r="C17" s="223">
        <v>19741</v>
      </c>
      <c r="D17" s="224">
        <v>7.4</v>
      </c>
      <c r="E17" s="223">
        <v>693523</v>
      </c>
      <c r="F17" s="224">
        <v>7.8</v>
      </c>
      <c r="L17" s="1"/>
      <c r="M17" s="1"/>
      <c r="N17" s="1"/>
      <c r="O17" s="1"/>
      <c r="P17" s="1"/>
      <c r="Q17" s="1"/>
    </row>
    <row r="18" spans="2:17" ht="19.5" customHeight="1">
      <c r="B18" s="80">
        <v>35</v>
      </c>
      <c r="C18" s="225">
        <v>19935</v>
      </c>
      <c r="D18" s="226">
        <v>7.2</v>
      </c>
      <c r="E18" s="225">
        <v>706599</v>
      </c>
      <c r="F18" s="226">
        <v>7.6</v>
      </c>
      <c r="L18" s="1"/>
      <c r="M18" s="1"/>
      <c r="N18" s="1"/>
      <c r="O18" s="1"/>
      <c r="P18" s="1"/>
      <c r="Q18" s="1"/>
    </row>
    <row r="19" spans="2:17" ht="19.5" customHeight="1">
      <c r="B19" s="80">
        <v>40</v>
      </c>
      <c r="C19" s="225">
        <v>19966</v>
      </c>
      <c r="D19" s="226">
        <v>6.9</v>
      </c>
      <c r="E19" s="225">
        <v>700438</v>
      </c>
      <c r="F19" s="226">
        <v>7.1</v>
      </c>
      <c r="L19" s="1"/>
      <c r="M19" s="1"/>
      <c r="N19" s="1"/>
      <c r="O19" s="1"/>
      <c r="P19" s="1"/>
      <c r="Q19" s="1"/>
    </row>
    <row r="20" spans="2:17" ht="19.5" customHeight="1">
      <c r="B20" s="80">
        <v>45</v>
      </c>
      <c r="C20" s="225">
        <v>20302</v>
      </c>
      <c r="D20" s="226">
        <v>6.5</v>
      </c>
      <c r="E20" s="225">
        <v>712962</v>
      </c>
      <c r="F20" s="226">
        <v>6.9</v>
      </c>
      <c r="L20" s="1"/>
      <c r="M20" s="1"/>
      <c r="N20" s="1"/>
      <c r="O20" s="1"/>
      <c r="P20" s="1"/>
      <c r="Q20" s="1"/>
    </row>
    <row r="21" spans="2:17" ht="19.5" customHeight="1">
      <c r="B21" s="80">
        <v>50</v>
      </c>
      <c r="C21" s="225">
        <v>19788</v>
      </c>
      <c r="D21" s="226">
        <v>6</v>
      </c>
      <c r="E21" s="225">
        <v>702275</v>
      </c>
      <c r="F21" s="226">
        <v>6.3</v>
      </c>
      <c r="L21" s="1"/>
      <c r="M21" s="1"/>
      <c r="N21" s="1"/>
      <c r="O21" s="1"/>
      <c r="P21" s="1"/>
      <c r="Q21" s="1"/>
    </row>
    <row r="22" spans="2:17" ht="19.5" customHeight="1">
      <c r="B22" s="80">
        <v>55</v>
      </c>
      <c r="C22" s="225">
        <v>20550</v>
      </c>
      <c r="D22" s="226">
        <v>6</v>
      </c>
      <c r="E22" s="225">
        <v>722801</v>
      </c>
      <c r="F22" s="226">
        <v>6.2</v>
      </c>
      <c r="L22" s="1"/>
      <c r="M22" s="1"/>
      <c r="N22" s="1"/>
      <c r="O22" s="1"/>
      <c r="P22" s="1"/>
      <c r="Q22" s="1"/>
    </row>
    <row r="23" spans="2:17" ht="19.5" customHeight="1">
      <c r="B23" s="80">
        <v>60</v>
      </c>
      <c r="C23" s="225">
        <v>21415</v>
      </c>
      <c r="D23" s="226">
        <v>6</v>
      </c>
      <c r="E23" s="225">
        <v>752283</v>
      </c>
      <c r="F23" s="226">
        <v>6.3</v>
      </c>
      <c r="L23" s="1"/>
      <c r="M23" s="1"/>
      <c r="N23" s="1"/>
      <c r="O23" s="1"/>
      <c r="P23" s="1"/>
      <c r="Q23" s="1"/>
    </row>
    <row r="24" spans="2:17" ht="19.5" customHeight="1">
      <c r="B24" s="78" t="s">
        <v>39</v>
      </c>
      <c r="C24" s="225">
        <v>22769</v>
      </c>
      <c r="D24" s="226">
        <v>6.3</v>
      </c>
      <c r="E24" s="225">
        <v>788594</v>
      </c>
      <c r="F24" s="226">
        <v>6.4</v>
      </c>
      <c r="L24" s="1"/>
      <c r="M24" s="1"/>
      <c r="N24" s="1"/>
      <c r="O24" s="1"/>
      <c r="P24" s="1"/>
      <c r="Q24" s="1"/>
    </row>
    <row r="25" spans="2:17" ht="19.5" customHeight="1">
      <c r="B25" s="80">
        <v>2</v>
      </c>
      <c r="C25" s="225">
        <v>23543</v>
      </c>
      <c r="D25" s="226">
        <v>6.4</v>
      </c>
      <c r="E25" s="225">
        <v>820305</v>
      </c>
      <c r="F25" s="226">
        <v>6.7</v>
      </c>
      <c r="L25" s="1"/>
      <c r="M25" s="1"/>
      <c r="N25" s="1"/>
      <c r="O25" s="1"/>
      <c r="P25" s="1"/>
      <c r="Q25" s="1"/>
    </row>
    <row r="26" spans="2:17" ht="19.5" customHeight="1">
      <c r="B26" s="80">
        <v>3</v>
      </c>
      <c r="C26" s="225">
        <v>23850</v>
      </c>
      <c r="D26" s="226">
        <v>6.5</v>
      </c>
      <c r="E26" s="225">
        <v>829797</v>
      </c>
      <c r="F26" s="226">
        <v>6.7</v>
      </c>
      <c r="L26" s="1"/>
      <c r="M26" s="1"/>
      <c r="N26" s="1"/>
      <c r="O26" s="1"/>
      <c r="P26" s="1"/>
      <c r="Q26" s="1"/>
    </row>
    <row r="27" spans="2:17" ht="19.5" customHeight="1">
      <c r="B27" s="80">
        <v>4</v>
      </c>
      <c r="C27" s="225">
        <v>24619</v>
      </c>
      <c r="D27" s="226">
        <v>6.7</v>
      </c>
      <c r="E27" s="225">
        <v>856643</v>
      </c>
      <c r="F27" s="226">
        <v>6.9</v>
      </c>
      <c r="L27" s="1"/>
      <c r="M27" s="1"/>
      <c r="N27" s="1"/>
      <c r="O27" s="1"/>
      <c r="P27" s="1"/>
      <c r="Q27" s="1"/>
    </row>
    <row r="28" spans="2:17" ht="19.5" customHeight="1">
      <c r="B28" s="80">
        <v>5</v>
      </c>
      <c r="C28" s="225">
        <v>25088</v>
      </c>
      <c r="D28" s="226">
        <v>6.8</v>
      </c>
      <c r="E28" s="225">
        <v>878532</v>
      </c>
      <c r="F28" s="226">
        <v>7.1</v>
      </c>
      <c r="L28" s="1"/>
      <c r="M28" s="1"/>
      <c r="N28" s="1"/>
      <c r="O28" s="1"/>
      <c r="P28" s="1"/>
      <c r="Q28" s="1"/>
    </row>
    <row r="29" spans="2:17" ht="19.5" customHeight="1">
      <c r="B29" s="80">
        <v>6</v>
      </c>
      <c r="C29" s="225">
        <v>25503</v>
      </c>
      <c r="D29" s="226">
        <v>6.9</v>
      </c>
      <c r="E29" s="225">
        <v>875933</v>
      </c>
      <c r="F29" s="226">
        <v>7.1</v>
      </c>
      <c r="L29" s="1"/>
      <c r="M29" s="1"/>
      <c r="N29" s="1"/>
      <c r="O29" s="1"/>
      <c r="P29" s="1"/>
      <c r="Q29" s="1"/>
    </row>
    <row r="30" spans="2:17" ht="19.5" customHeight="1">
      <c r="B30" s="80">
        <v>7</v>
      </c>
      <c r="C30" s="225">
        <v>26666</v>
      </c>
      <c r="D30" s="226">
        <v>7.2</v>
      </c>
      <c r="E30" s="225">
        <v>922139</v>
      </c>
      <c r="F30" s="226">
        <v>7.4</v>
      </c>
      <c r="L30" s="1"/>
      <c r="M30" s="1"/>
      <c r="N30" s="1"/>
      <c r="O30" s="1"/>
      <c r="P30" s="1"/>
      <c r="Q30" s="1"/>
    </row>
    <row r="31" spans="2:17" ht="19.5" customHeight="1">
      <c r="B31" s="80">
        <v>8</v>
      </c>
      <c r="C31" s="225">
        <v>26089</v>
      </c>
      <c r="D31" s="226">
        <v>7</v>
      </c>
      <c r="E31" s="225">
        <v>896211</v>
      </c>
      <c r="F31" s="226">
        <v>7.2</v>
      </c>
      <c r="L31" s="1"/>
      <c r="M31" s="1"/>
      <c r="N31" s="1"/>
      <c r="O31" s="1"/>
      <c r="P31" s="1"/>
      <c r="Q31" s="1"/>
    </row>
    <row r="32" spans="2:17" ht="19.5" customHeight="1">
      <c r="B32" s="80">
        <v>9</v>
      </c>
      <c r="C32" s="225">
        <v>26343</v>
      </c>
      <c r="D32" s="226">
        <v>7.1</v>
      </c>
      <c r="E32" s="225">
        <v>913402</v>
      </c>
      <c r="F32" s="226">
        <v>7.3</v>
      </c>
      <c r="L32" s="1"/>
      <c r="M32" s="1"/>
      <c r="N32" s="1"/>
      <c r="O32" s="1"/>
      <c r="P32" s="1"/>
      <c r="Q32" s="1"/>
    </row>
    <row r="33" spans="2:17" ht="19.5" customHeight="1">
      <c r="B33" s="80">
        <v>10</v>
      </c>
      <c r="C33" s="225">
        <v>27178</v>
      </c>
      <c r="D33" s="226">
        <v>7.3</v>
      </c>
      <c r="E33" s="225">
        <v>936484</v>
      </c>
      <c r="F33" s="226">
        <v>7.5</v>
      </c>
      <c r="L33" s="1"/>
      <c r="M33" s="1"/>
      <c r="N33" s="1"/>
      <c r="O33" s="1"/>
      <c r="P33" s="1"/>
      <c r="Q33" s="1"/>
    </row>
    <row r="34" spans="2:17" ht="19.5" customHeight="1">
      <c r="B34" s="80">
        <v>11</v>
      </c>
      <c r="C34" s="227">
        <v>28753</v>
      </c>
      <c r="D34" s="228">
        <v>7.7</v>
      </c>
      <c r="E34" s="227">
        <v>982020</v>
      </c>
      <c r="F34" s="228">
        <v>7.8</v>
      </c>
      <c r="L34" s="1"/>
      <c r="M34" s="1"/>
      <c r="N34" s="1"/>
      <c r="O34" s="1"/>
      <c r="P34" s="1"/>
      <c r="Q34" s="1"/>
    </row>
    <row r="35" spans="2:17" ht="19.5" customHeight="1">
      <c r="B35" s="80">
        <v>12</v>
      </c>
      <c r="C35" s="227">
        <v>28323</v>
      </c>
      <c r="D35" s="228">
        <v>7.6</v>
      </c>
      <c r="E35" s="227">
        <v>961653</v>
      </c>
      <c r="F35" s="228">
        <v>7.7</v>
      </c>
      <c r="L35" s="1"/>
      <c r="M35" s="1"/>
      <c r="N35" s="1"/>
      <c r="O35" s="1"/>
      <c r="P35" s="1"/>
      <c r="Q35" s="1"/>
    </row>
    <row r="36" spans="2:17" ht="19.5" customHeight="1">
      <c r="B36" s="80">
        <v>13</v>
      </c>
      <c r="C36" s="227">
        <v>28914</v>
      </c>
      <c r="D36" s="228">
        <v>7.8</v>
      </c>
      <c r="E36" s="227">
        <v>970313</v>
      </c>
      <c r="F36" s="228">
        <v>7.7</v>
      </c>
      <c r="L36" s="1"/>
      <c r="M36" s="1"/>
      <c r="N36" s="1"/>
      <c r="O36" s="1"/>
      <c r="P36" s="1"/>
      <c r="Q36" s="1"/>
    </row>
    <row r="37" spans="2:17" ht="19.5" customHeight="1">
      <c r="B37" s="77">
        <v>14</v>
      </c>
      <c r="C37" s="229">
        <v>28894</v>
      </c>
      <c r="D37" s="230">
        <v>7.8</v>
      </c>
      <c r="E37" s="229">
        <v>982379</v>
      </c>
      <c r="F37" s="230">
        <v>7.8</v>
      </c>
      <c r="L37" s="1"/>
      <c r="M37" s="1"/>
      <c r="N37" s="1"/>
      <c r="O37" s="1"/>
      <c r="P37" s="1"/>
      <c r="Q37" s="1"/>
    </row>
    <row r="38" spans="2:17" ht="19.5" customHeight="1">
      <c r="B38" s="108"/>
      <c r="C38" s="132"/>
      <c r="D38" s="133"/>
      <c r="E38" s="132"/>
      <c r="F38" s="133"/>
      <c r="L38" s="1"/>
      <c r="M38" s="1"/>
      <c r="N38" s="1"/>
      <c r="O38" s="1"/>
      <c r="P38" s="1"/>
      <c r="Q38" s="1"/>
    </row>
    <row r="39" spans="1:17" ht="19.5" customHeight="1">
      <c r="A39" s="303" t="s">
        <v>262</v>
      </c>
      <c r="B39" s="303"/>
      <c r="C39" s="303"/>
      <c r="D39" s="303"/>
      <c r="E39" s="303"/>
      <c r="F39" s="303"/>
      <c r="G39" s="303"/>
      <c r="H39" s="303"/>
      <c r="I39" s="303"/>
      <c r="J39" s="1"/>
      <c r="K39" s="1"/>
      <c r="L39" s="1"/>
      <c r="M39" s="1"/>
      <c r="N39" s="1"/>
      <c r="O39" s="1"/>
      <c r="P39" s="1"/>
      <c r="Q39" s="1"/>
    </row>
    <row r="40" spans="1:17" ht="19.5" customHeight="1">
      <c r="A40" s="303" t="s">
        <v>263</v>
      </c>
      <c r="B40" s="303"/>
      <c r="C40" s="303"/>
      <c r="D40" s="303"/>
      <c r="E40" s="303"/>
      <c r="F40" s="303"/>
      <c r="G40" s="303"/>
      <c r="H40" s="303"/>
      <c r="I40" s="303"/>
      <c r="J40" s="1"/>
      <c r="K40" s="1"/>
      <c r="L40" s="1"/>
      <c r="M40" s="1"/>
      <c r="N40" s="1"/>
      <c r="O40" s="1"/>
      <c r="P40" s="1"/>
      <c r="Q40" s="1"/>
    </row>
    <row r="41" spans="1:17" ht="19.5" customHeight="1">
      <c r="A41" s="4"/>
      <c r="B41" s="4"/>
      <c r="C41" s="4"/>
      <c r="D41" s="4"/>
      <c r="E41" s="4"/>
      <c r="F41" s="4"/>
      <c r="G41" s="4"/>
      <c r="H41" s="4"/>
      <c r="I41" s="4"/>
      <c r="J41" s="1"/>
      <c r="K41" s="1"/>
      <c r="L41" s="1"/>
      <c r="M41" s="1"/>
      <c r="N41" s="1"/>
      <c r="O41" s="1"/>
      <c r="P41" s="1"/>
      <c r="Q41" s="1"/>
    </row>
    <row r="42" spans="1:17" ht="19.5" customHeight="1">
      <c r="A42" s="1"/>
      <c r="B42" s="1"/>
      <c r="C42" s="1"/>
      <c r="D42" s="1"/>
      <c r="E42" s="1"/>
      <c r="F42" s="1"/>
      <c r="G42" s="1"/>
      <c r="H42" s="1"/>
      <c r="I42" s="1"/>
      <c r="J42" s="1"/>
      <c r="K42" s="1"/>
      <c r="L42" s="1"/>
      <c r="M42" s="1"/>
      <c r="N42" s="1"/>
      <c r="O42" s="1"/>
      <c r="P42" s="1"/>
      <c r="Q42" s="1"/>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mergeCells count="11">
    <mergeCell ref="A5:I5"/>
    <mergeCell ref="A6:I6"/>
    <mergeCell ref="A7:I7"/>
    <mergeCell ref="A8:I8"/>
    <mergeCell ref="A39:I39"/>
    <mergeCell ref="A40:I40"/>
    <mergeCell ref="A9:I9"/>
    <mergeCell ref="A10:I10"/>
    <mergeCell ref="A11:I11"/>
    <mergeCell ref="C15:D15"/>
    <mergeCell ref="E15:F1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&amp;C- 6 -</oddFooter>
  </headerFooter>
  <colBreaks count="1" manualBreakCount="1">
    <brk id="9" max="64" man="1"/>
  </colBreaks>
</worksheet>
</file>

<file path=xl/worksheets/sheet8.xml><?xml version="1.0" encoding="utf-8"?>
<worksheet xmlns="http://schemas.openxmlformats.org/spreadsheetml/2006/main" xmlns:r="http://schemas.openxmlformats.org/officeDocument/2006/relationships">
  <dimension ref="A1:R43"/>
  <sheetViews>
    <sheetView workbookViewId="0" topLeftCell="A1">
      <selection activeCell="A44" sqref="A44"/>
    </sheetView>
  </sheetViews>
  <sheetFormatPr defaultColWidth="9.00390625" defaultRowHeight="13.5"/>
  <cols>
    <col min="1" max="1" width="2.625" style="42" customWidth="1"/>
    <col min="2" max="8" width="10.625" style="42" customWidth="1"/>
    <col min="9" max="9" width="9.00390625" style="42" customWidth="1"/>
    <col min="10" max="18" width="10.625" style="42" customWidth="1"/>
    <col min="19" max="16384" width="9.00390625" style="42" customWidth="1"/>
  </cols>
  <sheetData>
    <row r="1" spans="1:8" ht="19.5" customHeight="1">
      <c r="A1" s="5" t="s">
        <v>264</v>
      </c>
      <c r="B1" s="1"/>
      <c r="C1" s="1"/>
      <c r="D1" s="1"/>
      <c r="E1" s="1"/>
      <c r="F1" s="1"/>
      <c r="G1" s="1"/>
      <c r="H1" s="1"/>
    </row>
    <row r="2" spans="4:18" ht="10.5" customHeight="1">
      <c r="D2" s="82"/>
      <c r="E2" s="32"/>
      <c r="F2" s="32"/>
      <c r="G2" s="32"/>
      <c r="H2" s="1"/>
      <c r="J2" s="83" t="s">
        <v>265</v>
      </c>
      <c r="K2" s="83"/>
      <c r="L2" s="83"/>
      <c r="M2" s="83" t="s">
        <v>266</v>
      </c>
      <c r="N2" s="83"/>
      <c r="O2" s="83"/>
      <c r="P2" s="1"/>
      <c r="Q2" s="1"/>
      <c r="R2" s="1"/>
    </row>
    <row r="3" spans="2:18" ht="18" customHeight="1">
      <c r="B3" s="76"/>
      <c r="C3" s="331" t="s">
        <v>260</v>
      </c>
      <c r="D3" s="332"/>
      <c r="E3" s="333"/>
      <c r="F3" s="331" t="s">
        <v>45</v>
      </c>
      <c r="G3" s="332"/>
      <c r="H3" s="333"/>
      <c r="J3" s="84" t="s">
        <v>267</v>
      </c>
      <c r="K3" s="355" t="s">
        <v>247</v>
      </c>
      <c r="L3" s="356"/>
      <c r="M3" s="357"/>
      <c r="N3" s="55"/>
      <c r="O3" s="84" t="s">
        <v>267</v>
      </c>
      <c r="P3" s="355" t="s">
        <v>247</v>
      </c>
      <c r="Q3" s="356"/>
      <c r="R3" s="357"/>
    </row>
    <row r="4" spans="2:18" ht="18" customHeight="1">
      <c r="B4" s="77"/>
      <c r="C4" s="231" t="s">
        <v>408</v>
      </c>
      <c r="D4" s="232" t="s">
        <v>199</v>
      </c>
      <c r="E4" s="233" t="s">
        <v>222</v>
      </c>
      <c r="F4" s="231" t="s">
        <v>408</v>
      </c>
      <c r="G4" s="232" t="s">
        <v>199</v>
      </c>
      <c r="H4" s="233" t="s">
        <v>222</v>
      </c>
      <c r="J4" s="84" t="s">
        <v>408</v>
      </c>
      <c r="K4" s="85" t="s">
        <v>268</v>
      </c>
      <c r="L4" s="84" t="s">
        <v>269</v>
      </c>
      <c r="M4" s="84" t="s">
        <v>270</v>
      </c>
      <c r="N4" s="86"/>
      <c r="O4" s="84" t="s">
        <v>199</v>
      </c>
      <c r="P4" s="85" t="s">
        <v>268</v>
      </c>
      <c r="Q4" s="84" t="s">
        <v>269</v>
      </c>
      <c r="R4" s="84" t="s">
        <v>270</v>
      </c>
    </row>
    <row r="5" spans="2:18" ht="18" customHeight="1">
      <c r="B5" s="80" t="s">
        <v>108</v>
      </c>
      <c r="C5" s="234">
        <f>SUM(C7:C28)</f>
        <v>28894</v>
      </c>
      <c r="D5" s="235">
        <v>28914</v>
      </c>
      <c r="E5" s="236">
        <f>C5-D5</f>
        <v>-20</v>
      </c>
      <c r="F5" s="237">
        <f>ROUND(C5/K5*100000,1)</f>
        <v>775.9</v>
      </c>
      <c r="G5" s="238">
        <f>ROUND(D5/P5*100000,1)</f>
        <v>776.8</v>
      </c>
      <c r="H5" s="239">
        <f>F5-G5</f>
        <v>-0.8999999999999773</v>
      </c>
      <c r="J5" s="84" t="s">
        <v>271</v>
      </c>
      <c r="K5" s="87">
        <v>3724000</v>
      </c>
      <c r="L5" s="87"/>
      <c r="M5" s="87"/>
      <c r="N5" s="83"/>
      <c r="O5" s="84" t="s">
        <v>271</v>
      </c>
      <c r="P5" s="87">
        <v>3722000</v>
      </c>
      <c r="Q5" s="87"/>
      <c r="R5" s="87"/>
    </row>
    <row r="6" spans="2:18" ht="18" customHeight="1">
      <c r="B6" s="81"/>
      <c r="C6" s="227"/>
      <c r="D6" s="240"/>
      <c r="E6" s="241" t="s">
        <v>4</v>
      </c>
      <c r="F6" s="242" t="s">
        <v>26</v>
      </c>
      <c r="G6" s="243"/>
      <c r="H6" s="228" t="s">
        <v>4</v>
      </c>
      <c r="J6" s="84" t="s">
        <v>272</v>
      </c>
      <c r="K6" s="87">
        <f>SUM(K7:K28)</f>
        <v>3721202</v>
      </c>
      <c r="L6" s="87">
        <f>SUM(L7:L28)</f>
        <v>3785237</v>
      </c>
      <c r="M6" s="87">
        <f>SUM(M7:M28)</f>
        <v>64035</v>
      </c>
      <c r="N6" s="83"/>
      <c r="O6" s="84" t="s">
        <v>272</v>
      </c>
      <c r="P6" s="87">
        <f>SUM(P7:P28)</f>
        <v>3717717</v>
      </c>
      <c r="Q6" s="87">
        <f>SUM(Q7:Q28)</f>
        <v>3778996</v>
      </c>
      <c r="R6" s="87">
        <f>SUM(R7:R28)</f>
        <v>61279</v>
      </c>
    </row>
    <row r="7" spans="2:18" ht="18" customHeight="1">
      <c r="B7" s="80" t="s">
        <v>273</v>
      </c>
      <c r="C7" s="227">
        <v>138</v>
      </c>
      <c r="D7" s="240">
        <v>124</v>
      </c>
      <c r="E7" s="241">
        <f>C7-D7</f>
        <v>14</v>
      </c>
      <c r="F7" s="242">
        <f>ROUND(C7/K7*100000,1)</f>
        <v>78.3</v>
      </c>
      <c r="G7" s="243">
        <f>ROUND(D7/P7*100000,1)</f>
        <v>70.2</v>
      </c>
      <c r="H7" s="244">
        <f>F7-G7</f>
        <v>8.099999999999994</v>
      </c>
      <c r="J7" s="84" t="s">
        <v>273</v>
      </c>
      <c r="K7" s="87">
        <f>L7-M7</f>
        <v>176262</v>
      </c>
      <c r="L7" s="87">
        <v>180085</v>
      </c>
      <c r="M7" s="87">
        <v>3823</v>
      </c>
      <c r="N7" s="83"/>
      <c r="O7" s="84" t="s">
        <v>273</v>
      </c>
      <c r="P7" s="87">
        <f>Q7-R7</f>
        <v>176566</v>
      </c>
      <c r="Q7" s="87">
        <v>180406</v>
      </c>
      <c r="R7" s="87">
        <v>3840</v>
      </c>
    </row>
    <row r="8" spans="2:18" ht="18" customHeight="1">
      <c r="B8" s="80" t="s">
        <v>274</v>
      </c>
      <c r="C8" s="227">
        <v>24</v>
      </c>
      <c r="D8" s="240">
        <v>24</v>
      </c>
      <c r="E8" s="241">
        <f>C8-D8</f>
        <v>0</v>
      </c>
      <c r="F8" s="242">
        <f>ROUND(C8/K8*100000,1)</f>
        <v>13.4</v>
      </c>
      <c r="G8" s="243">
        <f>ROUND(D8/P8*100000,1)</f>
        <v>13.3</v>
      </c>
      <c r="H8" s="244">
        <f>F8-G8</f>
        <v>0.09999999999999964</v>
      </c>
      <c r="J8" s="84" t="s">
        <v>274</v>
      </c>
      <c r="K8" s="87">
        <f>L8-M8</f>
        <v>179576</v>
      </c>
      <c r="L8" s="87">
        <v>182335</v>
      </c>
      <c r="M8" s="87">
        <v>2759</v>
      </c>
      <c r="N8" s="83"/>
      <c r="O8" s="84" t="s">
        <v>274</v>
      </c>
      <c r="P8" s="87">
        <f>Q8-R8</f>
        <v>180566</v>
      </c>
      <c r="Q8" s="87">
        <v>183155</v>
      </c>
      <c r="R8" s="87">
        <v>2589</v>
      </c>
    </row>
    <row r="9" spans="2:18" ht="18" customHeight="1">
      <c r="B9" s="80" t="s">
        <v>275</v>
      </c>
      <c r="C9" s="227">
        <v>26</v>
      </c>
      <c r="D9" s="240">
        <v>18</v>
      </c>
      <c r="E9" s="241">
        <f>C9-D9</f>
        <v>8</v>
      </c>
      <c r="F9" s="242">
        <f>ROUND(C9/K9*100000,1)</f>
        <v>13.6</v>
      </c>
      <c r="G9" s="243">
        <f>ROUND(D9/P9*100000,1)</f>
        <v>9.1</v>
      </c>
      <c r="H9" s="244">
        <f>F9-G9</f>
        <v>4.5</v>
      </c>
      <c r="J9" s="84" t="s">
        <v>275</v>
      </c>
      <c r="K9" s="87">
        <f>L9-M9</f>
        <v>190623</v>
      </c>
      <c r="L9" s="87">
        <v>192838</v>
      </c>
      <c r="M9" s="87">
        <v>2215</v>
      </c>
      <c r="N9" s="83"/>
      <c r="O9" s="84" t="s">
        <v>275</v>
      </c>
      <c r="P9" s="87">
        <f>Q9-R9</f>
        <v>196886</v>
      </c>
      <c r="Q9" s="87">
        <v>199114</v>
      </c>
      <c r="R9" s="87">
        <v>2228</v>
      </c>
    </row>
    <row r="10" spans="2:18" ht="18" customHeight="1">
      <c r="B10" s="80" t="s">
        <v>276</v>
      </c>
      <c r="C10" s="227">
        <v>58</v>
      </c>
      <c r="D10" s="240">
        <v>75</v>
      </c>
      <c r="E10" s="241">
        <f>C10-D10</f>
        <v>-17</v>
      </c>
      <c r="F10" s="242">
        <f>ROUND(C10/K10*100000,1)</f>
        <v>27</v>
      </c>
      <c r="G10" s="243">
        <f>ROUND(D10/P10*100000,1)</f>
        <v>35</v>
      </c>
      <c r="H10" s="244">
        <f>F10-G10</f>
        <v>-8</v>
      </c>
      <c r="J10" s="84" t="s">
        <v>276</v>
      </c>
      <c r="K10" s="87">
        <f>L10-M10</f>
        <v>214675</v>
      </c>
      <c r="L10" s="87">
        <v>218167</v>
      </c>
      <c r="M10" s="87">
        <v>3492</v>
      </c>
      <c r="N10" s="83"/>
      <c r="O10" s="84" t="s">
        <v>276</v>
      </c>
      <c r="P10" s="87">
        <f>Q10-R10</f>
        <v>214403</v>
      </c>
      <c r="Q10" s="87">
        <v>217976</v>
      </c>
      <c r="R10" s="87">
        <v>3573</v>
      </c>
    </row>
    <row r="11" spans="2:18" ht="18" customHeight="1">
      <c r="B11" s="80" t="s">
        <v>229</v>
      </c>
      <c r="C11" s="227">
        <v>94</v>
      </c>
      <c r="D11" s="240">
        <v>83</v>
      </c>
      <c r="E11" s="241">
        <f>C11-D11</f>
        <v>11</v>
      </c>
      <c r="F11" s="242">
        <f>ROUND(C11/K11*100000,1)</f>
        <v>50.7</v>
      </c>
      <c r="G11" s="243">
        <f>ROUND(D11/P11*100000,1)</f>
        <v>43.1</v>
      </c>
      <c r="H11" s="244">
        <f>F11-G11</f>
        <v>7.600000000000001</v>
      </c>
      <c r="J11" s="84" t="s">
        <v>229</v>
      </c>
      <c r="K11" s="87">
        <f>L11-M11</f>
        <v>185319</v>
      </c>
      <c r="L11" s="87">
        <v>195403</v>
      </c>
      <c r="M11" s="87">
        <v>10084</v>
      </c>
      <c r="N11" s="83"/>
      <c r="O11" s="84" t="s">
        <v>229</v>
      </c>
      <c r="P11" s="87">
        <f>Q11-R11</f>
        <v>192357</v>
      </c>
      <c r="Q11" s="87">
        <v>201119</v>
      </c>
      <c r="R11" s="87">
        <v>8762</v>
      </c>
    </row>
    <row r="12" spans="2:18" ht="18" customHeight="1">
      <c r="B12" s="80"/>
      <c r="C12" s="227"/>
      <c r="D12" s="240"/>
      <c r="E12" s="241" t="s">
        <v>4</v>
      </c>
      <c r="F12" s="242" t="s">
        <v>26</v>
      </c>
      <c r="G12" s="243"/>
      <c r="H12" s="244" t="s">
        <v>4</v>
      </c>
      <c r="J12" s="84"/>
      <c r="K12" s="87"/>
      <c r="L12" s="87"/>
      <c r="M12" s="87"/>
      <c r="N12" s="83"/>
      <c r="O12" s="84"/>
      <c r="P12" s="87"/>
      <c r="Q12" s="87"/>
      <c r="R12" s="87"/>
    </row>
    <row r="13" spans="2:18" ht="18" customHeight="1">
      <c r="B13" s="80" t="s">
        <v>230</v>
      </c>
      <c r="C13" s="227">
        <v>92</v>
      </c>
      <c r="D13" s="240">
        <v>122</v>
      </c>
      <c r="E13" s="241">
        <f>C13-D13</f>
        <v>-30</v>
      </c>
      <c r="F13" s="242">
        <f>ROUND(C13/K13*100000,1)</f>
        <v>35.6</v>
      </c>
      <c r="G13" s="243">
        <f>ROUND(D13/P13*100000,1)</f>
        <v>45.4</v>
      </c>
      <c r="H13" s="244">
        <f>F13-G13</f>
        <v>-9.799999999999997</v>
      </c>
      <c r="J13" s="84" t="s">
        <v>230</v>
      </c>
      <c r="K13" s="87">
        <f>L13-M13</f>
        <v>258205</v>
      </c>
      <c r="L13" s="87">
        <v>268163</v>
      </c>
      <c r="M13" s="87">
        <v>9958</v>
      </c>
      <c r="N13" s="83"/>
      <c r="O13" s="84" t="s">
        <v>230</v>
      </c>
      <c r="P13" s="87">
        <f>Q13-R13</f>
        <v>268554</v>
      </c>
      <c r="Q13" s="87">
        <v>278362</v>
      </c>
      <c r="R13" s="87">
        <v>9808</v>
      </c>
    </row>
    <row r="14" spans="2:18" ht="18" customHeight="1">
      <c r="B14" s="80" t="s">
        <v>231</v>
      </c>
      <c r="C14" s="227">
        <v>171</v>
      </c>
      <c r="D14" s="240">
        <v>139</v>
      </c>
      <c r="E14" s="241">
        <f>C14-D14</f>
        <v>32</v>
      </c>
      <c r="F14" s="242">
        <f>ROUND(C14/K14*100000,1)</f>
        <v>63.8</v>
      </c>
      <c r="G14" s="243">
        <f>ROUND(D14/P14*100000,1)</f>
        <v>52.6</v>
      </c>
      <c r="H14" s="244">
        <f>F14-G14</f>
        <v>11.199999999999996</v>
      </c>
      <c r="J14" s="84" t="s">
        <v>231</v>
      </c>
      <c r="K14" s="87">
        <f>L14-M14</f>
        <v>267845</v>
      </c>
      <c r="L14" s="87">
        <v>276925</v>
      </c>
      <c r="M14" s="87">
        <v>9080</v>
      </c>
      <c r="N14" s="83"/>
      <c r="O14" s="84" t="s">
        <v>231</v>
      </c>
      <c r="P14" s="87">
        <f>Q14-R14</f>
        <v>264394</v>
      </c>
      <c r="Q14" s="87">
        <v>273345</v>
      </c>
      <c r="R14" s="87">
        <v>8951</v>
      </c>
    </row>
    <row r="15" spans="2:18" ht="18" customHeight="1">
      <c r="B15" s="80" t="s">
        <v>232</v>
      </c>
      <c r="C15" s="227">
        <v>171</v>
      </c>
      <c r="D15" s="240">
        <v>178</v>
      </c>
      <c r="E15" s="241">
        <f>C15-D15</f>
        <v>-7</v>
      </c>
      <c r="F15" s="242">
        <f>ROUND(C15/K15*100000,1)</f>
        <v>72.4</v>
      </c>
      <c r="G15" s="243">
        <f>ROUND(D15/P15*100000,1)</f>
        <v>77.7</v>
      </c>
      <c r="H15" s="244">
        <f>F15-G15</f>
        <v>-5.299999999999997</v>
      </c>
      <c r="J15" s="84" t="s">
        <v>232</v>
      </c>
      <c r="K15" s="87">
        <f>L15-M15</f>
        <v>236291</v>
      </c>
      <c r="L15" s="87">
        <v>243424</v>
      </c>
      <c r="M15" s="87">
        <v>7133</v>
      </c>
      <c r="N15" s="83"/>
      <c r="O15" s="84" t="s">
        <v>232</v>
      </c>
      <c r="P15" s="87">
        <f>Q15-R15</f>
        <v>228959</v>
      </c>
      <c r="Q15" s="87">
        <v>235748</v>
      </c>
      <c r="R15" s="87">
        <v>6789</v>
      </c>
    </row>
    <row r="16" spans="2:18" ht="18" customHeight="1">
      <c r="B16" s="80" t="s">
        <v>277</v>
      </c>
      <c r="C16" s="227">
        <v>260</v>
      </c>
      <c r="D16" s="240">
        <v>309</v>
      </c>
      <c r="E16" s="241">
        <f>C16-D16</f>
        <v>-49</v>
      </c>
      <c r="F16" s="242">
        <f>ROUND(C16/K16*100000,1)</f>
        <v>112.8</v>
      </c>
      <c r="G16" s="243">
        <f>ROUND(D16/P16*100000,1)</f>
        <v>133.4</v>
      </c>
      <c r="H16" s="244">
        <f>F16-G16</f>
        <v>-20.60000000000001</v>
      </c>
      <c r="J16" s="84" t="s">
        <v>277</v>
      </c>
      <c r="K16" s="87">
        <f>L16-M16</f>
        <v>230445</v>
      </c>
      <c r="L16" s="87">
        <v>235572</v>
      </c>
      <c r="M16" s="87">
        <v>5127</v>
      </c>
      <c r="N16" s="83"/>
      <c r="O16" s="84" t="s">
        <v>277</v>
      </c>
      <c r="P16" s="87">
        <f>Q16-R16</f>
        <v>231553</v>
      </c>
      <c r="Q16" s="87">
        <v>236367</v>
      </c>
      <c r="R16" s="87">
        <v>4814</v>
      </c>
    </row>
    <row r="17" spans="2:18" ht="18" customHeight="1">
      <c r="B17" s="80" t="s">
        <v>278</v>
      </c>
      <c r="C17" s="227">
        <v>489</v>
      </c>
      <c r="D17" s="240">
        <v>467</v>
      </c>
      <c r="E17" s="241">
        <f>C17-D17</f>
        <v>22</v>
      </c>
      <c r="F17" s="242">
        <f>ROUND(C17/K17*100000,1)</f>
        <v>200</v>
      </c>
      <c r="G17" s="243">
        <f>ROUND(D17/P17*100000,1)</f>
        <v>182.6</v>
      </c>
      <c r="H17" s="244">
        <f>F17-G17</f>
        <v>17.400000000000006</v>
      </c>
      <c r="J17" s="84" t="s">
        <v>278</v>
      </c>
      <c r="K17" s="87">
        <f>L17-M17</f>
        <v>244461</v>
      </c>
      <c r="L17" s="87">
        <v>248192</v>
      </c>
      <c r="M17" s="87">
        <v>3731</v>
      </c>
      <c r="N17" s="83"/>
      <c r="O17" s="84" t="s">
        <v>278</v>
      </c>
      <c r="P17" s="87">
        <f>Q17-R17</f>
        <v>255808</v>
      </c>
      <c r="Q17" s="87">
        <v>259396</v>
      </c>
      <c r="R17" s="87">
        <v>3588</v>
      </c>
    </row>
    <row r="18" spans="2:18" ht="18" customHeight="1">
      <c r="B18" s="80"/>
      <c r="C18" s="227"/>
      <c r="D18" s="240"/>
      <c r="E18" s="241" t="s">
        <v>4</v>
      </c>
      <c r="F18" s="242" t="s">
        <v>26</v>
      </c>
      <c r="G18" s="243"/>
      <c r="H18" s="244" t="s">
        <v>4</v>
      </c>
      <c r="J18" s="84"/>
      <c r="K18" s="87"/>
      <c r="L18" s="87"/>
      <c r="M18" s="87"/>
      <c r="N18" s="83"/>
      <c r="O18" s="84"/>
      <c r="P18" s="87"/>
      <c r="Q18" s="87"/>
      <c r="R18" s="87"/>
    </row>
    <row r="19" spans="2:18" ht="18" customHeight="1">
      <c r="B19" s="80" t="s">
        <v>279</v>
      </c>
      <c r="C19" s="227">
        <v>1000</v>
      </c>
      <c r="D19" s="240">
        <v>1063</v>
      </c>
      <c r="E19" s="241">
        <f>C19-D19</f>
        <v>-63</v>
      </c>
      <c r="F19" s="242">
        <f>ROUND(C19/K19*100000,1)</f>
        <v>312.1</v>
      </c>
      <c r="G19" s="243">
        <f>ROUND(D19/P19*100000,1)</f>
        <v>322.4</v>
      </c>
      <c r="H19" s="244">
        <f>F19-G19</f>
        <v>-10.299999999999955</v>
      </c>
      <c r="J19" s="84" t="s">
        <v>279</v>
      </c>
      <c r="K19" s="87">
        <f>L19-M19</f>
        <v>320370</v>
      </c>
      <c r="L19" s="87">
        <v>323037</v>
      </c>
      <c r="M19" s="87">
        <v>2667</v>
      </c>
      <c r="N19" s="83"/>
      <c r="O19" s="84" t="s">
        <v>279</v>
      </c>
      <c r="P19" s="87">
        <f>Q19-R19</f>
        <v>329666</v>
      </c>
      <c r="Q19" s="87">
        <v>332233</v>
      </c>
      <c r="R19" s="87">
        <v>2567</v>
      </c>
    </row>
    <row r="20" spans="2:18" ht="18" customHeight="1">
      <c r="B20" s="80" t="s">
        <v>280</v>
      </c>
      <c r="C20" s="227">
        <v>1251</v>
      </c>
      <c r="D20" s="240">
        <v>1208</v>
      </c>
      <c r="E20" s="241">
        <f>C20-D20</f>
        <v>43</v>
      </c>
      <c r="F20" s="242">
        <f>ROUND(C20/K20*100000,1)</f>
        <v>480.5</v>
      </c>
      <c r="G20" s="243">
        <f>ROUND(D20/P20*100000,1)</f>
        <v>480.7</v>
      </c>
      <c r="H20" s="244">
        <f>F20-G20</f>
        <v>-0.19999999999998863</v>
      </c>
      <c r="J20" s="84" t="s">
        <v>280</v>
      </c>
      <c r="K20" s="87">
        <f>L20-M20</f>
        <v>260336</v>
      </c>
      <c r="L20" s="87">
        <v>262095</v>
      </c>
      <c r="M20" s="87">
        <v>1759</v>
      </c>
      <c r="N20" s="83"/>
      <c r="O20" s="84" t="s">
        <v>280</v>
      </c>
      <c r="P20" s="87">
        <f>Q20-R20</f>
        <v>251285</v>
      </c>
      <c r="Q20" s="87">
        <v>252936</v>
      </c>
      <c r="R20" s="87">
        <v>1651</v>
      </c>
    </row>
    <row r="21" spans="2:18" ht="18" customHeight="1">
      <c r="B21" s="80" t="s">
        <v>281</v>
      </c>
      <c r="C21" s="227">
        <v>1623</v>
      </c>
      <c r="D21" s="240">
        <v>1712</v>
      </c>
      <c r="E21" s="241">
        <f>C21-D21</f>
        <v>-89</v>
      </c>
      <c r="F21" s="242">
        <f>ROUND(C21/K21*100000,1)</f>
        <v>661.4</v>
      </c>
      <c r="G21" s="243">
        <f>ROUND(D21/P21*100000,1)</f>
        <v>715.9</v>
      </c>
      <c r="H21" s="244">
        <f>F21-G21</f>
        <v>-54.5</v>
      </c>
      <c r="J21" s="84" t="s">
        <v>281</v>
      </c>
      <c r="K21" s="87">
        <f>L21-M21</f>
        <v>245395</v>
      </c>
      <c r="L21" s="87">
        <v>246265</v>
      </c>
      <c r="M21" s="87">
        <v>870</v>
      </c>
      <c r="N21" s="83"/>
      <c r="O21" s="84" t="s">
        <v>281</v>
      </c>
      <c r="P21" s="87">
        <f>Q21-R21</f>
        <v>239148</v>
      </c>
      <c r="Q21" s="87">
        <v>239980</v>
      </c>
      <c r="R21" s="87">
        <v>832</v>
      </c>
    </row>
    <row r="22" spans="2:18" ht="18" customHeight="1">
      <c r="B22" s="80" t="s">
        <v>282</v>
      </c>
      <c r="C22" s="227">
        <v>2537</v>
      </c>
      <c r="D22" s="240">
        <v>2566</v>
      </c>
      <c r="E22" s="241">
        <f>C22-D22</f>
        <v>-29</v>
      </c>
      <c r="F22" s="242">
        <f>ROUND(C22/K22*100000,1)</f>
        <v>1159.7</v>
      </c>
      <c r="G22" s="243">
        <f>ROUND(D22/P22*100000,1)</f>
        <v>1192.2</v>
      </c>
      <c r="H22" s="244">
        <f>F22-G22</f>
        <v>-32.5</v>
      </c>
      <c r="J22" s="84" t="s">
        <v>282</v>
      </c>
      <c r="K22" s="87">
        <f>L22-M22</f>
        <v>218763</v>
      </c>
      <c r="L22" s="87">
        <v>219308</v>
      </c>
      <c r="M22" s="87">
        <v>545</v>
      </c>
      <c r="N22" s="83"/>
      <c r="O22" s="84" t="s">
        <v>282</v>
      </c>
      <c r="P22" s="87">
        <f>Q22-R22</f>
        <v>215235</v>
      </c>
      <c r="Q22" s="87">
        <v>215729</v>
      </c>
      <c r="R22" s="87">
        <v>494</v>
      </c>
    </row>
    <row r="23" spans="2:18" ht="18" customHeight="1">
      <c r="B23" s="80" t="s">
        <v>283</v>
      </c>
      <c r="C23" s="227">
        <v>3483</v>
      </c>
      <c r="D23" s="240">
        <v>3581</v>
      </c>
      <c r="E23" s="241">
        <f>C23-D23</f>
        <v>-98</v>
      </c>
      <c r="F23" s="242">
        <f>ROUND(C23/K23*100000,1)</f>
        <v>1858.1</v>
      </c>
      <c r="G23" s="243">
        <f>ROUND(D23/P23*100000,1)</f>
        <v>1951.9</v>
      </c>
      <c r="H23" s="244">
        <f>F23-G23</f>
        <v>-93.80000000000018</v>
      </c>
      <c r="J23" s="84" t="s">
        <v>283</v>
      </c>
      <c r="K23" s="87">
        <f>L23-M23</f>
        <v>187447</v>
      </c>
      <c r="L23" s="87">
        <v>187769</v>
      </c>
      <c r="M23" s="87">
        <v>322</v>
      </c>
      <c r="N23" s="83"/>
      <c r="O23" s="84" t="s">
        <v>283</v>
      </c>
      <c r="P23" s="87">
        <f>Q23-R23</f>
        <v>183460</v>
      </c>
      <c r="Q23" s="87">
        <v>183793</v>
      </c>
      <c r="R23" s="87">
        <v>333</v>
      </c>
    </row>
    <row r="24" spans="2:18" ht="18" customHeight="1">
      <c r="B24" s="80"/>
      <c r="C24" s="227"/>
      <c r="D24" s="240"/>
      <c r="E24" s="241" t="s">
        <v>4</v>
      </c>
      <c r="F24" s="242" t="s">
        <v>26</v>
      </c>
      <c r="G24" s="243"/>
      <c r="H24" s="244" t="s">
        <v>4</v>
      </c>
      <c r="J24" s="84"/>
      <c r="K24" s="87"/>
      <c r="L24" s="87"/>
      <c r="M24" s="87"/>
      <c r="N24" s="83"/>
      <c r="O24" s="84"/>
      <c r="P24" s="87"/>
      <c r="Q24" s="87"/>
      <c r="R24" s="87"/>
    </row>
    <row r="25" spans="2:18" ht="18" customHeight="1">
      <c r="B25" s="80" t="s">
        <v>284</v>
      </c>
      <c r="C25" s="227">
        <v>4142</v>
      </c>
      <c r="D25" s="240">
        <v>4002</v>
      </c>
      <c r="E25" s="241">
        <f>C25-D25</f>
        <v>140</v>
      </c>
      <c r="F25" s="242">
        <f>ROUND(C25/K25*100000,1)</f>
        <v>2891.1</v>
      </c>
      <c r="G25" s="243">
        <f>ROUND(D25/P25*100000,1)</f>
        <v>2967.9</v>
      </c>
      <c r="H25" s="244">
        <f>F25-G25</f>
        <v>-76.80000000000018</v>
      </c>
      <c r="J25" s="84" t="s">
        <v>284</v>
      </c>
      <c r="K25" s="87">
        <f>L25-M25</f>
        <v>143266</v>
      </c>
      <c r="L25" s="87">
        <v>143525</v>
      </c>
      <c r="M25" s="87">
        <v>259</v>
      </c>
      <c r="N25" s="83"/>
      <c r="O25" s="84" t="s">
        <v>284</v>
      </c>
      <c r="P25" s="87">
        <f>Q25-R25</f>
        <v>134844</v>
      </c>
      <c r="Q25" s="87">
        <v>135105</v>
      </c>
      <c r="R25" s="87">
        <v>261</v>
      </c>
    </row>
    <row r="26" spans="2:18" ht="18" customHeight="1">
      <c r="B26" s="80" t="s">
        <v>285</v>
      </c>
      <c r="C26" s="227">
        <v>4356</v>
      </c>
      <c r="D26" s="240">
        <v>4359</v>
      </c>
      <c r="E26" s="241">
        <f>C26-D26</f>
        <v>-3</v>
      </c>
      <c r="F26" s="242">
        <f>ROUND(C26/K26*100000,1)</f>
        <v>5055.9</v>
      </c>
      <c r="G26" s="243">
        <f>ROUND(D26/P26*100000,1)</f>
        <v>5313.3</v>
      </c>
      <c r="H26" s="244">
        <f>F26-G26</f>
        <v>-257.40000000000055</v>
      </c>
      <c r="J26" s="84" t="s">
        <v>285</v>
      </c>
      <c r="K26" s="87">
        <f>L26-M26</f>
        <v>86156</v>
      </c>
      <c r="L26" s="87">
        <v>86300</v>
      </c>
      <c r="M26" s="87">
        <v>144</v>
      </c>
      <c r="N26" s="83"/>
      <c r="O26" s="84" t="s">
        <v>285</v>
      </c>
      <c r="P26" s="87">
        <f>Q26-R26</f>
        <v>82040</v>
      </c>
      <c r="Q26" s="87">
        <v>82185</v>
      </c>
      <c r="R26" s="87">
        <v>145</v>
      </c>
    </row>
    <row r="27" spans="2:18" ht="18" customHeight="1">
      <c r="B27" s="80" t="s">
        <v>286</v>
      </c>
      <c r="C27" s="227">
        <v>4446</v>
      </c>
      <c r="D27" s="240">
        <v>4742</v>
      </c>
      <c r="E27" s="241">
        <f>C27-D27</f>
        <v>-296</v>
      </c>
      <c r="F27" s="242">
        <f>ROUND(C27/K27*100000,1)</f>
        <v>8850.4</v>
      </c>
      <c r="G27" s="243">
        <f>ROUND(D27/P27*100000,1)</f>
        <v>9759.4</v>
      </c>
      <c r="H27" s="244">
        <f>F27-G27</f>
        <v>-909</v>
      </c>
      <c r="J27" s="84" t="s">
        <v>286</v>
      </c>
      <c r="K27" s="87">
        <f>L27-M27</f>
        <v>50235</v>
      </c>
      <c r="L27" s="87">
        <v>50284</v>
      </c>
      <c r="M27" s="87">
        <v>49</v>
      </c>
      <c r="N27" s="83"/>
      <c r="O27" s="84" t="s">
        <v>286</v>
      </c>
      <c r="P27" s="87">
        <f>Q27-R27</f>
        <v>48589</v>
      </c>
      <c r="Q27" s="87">
        <v>48629</v>
      </c>
      <c r="R27" s="87">
        <v>40</v>
      </c>
    </row>
    <row r="28" spans="2:18" ht="18" customHeight="1">
      <c r="B28" s="77" t="s">
        <v>287</v>
      </c>
      <c r="C28" s="229">
        <v>4533</v>
      </c>
      <c r="D28" s="245">
        <v>4141</v>
      </c>
      <c r="E28" s="246">
        <f>C28-D28</f>
        <v>392</v>
      </c>
      <c r="F28" s="247">
        <f>ROUND(C28/K28*100000,1)</f>
        <v>17754.2</v>
      </c>
      <c r="G28" s="248">
        <f>ROUND(D28/P28*100000,1)</f>
        <v>17693.6</v>
      </c>
      <c r="H28" s="249">
        <f>F28-G28</f>
        <v>60.60000000000218</v>
      </c>
      <c r="J28" s="84" t="s">
        <v>287</v>
      </c>
      <c r="K28" s="87">
        <f>L28-M28</f>
        <v>25532</v>
      </c>
      <c r="L28" s="87">
        <v>25550</v>
      </c>
      <c r="M28" s="87">
        <v>18</v>
      </c>
      <c r="N28" s="83"/>
      <c r="O28" s="84" t="s">
        <v>287</v>
      </c>
      <c r="P28" s="87">
        <f>Q28-R28</f>
        <v>23404</v>
      </c>
      <c r="Q28" s="87">
        <v>23418</v>
      </c>
      <c r="R28" s="87">
        <v>14</v>
      </c>
    </row>
    <row r="29" spans="1:18" ht="18" customHeight="1">
      <c r="A29" s="83"/>
      <c r="B29" s="83" t="s">
        <v>288</v>
      </c>
      <c r="C29" s="1"/>
      <c r="D29" s="1"/>
      <c r="E29" s="1"/>
      <c r="F29" s="1"/>
      <c r="G29" s="1"/>
      <c r="H29" s="1"/>
      <c r="J29" s="88"/>
      <c r="K29" s="88"/>
      <c r="L29" s="88"/>
      <c r="M29" s="88"/>
      <c r="N29" s="83"/>
      <c r="O29" s="88"/>
      <c r="P29" s="88"/>
      <c r="Q29" s="88"/>
      <c r="R29" s="88"/>
    </row>
    <row r="30" spans="1:18" ht="19.5" customHeight="1">
      <c r="A30" s="83"/>
      <c r="B30" s="83"/>
      <c r="C30" s="1"/>
      <c r="D30" s="1"/>
      <c r="E30" s="1"/>
      <c r="F30" s="1"/>
      <c r="G30" s="1"/>
      <c r="H30" s="1"/>
      <c r="J30" s="83" t="s">
        <v>411</v>
      </c>
      <c r="K30" s="88"/>
      <c r="L30" s="88"/>
      <c r="M30" s="88"/>
      <c r="N30" s="83"/>
      <c r="O30" s="83" t="s">
        <v>445</v>
      </c>
      <c r="P30" s="88"/>
      <c r="Q30" s="88"/>
      <c r="R30" s="88"/>
    </row>
    <row r="31" spans="11:18" ht="19.5" customHeight="1">
      <c r="K31" s="83"/>
      <c r="L31" s="83"/>
      <c r="M31" s="83"/>
      <c r="N31" s="1"/>
      <c r="P31" s="83"/>
      <c r="Q31" s="83"/>
      <c r="R31" s="83"/>
    </row>
    <row r="32" spans="1:9" ht="19.5" customHeight="1">
      <c r="A32" s="3" t="s">
        <v>412</v>
      </c>
      <c r="B32" s="4"/>
      <c r="C32" s="4"/>
      <c r="D32" s="4"/>
      <c r="E32" s="4"/>
      <c r="F32" s="4"/>
      <c r="G32" s="4"/>
      <c r="H32" s="4"/>
      <c r="I32" s="4"/>
    </row>
    <row r="33" spans="1:9" ht="10.5" customHeight="1">
      <c r="A33" s="4"/>
      <c r="B33" s="4"/>
      <c r="C33" s="4"/>
      <c r="D33" s="4"/>
      <c r="E33" s="4"/>
      <c r="F33" s="4"/>
      <c r="G33" s="4"/>
      <c r="H33" s="4"/>
      <c r="I33" s="4"/>
    </row>
    <row r="34" spans="1:9" ht="19.5" customHeight="1">
      <c r="A34" s="303" t="s">
        <v>436</v>
      </c>
      <c r="B34" s="303"/>
      <c r="C34" s="303"/>
      <c r="D34" s="303"/>
      <c r="E34" s="303"/>
      <c r="F34" s="303"/>
      <c r="G34" s="303"/>
      <c r="H34" s="303"/>
      <c r="I34" s="303"/>
    </row>
    <row r="35" spans="1:9" ht="19.5" customHeight="1">
      <c r="A35" s="303" t="s">
        <v>437</v>
      </c>
      <c r="B35" s="303"/>
      <c r="C35" s="303"/>
      <c r="D35" s="303"/>
      <c r="E35" s="303"/>
      <c r="F35" s="303"/>
      <c r="G35" s="303"/>
      <c r="H35" s="303"/>
      <c r="I35" s="303"/>
    </row>
    <row r="36" spans="1:9" ht="19.5" customHeight="1">
      <c r="A36" s="303" t="s">
        <v>446</v>
      </c>
      <c r="B36" s="303"/>
      <c r="C36" s="303"/>
      <c r="D36" s="303"/>
      <c r="E36" s="303"/>
      <c r="F36" s="303"/>
      <c r="G36" s="303"/>
      <c r="H36" s="303"/>
      <c r="I36" s="303"/>
    </row>
    <row r="37" spans="1:9" ht="19.5" customHeight="1">
      <c r="A37" s="303" t="s">
        <v>447</v>
      </c>
      <c r="B37" s="303"/>
      <c r="C37" s="303"/>
      <c r="D37" s="303"/>
      <c r="E37" s="303"/>
      <c r="F37" s="303"/>
      <c r="G37" s="303"/>
      <c r="H37" s="303"/>
      <c r="I37" s="303"/>
    </row>
    <row r="38" spans="1:9" ht="19.5" customHeight="1">
      <c r="A38" s="303" t="s">
        <v>413</v>
      </c>
      <c r="B38" s="303"/>
      <c r="C38" s="303"/>
      <c r="D38" s="303"/>
      <c r="E38" s="303"/>
      <c r="F38" s="303"/>
      <c r="G38" s="303"/>
      <c r="H38" s="303"/>
      <c r="I38" s="303"/>
    </row>
    <row r="39" spans="1:9" ht="19.5" customHeight="1">
      <c r="A39" s="303" t="s">
        <v>414</v>
      </c>
      <c r="B39" s="303"/>
      <c r="C39" s="303"/>
      <c r="D39" s="303"/>
      <c r="E39" s="303"/>
      <c r="F39" s="303"/>
      <c r="G39" s="303"/>
      <c r="H39" s="303"/>
      <c r="I39" s="303"/>
    </row>
    <row r="40" spans="1:9" ht="19.5" customHeight="1">
      <c r="A40" s="303" t="s">
        <v>448</v>
      </c>
      <c r="B40" s="303"/>
      <c r="C40" s="303"/>
      <c r="D40" s="303"/>
      <c r="E40" s="303"/>
      <c r="F40" s="303"/>
      <c r="G40" s="303"/>
      <c r="H40" s="303"/>
      <c r="I40" s="303"/>
    </row>
    <row r="41" spans="1:9" ht="19.5" customHeight="1">
      <c r="A41" s="303" t="s">
        <v>449</v>
      </c>
      <c r="B41" s="303"/>
      <c r="C41" s="303"/>
      <c r="D41" s="303"/>
      <c r="E41" s="303"/>
      <c r="F41" s="303"/>
      <c r="G41" s="303"/>
      <c r="H41" s="303"/>
      <c r="I41" s="303"/>
    </row>
    <row r="42" spans="1:9" ht="19.5" customHeight="1">
      <c r="A42" s="303" t="s">
        <v>450</v>
      </c>
      <c r="B42" s="303"/>
      <c r="C42" s="303"/>
      <c r="D42" s="303"/>
      <c r="E42" s="303"/>
      <c r="F42" s="303"/>
      <c r="G42" s="303"/>
      <c r="H42" s="303"/>
      <c r="I42" s="303"/>
    </row>
    <row r="43" spans="1:9" ht="19.5" customHeight="1">
      <c r="A43" s="303" t="s">
        <v>415</v>
      </c>
      <c r="B43" s="303"/>
      <c r="C43" s="303"/>
      <c r="D43" s="303"/>
      <c r="E43" s="303"/>
      <c r="F43" s="303"/>
      <c r="G43" s="303"/>
      <c r="H43" s="303"/>
      <c r="I43" s="303"/>
    </row>
    <row r="44" ht="19.5" customHeight="1"/>
  </sheetData>
  <mergeCells count="14">
    <mergeCell ref="A43:I43"/>
    <mergeCell ref="F3:H3"/>
    <mergeCell ref="A39:I39"/>
    <mergeCell ref="A40:I40"/>
    <mergeCell ref="A41:I41"/>
    <mergeCell ref="A42:I42"/>
    <mergeCell ref="A35:I35"/>
    <mergeCell ref="A36:I36"/>
    <mergeCell ref="A37:I37"/>
    <mergeCell ref="A38:I38"/>
    <mergeCell ref="C3:E3"/>
    <mergeCell ref="K3:M3"/>
    <mergeCell ref="P3:R3"/>
    <mergeCell ref="A34:I34"/>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dimension ref="A1:S36"/>
  <sheetViews>
    <sheetView workbookViewId="0" topLeftCell="A1">
      <selection activeCell="N36" sqref="N36"/>
    </sheetView>
  </sheetViews>
  <sheetFormatPr defaultColWidth="9.00390625" defaultRowHeight="13.5"/>
  <cols>
    <col min="1" max="1" width="4.125" style="0" customWidth="1"/>
    <col min="2" max="2" width="8.625" style="0" customWidth="1"/>
    <col min="3" max="3" width="3.125" style="0" customWidth="1"/>
    <col min="4" max="4" width="5.125" style="0" customWidth="1"/>
    <col min="5" max="6" width="7.625" style="0" customWidth="1"/>
    <col min="7" max="7" width="3.125" style="0" customWidth="1"/>
    <col min="8" max="8" width="5.125" style="0" customWidth="1"/>
    <col min="9" max="10" width="7.625" style="0" customWidth="1"/>
    <col min="11" max="11" width="3.125" style="0" customWidth="1"/>
    <col min="12" max="12" width="7.125" style="0" customWidth="1"/>
    <col min="13" max="13" width="5.625" style="0" customWidth="1"/>
    <col min="14" max="14" width="2.625" style="0" customWidth="1"/>
    <col min="15" max="15" width="3.125" style="0" customWidth="1"/>
    <col min="16" max="16" width="7.125" style="0" customWidth="1"/>
    <col min="17" max="17" width="3.625" style="0" customWidth="1"/>
    <col min="18" max="18" width="5.625" style="0" customWidth="1"/>
  </cols>
  <sheetData>
    <row r="1" spans="1:19" ht="24.75" customHeight="1">
      <c r="A1" s="5" t="s">
        <v>289</v>
      </c>
      <c r="B1" s="5"/>
      <c r="C1" s="5"/>
      <c r="D1" s="89"/>
      <c r="E1" s="89"/>
      <c r="F1" s="89"/>
      <c r="G1" s="89"/>
      <c r="H1" s="89"/>
      <c r="I1" s="89"/>
      <c r="J1" s="89"/>
      <c r="K1" s="89"/>
      <c r="L1" s="89"/>
      <c r="M1" s="89"/>
      <c r="N1" s="89"/>
      <c r="O1" s="89"/>
      <c r="P1" s="89"/>
      <c r="Q1" s="89"/>
      <c r="R1" s="89"/>
      <c r="S1" s="89"/>
    </row>
    <row r="2" spans="1:19" ht="12" customHeight="1">
      <c r="A2" s="89"/>
      <c r="B2" s="89"/>
      <c r="C2" s="89"/>
      <c r="D2" s="89"/>
      <c r="E2" s="89"/>
      <c r="F2" s="89"/>
      <c r="G2" s="89"/>
      <c r="H2" s="89"/>
      <c r="I2" s="89"/>
      <c r="J2" s="89"/>
      <c r="K2" s="89"/>
      <c r="L2" s="89"/>
      <c r="M2" s="89"/>
      <c r="N2" s="89"/>
      <c r="O2" s="89"/>
      <c r="P2" s="89"/>
      <c r="Q2" s="89"/>
      <c r="R2" s="89"/>
      <c r="S2" s="89"/>
    </row>
    <row r="3" spans="1:19" ht="24.75" customHeight="1">
      <c r="A3" s="414" t="s">
        <v>290</v>
      </c>
      <c r="B3" s="415"/>
      <c r="C3" s="399" t="s">
        <v>192</v>
      </c>
      <c r="D3" s="400"/>
      <c r="E3" s="400"/>
      <c r="F3" s="400"/>
      <c r="G3" s="400"/>
      <c r="H3" s="400"/>
      <c r="I3" s="400"/>
      <c r="J3" s="401"/>
      <c r="K3" s="360" t="s">
        <v>291</v>
      </c>
      <c r="L3" s="361"/>
      <c r="M3" s="361"/>
      <c r="N3" s="361"/>
      <c r="O3" s="361"/>
      <c r="P3" s="361"/>
      <c r="Q3" s="361"/>
      <c r="R3" s="362"/>
      <c r="S3" s="55"/>
    </row>
    <row r="4" spans="1:19" ht="24.75" customHeight="1">
      <c r="A4" s="416"/>
      <c r="B4" s="417"/>
      <c r="C4" s="402" t="s">
        <v>408</v>
      </c>
      <c r="D4" s="403"/>
      <c r="E4" s="403"/>
      <c r="F4" s="403"/>
      <c r="G4" s="404" t="s">
        <v>199</v>
      </c>
      <c r="H4" s="403"/>
      <c r="I4" s="403"/>
      <c r="J4" s="405"/>
      <c r="K4" s="384" t="s">
        <v>408</v>
      </c>
      <c r="L4" s="358"/>
      <c r="M4" s="358"/>
      <c r="N4" s="358"/>
      <c r="O4" s="380" t="s">
        <v>199</v>
      </c>
      <c r="P4" s="358"/>
      <c r="Q4" s="358"/>
      <c r="R4" s="359"/>
      <c r="S4" s="55"/>
    </row>
    <row r="5" spans="1:19" ht="24.75" customHeight="1">
      <c r="A5" s="416"/>
      <c r="B5" s="417"/>
      <c r="C5" s="385" t="s">
        <v>260</v>
      </c>
      <c r="D5" s="389"/>
      <c r="E5" s="250" t="s">
        <v>45</v>
      </c>
      <c r="F5" s="408" t="s">
        <v>292</v>
      </c>
      <c r="G5" s="389" t="s">
        <v>260</v>
      </c>
      <c r="H5" s="389"/>
      <c r="I5" s="251" t="s">
        <v>45</v>
      </c>
      <c r="J5" s="406" t="s">
        <v>292</v>
      </c>
      <c r="K5" s="385" t="s">
        <v>260</v>
      </c>
      <c r="L5" s="386"/>
      <c r="M5" s="391" t="s">
        <v>45</v>
      </c>
      <c r="N5" s="391"/>
      <c r="O5" s="389" t="s">
        <v>260</v>
      </c>
      <c r="P5" s="389"/>
      <c r="Q5" s="393" t="s">
        <v>45</v>
      </c>
      <c r="R5" s="394"/>
      <c r="S5" s="1"/>
    </row>
    <row r="6" spans="1:19" ht="24.75" customHeight="1">
      <c r="A6" s="418"/>
      <c r="B6" s="419"/>
      <c r="C6" s="387"/>
      <c r="D6" s="390"/>
      <c r="E6" s="252" t="s">
        <v>293</v>
      </c>
      <c r="F6" s="409"/>
      <c r="G6" s="390"/>
      <c r="H6" s="390"/>
      <c r="I6" s="253" t="s">
        <v>293</v>
      </c>
      <c r="J6" s="407"/>
      <c r="K6" s="387"/>
      <c r="L6" s="388"/>
      <c r="M6" s="392" t="s">
        <v>293</v>
      </c>
      <c r="N6" s="392"/>
      <c r="O6" s="390"/>
      <c r="P6" s="390"/>
      <c r="Q6" s="395" t="s">
        <v>293</v>
      </c>
      <c r="R6" s="396"/>
      <c r="S6" s="1"/>
    </row>
    <row r="7" spans="1:19" ht="24.75" customHeight="1">
      <c r="A7" s="420" t="s">
        <v>101</v>
      </c>
      <c r="B7" s="421"/>
      <c r="C7" s="134" t="s">
        <v>294</v>
      </c>
      <c r="D7" s="254">
        <v>8576</v>
      </c>
      <c r="E7" s="255">
        <f aca="true" t="shared" si="0" ref="E7:E16">D7/3724000*100000</f>
        <v>230.29001074113853</v>
      </c>
      <c r="F7" s="256">
        <f aca="true" t="shared" si="1" ref="F7:F16">D7/28894*100</f>
        <v>29.68090260953831</v>
      </c>
      <c r="G7" s="257" t="s">
        <v>294</v>
      </c>
      <c r="H7" s="254">
        <v>8405</v>
      </c>
      <c r="I7" s="258">
        <f aca="true" t="shared" si="2" ref="I7:I16">H7/3722000*100000</f>
        <v>225.81945190757656</v>
      </c>
      <c r="J7" s="259">
        <v>29.06896313204676</v>
      </c>
      <c r="K7" s="134" t="s">
        <v>294</v>
      </c>
      <c r="L7" s="35">
        <v>304568</v>
      </c>
      <c r="M7" s="373">
        <f aca="true" t="shared" si="3" ref="M7:M16">L7/126008000*100000</f>
        <v>241.70528855310775</v>
      </c>
      <c r="N7" s="374"/>
      <c r="O7" s="257" t="s">
        <v>294</v>
      </c>
      <c r="P7" s="261">
        <v>300658</v>
      </c>
      <c r="Q7" s="371">
        <f aca="true" t="shared" si="4" ref="Q7:Q16">P7/125908000*100000</f>
        <v>238.79181624678336</v>
      </c>
      <c r="R7" s="372"/>
      <c r="S7" s="1"/>
    </row>
    <row r="8" spans="1:19" ht="24.75" customHeight="1">
      <c r="A8" s="334" t="s">
        <v>103</v>
      </c>
      <c r="B8" s="338"/>
      <c r="C8" s="135" t="s">
        <v>295</v>
      </c>
      <c r="D8" s="262">
        <v>4446</v>
      </c>
      <c r="E8" s="260">
        <f t="shared" si="0"/>
        <v>119.38775510204083</v>
      </c>
      <c r="F8" s="263">
        <f t="shared" si="1"/>
        <v>15.38727763549526</v>
      </c>
      <c r="G8" s="264" t="s">
        <v>295</v>
      </c>
      <c r="H8" s="262">
        <v>4581</v>
      </c>
      <c r="I8" s="265">
        <f t="shared" si="2"/>
        <v>123.07898979043526</v>
      </c>
      <c r="J8" s="266">
        <v>15.84353600332019</v>
      </c>
      <c r="K8" s="135" t="s">
        <v>295</v>
      </c>
      <c r="L8" s="35">
        <v>152518</v>
      </c>
      <c r="M8" s="373">
        <f t="shared" si="3"/>
        <v>121.03834677163354</v>
      </c>
      <c r="N8" s="374"/>
      <c r="O8" s="264" t="s">
        <v>295</v>
      </c>
      <c r="P8" s="261">
        <v>148292</v>
      </c>
      <c r="Q8" s="371">
        <f t="shared" si="4"/>
        <v>117.77806017091845</v>
      </c>
      <c r="R8" s="372"/>
      <c r="S8" s="1"/>
    </row>
    <row r="9" spans="1:19" ht="24.75" customHeight="1">
      <c r="A9" s="334" t="s">
        <v>102</v>
      </c>
      <c r="B9" s="338"/>
      <c r="C9" s="135" t="s">
        <v>296</v>
      </c>
      <c r="D9" s="262">
        <v>4213</v>
      </c>
      <c r="E9" s="260">
        <f t="shared" si="0"/>
        <v>113.1310418904404</v>
      </c>
      <c r="F9" s="263">
        <f t="shared" si="1"/>
        <v>14.58088184398145</v>
      </c>
      <c r="G9" s="264" t="s">
        <v>296</v>
      </c>
      <c r="H9" s="262">
        <v>4236</v>
      </c>
      <c r="I9" s="265">
        <f t="shared" si="2"/>
        <v>113.8097796883396</v>
      </c>
      <c r="J9" s="266">
        <v>14.650342394687693</v>
      </c>
      <c r="K9" s="135" t="s">
        <v>296</v>
      </c>
      <c r="L9" s="35">
        <v>130257</v>
      </c>
      <c r="M9" s="373">
        <f t="shared" si="3"/>
        <v>103.37200812646815</v>
      </c>
      <c r="N9" s="374"/>
      <c r="O9" s="264" t="s">
        <v>296</v>
      </c>
      <c r="P9" s="261">
        <v>131856</v>
      </c>
      <c r="Q9" s="371">
        <f t="shared" si="4"/>
        <v>104.72408425199352</v>
      </c>
      <c r="R9" s="372"/>
      <c r="S9" s="1"/>
    </row>
    <row r="10" spans="1:19" ht="24.75" customHeight="1">
      <c r="A10" s="334" t="s">
        <v>297</v>
      </c>
      <c r="B10" s="338"/>
      <c r="C10" s="135" t="s">
        <v>298</v>
      </c>
      <c r="D10" s="262">
        <v>2352</v>
      </c>
      <c r="E10" s="260">
        <f t="shared" si="0"/>
        <v>63.1578947368421</v>
      </c>
      <c r="F10" s="263">
        <f t="shared" si="1"/>
        <v>8.140098290302484</v>
      </c>
      <c r="G10" s="264" t="s">
        <v>298</v>
      </c>
      <c r="H10" s="262">
        <v>2333</v>
      </c>
      <c r="I10" s="265">
        <f t="shared" si="2"/>
        <v>62.68135411069318</v>
      </c>
      <c r="J10" s="266">
        <v>8.068755620114823</v>
      </c>
      <c r="K10" s="135" t="s">
        <v>298</v>
      </c>
      <c r="L10" s="35">
        <v>87421</v>
      </c>
      <c r="M10" s="373">
        <f t="shared" si="3"/>
        <v>69.37734112119865</v>
      </c>
      <c r="N10" s="374"/>
      <c r="O10" s="264" t="s">
        <v>298</v>
      </c>
      <c r="P10" s="261">
        <v>85305</v>
      </c>
      <c r="Q10" s="371">
        <f t="shared" si="4"/>
        <v>67.75185055754996</v>
      </c>
      <c r="R10" s="372"/>
      <c r="S10" s="1"/>
    </row>
    <row r="11" spans="1:19" ht="24.75" customHeight="1">
      <c r="A11" s="334" t="s">
        <v>104</v>
      </c>
      <c r="B11" s="338"/>
      <c r="C11" s="135" t="s">
        <v>299</v>
      </c>
      <c r="D11" s="262">
        <v>1278</v>
      </c>
      <c r="E11" s="260">
        <f t="shared" si="0"/>
        <v>34.317937701396346</v>
      </c>
      <c r="F11" s="263">
        <f t="shared" si="1"/>
        <v>4.423063611822524</v>
      </c>
      <c r="G11" s="264" t="s">
        <v>299</v>
      </c>
      <c r="H11" s="262">
        <v>1310</v>
      </c>
      <c r="I11" s="265">
        <f t="shared" si="2"/>
        <v>35.19613111230521</v>
      </c>
      <c r="J11" s="266">
        <v>4.530677180604552</v>
      </c>
      <c r="K11" s="135" t="s">
        <v>299</v>
      </c>
      <c r="L11" s="35">
        <v>38643</v>
      </c>
      <c r="M11" s="373">
        <f t="shared" si="3"/>
        <v>30.667100501555456</v>
      </c>
      <c r="N11" s="374"/>
      <c r="O11" s="264" t="s">
        <v>299</v>
      </c>
      <c r="P11" s="261">
        <v>39496</v>
      </c>
      <c r="Q11" s="371">
        <f t="shared" si="4"/>
        <v>31.36893604854338</v>
      </c>
      <c r="R11" s="372"/>
      <c r="S11" s="1"/>
    </row>
    <row r="12" spans="1:19" ht="24.75" customHeight="1">
      <c r="A12" s="334" t="s">
        <v>105</v>
      </c>
      <c r="B12" s="338"/>
      <c r="C12" s="135" t="s">
        <v>300</v>
      </c>
      <c r="D12" s="262">
        <v>1014</v>
      </c>
      <c r="E12" s="260">
        <f t="shared" si="0"/>
        <v>27.22878625134264</v>
      </c>
      <c r="F12" s="263">
        <f t="shared" si="1"/>
        <v>3.509379109849796</v>
      </c>
      <c r="G12" s="264" t="s">
        <v>300</v>
      </c>
      <c r="H12" s="262">
        <v>970</v>
      </c>
      <c r="I12" s="265">
        <f t="shared" si="2"/>
        <v>26.061257388500806</v>
      </c>
      <c r="J12" s="266">
        <v>3.3547762329667288</v>
      </c>
      <c r="K12" s="135" t="s">
        <v>301</v>
      </c>
      <c r="L12" s="35">
        <v>22682</v>
      </c>
      <c r="M12" s="373">
        <f t="shared" si="3"/>
        <v>18.00044441622754</v>
      </c>
      <c r="N12" s="374"/>
      <c r="O12" s="264" t="s">
        <v>301</v>
      </c>
      <c r="P12" s="261">
        <v>22145</v>
      </c>
      <c r="Q12" s="371">
        <f t="shared" si="4"/>
        <v>17.58823903167392</v>
      </c>
      <c r="R12" s="372"/>
      <c r="S12" s="1"/>
    </row>
    <row r="13" spans="1:19" ht="24.75" customHeight="1">
      <c r="A13" s="334" t="s">
        <v>106</v>
      </c>
      <c r="B13" s="338"/>
      <c r="C13" s="135" t="s">
        <v>301</v>
      </c>
      <c r="D13" s="262">
        <v>772</v>
      </c>
      <c r="E13" s="260">
        <f t="shared" si="0"/>
        <v>20.730397422126746</v>
      </c>
      <c r="F13" s="263">
        <f t="shared" si="1"/>
        <v>2.6718349830414616</v>
      </c>
      <c r="G13" s="264" t="s">
        <v>301</v>
      </c>
      <c r="H13" s="262">
        <v>781</v>
      </c>
      <c r="I13" s="265">
        <f t="shared" si="2"/>
        <v>20.983342289091887</v>
      </c>
      <c r="J13" s="266">
        <v>2.701113647368057</v>
      </c>
      <c r="K13" s="135" t="s">
        <v>300</v>
      </c>
      <c r="L13" s="35">
        <v>29949</v>
      </c>
      <c r="M13" s="373">
        <f t="shared" si="3"/>
        <v>23.76753856897975</v>
      </c>
      <c r="N13" s="374"/>
      <c r="O13" s="264" t="s">
        <v>300</v>
      </c>
      <c r="P13" s="261">
        <v>29375</v>
      </c>
      <c r="Q13" s="371">
        <f t="shared" si="4"/>
        <v>23.330527051497917</v>
      </c>
      <c r="R13" s="372"/>
      <c r="S13" s="1"/>
    </row>
    <row r="14" spans="1:19" ht="24.75" customHeight="1">
      <c r="A14" s="334" t="s">
        <v>302</v>
      </c>
      <c r="B14" s="338"/>
      <c r="C14" s="135" t="s">
        <v>303</v>
      </c>
      <c r="D14" s="262">
        <v>520</v>
      </c>
      <c r="E14" s="260">
        <f t="shared" si="0"/>
        <v>13.963480128893663</v>
      </c>
      <c r="F14" s="263">
        <f t="shared" si="1"/>
        <v>1.799681594794767</v>
      </c>
      <c r="G14" s="264" t="s">
        <v>303</v>
      </c>
      <c r="H14" s="262">
        <v>523</v>
      </c>
      <c r="I14" s="265">
        <f t="shared" si="2"/>
        <v>14.051585169263836</v>
      </c>
      <c r="J14" s="266">
        <v>1.8088123400428857</v>
      </c>
      <c r="K14" s="135" t="s">
        <v>303</v>
      </c>
      <c r="L14" s="35">
        <v>18185</v>
      </c>
      <c r="M14" s="373">
        <f t="shared" si="3"/>
        <v>14.431623388991174</v>
      </c>
      <c r="N14" s="374"/>
      <c r="O14" s="264" t="s">
        <v>303</v>
      </c>
      <c r="P14" s="261">
        <v>17690</v>
      </c>
      <c r="Q14" s="371">
        <f t="shared" si="4"/>
        <v>14.049941226927597</v>
      </c>
      <c r="R14" s="372"/>
      <c r="S14" s="1"/>
    </row>
    <row r="15" spans="1:19" ht="24.75" customHeight="1">
      <c r="A15" s="334" t="s">
        <v>304</v>
      </c>
      <c r="B15" s="338"/>
      <c r="C15" s="135" t="s">
        <v>305</v>
      </c>
      <c r="D15" s="262">
        <v>426</v>
      </c>
      <c r="E15" s="260">
        <f t="shared" si="0"/>
        <v>11.439312567132115</v>
      </c>
      <c r="F15" s="263">
        <f t="shared" si="1"/>
        <v>1.4743545372741746</v>
      </c>
      <c r="G15" s="267" t="s">
        <v>305</v>
      </c>
      <c r="H15" s="262">
        <v>447</v>
      </c>
      <c r="I15" s="265">
        <f t="shared" si="2"/>
        <v>12.00967221923697</v>
      </c>
      <c r="J15" s="266">
        <v>1.545963892923843</v>
      </c>
      <c r="K15" s="136" t="s">
        <v>306</v>
      </c>
      <c r="L15" s="35">
        <v>12635</v>
      </c>
      <c r="M15" s="373">
        <f t="shared" si="3"/>
        <v>10.027141133896261</v>
      </c>
      <c r="N15" s="374"/>
      <c r="O15" s="267" t="s">
        <v>306</v>
      </c>
      <c r="P15" s="261">
        <v>12147</v>
      </c>
      <c r="Q15" s="371">
        <f t="shared" si="4"/>
        <v>9.647520411729198</v>
      </c>
      <c r="R15" s="372"/>
      <c r="S15" s="1"/>
    </row>
    <row r="16" spans="1:19" ht="24.75" customHeight="1">
      <c r="A16" s="339" t="s">
        <v>323</v>
      </c>
      <c r="B16" s="410"/>
      <c r="C16" s="137" t="s">
        <v>307</v>
      </c>
      <c r="D16" s="268">
        <v>398</v>
      </c>
      <c r="E16" s="269">
        <f t="shared" si="0"/>
        <v>10.687432867883995</v>
      </c>
      <c r="F16" s="270">
        <f t="shared" si="1"/>
        <v>1.377448605246764</v>
      </c>
      <c r="G16" s="271" t="s">
        <v>306</v>
      </c>
      <c r="H16" s="268">
        <v>388</v>
      </c>
      <c r="I16" s="272">
        <f t="shared" si="2"/>
        <v>10.424502955400323</v>
      </c>
      <c r="J16" s="273">
        <v>1.397247008369648</v>
      </c>
      <c r="K16" s="137" t="s">
        <v>305</v>
      </c>
      <c r="L16" s="274">
        <v>15490</v>
      </c>
      <c r="M16" s="375">
        <f t="shared" si="3"/>
        <v>12.29287029394959</v>
      </c>
      <c r="N16" s="376"/>
      <c r="O16" s="275" t="s">
        <v>305</v>
      </c>
      <c r="P16" s="276">
        <v>15848</v>
      </c>
      <c r="Q16" s="378">
        <f t="shared" si="4"/>
        <v>12.586968262540902</v>
      </c>
      <c r="R16" s="379"/>
      <c r="S16" s="52"/>
    </row>
    <row r="17" spans="1:19" ht="24.75" customHeight="1">
      <c r="A17" s="1" t="s">
        <v>308</v>
      </c>
      <c r="B17" s="52"/>
      <c r="C17" s="52"/>
      <c r="D17" s="52"/>
      <c r="E17" s="52"/>
      <c r="F17" s="52"/>
      <c r="G17" s="52"/>
      <c r="H17" s="52"/>
      <c r="I17" s="52"/>
      <c r="J17" s="52"/>
      <c r="K17" s="52"/>
      <c r="L17" s="52"/>
      <c r="M17" s="52"/>
      <c r="N17" s="52"/>
      <c r="O17" s="52"/>
      <c r="P17" s="52"/>
      <c r="Q17" s="52"/>
      <c r="R17" s="52"/>
      <c r="S17" s="52"/>
    </row>
    <row r="18" spans="1:19" ht="24.75" customHeight="1">
      <c r="A18" s="52"/>
      <c r="B18" s="52"/>
      <c r="C18" s="52"/>
      <c r="D18" s="52"/>
      <c r="E18" s="52"/>
      <c r="F18" s="52"/>
      <c r="G18" s="52"/>
      <c r="H18" s="52"/>
      <c r="I18" s="52"/>
      <c r="J18" s="52"/>
      <c r="K18" s="52"/>
      <c r="L18" s="52"/>
      <c r="M18" s="52"/>
      <c r="N18" s="52"/>
      <c r="O18" s="52"/>
      <c r="P18" s="52"/>
      <c r="Q18" s="52"/>
      <c r="R18" s="52"/>
      <c r="S18" s="52"/>
    </row>
    <row r="19" spans="1:19" ht="24.75" customHeight="1">
      <c r="A19" s="5" t="s">
        <v>416</v>
      </c>
      <c r="B19" s="5"/>
      <c r="C19" s="5"/>
      <c r="D19" s="1"/>
      <c r="E19" s="1"/>
      <c r="F19" s="1"/>
      <c r="G19" s="1"/>
      <c r="H19" s="1"/>
      <c r="I19" s="28" t="s">
        <v>4</v>
      </c>
      <c r="J19" s="28" t="s">
        <v>4</v>
      </c>
      <c r="K19" s="28"/>
      <c r="L19" s="1"/>
      <c r="M19" s="1"/>
      <c r="N19" s="1"/>
      <c r="O19" s="1"/>
      <c r="P19" s="63"/>
      <c r="Q19" s="63"/>
      <c r="R19" s="1"/>
      <c r="S19" s="1"/>
    </row>
    <row r="20" spans="1:19" ht="12" customHeight="1">
      <c r="A20" s="5"/>
      <c r="B20" s="5"/>
      <c r="C20" s="5"/>
      <c r="D20" s="1"/>
      <c r="E20" s="1"/>
      <c r="F20" s="1"/>
      <c r="G20" s="1"/>
      <c r="H20" s="1"/>
      <c r="I20" s="28"/>
      <c r="J20" s="28"/>
      <c r="K20" s="28"/>
      <c r="L20" s="1"/>
      <c r="M20" s="1"/>
      <c r="N20" s="1"/>
      <c r="O20" s="1"/>
      <c r="P20" s="112"/>
      <c r="Q20" s="112"/>
      <c r="R20" s="1"/>
      <c r="S20" s="1"/>
    </row>
    <row r="21" spans="1:18" ht="24.75" customHeight="1">
      <c r="A21" s="397"/>
      <c r="B21" s="398"/>
      <c r="C21" s="383" t="s">
        <v>309</v>
      </c>
      <c r="D21" s="370"/>
      <c r="E21" s="370"/>
      <c r="F21" s="370" t="s">
        <v>310</v>
      </c>
      <c r="G21" s="370"/>
      <c r="H21" s="370"/>
      <c r="I21" s="370" t="s">
        <v>311</v>
      </c>
      <c r="J21" s="370"/>
      <c r="K21" s="370" t="s">
        <v>312</v>
      </c>
      <c r="L21" s="370"/>
      <c r="M21" s="370"/>
      <c r="N21" s="370" t="s">
        <v>313</v>
      </c>
      <c r="O21" s="370"/>
      <c r="P21" s="370"/>
      <c r="Q21" s="377"/>
      <c r="R21" s="109"/>
    </row>
    <row r="22" spans="1:18" ht="24.75" customHeight="1">
      <c r="A22" s="411" t="s">
        <v>200</v>
      </c>
      <c r="B22" s="277" t="s">
        <v>314</v>
      </c>
      <c r="C22" s="380" t="s">
        <v>101</v>
      </c>
      <c r="D22" s="358"/>
      <c r="E22" s="358"/>
      <c r="F22" s="367" t="s">
        <v>103</v>
      </c>
      <c r="G22" s="367"/>
      <c r="H22" s="358"/>
      <c r="I22" s="367" t="s">
        <v>102</v>
      </c>
      <c r="J22" s="358"/>
      <c r="K22" s="367" t="s">
        <v>315</v>
      </c>
      <c r="L22" s="367"/>
      <c r="M22" s="358"/>
      <c r="N22" s="358" t="s">
        <v>104</v>
      </c>
      <c r="O22" s="358"/>
      <c r="P22" s="358"/>
      <c r="Q22" s="359"/>
      <c r="R22" s="108"/>
    </row>
    <row r="23" spans="1:18" ht="24.75" customHeight="1">
      <c r="A23" s="412"/>
      <c r="B23" s="278" t="s">
        <v>260</v>
      </c>
      <c r="C23" s="381">
        <v>5293</v>
      </c>
      <c r="D23" s="365"/>
      <c r="E23" s="365"/>
      <c r="F23" s="365">
        <v>2168</v>
      </c>
      <c r="G23" s="365"/>
      <c r="H23" s="368"/>
      <c r="I23" s="365">
        <v>1992</v>
      </c>
      <c r="J23" s="368"/>
      <c r="K23" s="365">
        <v>1278</v>
      </c>
      <c r="L23" s="365"/>
      <c r="M23" s="368"/>
      <c r="N23" s="365">
        <v>821</v>
      </c>
      <c r="O23" s="365"/>
      <c r="P23" s="365"/>
      <c r="Q23" s="366"/>
      <c r="R23" s="33"/>
    </row>
    <row r="24" spans="1:18" ht="24.75" customHeight="1">
      <c r="A24" s="413"/>
      <c r="B24" s="177" t="s">
        <v>45</v>
      </c>
      <c r="C24" s="382">
        <f>ROUND(C23/1834000*100000,1)</f>
        <v>288.6</v>
      </c>
      <c r="D24" s="363"/>
      <c r="E24" s="363"/>
      <c r="F24" s="363">
        <f>ROUND(F23/1834000*100000,1)</f>
        <v>118.2</v>
      </c>
      <c r="G24" s="363"/>
      <c r="H24" s="369"/>
      <c r="I24" s="363">
        <f>ROUND(I23/1834000*100000,1)</f>
        <v>108.6</v>
      </c>
      <c r="J24" s="369"/>
      <c r="K24" s="363">
        <f>ROUND(K23/1834000*100000,1)</f>
        <v>69.7</v>
      </c>
      <c r="L24" s="363"/>
      <c r="M24" s="369"/>
      <c r="N24" s="363">
        <f>ROUND(N23/1834000*100000,1)</f>
        <v>44.8</v>
      </c>
      <c r="O24" s="363"/>
      <c r="P24" s="363"/>
      <c r="Q24" s="364"/>
      <c r="R24" s="33"/>
    </row>
    <row r="25" spans="1:18" ht="24.75" customHeight="1">
      <c r="A25" s="411" t="s">
        <v>202</v>
      </c>
      <c r="B25" s="277" t="s">
        <v>314</v>
      </c>
      <c r="C25" s="380" t="s">
        <v>101</v>
      </c>
      <c r="D25" s="358"/>
      <c r="E25" s="358"/>
      <c r="F25" s="367" t="s">
        <v>103</v>
      </c>
      <c r="G25" s="367"/>
      <c r="H25" s="358"/>
      <c r="I25" s="367" t="s">
        <v>102</v>
      </c>
      <c r="J25" s="358"/>
      <c r="K25" s="367" t="s">
        <v>315</v>
      </c>
      <c r="L25" s="367"/>
      <c r="M25" s="358"/>
      <c r="N25" s="358" t="s">
        <v>316</v>
      </c>
      <c r="O25" s="358"/>
      <c r="P25" s="358"/>
      <c r="Q25" s="359"/>
      <c r="R25" s="108"/>
    </row>
    <row r="26" spans="1:18" ht="24.75" customHeight="1">
      <c r="A26" s="412"/>
      <c r="B26" s="278" t="s">
        <v>260</v>
      </c>
      <c r="C26" s="381">
        <v>3283</v>
      </c>
      <c r="D26" s="365"/>
      <c r="E26" s="365"/>
      <c r="F26" s="365">
        <v>2278</v>
      </c>
      <c r="G26" s="365"/>
      <c r="H26" s="368"/>
      <c r="I26" s="365">
        <v>2221</v>
      </c>
      <c r="J26" s="368"/>
      <c r="K26" s="365">
        <v>1074</v>
      </c>
      <c r="L26" s="365"/>
      <c r="M26" s="368"/>
      <c r="N26" s="365">
        <v>740</v>
      </c>
      <c r="O26" s="365"/>
      <c r="P26" s="365"/>
      <c r="Q26" s="366"/>
      <c r="R26" s="33"/>
    </row>
    <row r="27" spans="1:18" ht="24.75" customHeight="1">
      <c r="A27" s="413"/>
      <c r="B27" s="177" t="s">
        <v>45</v>
      </c>
      <c r="C27" s="382">
        <f>ROUND(C26/1889000*100000,1)</f>
        <v>173.8</v>
      </c>
      <c r="D27" s="363"/>
      <c r="E27" s="363"/>
      <c r="F27" s="363">
        <f>ROUND(F26/1889000*100000,1)</f>
        <v>120.6</v>
      </c>
      <c r="G27" s="363"/>
      <c r="H27" s="369"/>
      <c r="I27" s="363">
        <f>ROUND(I26/1889000*100000,1)</f>
        <v>117.6</v>
      </c>
      <c r="J27" s="369"/>
      <c r="K27" s="363">
        <f>ROUND(K26/1889000*100000,1)</f>
        <v>56.9</v>
      </c>
      <c r="L27" s="363"/>
      <c r="M27" s="369"/>
      <c r="N27" s="363">
        <f>ROUND(N26/1889000*100000,1)</f>
        <v>39.2</v>
      </c>
      <c r="O27" s="363"/>
      <c r="P27" s="363"/>
      <c r="Q27" s="364"/>
      <c r="R27" s="33"/>
    </row>
    <row r="28" spans="1:18" ht="24.75" customHeight="1">
      <c r="A28" s="6"/>
      <c r="B28" s="6"/>
      <c r="C28" s="6"/>
      <c r="D28" s="90"/>
      <c r="E28" s="6"/>
      <c r="F28" s="90"/>
      <c r="G28" s="90"/>
      <c r="H28" s="6"/>
      <c r="I28" s="90"/>
      <c r="J28" s="6"/>
      <c r="K28" s="6"/>
      <c r="L28" s="90"/>
      <c r="M28" s="90"/>
      <c r="N28" s="6"/>
      <c r="O28" s="6"/>
      <c r="P28" s="90"/>
      <c r="Q28" s="90"/>
      <c r="R28" s="6"/>
    </row>
    <row r="29" spans="1:18" ht="24.75" customHeight="1">
      <c r="A29" s="397"/>
      <c r="B29" s="398"/>
      <c r="C29" s="383" t="s">
        <v>317</v>
      </c>
      <c r="D29" s="370"/>
      <c r="E29" s="370"/>
      <c r="F29" s="370" t="s">
        <v>318</v>
      </c>
      <c r="G29" s="370"/>
      <c r="H29" s="370"/>
      <c r="I29" s="370" t="s">
        <v>319</v>
      </c>
      <c r="J29" s="370"/>
      <c r="K29" s="370" t="s">
        <v>320</v>
      </c>
      <c r="L29" s="370"/>
      <c r="M29" s="370"/>
      <c r="N29" s="370" t="s">
        <v>321</v>
      </c>
      <c r="O29" s="370"/>
      <c r="P29" s="370"/>
      <c r="Q29" s="377"/>
      <c r="R29" s="109"/>
    </row>
    <row r="30" spans="1:18" ht="24.75" customHeight="1">
      <c r="A30" s="411" t="s">
        <v>200</v>
      </c>
      <c r="B30" s="277" t="s">
        <v>314</v>
      </c>
      <c r="C30" s="380" t="s">
        <v>154</v>
      </c>
      <c r="D30" s="358"/>
      <c r="E30" s="358"/>
      <c r="F30" s="367" t="s">
        <v>322</v>
      </c>
      <c r="G30" s="367"/>
      <c r="H30" s="358"/>
      <c r="I30" s="367" t="s">
        <v>316</v>
      </c>
      <c r="J30" s="358"/>
      <c r="K30" s="367" t="s">
        <v>323</v>
      </c>
      <c r="L30" s="367"/>
      <c r="M30" s="358"/>
      <c r="N30" s="358" t="s">
        <v>302</v>
      </c>
      <c r="O30" s="358"/>
      <c r="P30" s="358"/>
      <c r="Q30" s="359"/>
      <c r="R30" s="108"/>
    </row>
    <row r="31" spans="1:18" ht="24.75" customHeight="1">
      <c r="A31" s="412"/>
      <c r="B31" s="278" t="s">
        <v>260</v>
      </c>
      <c r="C31" s="381">
        <v>569</v>
      </c>
      <c r="D31" s="365"/>
      <c r="E31" s="365"/>
      <c r="F31" s="365">
        <v>280</v>
      </c>
      <c r="G31" s="365"/>
      <c r="H31" s="368"/>
      <c r="I31" s="365">
        <v>274</v>
      </c>
      <c r="J31" s="368"/>
      <c r="K31" s="365">
        <v>264</v>
      </c>
      <c r="L31" s="365"/>
      <c r="M31" s="368"/>
      <c r="N31" s="365">
        <v>240</v>
      </c>
      <c r="O31" s="365"/>
      <c r="P31" s="365"/>
      <c r="Q31" s="366"/>
      <c r="R31" s="33"/>
    </row>
    <row r="32" spans="1:18" ht="24.75" customHeight="1">
      <c r="A32" s="413"/>
      <c r="B32" s="177" t="s">
        <v>45</v>
      </c>
      <c r="C32" s="382">
        <f>ROUND(C31/1834000*100000,1)</f>
        <v>31</v>
      </c>
      <c r="D32" s="363"/>
      <c r="E32" s="363"/>
      <c r="F32" s="363">
        <f>ROUND(F31/1834000*100000,1)</f>
        <v>15.3</v>
      </c>
      <c r="G32" s="363"/>
      <c r="H32" s="369"/>
      <c r="I32" s="363">
        <f>ROUND(I31/1834000*100000,1)</f>
        <v>14.9</v>
      </c>
      <c r="J32" s="369"/>
      <c r="K32" s="363">
        <f>ROUND(K31/1834000*100000,1)</f>
        <v>14.4</v>
      </c>
      <c r="L32" s="363"/>
      <c r="M32" s="369"/>
      <c r="N32" s="363">
        <f>ROUND(N31/1834000*100000,1)</f>
        <v>13.1</v>
      </c>
      <c r="O32" s="363"/>
      <c r="P32" s="363"/>
      <c r="Q32" s="364"/>
      <c r="R32" s="33"/>
    </row>
    <row r="33" spans="1:18" ht="24.75" customHeight="1">
      <c r="A33" s="411" t="s">
        <v>202</v>
      </c>
      <c r="B33" s="277" t="s">
        <v>314</v>
      </c>
      <c r="C33" s="380" t="s">
        <v>104</v>
      </c>
      <c r="D33" s="358"/>
      <c r="E33" s="358"/>
      <c r="F33" s="367" t="s">
        <v>302</v>
      </c>
      <c r="G33" s="367"/>
      <c r="H33" s="358"/>
      <c r="I33" s="367" t="s">
        <v>304</v>
      </c>
      <c r="J33" s="358"/>
      <c r="K33" s="367" t="s">
        <v>154</v>
      </c>
      <c r="L33" s="367"/>
      <c r="M33" s="358"/>
      <c r="N33" s="358" t="s">
        <v>323</v>
      </c>
      <c r="O33" s="358"/>
      <c r="P33" s="358"/>
      <c r="Q33" s="359"/>
      <c r="R33" s="108"/>
    </row>
    <row r="34" spans="1:18" ht="24.75" customHeight="1">
      <c r="A34" s="412"/>
      <c r="B34" s="278" t="s">
        <v>260</v>
      </c>
      <c r="C34" s="381">
        <v>457</v>
      </c>
      <c r="D34" s="365"/>
      <c r="E34" s="365"/>
      <c r="F34" s="365">
        <v>280</v>
      </c>
      <c r="G34" s="365"/>
      <c r="H34" s="368"/>
      <c r="I34" s="365">
        <v>214</v>
      </c>
      <c r="J34" s="368"/>
      <c r="K34" s="365">
        <v>203</v>
      </c>
      <c r="L34" s="365"/>
      <c r="M34" s="368"/>
      <c r="N34" s="365">
        <v>134</v>
      </c>
      <c r="O34" s="365"/>
      <c r="P34" s="365"/>
      <c r="Q34" s="366"/>
      <c r="R34" s="33"/>
    </row>
    <row r="35" spans="1:18" ht="24.75" customHeight="1">
      <c r="A35" s="413"/>
      <c r="B35" s="177" t="s">
        <v>45</v>
      </c>
      <c r="C35" s="382">
        <f>ROUND(C34/1889000*100000,1)</f>
        <v>24.2</v>
      </c>
      <c r="D35" s="363"/>
      <c r="E35" s="363"/>
      <c r="F35" s="363">
        <f>ROUND(F34/1889000*100000,1)</f>
        <v>14.8</v>
      </c>
      <c r="G35" s="363"/>
      <c r="H35" s="369"/>
      <c r="I35" s="363">
        <f>ROUND(I34/1889000*100000,1)</f>
        <v>11.3</v>
      </c>
      <c r="J35" s="369"/>
      <c r="K35" s="363">
        <f>ROUND(K34/1889000*100000,1)</f>
        <v>10.7</v>
      </c>
      <c r="L35" s="363"/>
      <c r="M35" s="369"/>
      <c r="N35" s="363">
        <f>ROUND(N34/1889000*100000,1)</f>
        <v>7.1</v>
      </c>
      <c r="O35" s="363"/>
      <c r="P35" s="363"/>
      <c r="Q35" s="364"/>
      <c r="R35" s="33"/>
    </row>
    <row r="36" spans="1:19" ht="24.75" customHeight="1">
      <c r="A36" s="1" t="s">
        <v>324</v>
      </c>
      <c r="B36" s="1"/>
      <c r="C36" s="1"/>
      <c r="D36" s="1"/>
      <c r="E36" s="1"/>
      <c r="F36" s="1"/>
      <c r="G36" s="1"/>
      <c r="H36" s="1"/>
      <c r="I36" s="1"/>
      <c r="J36" s="1"/>
      <c r="K36" s="1"/>
      <c r="L36" s="1"/>
      <c r="M36" s="1"/>
      <c r="N36" s="1"/>
      <c r="O36" s="1"/>
      <c r="P36" s="1"/>
      <c r="Q36" s="1"/>
      <c r="R36" s="1"/>
      <c r="S36" s="1"/>
    </row>
  </sheetData>
  <mergeCells count="123">
    <mergeCell ref="F22:H22"/>
    <mergeCell ref="I22:J22"/>
    <mergeCell ref="F21:H21"/>
    <mergeCell ref="I21:J21"/>
    <mergeCell ref="F32:H32"/>
    <mergeCell ref="C24:E24"/>
    <mergeCell ref="F23:H23"/>
    <mergeCell ref="I23:J23"/>
    <mergeCell ref="F27:H27"/>
    <mergeCell ref="I27:J27"/>
    <mergeCell ref="C25:E25"/>
    <mergeCell ref="F25:H25"/>
    <mergeCell ref="I25:J25"/>
    <mergeCell ref="C26:E26"/>
    <mergeCell ref="F30:H30"/>
    <mergeCell ref="I30:J30"/>
    <mergeCell ref="F29:H29"/>
    <mergeCell ref="I29:J29"/>
    <mergeCell ref="I32:J32"/>
    <mergeCell ref="F31:H31"/>
    <mergeCell ref="I31:J31"/>
    <mergeCell ref="A33:A35"/>
    <mergeCell ref="F33:H33"/>
    <mergeCell ref="I33:J33"/>
    <mergeCell ref="F34:H34"/>
    <mergeCell ref="I34:J34"/>
    <mergeCell ref="F35:H35"/>
    <mergeCell ref="I35:J35"/>
    <mergeCell ref="C35:E35"/>
    <mergeCell ref="A3:B6"/>
    <mergeCell ref="A7:B7"/>
    <mergeCell ref="A8:B8"/>
    <mergeCell ref="A9:B9"/>
    <mergeCell ref="A10:B10"/>
    <mergeCell ref="A11:B11"/>
    <mergeCell ref="A12:B12"/>
    <mergeCell ref="A25:A27"/>
    <mergeCell ref="C27:E27"/>
    <mergeCell ref="A15:B15"/>
    <mergeCell ref="A16:B16"/>
    <mergeCell ref="C33:E33"/>
    <mergeCell ref="C34:E34"/>
    <mergeCell ref="A30:A32"/>
    <mergeCell ref="A29:B29"/>
    <mergeCell ref="A22:A24"/>
    <mergeCell ref="C21:E21"/>
    <mergeCell ref="C22:E22"/>
    <mergeCell ref="C23:E23"/>
    <mergeCell ref="A21:B21"/>
    <mergeCell ref="C3:J3"/>
    <mergeCell ref="C4:F4"/>
    <mergeCell ref="C5:D6"/>
    <mergeCell ref="G4:J4"/>
    <mergeCell ref="G5:H6"/>
    <mergeCell ref="J5:J6"/>
    <mergeCell ref="F5:F6"/>
    <mergeCell ref="A13:B13"/>
    <mergeCell ref="A14:B14"/>
    <mergeCell ref="K4:N4"/>
    <mergeCell ref="K5:L6"/>
    <mergeCell ref="O4:R4"/>
    <mergeCell ref="O5:P6"/>
    <mergeCell ref="M5:N5"/>
    <mergeCell ref="M6:N6"/>
    <mergeCell ref="Q5:R5"/>
    <mergeCell ref="Q6:R6"/>
    <mergeCell ref="K24:M24"/>
    <mergeCell ref="N23:Q23"/>
    <mergeCell ref="N24:Q24"/>
    <mergeCell ref="C29:E29"/>
    <mergeCell ref="N27:Q27"/>
    <mergeCell ref="N29:Q29"/>
    <mergeCell ref="I26:J26"/>
    <mergeCell ref="F26:H26"/>
    <mergeCell ref="F24:H24"/>
    <mergeCell ref="I24:J24"/>
    <mergeCell ref="C30:E30"/>
    <mergeCell ref="C31:E31"/>
    <mergeCell ref="C32:E32"/>
    <mergeCell ref="M7:N7"/>
    <mergeCell ref="M8:N8"/>
    <mergeCell ref="M9:N9"/>
    <mergeCell ref="M10:N10"/>
    <mergeCell ref="K25:M25"/>
    <mergeCell ref="K26:M26"/>
    <mergeCell ref="K27:M27"/>
    <mergeCell ref="M11:N11"/>
    <mergeCell ref="M12:N12"/>
    <mergeCell ref="M13:N13"/>
    <mergeCell ref="M14:N14"/>
    <mergeCell ref="K21:M21"/>
    <mergeCell ref="K22:M22"/>
    <mergeCell ref="K23:M23"/>
    <mergeCell ref="M15:N15"/>
    <mergeCell ref="M16:N16"/>
    <mergeCell ref="N21:Q21"/>
    <mergeCell ref="N22:Q22"/>
    <mergeCell ref="Q15:R15"/>
    <mergeCell ref="Q16:R16"/>
    <mergeCell ref="Q7:R7"/>
    <mergeCell ref="Q8:R8"/>
    <mergeCell ref="Q9:R9"/>
    <mergeCell ref="Q10:R10"/>
    <mergeCell ref="Q11:R11"/>
    <mergeCell ref="Q12:R12"/>
    <mergeCell ref="Q13:R13"/>
    <mergeCell ref="Q14:R14"/>
    <mergeCell ref="K34:M34"/>
    <mergeCell ref="K35:M35"/>
    <mergeCell ref="K29:M29"/>
    <mergeCell ref="K30:M30"/>
    <mergeCell ref="K31:M31"/>
    <mergeCell ref="K32:M32"/>
    <mergeCell ref="N30:Q30"/>
    <mergeCell ref="K3:R3"/>
    <mergeCell ref="N35:Q35"/>
    <mergeCell ref="N31:Q31"/>
    <mergeCell ref="N32:Q32"/>
    <mergeCell ref="N25:Q25"/>
    <mergeCell ref="N26:Q26"/>
    <mergeCell ref="N33:Q33"/>
    <mergeCell ref="N34:Q34"/>
    <mergeCell ref="K33:M33"/>
  </mergeCells>
  <printOptions horizontalCentered="1"/>
  <pageMargins left="0.7874015748031497" right="0.7874015748031497" top="0.7874015748031497" bottom="0.7874015748031497" header="0.5118110236220472" footer="0.5118110236220472"/>
  <pageSetup horizontalDpi="600" verticalDpi="600" orientation="portrait" paperSize="9" scale="87"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ＦＵＪ９９０３Ｂ０６３６</dc:creator>
  <cp:keywords/>
  <dc:description/>
  <cp:lastModifiedBy>ＦＵＪ９９０３Ｂ０３９９</cp:lastModifiedBy>
  <cp:lastPrinted>2003-08-26T08:20:58Z</cp:lastPrinted>
  <dcterms:created xsi:type="dcterms:W3CDTF">2001-06-26T05:02:42Z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