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1"/>
  </bookViews>
  <sheets>
    <sheet name="表２" sheetId="1" r:id="rId1"/>
    <sheet name="表３" sheetId="2" r:id="rId2"/>
    <sheet name="人口" sheetId="3" r:id="rId3"/>
  </sheets>
  <externalReferences>
    <externalReference r:id="rId6"/>
    <externalReference r:id="rId7"/>
  </externalReferences>
  <definedNames>
    <definedName name="__123Graph_B" localSheetId="2" hidden="1">'[2]表１'!#REF!</definedName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localSheetId="2" hidden="1">'[2]表５'!#REF!</definedName>
    <definedName name="_Key1" localSheetId="1" hidden="1">'表３'!#REF!</definedName>
    <definedName name="_Key1" hidden="1">'[1]表５'!#REF!</definedName>
    <definedName name="_Order1" hidden="1">0</definedName>
    <definedName name="_R_">'[2]表５'!#REF!</definedName>
    <definedName name="_Regression_Int" localSheetId="1" hidden="1">1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2">'人口'!$A$1:$K$49</definedName>
    <definedName name="_xlnm.Print_Area" localSheetId="1">'表３'!$A$1:$N$110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<sst xmlns="http://schemas.openxmlformats.org/spreadsheetml/2006/main" count="599" uniqueCount="145">
  <si>
    <t>　</t>
  </si>
  <si>
    <t>出生数</t>
  </si>
  <si>
    <t>死亡数</t>
  </si>
  <si>
    <t>(再掲)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</si>
  <si>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</si>
  <si>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</si>
  <si>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</si>
  <si>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</si>
  <si>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</si>
  <si>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</si>
  <si>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</si>
  <si>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</si>
  <si>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</si>
  <si>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</si>
  <si>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</si>
  <si>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</si>
  <si>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</si>
  <si>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</si>
  <si>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</si>
  <si>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</si>
  <si>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</si>
  <si>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</si>
  <si>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</si>
  <si>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</si>
  <si>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</si>
  <si>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</si>
  <si>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</si>
  <si>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</si>
  <si>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</si>
  <si>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</si>
  <si>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</si>
  <si>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</si>
  <si>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</si>
  <si>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</si>
  <si>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</si>
  <si>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</si>
  <si>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</si>
  <si>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</si>
  <si>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</si>
  <si>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</si>
  <si>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</si>
  <si>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</si>
  <si>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</si>
  <si>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</si>
  <si>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</si>
  <si>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</si>
  <si>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</si>
  <si>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</si>
  <si>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</si>
  <si>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</si>
  <si>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</si>
  <si>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</si>
  <si>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</si>
  <si>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</si>
  <si>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</si>
  <si>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</si>
  <si>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</si>
  <si>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</si>
  <si>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</si>
  <si>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</si>
  <si>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（前ﾍﾟｰｼﾞからつづく）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</si>
  <si>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</si>
  <si>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</si>
  <si>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</si>
  <si>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</si>
  <si>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</si>
  <si>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</si>
  <si>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</si>
  <si>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</si>
  <si>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</si>
  <si>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</si>
  <si>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</si>
  <si>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</si>
  <si>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</si>
  <si>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</si>
  <si>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</si>
  <si>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</si>
  <si>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</si>
  <si>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</si>
  <si>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</si>
  <si>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</si>
  <si>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</si>
  <si>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</si>
  <si>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</si>
  <si>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</si>
  <si>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</si>
  <si>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</si>
  <si>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</si>
  <si>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</si>
  <si>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</si>
  <si>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</si>
  <si>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</si>
  <si>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</si>
  <si>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</si>
  <si>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</si>
  <si>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</si>
  <si>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</si>
  <si>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</si>
  <si>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</si>
  <si>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</si>
  <si>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</si>
  <si>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</si>
  <si>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</si>
  <si>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</si>
  <si>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</si>
  <si>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</si>
  <si>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</si>
  <si>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</si>
  <si>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</si>
  <si>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出生率</t>
  </si>
  <si>
    <t>死亡率</t>
  </si>
  <si>
    <t>婚姻率</t>
  </si>
  <si>
    <t>離婚率</t>
  </si>
  <si>
    <t>(人口千対)</t>
  </si>
  <si>
    <t>(出生千対)</t>
  </si>
  <si>
    <t>乳児死亡率</t>
  </si>
  <si>
    <t>新生児死亡率</t>
  </si>
  <si>
    <t>自然増加率</t>
  </si>
  <si>
    <t>死産率(出産千対)</t>
  </si>
  <si>
    <t>人口</t>
  </si>
  <si>
    <t>付表     率算出に用いた人口</t>
  </si>
  <si>
    <t>静岡県計</t>
  </si>
  <si>
    <t>表２　人口動態総覧Ⅰ（２次保健医療圏・保健所・市町村別）</t>
  </si>
  <si>
    <t>- 16 -</t>
  </si>
  <si>
    <t>- 17 -</t>
  </si>
  <si>
    <t>- 18 -</t>
  </si>
  <si>
    <t>- 19 -</t>
  </si>
  <si>
    <t>表３　人口動態総覧Ⅱ（２次保健医療圏・保健所・市町村別）</t>
  </si>
  <si>
    <t>- 20 -</t>
  </si>
  <si>
    <t>- 21 -</t>
  </si>
  <si>
    <t>- 22 -</t>
  </si>
  <si>
    <t>- 23 -</t>
  </si>
  <si>
    <t xml:space="preserve">男   </t>
  </si>
  <si>
    <t xml:space="preserve">女   </t>
  </si>
  <si>
    <t>全国計</t>
  </si>
  <si>
    <t>注</t>
  </si>
  <si>
    <t>１　静岡県計及び全国計は、平成13年10月１日現在の推計日本人人口（総務省統計局）</t>
  </si>
  <si>
    <t>２　圏域及び市町村は、平成13年10月１日現在の推計日本人人口（静岡県企画部生活統計室）</t>
  </si>
  <si>
    <t>(平成13年)</t>
  </si>
  <si>
    <t>自然
増加数</t>
  </si>
  <si>
    <t>婚姻
件数</t>
  </si>
  <si>
    <t>離婚
件数</t>
  </si>
  <si>
    <t>自然
増加数</t>
  </si>
  <si>
    <t>- 47 -</t>
  </si>
  <si>
    <t>死産数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</si>
</sst>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8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324" fontId="11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357" fontId="10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325" fontId="11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1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8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8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4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5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7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8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4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9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5" fillId="0" borderId="0" applyFont="0" applyFill="0" applyBorder="0" applyAlignment="0" applyProtection="0"/>
    <xf numFmtId="273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7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1" fontId="4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37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37" fontId="42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54" fillId="0" borderId="0">
      <alignment/>
      <protection/>
    </xf>
    <xf numFmtId="0" fontId="45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4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3" xfId="0" applyFont="1" applyBorder="1" applyAlignment="1" applyProtection="1">
      <alignment horizontal="distributed" vertical="center" wrapText="1"/>
      <protection/>
    </xf>
    <xf numFmtId="0" fontId="3" fillId="0" borderId="7" xfId="0" applyFont="1" applyBorder="1" applyAlignment="1" applyProtection="1">
      <alignment horizontal="distributed" vertical="center" wrapText="1"/>
      <protection/>
    </xf>
    <xf numFmtId="0" fontId="3" fillId="0" borderId="8" xfId="0" applyFont="1" applyBorder="1" applyAlignment="1" applyProtection="1">
      <alignment horizontal="distributed" vertical="center" wrapText="1"/>
      <protection/>
    </xf>
    <xf numFmtId="0" fontId="3" fillId="0" borderId="9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41" fontId="3" fillId="0" borderId="6" xfId="371" applyNumberFormat="1" applyFont="1" applyBorder="1" applyAlignment="1" applyProtection="1">
      <alignment horizontal="right" vertical="center"/>
      <protection/>
    </xf>
    <xf numFmtId="41" fontId="3" fillId="0" borderId="8" xfId="371" applyNumberFormat="1" applyFont="1" applyBorder="1" applyAlignment="1" applyProtection="1">
      <alignment horizontal="right" vertical="center"/>
      <protection/>
    </xf>
    <xf numFmtId="41" fontId="3" fillId="0" borderId="3" xfId="371" applyNumberFormat="1" applyFont="1" applyBorder="1" applyAlignment="1" applyProtection="1">
      <alignment horizontal="right" vertical="center"/>
      <protection/>
    </xf>
    <xf numFmtId="41" fontId="3" fillId="0" borderId="7" xfId="371" applyNumberFormat="1" applyFont="1" applyBorder="1" applyAlignment="1" applyProtection="1">
      <alignment horizontal="right" vertical="center"/>
      <protection/>
    </xf>
    <xf numFmtId="41" fontId="3" fillId="0" borderId="12" xfId="371" applyNumberFormat="1" applyFont="1" applyBorder="1" applyAlignment="1" applyProtection="1">
      <alignment horizontal="right" vertical="center"/>
      <protection/>
    </xf>
    <xf numFmtId="41" fontId="3" fillId="0" borderId="13" xfId="371" applyNumberFormat="1" applyFont="1" applyBorder="1" applyAlignment="1" applyProtection="1">
      <alignment horizontal="right" vertical="center"/>
      <protection/>
    </xf>
    <xf numFmtId="41" fontId="3" fillId="0" borderId="14" xfId="371" applyNumberFormat="1" applyFont="1" applyBorder="1" applyAlignment="1" applyProtection="1">
      <alignment horizontal="right" vertical="center"/>
      <protection/>
    </xf>
    <xf numFmtId="41" fontId="3" fillId="0" borderId="15" xfId="371" applyNumberFormat="1" applyFont="1" applyBorder="1" applyAlignment="1" applyProtection="1">
      <alignment horizontal="right" vertical="center"/>
      <protection/>
    </xf>
    <xf numFmtId="41" fontId="3" fillId="0" borderId="16" xfId="371" applyNumberFormat="1" applyFont="1" applyBorder="1" applyAlignment="1" applyProtection="1">
      <alignment horizontal="right" vertical="center"/>
      <protection/>
    </xf>
    <xf numFmtId="41" fontId="3" fillId="0" borderId="17" xfId="371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41" fontId="3" fillId="0" borderId="18" xfId="371" applyNumberFormat="1" applyFont="1" applyBorder="1" applyAlignment="1" applyProtection="1">
      <alignment horizontal="right" vertical="center"/>
      <protection/>
    </xf>
    <xf numFmtId="41" fontId="3" fillId="0" borderId="20" xfId="371" applyNumberFormat="1" applyFont="1" applyBorder="1" applyAlignment="1" applyProtection="1">
      <alignment horizontal="right" vertical="center"/>
      <protection/>
    </xf>
    <xf numFmtId="41" fontId="3" fillId="0" borderId="19" xfId="37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41" fontId="3" fillId="0" borderId="21" xfId="371" applyNumberFormat="1" applyFont="1" applyBorder="1" applyAlignment="1" applyProtection="1">
      <alignment horizontal="right" vertical="center"/>
      <protection/>
    </xf>
    <xf numFmtId="41" fontId="3" fillId="0" borderId="0" xfId="371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41" fontId="3" fillId="0" borderId="22" xfId="371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 applyProtection="1">
      <alignment horizontal="distributed" vertical="center"/>
      <protection/>
    </xf>
    <xf numFmtId="41" fontId="3" fillId="0" borderId="23" xfId="371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1" fontId="3" fillId="0" borderId="24" xfId="371" applyNumberFormat="1" applyFont="1" applyBorder="1" applyAlignment="1" applyProtection="1">
      <alignment horizontal="right" vertical="center"/>
      <protection/>
    </xf>
    <xf numFmtId="41" fontId="3" fillId="0" borderId="25" xfId="371" applyNumberFormat="1" applyFont="1" applyBorder="1" applyAlignment="1" applyProtection="1">
      <alignment horizontal="right" vertical="center"/>
      <protection/>
    </xf>
    <xf numFmtId="41" fontId="3" fillId="0" borderId="26" xfId="371" applyNumberFormat="1" applyFont="1" applyBorder="1" applyAlignment="1" applyProtection="1">
      <alignment horizontal="right" vertical="center"/>
      <protection/>
    </xf>
    <xf numFmtId="41" fontId="3" fillId="0" borderId="27" xfId="371" applyNumberFormat="1" applyFont="1" applyBorder="1" applyAlignment="1" applyProtection="1">
      <alignment horizontal="right" vertical="center"/>
      <protection/>
    </xf>
    <xf numFmtId="41" fontId="3" fillId="0" borderId="28" xfId="37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880" applyFont="1" applyBorder="1" applyAlignment="1" quotePrefix="1">
      <alignment horizontal="left"/>
      <protection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3" fillId="0" borderId="16" xfId="371" applyNumberFormat="1" applyFont="1" applyBorder="1" applyAlignment="1" applyProtection="1">
      <alignment horizontal="right" vertical="center"/>
      <protection/>
    </xf>
    <xf numFmtId="177" fontId="3" fillId="0" borderId="12" xfId="371" applyNumberFormat="1" applyFont="1" applyBorder="1" applyAlignment="1" applyProtection="1">
      <alignment horizontal="right" vertical="center"/>
      <protection/>
    </xf>
    <xf numFmtId="177" fontId="3" fillId="0" borderId="17" xfId="371" applyNumberFormat="1" applyFont="1" applyBorder="1" applyAlignment="1" applyProtection="1">
      <alignment horizontal="right" vertical="center"/>
      <protection/>
    </xf>
    <xf numFmtId="177" fontId="3" fillId="0" borderId="21" xfId="371" applyNumberFormat="1" applyFont="1" applyBorder="1" applyAlignment="1" applyProtection="1">
      <alignment horizontal="right" vertical="center"/>
      <protection/>
    </xf>
    <xf numFmtId="0" fontId="3" fillId="0" borderId="0" xfId="912" applyFont="1" applyBorder="1" applyAlignment="1">
      <alignment vertical="center"/>
      <protection/>
    </xf>
    <xf numFmtId="0" fontId="3" fillId="0" borderId="0" xfId="912" applyFont="1" applyAlignment="1">
      <alignment vertical="center"/>
      <protection/>
    </xf>
    <xf numFmtId="0" fontId="3" fillId="0" borderId="0" xfId="912" applyFont="1" applyAlignment="1" quotePrefix="1">
      <alignment vertical="center"/>
      <protection/>
    </xf>
    <xf numFmtId="0" fontId="3" fillId="0" borderId="13" xfId="912" applyFont="1" applyBorder="1" applyAlignment="1" applyProtection="1">
      <alignment horizontal="center" vertical="center"/>
      <protection/>
    </xf>
    <xf numFmtId="0" fontId="3" fillId="0" borderId="6" xfId="912" applyFont="1" applyBorder="1" applyAlignment="1" applyProtection="1">
      <alignment horizontal="center" vertical="center"/>
      <protection/>
    </xf>
    <xf numFmtId="0" fontId="2" fillId="0" borderId="0" xfId="912" applyFont="1" applyBorder="1" applyAlignment="1" applyProtection="1">
      <alignment horizontal="left" vertical="center"/>
      <protection/>
    </xf>
    <xf numFmtId="0" fontId="3" fillId="0" borderId="0" xfId="912" applyFont="1" applyBorder="1" applyAlignment="1" applyProtection="1">
      <alignment vertical="center"/>
      <protection locked="0"/>
    </xf>
    <xf numFmtId="0" fontId="3" fillId="0" borderId="0" xfId="912" applyFont="1" applyBorder="1" applyAlignment="1" quotePrefix="1">
      <alignment horizontal="right" vertical="center"/>
      <protection/>
    </xf>
    <xf numFmtId="0" fontId="34" fillId="0" borderId="0" xfId="912" applyFont="1" applyAlignment="1">
      <alignment vertical="center"/>
      <protection/>
    </xf>
    <xf numFmtId="0" fontId="34" fillId="0" borderId="0" xfId="912" applyFont="1" applyBorder="1" applyAlignment="1">
      <alignment vertical="center"/>
      <protection/>
    </xf>
    <xf numFmtId="0" fontId="3" fillId="0" borderId="3" xfId="912" applyFont="1" applyBorder="1" applyAlignment="1">
      <alignment vertical="center"/>
      <protection/>
    </xf>
    <xf numFmtId="0" fontId="3" fillId="0" borderId="15" xfId="912" applyFont="1" applyBorder="1" applyAlignment="1" applyProtection="1">
      <alignment horizontal="center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0" fontId="3" fillId="0" borderId="17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 applyProtection="1">
      <alignment horizontal="center" vertical="center"/>
      <protection/>
    </xf>
    <xf numFmtId="0" fontId="3" fillId="0" borderId="21" xfId="912" applyFont="1" applyBorder="1" applyAlignment="1" applyProtection="1" quotePrefix="1">
      <alignment horizontal="distributed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>
      <alignment horizontal="distributed" vertical="center"/>
      <protection/>
    </xf>
    <xf numFmtId="0" fontId="3" fillId="0" borderId="7" xfId="912" applyFont="1" applyBorder="1" applyAlignment="1">
      <alignment horizontal="distributed" vertical="center"/>
      <protection/>
    </xf>
    <xf numFmtId="0" fontId="3" fillId="0" borderId="18" xfId="912" applyFont="1" applyBorder="1" applyAlignment="1" applyProtection="1">
      <alignment horizontal="center" vertical="center"/>
      <protection/>
    </xf>
    <xf numFmtId="0" fontId="3" fillId="0" borderId="19" xfId="912" applyFont="1" applyBorder="1" applyAlignment="1" applyProtection="1">
      <alignment horizontal="center" vertical="center"/>
      <protection/>
    </xf>
    <xf numFmtId="41" fontId="3" fillId="0" borderId="29" xfId="371" applyNumberFormat="1" applyFont="1" applyBorder="1" applyAlignment="1" applyProtection="1">
      <alignment horizontal="right" vertical="center"/>
      <protection/>
    </xf>
    <xf numFmtId="0" fontId="3" fillId="0" borderId="18" xfId="912" applyFont="1" applyBorder="1" applyAlignment="1" applyProtection="1">
      <alignment horizontal="distributed" vertical="center"/>
      <protection/>
    </xf>
    <xf numFmtId="0" fontId="3" fillId="0" borderId="19" xfId="912" applyFont="1" applyBorder="1" applyAlignment="1" applyProtection="1">
      <alignment horizontal="distributed" vertical="center"/>
      <protection/>
    </xf>
    <xf numFmtId="41" fontId="3" fillId="0" borderId="30" xfId="371" applyNumberFormat="1" applyFont="1" applyBorder="1" applyAlignment="1" applyProtection="1">
      <alignment horizontal="right" vertical="center"/>
      <protection/>
    </xf>
    <xf numFmtId="41" fontId="3" fillId="0" borderId="31" xfId="371" applyNumberFormat="1" applyFont="1" applyBorder="1" applyAlignment="1" applyProtection="1">
      <alignment horizontal="right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 applyProtection="1">
      <alignment horizontal="distributed" vertical="center"/>
      <protection/>
    </xf>
    <xf numFmtId="0" fontId="3" fillId="0" borderId="18" xfId="912" applyFont="1" applyBorder="1" applyAlignment="1">
      <alignment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>
      <alignment vertical="center"/>
      <protection/>
    </xf>
    <xf numFmtId="0" fontId="3" fillId="0" borderId="3" xfId="912" applyFont="1" applyBorder="1" applyAlignment="1" applyProtection="1">
      <alignment horizontal="distributed" vertical="center"/>
      <protection/>
    </xf>
    <xf numFmtId="0" fontId="3" fillId="0" borderId="18" xfId="912" applyFont="1" applyBorder="1" applyAlignment="1">
      <alignment horizontal="distributed" vertical="center"/>
      <protection/>
    </xf>
    <xf numFmtId="0" fontId="3" fillId="0" borderId="6" xfId="912" applyFont="1" applyBorder="1" applyAlignment="1">
      <alignment horizontal="distributed" vertical="center"/>
      <protection/>
    </xf>
    <xf numFmtId="0" fontId="3" fillId="0" borderId="24" xfId="912" applyFont="1" applyBorder="1" applyAlignment="1">
      <alignment horizontal="distributed" vertical="center"/>
      <protection/>
    </xf>
    <xf numFmtId="0" fontId="3" fillId="0" borderId="24" xfId="912" applyFont="1" applyBorder="1" applyAlignment="1" applyProtection="1">
      <alignment horizontal="distributed" vertical="center"/>
      <protection/>
    </xf>
    <xf numFmtId="38" fontId="3" fillId="0" borderId="24" xfId="371" applyFont="1" applyBorder="1" applyAlignment="1" applyProtection="1">
      <alignment horizontal="right" vertical="center"/>
      <protection/>
    </xf>
    <xf numFmtId="0" fontId="3" fillId="0" borderId="0" xfId="912" applyFont="1" applyBorder="1" applyAlignment="1">
      <alignment horizontal="distributed" vertical="center"/>
      <protection/>
    </xf>
    <xf numFmtId="38" fontId="3" fillId="0" borderId="0" xfId="371" applyFont="1" applyBorder="1" applyAlignment="1" applyProtection="1">
      <alignment horizontal="right" vertical="center"/>
      <protection/>
    </xf>
    <xf numFmtId="0" fontId="3" fillId="0" borderId="0" xfId="912" applyFont="1" applyAlignment="1" quotePrefix="1">
      <alignment horizontal="right" vertical="center"/>
      <protection/>
    </xf>
    <xf numFmtId="0" fontId="0" fillId="0" borderId="0" xfId="912" applyFont="1" applyBorder="1" applyAlignment="1" applyProtection="1">
      <alignment horizontal="left" vertical="center"/>
      <protection/>
    </xf>
    <xf numFmtId="0" fontId="3" fillId="0" borderId="19" xfId="912" applyFont="1" applyBorder="1" applyAlignment="1">
      <alignment vertical="center"/>
      <protection/>
    </xf>
    <xf numFmtId="0" fontId="3" fillId="0" borderId="7" xfId="912" applyFont="1" applyBorder="1" applyAlignment="1">
      <alignment vertical="center"/>
      <protection/>
    </xf>
    <xf numFmtId="1" fontId="3" fillId="0" borderId="0" xfId="912" applyNumberFormat="1" applyFont="1" applyAlignment="1">
      <alignment vertical="center"/>
      <protection/>
    </xf>
    <xf numFmtId="38" fontId="3" fillId="0" borderId="0" xfId="371" applyFont="1" applyAlignment="1">
      <alignment vertical="center"/>
    </xf>
    <xf numFmtId="0" fontId="56" fillId="0" borderId="0" xfId="1118" applyFont="1" applyAlignment="1">
      <alignment vertical="center"/>
      <protection/>
    </xf>
    <xf numFmtId="0" fontId="57" fillId="0" borderId="0" xfId="1118" applyFont="1" applyAlignment="1">
      <alignment horizontal="centerContinuous" vertical="center"/>
      <protection/>
    </xf>
    <xf numFmtId="0" fontId="57" fillId="0" borderId="0" xfId="1118" applyFont="1" applyAlignment="1">
      <alignment vertical="center"/>
      <protection/>
    </xf>
    <xf numFmtId="0" fontId="57" fillId="0" borderId="0" xfId="1118" applyFont="1" applyAlignment="1">
      <alignment horizontal="center" vertical="center"/>
      <protection/>
    </xf>
    <xf numFmtId="38" fontId="57" fillId="0" borderId="0" xfId="1118" applyNumberFormat="1" applyFont="1" applyAlignment="1">
      <alignment horizontal="center" vertical="center"/>
      <protection/>
    </xf>
    <xf numFmtId="38" fontId="57" fillId="0" borderId="17" xfId="371" applyFont="1" applyBorder="1" applyAlignment="1">
      <alignment vertical="center"/>
    </xf>
    <xf numFmtId="38" fontId="57" fillId="0" borderId="0" xfId="371" applyFont="1" applyAlignment="1">
      <alignment vertical="center"/>
    </xf>
    <xf numFmtId="38" fontId="57" fillId="0" borderId="16" xfId="371" applyFont="1" applyBorder="1" applyAlignment="1">
      <alignment vertical="center"/>
    </xf>
    <xf numFmtId="38" fontId="57" fillId="0" borderId="21" xfId="371" applyFont="1" applyBorder="1" applyAlignment="1">
      <alignment vertical="center"/>
    </xf>
    <xf numFmtId="0" fontId="57" fillId="0" borderId="18" xfId="1118" applyFont="1" applyBorder="1" applyAlignment="1">
      <alignment vertical="center"/>
      <protection/>
    </xf>
    <xf numFmtId="0" fontId="57" fillId="0" borderId="0" xfId="1118" applyFont="1" applyAlignment="1">
      <alignment horizontal="left" vertical="center"/>
      <protection/>
    </xf>
    <xf numFmtId="38" fontId="57" fillId="0" borderId="0" xfId="371" applyFont="1" applyBorder="1" applyAlignment="1">
      <alignment horizontal="left" vertical="center"/>
    </xf>
    <xf numFmtId="38" fontId="57" fillId="0" borderId="0" xfId="371" applyFont="1" applyBorder="1" applyAlignment="1">
      <alignment vertical="center"/>
    </xf>
    <xf numFmtId="0" fontId="57" fillId="0" borderId="0" xfId="1118" applyFont="1" applyBorder="1" applyAlignment="1" quotePrefix="1">
      <alignment vertical="center"/>
      <protection/>
    </xf>
    <xf numFmtId="0" fontId="57" fillId="0" borderId="0" xfId="1118" applyFont="1" applyBorder="1" applyAlignment="1">
      <alignment vertical="center"/>
      <protection/>
    </xf>
    <xf numFmtId="38" fontId="57" fillId="0" borderId="19" xfId="371" applyFont="1" applyBorder="1" applyAlignment="1">
      <alignment vertical="center"/>
    </xf>
    <xf numFmtId="38" fontId="57" fillId="0" borderId="7" xfId="371" applyFont="1" applyBorder="1" applyAlignment="1">
      <alignment vertical="center"/>
    </xf>
    <xf numFmtId="0" fontId="57" fillId="0" borderId="6" xfId="1118" applyFont="1" applyBorder="1" applyAlignment="1">
      <alignment vertical="center"/>
      <protection/>
    </xf>
    <xf numFmtId="371" fontId="3" fillId="0" borderId="17" xfId="371" applyNumberFormat="1" applyFont="1" applyBorder="1" applyAlignment="1" applyProtection="1">
      <alignment horizontal="right" vertical="center"/>
      <protection/>
    </xf>
    <xf numFmtId="371" fontId="3" fillId="0" borderId="12" xfId="371" applyNumberFormat="1" applyFont="1" applyBorder="1" applyAlignment="1" applyProtection="1">
      <alignment horizontal="right" vertical="center"/>
      <protection/>
    </xf>
    <xf numFmtId="371" fontId="3" fillId="0" borderId="16" xfId="371" applyNumberFormat="1" applyFont="1" applyBorder="1" applyAlignment="1" applyProtection="1">
      <alignment horizontal="right" vertical="center"/>
      <protection/>
    </xf>
    <xf numFmtId="371" fontId="3" fillId="0" borderId="21" xfId="371" applyNumberFormat="1" applyFont="1" applyBorder="1" applyAlignment="1" applyProtection="1">
      <alignment horizontal="right" vertical="center"/>
      <protection/>
    </xf>
    <xf numFmtId="372" fontId="3" fillId="0" borderId="12" xfId="371" applyNumberFormat="1" applyFont="1" applyBorder="1" applyAlignment="1" applyProtection="1">
      <alignment horizontal="right" vertical="center"/>
      <protection/>
    </xf>
    <xf numFmtId="372" fontId="3" fillId="0" borderId="17" xfId="371" applyNumberFormat="1" applyFont="1" applyBorder="1" applyAlignment="1" applyProtection="1">
      <alignment horizontal="right" vertical="center"/>
      <protection/>
    </xf>
    <xf numFmtId="372" fontId="3" fillId="0" borderId="16" xfId="371" applyNumberFormat="1" applyFont="1" applyBorder="1" applyAlignment="1" applyProtection="1">
      <alignment horizontal="right" vertical="center"/>
      <protection/>
    </xf>
    <xf numFmtId="372" fontId="3" fillId="0" borderId="21" xfId="371" applyNumberFormat="1" applyFont="1" applyBorder="1" applyAlignment="1" applyProtection="1">
      <alignment horizontal="right" vertical="center"/>
      <protection/>
    </xf>
    <xf numFmtId="0" fontId="57" fillId="0" borderId="0" xfId="1118" applyFont="1" applyAlignment="1">
      <alignment horizontal="right" vertical="center"/>
      <protection/>
    </xf>
    <xf numFmtId="38" fontId="57" fillId="0" borderId="0" xfId="1118" applyNumberFormat="1" applyFont="1" applyAlignment="1">
      <alignment horizontal="centerContinuous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distributed" vertical="center" wrapText="1"/>
      <protection/>
    </xf>
    <xf numFmtId="0" fontId="3" fillId="0" borderId="7" xfId="0" applyFont="1" applyBorder="1" applyAlignment="1" applyProtection="1">
      <alignment horizontal="distributed" vertical="center" wrapText="1"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quotePrefix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9" xfId="912" applyFont="1" applyBorder="1" applyAlignment="1" applyProtection="1">
      <alignment horizontal="distributed" vertical="center"/>
      <protection/>
    </xf>
    <xf numFmtId="0" fontId="3" fillId="0" borderId="2" xfId="912" applyFont="1" applyBorder="1" applyAlignment="1" applyProtection="1">
      <alignment horizontal="distributed" vertical="center"/>
      <protection/>
    </xf>
    <xf numFmtId="0" fontId="3" fillId="0" borderId="11" xfId="912" applyFont="1" applyBorder="1" applyAlignment="1" applyProtection="1">
      <alignment horizontal="distributed" vertical="center"/>
      <protection/>
    </xf>
    <xf numFmtId="0" fontId="3" fillId="0" borderId="30" xfId="912" applyFont="1" applyBorder="1" applyAlignment="1" applyProtection="1">
      <alignment horizontal="distributed" vertical="center"/>
      <protection/>
    </xf>
    <xf numFmtId="0" fontId="3" fillId="0" borderId="29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 applyProtection="1" quotePrefix="1">
      <alignment horizontal="distributed" vertical="center"/>
      <protection/>
    </xf>
    <xf numFmtId="0" fontId="3" fillId="0" borderId="7" xfId="912" applyFont="1" applyBorder="1" applyAlignment="1" applyProtection="1" quotePrefix="1">
      <alignment horizontal="distributed" vertical="center"/>
      <protection/>
    </xf>
    <xf numFmtId="0" fontId="3" fillId="0" borderId="3" xfId="912" applyFont="1" applyBorder="1" applyAlignment="1" applyProtection="1" quotePrefix="1">
      <alignment horizontal="distributed" vertical="center"/>
      <protection/>
    </xf>
    <xf numFmtId="0" fontId="3" fillId="0" borderId="9" xfId="912" applyFont="1" applyBorder="1" applyAlignment="1" applyProtection="1">
      <alignment horizontal="distributed" vertical="center"/>
      <protection/>
    </xf>
    <xf numFmtId="0" fontId="3" fillId="0" borderId="11" xfId="912" applyFont="1" applyBorder="1" applyAlignment="1">
      <alignment horizontal="distributed" vertical="center"/>
      <protection/>
    </xf>
    <xf numFmtId="0" fontId="3" fillId="0" borderId="18" xfId="912" applyFont="1" applyBorder="1" applyAlignment="1" applyProtection="1">
      <alignment horizontal="distributed" vertical="center"/>
      <protection/>
    </xf>
    <xf numFmtId="0" fontId="3" fillId="0" borderId="19" xfId="912" applyFont="1" applyBorder="1" applyAlignment="1" applyProtection="1">
      <alignment horizontal="distributed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0" fontId="3" fillId="0" borderId="15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 applyProtection="1">
      <alignment horizontal="distributed" vertical="center"/>
      <protection/>
    </xf>
    <xf numFmtId="0" fontId="3" fillId="0" borderId="15" xfId="912" applyFont="1" applyBorder="1" applyAlignment="1">
      <alignment horizontal="distributed" vertical="center"/>
      <protection/>
    </xf>
    <xf numFmtId="38" fontId="57" fillId="0" borderId="13" xfId="371" applyFont="1" applyBorder="1" applyAlignment="1">
      <alignment horizontal="distributed" vertical="center"/>
    </xf>
    <xf numFmtId="38" fontId="57" fillId="0" borderId="15" xfId="371" applyFont="1" applyBorder="1" applyAlignment="1">
      <alignment horizontal="distributed" vertical="center"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125" style="0" customWidth="1"/>
    <col min="2" max="2" width="12.125" style="0" customWidth="1"/>
    <col min="3" max="20" width="8.125" style="0" customWidth="1"/>
    <col min="21" max="21" width="12.125" style="0" customWidth="1"/>
    <col min="22" max="22" width="5.125" style="0" customWidth="1"/>
  </cols>
  <sheetData>
    <row r="1" spans="1:22" ht="15" customHeight="1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4"/>
    </row>
    <row r="2" spans="1:22" ht="15" customHeight="1">
      <c r="A2" s="5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6"/>
      <c r="U2" s="6"/>
      <c r="V2" s="4" t="s">
        <v>138</v>
      </c>
    </row>
    <row r="3" spans="1:22" ht="15" customHeight="1">
      <c r="A3" s="146" t="s">
        <v>0</v>
      </c>
      <c r="B3" s="147"/>
      <c r="C3" s="135" t="s">
        <v>1</v>
      </c>
      <c r="D3" s="136"/>
      <c r="E3" s="136"/>
      <c r="F3" s="135" t="s">
        <v>2</v>
      </c>
      <c r="G3" s="136"/>
      <c r="H3" s="149"/>
      <c r="I3" s="150" t="s">
        <v>3</v>
      </c>
      <c r="J3" s="151"/>
      <c r="K3" s="151"/>
      <c r="L3" s="151"/>
      <c r="M3" s="151"/>
      <c r="N3" s="152"/>
      <c r="O3" s="138" t="s">
        <v>139</v>
      </c>
      <c r="P3" s="135" t="s">
        <v>144</v>
      </c>
      <c r="Q3" s="136"/>
      <c r="R3" s="149"/>
      <c r="S3" s="138" t="s">
        <v>140</v>
      </c>
      <c r="T3" s="138" t="s">
        <v>141</v>
      </c>
      <c r="U3" s="146" t="s">
        <v>0</v>
      </c>
      <c r="V3" s="147"/>
    </row>
    <row r="4" spans="1:22" ht="15" customHeight="1">
      <c r="A4" s="148"/>
      <c r="B4" s="139"/>
      <c r="C4" s="144"/>
      <c r="D4" s="142"/>
      <c r="E4" s="142"/>
      <c r="F4" s="144"/>
      <c r="G4" s="142"/>
      <c r="H4" s="143"/>
      <c r="I4" s="142" t="s">
        <v>4</v>
      </c>
      <c r="J4" s="142"/>
      <c r="K4" s="143"/>
      <c r="L4" s="144" t="s">
        <v>5</v>
      </c>
      <c r="M4" s="142"/>
      <c r="N4" s="143"/>
      <c r="O4" s="133"/>
      <c r="P4" s="144"/>
      <c r="Q4" s="142"/>
      <c r="R4" s="143"/>
      <c r="S4" s="133"/>
      <c r="T4" s="133"/>
      <c r="U4" s="148"/>
      <c r="V4" s="139"/>
    </row>
    <row r="5" spans="1:22" ht="15" customHeight="1">
      <c r="A5" s="140"/>
      <c r="B5" s="141"/>
      <c r="C5" s="7" t="s">
        <v>6</v>
      </c>
      <c r="D5" s="10" t="s">
        <v>7</v>
      </c>
      <c r="E5" s="8" t="s">
        <v>8</v>
      </c>
      <c r="F5" s="7" t="s">
        <v>6</v>
      </c>
      <c r="G5" s="10" t="s">
        <v>7</v>
      </c>
      <c r="H5" s="9" t="s">
        <v>8</v>
      </c>
      <c r="I5" s="11" t="s">
        <v>6</v>
      </c>
      <c r="J5" s="12" t="s">
        <v>7</v>
      </c>
      <c r="K5" s="13" t="s">
        <v>8</v>
      </c>
      <c r="L5" s="11" t="s">
        <v>6</v>
      </c>
      <c r="M5" s="12" t="s">
        <v>7</v>
      </c>
      <c r="N5" s="13" t="s">
        <v>8</v>
      </c>
      <c r="O5" s="134"/>
      <c r="P5" s="7" t="s">
        <v>6</v>
      </c>
      <c r="Q5" s="10" t="s">
        <v>9</v>
      </c>
      <c r="R5" s="8" t="s">
        <v>10</v>
      </c>
      <c r="S5" s="134"/>
      <c r="T5" s="134"/>
      <c r="U5" s="140"/>
      <c r="V5" s="141"/>
    </row>
    <row r="6" spans="1:22" ht="15" customHeight="1">
      <c r="A6" s="145" t="s">
        <v>11</v>
      </c>
      <c r="B6" s="137"/>
      <c r="C6" s="14">
        <f aca="true" t="shared" si="0" ref="C6:N6">SUM(C7:C16)</f>
        <v>35193</v>
      </c>
      <c r="D6" s="15">
        <f t="shared" si="0"/>
        <v>18104</v>
      </c>
      <c r="E6" s="16">
        <f t="shared" si="0"/>
        <v>17089</v>
      </c>
      <c r="F6" s="14">
        <f t="shared" si="0"/>
        <v>28914</v>
      </c>
      <c r="G6" s="15">
        <f t="shared" si="0"/>
        <v>15850</v>
      </c>
      <c r="H6" s="17">
        <f t="shared" si="0"/>
        <v>13064</v>
      </c>
      <c r="I6" s="14">
        <f t="shared" si="0"/>
        <v>86</v>
      </c>
      <c r="J6" s="15">
        <f t="shared" si="0"/>
        <v>45</v>
      </c>
      <c r="K6" s="17">
        <f t="shared" si="0"/>
        <v>41</v>
      </c>
      <c r="L6" s="14">
        <f t="shared" si="0"/>
        <v>42</v>
      </c>
      <c r="M6" s="15">
        <f t="shared" si="0"/>
        <v>23</v>
      </c>
      <c r="N6" s="17">
        <f t="shared" si="0"/>
        <v>19</v>
      </c>
      <c r="O6" s="57">
        <f aca="true" t="shared" si="1" ref="O6:O37">IF(C6-F6=0,"-",C6-F6)</f>
        <v>6279</v>
      </c>
      <c r="P6" s="14">
        <f>SUM(P7:P16)</f>
        <v>1044</v>
      </c>
      <c r="Q6" s="15">
        <f>SUM(Q7:Q16)</f>
        <v>456</v>
      </c>
      <c r="R6" s="16">
        <f>SUM(R7:R16)</f>
        <v>588</v>
      </c>
      <c r="S6" s="14">
        <f>SUM(S7:S16)</f>
        <v>24019</v>
      </c>
      <c r="T6" s="18">
        <f>SUM(T7:T16)</f>
        <v>7967</v>
      </c>
      <c r="U6" s="145" t="s">
        <v>11</v>
      </c>
      <c r="V6" s="137"/>
    </row>
    <row r="7" spans="1:22" ht="15" customHeight="1">
      <c r="A7" s="153" t="s">
        <v>12</v>
      </c>
      <c r="B7" s="154"/>
      <c r="C7" s="19">
        <f>SUM(D7:E7)</f>
        <v>587</v>
      </c>
      <c r="D7" s="20">
        <f aca="true" t="shared" si="2" ref="D7:N7">D17</f>
        <v>304</v>
      </c>
      <c r="E7" s="21">
        <f t="shared" si="2"/>
        <v>283</v>
      </c>
      <c r="F7" s="19">
        <f t="shared" si="2"/>
        <v>936</v>
      </c>
      <c r="G7" s="20">
        <f t="shared" si="2"/>
        <v>490</v>
      </c>
      <c r="H7" s="21">
        <f t="shared" si="2"/>
        <v>446</v>
      </c>
      <c r="I7" s="19">
        <f t="shared" si="2"/>
        <v>2</v>
      </c>
      <c r="J7" s="20">
        <f t="shared" si="2"/>
        <v>1</v>
      </c>
      <c r="K7" s="21">
        <f t="shared" si="2"/>
        <v>1</v>
      </c>
      <c r="L7" s="19">
        <f t="shared" si="2"/>
        <v>1</v>
      </c>
      <c r="M7" s="20">
        <f t="shared" si="2"/>
        <v>0</v>
      </c>
      <c r="N7" s="21">
        <f t="shared" si="2"/>
        <v>1</v>
      </c>
      <c r="O7" s="58">
        <f t="shared" si="1"/>
        <v>-349</v>
      </c>
      <c r="P7" s="19">
        <f>P17</f>
        <v>21</v>
      </c>
      <c r="Q7" s="20">
        <f>Q17</f>
        <v>9</v>
      </c>
      <c r="R7" s="21">
        <f>R17</f>
        <v>12</v>
      </c>
      <c r="S7" s="23">
        <f>S17</f>
        <v>421</v>
      </c>
      <c r="T7" s="23">
        <f>T17</f>
        <v>159</v>
      </c>
      <c r="U7" s="153" t="s">
        <v>12</v>
      </c>
      <c r="V7" s="154"/>
    </row>
    <row r="8" spans="1:22" ht="15" customHeight="1">
      <c r="A8" s="155" t="s">
        <v>13</v>
      </c>
      <c r="B8" s="156"/>
      <c r="C8" s="26">
        <f aca="true" t="shared" si="3" ref="C8:N8">C25</f>
        <v>803</v>
      </c>
      <c r="D8" s="27">
        <f t="shared" si="3"/>
        <v>421</v>
      </c>
      <c r="E8" s="28">
        <f t="shared" si="3"/>
        <v>382</v>
      </c>
      <c r="F8" s="26">
        <f t="shared" si="3"/>
        <v>1362</v>
      </c>
      <c r="G8" s="27">
        <f t="shared" si="3"/>
        <v>757</v>
      </c>
      <c r="H8" s="28">
        <f t="shared" si="3"/>
        <v>605</v>
      </c>
      <c r="I8" s="26">
        <f t="shared" si="3"/>
        <v>2</v>
      </c>
      <c r="J8" s="27">
        <f t="shared" si="3"/>
        <v>2</v>
      </c>
      <c r="K8" s="28">
        <f t="shared" si="3"/>
        <v>0</v>
      </c>
      <c r="L8" s="26">
        <f t="shared" si="3"/>
        <v>2</v>
      </c>
      <c r="M8" s="27">
        <f t="shared" si="3"/>
        <v>2</v>
      </c>
      <c r="N8" s="28">
        <f t="shared" si="3"/>
        <v>0</v>
      </c>
      <c r="O8" s="56">
        <f t="shared" si="1"/>
        <v>-559</v>
      </c>
      <c r="P8" s="26">
        <f>P25</f>
        <v>33</v>
      </c>
      <c r="Q8" s="27">
        <f>Q25</f>
        <v>14</v>
      </c>
      <c r="R8" s="28">
        <f>R25</f>
        <v>19</v>
      </c>
      <c r="S8" s="22">
        <f>S25</f>
        <v>669</v>
      </c>
      <c r="T8" s="22">
        <f>T25</f>
        <v>340</v>
      </c>
      <c r="U8" s="155" t="s">
        <v>13</v>
      </c>
      <c r="V8" s="156"/>
    </row>
    <row r="9" spans="1:22" ht="15" customHeight="1">
      <c r="A9" s="155" t="s">
        <v>14</v>
      </c>
      <c r="B9" s="156"/>
      <c r="C9" s="26">
        <f aca="true" t="shared" si="4" ref="C9:N9">C28+C43</f>
        <v>6462</v>
      </c>
      <c r="D9" s="27">
        <f t="shared" si="4"/>
        <v>3337</v>
      </c>
      <c r="E9" s="28">
        <f t="shared" si="4"/>
        <v>3125</v>
      </c>
      <c r="F9" s="26">
        <f t="shared" si="4"/>
        <v>5088</v>
      </c>
      <c r="G9" s="27">
        <f t="shared" si="4"/>
        <v>2872</v>
      </c>
      <c r="H9" s="28">
        <f t="shared" si="4"/>
        <v>2216</v>
      </c>
      <c r="I9" s="26">
        <f t="shared" si="4"/>
        <v>13</v>
      </c>
      <c r="J9" s="27">
        <f t="shared" si="4"/>
        <v>7</v>
      </c>
      <c r="K9" s="28">
        <f t="shared" si="4"/>
        <v>6</v>
      </c>
      <c r="L9" s="26">
        <f t="shared" si="4"/>
        <v>7</v>
      </c>
      <c r="M9" s="27">
        <f t="shared" si="4"/>
        <v>4</v>
      </c>
      <c r="N9" s="28">
        <f t="shared" si="4"/>
        <v>3</v>
      </c>
      <c r="O9" s="56">
        <f t="shared" si="1"/>
        <v>1374</v>
      </c>
      <c r="P9" s="26">
        <f>P28+P43</f>
        <v>187</v>
      </c>
      <c r="Q9" s="27">
        <f>Q28+Q43</f>
        <v>85</v>
      </c>
      <c r="R9" s="28">
        <f>R28+R43</f>
        <v>102</v>
      </c>
      <c r="S9" s="22">
        <f>S28+S43</f>
        <v>4443</v>
      </c>
      <c r="T9" s="22">
        <f>T28+T43</f>
        <v>1561</v>
      </c>
      <c r="U9" s="155" t="s">
        <v>14</v>
      </c>
      <c r="V9" s="156"/>
    </row>
    <row r="10" spans="1:22" ht="15" customHeight="1">
      <c r="A10" s="155" t="s">
        <v>15</v>
      </c>
      <c r="B10" s="156"/>
      <c r="C10" s="26">
        <f aca="true" t="shared" si="5" ref="C10:N10">C46</f>
        <v>3809</v>
      </c>
      <c r="D10" s="27">
        <f t="shared" si="5"/>
        <v>1970</v>
      </c>
      <c r="E10" s="28">
        <f t="shared" si="5"/>
        <v>1839</v>
      </c>
      <c r="F10" s="26">
        <f t="shared" si="5"/>
        <v>2600</v>
      </c>
      <c r="G10" s="27">
        <f t="shared" si="5"/>
        <v>1475</v>
      </c>
      <c r="H10" s="28">
        <f t="shared" si="5"/>
        <v>1125</v>
      </c>
      <c r="I10" s="26">
        <f t="shared" si="5"/>
        <v>11</v>
      </c>
      <c r="J10" s="27">
        <f t="shared" si="5"/>
        <v>8</v>
      </c>
      <c r="K10" s="28">
        <f t="shared" si="5"/>
        <v>3</v>
      </c>
      <c r="L10" s="26">
        <f t="shared" si="5"/>
        <v>6</v>
      </c>
      <c r="M10" s="27">
        <f t="shared" si="5"/>
        <v>5</v>
      </c>
      <c r="N10" s="28">
        <f t="shared" si="5"/>
        <v>1</v>
      </c>
      <c r="O10" s="56">
        <f t="shared" si="1"/>
        <v>1209</v>
      </c>
      <c r="P10" s="26">
        <f>P46</f>
        <v>131</v>
      </c>
      <c r="Q10" s="27">
        <f>Q46</f>
        <v>67</v>
      </c>
      <c r="R10" s="28">
        <f>R46</f>
        <v>64</v>
      </c>
      <c r="S10" s="22">
        <f>S46</f>
        <v>2506</v>
      </c>
      <c r="T10" s="22">
        <f>T46</f>
        <v>1022</v>
      </c>
      <c r="U10" s="155" t="s">
        <v>15</v>
      </c>
      <c r="V10" s="156"/>
    </row>
    <row r="11" spans="1:22" ht="15" customHeight="1">
      <c r="A11" s="155" t="s">
        <v>16</v>
      </c>
      <c r="B11" s="156"/>
      <c r="C11" s="26">
        <f aca="true" t="shared" si="6" ref="C11:N11">C50</f>
        <v>2339</v>
      </c>
      <c r="D11" s="27">
        <f t="shared" si="6"/>
        <v>1192</v>
      </c>
      <c r="E11" s="28">
        <f t="shared" si="6"/>
        <v>1147</v>
      </c>
      <c r="F11" s="26">
        <f t="shared" si="6"/>
        <v>2295</v>
      </c>
      <c r="G11" s="27">
        <f t="shared" si="6"/>
        <v>1253</v>
      </c>
      <c r="H11" s="28">
        <f t="shared" si="6"/>
        <v>1042</v>
      </c>
      <c r="I11" s="26">
        <f t="shared" si="6"/>
        <v>6</v>
      </c>
      <c r="J11" s="27">
        <f t="shared" si="6"/>
        <v>3</v>
      </c>
      <c r="K11" s="28">
        <f t="shared" si="6"/>
        <v>3</v>
      </c>
      <c r="L11" s="26">
        <f t="shared" si="6"/>
        <v>2</v>
      </c>
      <c r="M11" s="27">
        <f t="shared" si="6"/>
        <v>1</v>
      </c>
      <c r="N11" s="28">
        <f t="shared" si="6"/>
        <v>1</v>
      </c>
      <c r="O11" s="56">
        <f t="shared" si="1"/>
        <v>44</v>
      </c>
      <c r="P11" s="26">
        <f>P50</f>
        <v>76</v>
      </c>
      <c r="Q11" s="27">
        <f>Q50</f>
        <v>27</v>
      </c>
      <c r="R11" s="28">
        <f>R50</f>
        <v>49</v>
      </c>
      <c r="S11" s="22">
        <f>S50</f>
        <v>1634</v>
      </c>
      <c r="T11" s="22">
        <f>T50</f>
        <v>567</v>
      </c>
      <c r="U11" s="155" t="s">
        <v>16</v>
      </c>
      <c r="V11" s="156"/>
    </row>
    <row r="12" spans="1:22" ht="15" customHeight="1">
      <c r="A12" s="155" t="s">
        <v>17</v>
      </c>
      <c r="B12" s="156"/>
      <c r="C12" s="26">
        <f aca="true" t="shared" si="7" ref="C12:N12">C62</f>
        <v>4250</v>
      </c>
      <c r="D12" s="27">
        <f t="shared" si="7"/>
        <v>2187</v>
      </c>
      <c r="E12" s="28">
        <f t="shared" si="7"/>
        <v>2063</v>
      </c>
      <c r="F12" s="26">
        <f t="shared" si="7"/>
        <v>3551</v>
      </c>
      <c r="G12" s="27">
        <f t="shared" si="7"/>
        <v>1931</v>
      </c>
      <c r="H12" s="28">
        <f t="shared" si="7"/>
        <v>1620</v>
      </c>
      <c r="I12" s="26">
        <f t="shared" si="7"/>
        <v>7</v>
      </c>
      <c r="J12" s="27">
        <f t="shared" si="7"/>
        <v>4</v>
      </c>
      <c r="K12" s="28">
        <f t="shared" si="7"/>
        <v>3</v>
      </c>
      <c r="L12" s="26">
        <f t="shared" si="7"/>
        <v>5</v>
      </c>
      <c r="M12" s="27">
        <f t="shared" si="7"/>
        <v>2</v>
      </c>
      <c r="N12" s="28">
        <f t="shared" si="7"/>
        <v>3</v>
      </c>
      <c r="O12" s="56">
        <f t="shared" si="1"/>
        <v>699</v>
      </c>
      <c r="P12" s="26">
        <f>P62</f>
        <v>152</v>
      </c>
      <c r="Q12" s="27">
        <f>Q62</f>
        <v>56</v>
      </c>
      <c r="R12" s="28">
        <f>R62</f>
        <v>96</v>
      </c>
      <c r="S12" s="22">
        <f>S62</f>
        <v>3046</v>
      </c>
      <c r="T12" s="22">
        <f>T62</f>
        <v>983</v>
      </c>
      <c r="U12" s="155" t="s">
        <v>17</v>
      </c>
      <c r="V12" s="156"/>
    </row>
    <row r="13" spans="1:22" ht="15" customHeight="1">
      <c r="A13" s="155" t="s">
        <v>18</v>
      </c>
      <c r="B13" s="156"/>
      <c r="C13" s="26">
        <f aca="true" t="shared" si="8" ref="C13:N13">C64</f>
        <v>4350</v>
      </c>
      <c r="D13" s="27">
        <f t="shared" si="8"/>
        <v>2212</v>
      </c>
      <c r="E13" s="28">
        <f t="shared" si="8"/>
        <v>2138</v>
      </c>
      <c r="F13" s="26">
        <f t="shared" si="8"/>
        <v>3804</v>
      </c>
      <c r="G13" s="27">
        <f t="shared" si="8"/>
        <v>2062</v>
      </c>
      <c r="H13" s="28">
        <f t="shared" si="8"/>
        <v>1742</v>
      </c>
      <c r="I13" s="26">
        <f t="shared" si="8"/>
        <v>12</v>
      </c>
      <c r="J13" s="27">
        <f t="shared" si="8"/>
        <v>6</v>
      </c>
      <c r="K13" s="28">
        <f t="shared" si="8"/>
        <v>6</v>
      </c>
      <c r="L13" s="26">
        <f t="shared" si="8"/>
        <v>3</v>
      </c>
      <c r="M13" s="27">
        <f t="shared" si="8"/>
        <v>1</v>
      </c>
      <c r="N13" s="28">
        <f t="shared" si="8"/>
        <v>2</v>
      </c>
      <c r="O13" s="56">
        <f t="shared" si="1"/>
        <v>546</v>
      </c>
      <c r="P13" s="26">
        <f>P64</f>
        <v>120</v>
      </c>
      <c r="Q13" s="27">
        <f>Q64</f>
        <v>58</v>
      </c>
      <c r="R13" s="28">
        <f>R64</f>
        <v>62</v>
      </c>
      <c r="S13" s="22">
        <f>S64</f>
        <v>2826</v>
      </c>
      <c r="T13" s="22">
        <f>T64</f>
        <v>932</v>
      </c>
      <c r="U13" s="155" t="s">
        <v>18</v>
      </c>
      <c r="V13" s="156"/>
    </row>
    <row r="14" spans="1:22" ht="15" customHeight="1">
      <c r="A14" s="155" t="s">
        <v>19</v>
      </c>
      <c r="B14" s="156"/>
      <c r="C14" s="26">
        <f aca="true" t="shared" si="9" ref="C14:N14">C78</f>
        <v>4231</v>
      </c>
      <c r="D14" s="27">
        <f t="shared" si="9"/>
        <v>2156</v>
      </c>
      <c r="E14" s="28">
        <f t="shared" si="9"/>
        <v>2075</v>
      </c>
      <c r="F14" s="26">
        <f t="shared" si="9"/>
        <v>3187</v>
      </c>
      <c r="G14" s="27">
        <f t="shared" si="9"/>
        <v>1728</v>
      </c>
      <c r="H14" s="28">
        <f t="shared" si="9"/>
        <v>1459</v>
      </c>
      <c r="I14" s="26">
        <f t="shared" si="9"/>
        <v>8</v>
      </c>
      <c r="J14" s="27">
        <f t="shared" si="9"/>
        <v>3</v>
      </c>
      <c r="K14" s="28">
        <f t="shared" si="9"/>
        <v>5</v>
      </c>
      <c r="L14" s="26">
        <f t="shared" si="9"/>
        <v>5</v>
      </c>
      <c r="M14" s="27">
        <f t="shared" si="9"/>
        <v>2</v>
      </c>
      <c r="N14" s="28">
        <f t="shared" si="9"/>
        <v>3</v>
      </c>
      <c r="O14" s="56">
        <f t="shared" si="1"/>
        <v>1044</v>
      </c>
      <c r="P14" s="26">
        <f>P78</f>
        <v>103</v>
      </c>
      <c r="Q14" s="27">
        <f>Q78</f>
        <v>42</v>
      </c>
      <c r="R14" s="28">
        <f>R78</f>
        <v>61</v>
      </c>
      <c r="S14" s="22">
        <f>S78</f>
        <v>2786</v>
      </c>
      <c r="T14" s="22">
        <f>T78</f>
        <v>747</v>
      </c>
      <c r="U14" s="155" t="s">
        <v>19</v>
      </c>
      <c r="V14" s="156"/>
    </row>
    <row r="15" spans="1:22" ht="15" customHeight="1">
      <c r="A15" s="155" t="s">
        <v>20</v>
      </c>
      <c r="B15" s="156"/>
      <c r="C15" s="26">
        <f aca="true" t="shared" si="10" ref="C15:N15">C92</f>
        <v>296</v>
      </c>
      <c r="D15" s="27">
        <f t="shared" si="10"/>
        <v>154</v>
      </c>
      <c r="E15" s="28">
        <f t="shared" si="10"/>
        <v>142</v>
      </c>
      <c r="F15" s="26">
        <f t="shared" si="10"/>
        <v>532</v>
      </c>
      <c r="G15" s="27">
        <f t="shared" si="10"/>
        <v>313</v>
      </c>
      <c r="H15" s="28">
        <f t="shared" si="10"/>
        <v>219</v>
      </c>
      <c r="I15" s="26">
        <f t="shared" si="10"/>
        <v>0</v>
      </c>
      <c r="J15" s="27">
        <f t="shared" si="10"/>
        <v>0</v>
      </c>
      <c r="K15" s="28">
        <f t="shared" si="10"/>
        <v>0</v>
      </c>
      <c r="L15" s="26">
        <f t="shared" si="10"/>
        <v>0</v>
      </c>
      <c r="M15" s="27">
        <f t="shared" si="10"/>
        <v>0</v>
      </c>
      <c r="N15" s="28">
        <f t="shared" si="10"/>
        <v>0</v>
      </c>
      <c r="O15" s="56">
        <f t="shared" si="1"/>
        <v>-236</v>
      </c>
      <c r="P15" s="26">
        <f>P92</f>
        <v>6</v>
      </c>
      <c r="Q15" s="27">
        <f>Q92</f>
        <v>1</v>
      </c>
      <c r="R15" s="28">
        <f>R92</f>
        <v>5</v>
      </c>
      <c r="S15" s="22">
        <f>S92</f>
        <v>198</v>
      </c>
      <c r="T15" s="22">
        <f>T92</f>
        <v>59</v>
      </c>
      <c r="U15" s="155" t="s">
        <v>20</v>
      </c>
      <c r="V15" s="156"/>
    </row>
    <row r="16" spans="1:22" ht="15" customHeight="1">
      <c r="A16" s="157" t="s">
        <v>21</v>
      </c>
      <c r="B16" s="158"/>
      <c r="C16" s="14">
        <f aca="true" t="shared" si="11" ref="C16:N16">C99+C101</f>
        <v>8066</v>
      </c>
      <c r="D16" s="15">
        <f t="shared" si="11"/>
        <v>4171</v>
      </c>
      <c r="E16" s="17">
        <f t="shared" si="11"/>
        <v>3895</v>
      </c>
      <c r="F16" s="14">
        <f t="shared" si="11"/>
        <v>5559</v>
      </c>
      <c r="G16" s="15">
        <f t="shared" si="11"/>
        <v>2969</v>
      </c>
      <c r="H16" s="17">
        <f t="shared" si="11"/>
        <v>2590</v>
      </c>
      <c r="I16" s="14">
        <f t="shared" si="11"/>
        <v>25</v>
      </c>
      <c r="J16" s="15">
        <f t="shared" si="11"/>
        <v>11</v>
      </c>
      <c r="K16" s="17">
        <f t="shared" si="11"/>
        <v>14</v>
      </c>
      <c r="L16" s="14">
        <f t="shared" si="11"/>
        <v>11</v>
      </c>
      <c r="M16" s="15">
        <f t="shared" si="11"/>
        <v>6</v>
      </c>
      <c r="N16" s="17">
        <f t="shared" si="11"/>
        <v>5</v>
      </c>
      <c r="O16" s="59">
        <f t="shared" si="1"/>
        <v>2507</v>
      </c>
      <c r="P16" s="14">
        <f>P99+P101</f>
        <v>215</v>
      </c>
      <c r="Q16" s="15">
        <f>Q99+Q101</f>
        <v>97</v>
      </c>
      <c r="R16" s="17">
        <f>R99+R101</f>
        <v>118</v>
      </c>
      <c r="S16" s="31">
        <f>S99+S101</f>
        <v>5490</v>
      </c>
      <c r="T16" s="31">
        <f>T99+T101</f>
        <v>1597</v>
      </c>
      <c r="U16" s="157" t="s">
        <v>21</v>
      </c>
      <c r="V16" s="158"/>
    </row>
    <row r="17" spans="1:22" ht="15" customHeight="1">
      <c r="A17" s="153" t="s">
        <v>22</v>
      </c>
      <c r="B17" s="159"/>
      <c r="C17" s="26">
        <f>SUM(C18:C24)</f>
        <v>587</v>
      </c>
      <c r="D17" s="27">
        <f>SUM(D18:D24)</f>
        <v>304</v>
      </c>
      <c r="E17" s="32">
        <f>SUM(E18:E24)</f>
        <v>283</v>
      </c>
      <c r="F17" s="26">
        <f aca="true" t="shared" si="12" ref="F17:F54">SUM(G17:H17)</f>
        <v>936</v>
      </c>
      <c r="G17" s="27">
        <f>SUM(G18:G24)</f>
        <v>490</v>
      </c>
      <c r="H17" s="32">
        <f>SUM(H18:H24)</f>
        <v>446</v>
      </c>
      <c r="I17" s="19">
        <f aca="true" t="shared" si="13" ref="I17:I54">SUM(J17:K17)</f>
        <v>2</v>
      </c>
      <c r="J17" s="20">
        <f>SUM(J18:J24)</f>
        <v>1</v>
      </c>
      <c r="K17" s="21">
        <f>SUM(K18:K24)</f>
        <v>1</v>
      </c>
      <c r="L17" s="26">
        <f aca="true" t="shared" si="14" ref="L17:L54">SUM(M17:N17)</f>
        <v>1</v>
      </c>
      <c r="M17" s="27">
        <f>SUM(M18:M24)</f>
        <v>0</v>
      </c>
      <c r="N17" s="28">
        <f>SUM(N18:N24)</f>
        <v>1</v>
      </c>
      <c r="O17" s="58">
        <f t="shared" si="1"/>
        <v>-349</v>
      </c>
      <c r="P17" s="26">
        <f aca="true" t="shared" si="15" ref="P17:P54">SUM(Q17:R17)</f>
        <v>21</v>
      </c>
      <c r="Q17" s="27">
        <f>SUM(Q18:Q24)</f>
        <v>9</v>
      </c>
      <c r="R17" s="32">
        <f>SUM(R18:R24)</f>
        <v>12</v>
      </c>
      <c r="S17" s="26">
        <f>SUM(S18:S24)</f>
        <v>421</v>
      </c>
      <c r="T17" s="23">
        <f>SUM(T18:T24)</f>
        <v>159</v>
      </c>
      <c r="U17" s="153" t="s">
        <v>22</v>
      </c>
      <c r="V17" s="159"/>
    </row>
    <row r="18" spans="1:22" ht="15" customHeight="1">
      <c r="A18" s="33"/>
      <c r="B18" s="34" t="s">
        <v>23</v>
      </c>
      <c r="C18" s="35">
        <f aca="true" t="shared" si="16" ref="C18:C54">SUM(D18:E18)</f>
        <v>210</v>
      </c>
      <c r="D18" s="27">
        <v>111</v>
      </c>
      <c r="E18" s="32">
        <v>99</v>
      </c>
      <c r="F18" s="35">
        <f t="shared" si="12"/>
        <v>298</v>
      </c>
      <c r="G18" s="27">
        <v>153</v>
      </c>
      <c r="H18" s="32">
        <v>145</v>
      </c>
      <c r="I18" s="35">
        <f t="shared" si="13"/>
        <v>1</v>
      </c>
      <c r="J18" s="27">
        <v>0</v>
      </c>
      <c r="K18" s="28">
        <v>1</v>
      </c>
      <c r="L18" s="35">
        <f t="shared" si="14"/>
        <v>1</v>
      </c>
      <c r="M18" s="27">
        <v>0</v>
      </c>
      <c r="N18" s="28">
        <v>1</v>
      </c>
      <c r="O18" s="56">
        <f t="shared" si="1"/>
        <v>-88</v>
      </c>
      <c r="P18" s="35">
        <f t="shared" si="15"/>
        <v>7</v>
      </c>
      <c r="Q18" s="27">
        <v>4</v>
      </c>
      <c r="R18" s="32">
        <v>3</v>
      </c>
      <c r="S18" s="26">
        <v>156</v>
      </c>
      <c r="T18" s="22">
        <v>73</v>
      </c>
      <c r="U18" s="24" t="s">
        <v>23</v>
      </c>
      <c r="V18" s="25"/>
    </row>
    <row r="19" spans="1:22" ht="15" customHeight="1">
      <c r="A19" s="33"/>
      <c r="B19" s="34" t="s">
        <v>24</v>
      </c>
      <c r="C19" s="35">
        <f t="shared" si="16"/>
        <v>128</v>
      </c>
      <c r="D19" s="27">
        <v>73</v>
      </c>
      <c r="E19" s="32">
        <v>55</v>
      </c>
      <c r="F19" s="35">
        <f t="shared" si="12"/>
        <v>183</v>
      </c>
      <c r="G19" s="27">
        <v>85</v>
      </c>
      <c r="H19" s="32">
        <v>98</v>
      </c>
      <c r="I19" s="35">
        <f t="shared" si="13"/>
        <v>0</v>
      </c>
      <c r="J19" s="27">
        <v>0</v>
      </c>
      <c r="K19" s="28">
        <v>0</v>
      </c>
      <c r="L19" s="35">
        <f t="shared" si="14"/>
        <v>0</v>
      </c>
      <c r="M19" s="27">
        <v>0</v>
      </c>
      <c r="N19" s="28">
        <v>0</v>
      </c>
      <c r="O19" s="56">
        <f t="shared" si="1"/>
        <v>-55</v>
      </c>
      <c r="P19" s="35">
        <f t="shared" si="15"/>
        <v>4</v>
      </c>
      <c r="Q19" s="27">
        <v>1</v>
      </c>
      <c r="R19" s="32">
        <v>3</v>
      </c>
      <c r="S19" s="26">
        <v>95</v>
      </c>
      <c r="T19" s="22">
        <v>33</v>
      </c>
      <c r="U19" s="24" t="s">
        <v>24</v>
      </c>
      <c r="V19" s="25"/>
    </row>
    <row r="20" spans="1:22" ht="15" customHeight="1">
      <c r="A20" s="33"/>
      <c r="B20" s="34" t="s">
        <v>25</v>
      </c>
      <c r="C20" s="35">
        <f t="shared" si="16"/>
        <v>59</v>
      </c>
      <c r="D20" s="27">
        <v>26</v>
      </c>
      <c r="E20" s="32">
        <v>33</v>
      </c>
      <c r="F20" s="35">
        <f t="shared" si="12"/>
        <v>91</v>
      </c>
      <c r="G20" s="27">
        <v>45</v>
      </c>
      <c r="H20" s="32">
        <v>46</v>
      </c>
      <c r="I20" s="35">
        <f t="shared" si="13"/>
        <v>1</v>
      </c>
      <c r="J20" s="27">
        <v>1</v>
      </c>
      <c r="K20" s="28">
        <v>0</v>
      </c>
      <c r="L20" s="35">
        <f t="shared" si="14"/>
        <v>0</v>
      </c>
      <c r="M20" s="27">
        <v>0</v>
      </c>
      <c r="N20" s="28">
        <v>0</v>
      </c>
      <c r="O20" s="56">
        <f t="shared" si="1"/>
        <v>-32</v>
      </c>
      <c r="P20" s="35">
        <f t="shared" si="15"/>
        <v>3</v>
      </c>
      <c r="Q20" s="27">
        <v>2</v>
      </c>
      <c r="R20" s="32">
        <v>1</v>
      </c>
      <c r="S20" s="26">
        <v>44</v>
      </c>
      <c r="T20" s="22">
        <v>11</v>
      </c>
      <c r="U20" s="24" t="s">
        <v>25</v>
      </c>
      <c r="V20" s="25"/>
    </row>
    <row r="21" spans="1:22" ht="15" customHeight="1">
      <c r="A21" s="33"/>
      <c r="B21" s="34" t="s">
        <v>26</v>
      </c>
      <c r="C21" s="35">
        <f t="shared" si="16"/>
        <v>61</v>
      </c>
      <c r="D21" s="27">
        <v>30</v>
      </c>
      <c r="E21" s="32">
        <v>31</v>
      </c>
      <c r="F21" s="35">
        <f t="shared" si="12"/>
        <v>129</v>
      </c>
      <c r="G21" s="27">
        <v>76</v>
      </c>
      <c r="H21" s="32">
        <v>53</v>
      </c>
      <c r="I21" s="35">
        <f t="shared" si="13"/>
        <v>0</v>
      </c>
      <c r="J21" s="27">
        <v>0</v>
      </c>
      <c r="K21" s="28">
        <v>0</v>
      </c>
      <c r="L21" s="35">
        <f t="shared" si="14"/>
        <v>0</v>
      </c>
      <c r="M21" s="27">
        <v>0</v>
      </c>
      <c r="N21" s="28">
        <v>0</v>
      </c>
      <c r="O21" s="56">
        <f t="shared" si="1"/>
        <v>-68</v>
      </c>
      <c r="P21" s="35">
        <f t="shared" si="15"/>
        <v>5</v>
      </c>
      <c r="Q21" s="27">
        <v>2</v>
      </c>
      <c r="R21" s="32">
        <v>3</v>
      </c>
      <c r="S21" s="26">
        <v>40</v>
      </c>
      <c r="T21" s="22">
        <v>22</v>
      </c>
      <c r="U21" s="24" t="s">
        <v>26</v>
      </c>
      <c r="V21" s="25"/>
    </row>
    <row r="22" spans="1:22" ht="15" customHeight="1">
      <c r="A22" s="33"/>
      <c r="B22" s="34" t="s">
        <v>27</v>
      </c>
      <c r="C22" s="35">
        <f t="shared" si="16"/>
        <v>63</v>
      </c>
      <c r="D22" s="27">
        <v>32</v>
      </c>
      <c r="E22" s="32">
        <v>31</v>
      </c>
      <c r="F22" s="35">
        <f t="shared" si="12"/>
        <v>93</v>
      </c>
      <c r="G22" s="27">
        <v>57</v>
      </c>
      <c r="H22" s="32">
        <v>36</v>
      </c>
      <c r="I22" s="35">
        <f t="shared" si="13"/>
        <v>0</v>
      </c>
      <c r="J22" s="27">
        <v>0</v>
      </c>
      <c r="K22" s="28">
        <v>0</v>
      </c>
      <c r="L22" s="35">
        <f t="shared" si="14"/>
        <v>0</v>
      </c>
      <c r="M22" s="27">
        <v>0</v>
      </c>
      <c r="N22" s="28">
        <v>0</v>
      </c>
      <c r="O22" s="56">
        <f t="shared" si="1"/>
        <v>-30</v>
      </c>
      <c r="P22" s="35">
        <f t="shared" si="15"/>
        <v>0</v>
      </c>
      <c r="Q22" s="27">
        <v>0</v>
      </c>
      <c r="R22" s="32">
        <v>0</v>
      </c>
      <c r="S22" s="26">
        <v>37</v>
      </c>
      <c r="T22" s="22">
        <v>6</v>
      </c>
      <c r="U22" s="24" t="s">
        <v>27</v>
      </c>
      <c r="V22" s="25"/>
    </row>
    <row r="23" spans="1:22" ht="15" customHeight="1">
      <c r="A23" s="33"/>
      <c r="B23" s="34" t="s">
        <v>28</v>
      </c>
      <c r="C23" s="35">
        <f t="shared" si="16"/>
        <v>43</v>
      </c>
      <c r="D23" s="27">
        <v>18</v>
      </c>
      <c r="E23" s="32">
        <v>25</v>
      </c>
      <c r="F23" s="35">
        <f t="shared" si="12"/>
        <v>87</v>
      </c>
      <c r="G23" s="27">
        <v>49</v>
      </c>
      <c r="H23" s="32">
        <v>38</v>
      </c>
      <c r="I23" s="35">
        <f t="shared" si="13"/>
        <v>0</v>
      </c>
      <c r="J23" s="27">
        <v>0</v>
      </c>
      <c r="K23" s="28">
        <v>0</v>
      </c>
      <c r="L23" s="35">
        <f t="shared" si="14"/>
        <v>0</v>
      </c>
      <c r="M23" s="27">
        <v>0</v>
      </c>
      <c r="N23" s="28">
        <v>0</v>
      </c>
      <c r="O23" s="56">
        <f t="shared" si="1"/>
        <v>-44</v>
      </c>
      <c r="P23" s="35">
        <f t="shared" si="15"/>
        <v>2</v>
      </c>
      <c r="Q23" s="27">
        <v>0</v>
      </c>
      <c r="R23" s="32">
        <v>2</v>
      </c>
      <c r="S23" s="26">
        <v>35</v>
      </c>
      <c r="T23" s="22">
        <v>10</v>
      </c>
      <c r="U23" s="24" t="s">
        <v>28</v>
      </c>
      <c r="V23" s="25"/>
    </row>
    <row r="24" spans="1:22" ht="15" customHeight="1">
      <c r="A24" s="36"/>
      <c r="B24" s="37" t="s">
        <v>29</v>
      </c>
      <c r="C24" s="38">
        <f t="shared" si="16"/>
        <v>23</v>
      </c>
      <c r="D24" s="15">
        <v>14</v>
      </c>
      <c r="E24" s="16">
        <v>9</v>
      </c>
      <c r="F24" s="38">
        <f t="shared" si="12"/>
        <v>55</v>
      </c>
      <c r="G24" s="15">
        <v>25</v>
      </c>
      <c r="H24" s="16">
        <v>30</v>
      </c>
      <c r="I24" s="38">
        <f t="shared" si="13"/>
        <v>0</v>
      </c>
      <c r="J24" s="15">
        <v>0</v>
      </c>
      <c r="K24" s="17">
        <v>0</v>
      </c>
      <c r="L24" s="38">
        <f t="shared" si="14"/>
        <v>0</v>
      </c>
      <c r="M24" s="15">
        <v>0</v>
      </c>
      <c r="N24" s="17">
        <v>0</v>
      </c>
      <c r="O24" s="59">
        <f t="shared" si="1"/>
        <v>-32</v>
      </c>
      <c r="P24" s="38">
        <f t="shared" si="15"/>
        <v>0</v>
      </c>
      <c r="Q24" s="15">
        <v>0</v>
      </c>
      <c r="R24" s="16">
        <v>0</v>
      </c>
      <c r="S24" s="14">
        <v>14</v>
      </c>
      <c r="T24" s="31">
        <v>4</v>
      </c>
      <c r="U24" s="29" t="s">
        <v>29</v>
      </c>
      <c r="V24" s="30"/>
    </row>
    <row r="25" spans="1:22" ht="15" customHeight="1">
      <c r="A25" s="153" t="s">
        <v>30</v>
      </c>
      <c r="B25" s="154"/>
      <c r="C25" s="26">
        <f t="shared" si="16"/>
        <v>803</v>
      </c>
      <c r="D25" s="27">
        <f>SUM(D26:D27)</f>
        <v>421</v>
      </c>
      <c r="E25" s="32">
        <f>SUM(E26:E27)</f>
        <v>382</v>
      </c>
      <c r="F25" s="26">
        <f t="shared" si="12"/>
        <v>1362</v>
      </c>
      <c r="G25" s="27">
        <f>SUM(G26:G27)</f>
        <v>757</v>
      </c>
      <c r="H25" s="32">
        <f>SUM(H26:H27)</f>
        <v>605</v>
      </c>
      <c r="I25" s="26">
        <f t="shared" si="13"/>
        <v>2</v>
      </c>
      <c r="J25" s="27">
        <f>SUM(J26:J27)</f>
        <v>2</v>
      </c>
      <c r="K25" s="28">
        <f>SUM(K26:K27)</f>
        <v>0</v>
      </c>
      <c r="L25" s="26">
        <f t="shared" si="14"/>
        <v>2</v>
      </c>
      <c r="M25" s="27">
        <f>SUM(M26:M27)</f>
        <v>2</v>
      </c>
      <c r="N25" s="28">
        <f>SUM(N26:N27)</f>
        <v>0</v>
      </c>
      <c r="O25" s="58">
        <f t="shared" si="1"/>
        <v>-559</v>
      </c>
      <c r="P25" s="26">
        <f t="shared" si="15"/>
        <v>33</v>
      </c>
      <c r="Q25" s="27">
        <f>SUM(Q26:Q27)</f>
        <v>14</v>
      </c>
      <c r="R25" s="32">
        <f>SUM(R26:R27)</f>
        <v>19</v>
      </c>
      <c r="S25" s="26">
        <f>SUM(S26:S27)</f>
        <v>669</v>
      </c>
      <c r="T25" s="23">
        <f>SUM(T26:T27)</f>
        <v>340</v>
      </c>
      <c r="U25" s="153" t="s">
        <v>30</v>
      </c>
      <c r="V25" s="154"/>
    </row>
    <row r="26" spans="1:22" ht="15" customHeight="1">
      <c r="A26" s="39"/>
      <c r="B26" s="34" t="s">
        <v>31</v>
      </c>
      <c r="C26" s="35">
        <f t="shared" si="16"/>
        <v>221</v>
      </c>
      <c r="D26" s="27">
        <v>122</v>
      </c>
      <c r="E26" s="32">
        <v>99</v>
      </c>
      <c r="F26" s="35">
        <f t="shared" si="12"/>
        <v>599</v>
      </c>
      <c r="G26" s="27">
        <v>312</v>
      </c>
      <c r="H26" s="32">
        <v>287</v>
      </c>
      <c r="I26" s="35">
        <f t="shared" si="13"/>
        <v>1</v>
      </c>
      <c r="J26" s="27">
        <v>1</v>
      </c>
      <c r="K26" s="28">
        <v>0</v>
      </c>
      <c r="L26" s="35">
        <f t="shared" si="14"/>
        <v>1</v>
      </c>
      <c r="M26" s="27">
        <v>1</v>
      </c>
      <c r="N26" s="28">
        <v>0</v>
      </c>
      <c r="O26" s="56">
        <f t="shared" si="1"/>
        <v>-378</v>
      </c>
      <c r="P26" s="35">
        <f t="shared" si="15"/>
        <v>9</v>
      </c>
      <c r="Q26" s="27">
        <v>5</v>
      </c>
      <c r="R26" s="32">
        <v>4</v>
      </c>
      <c r="S26" s="26">
        <v>217</v>
      </c>
      <c r="T26" s="22">
        <v>118</v>
      </c>
      <c r="U26" s="24" t="s">
        <v>31</v>
      </c>
      <c r="V26" s="25"/>
    </row>
    <row r="27" spans="1:22" ht="15" customHeight="1">
      <c r="A27" s="40"/>
      <c r="B27" s="37" t="s">
        <v>32</v>
      </c>
      <c r="C27" s="38">
        <f t="shared" si="16"/>
        <v>582</v>
      </c>
      <c r="D27" s="15">
        <v>299</v>
      </c>
      <c r="E27" s="16">
        <v>283</v>
      </c>
      <c r="F27" s="38">
        <f t="shared" si="12"/>
        <v>763</v>
      </c>
      <c r="G27" s="15">
        <v>445</v>
      </c>
      <c r="H27" s="16">
        <v>318</v>
      </c>
      <c r="I27" s="38">
        <f t="shared" si="13"/>
        <v>1</v>
      </c>
      <c r="J27" s="15">
        <v>1</v>
      </c>
      <c r="K27" s="17">
        <v>0</v>
      </c>
      <c r="L27" s="38">
        <f t="shared" si="14"/>
        <v>1</v>
      </c>
      <c r="M27" s="15">
        <v>1</v>
      </c>
      <c r="N27" s="17">
        <v>0</v>
      </c>
      <c r="O27" s="59">
        <f t="shared" si="1"/>
        <v>-181</v>
      </c>
      <c r="P27" s="38">
        <f t="shared" si="15"/>
        <v>24</v>
      </c>
      <c r="Q27" s="15">
        <v>9</v>
      </c>
      <c r="R27" s="16">
        <v>15</v>
      </c>
      <c r="S27" s="14">
        <v>452</v>
      </c>
      <c r="T27" s="31">
        <v>222</v>
      </c>
      <c r="U27" s="24" t="s">
        <v>32</v>
      </c>
      <c r="V27" s="25"/>
    </row>
    <row r="28" spans="1:22" ht="15" customHeight="1">
      <c r="A28" s="153" t="s">
        <v>33</v>
      </c>
      <c r="B28" s="154"/>
      <c r="C28" s="41">
        <f t="shared" si="16"/>
        <v>5375</v>
      </c>
      <c r="D28" s="20">
        <f>SUM(D29:D42)</f>
        <v>2756</v>
      </c>
      <c r="E28" s="41">
        <f>SUM(E29:E42)</f>
        <v>2619</v>
      </c>
      <c r="F28" s="19">
        <f t="shared" si="12"/>
        <v>4378</v>
      </c>
      <c r="G28" s="20">
        <f>SUM(G29:G42)</f>
        <v>2477</v>
      </c>
      <c r="H28" s="21">
        <f>SUM(H29:H42)</f>
        <v>1901</v>
      </c>
      <c r="I28" s="19">
        <f t="shared" si="13"/>
        <v>10</v>
      </c>
      <c r="J28" s="20">
        <f>SUM(J29:J42)</f>
        <v>5</v>
      </c>
      <c r="K28" s="21">
        <f>SUM(K29:K42)</f>
        <v>5</v>
      </c>
      <c r="L28" s="19">
        <f t="shared" si="14"/>
        <v>5</v>
      </c>
      <c r="M28" s="20">
        <f>SUM(M29:M42)</f>
        <v>2</v>
      </c>
      <c r="N28" s="21">
        <f>SUM(N29:N42)</f>
        <v>3</v>
      </c>
      <c r="O28" s="58">
        <f t="shared" si="1"/>
        <v>997</v>
      </c>
      <c r="P28" s="19">
        <f t="shared" si="15"/>
        <v>151</v>
      </c>
      <c r="Q28" s="20">
        <f>SUM(Q29:Q42)</f>
        <v>70</v>
      </c>
      <c r="R28" s="21">
        <f>SUM(R29:R42)</f>
        <v>81</v>
      </c>
      <c r="S28" s="41">
        <f>SUM(S29:S42)</f>
        <v>3662</v>
      </c>
      <c r="T28" s="23">
        <f>SUM(T29:T42)</f>
        <v>1346</v>
      </c>
      <c r="U28" s="153" t="s">
        <v>33</v>
      </c>
      <c r="V28" s="154"/>
    </row>
    <row r="29" spans="1:22" ht="15" customHeight="1">
      <c r="A29" s="39"/>
      <c r="B29" s="25" t="s">
        <v>34</v>
      </c>
      <c r="C29" s="35">
        <f t="shared" si="16"/>
        <v>1934</v>
      </c>
      <c r="D29" s="27">
        <v>997</v>
      </c>
      <c r="E29" s="32">
        <v>937</v>
      </c>
      <c r="F29" s="35">
        <f t="shared" si="12"/>
        <v>1618</v>
      </c>
      <c r="G29" s="27">
        <v>902</v>
      </c>
      <c r="H29" s="28">
        <v>716</v>
      </c>
      <c r="I29" s="35">
        <f t="shared" si="13"/>
        <v>4</v>
      </c>
      <c r="J29" s="27">
        <v>2</v>
      </c>
      <c r="K29" s="28">
        <v>2</v>
      </c>
      <c r="L29" s="35">
        <f t="shared" si="14"/>
        <v>2</v>
      </c>
      <c r="M29" s="27">
        <v>1</v>
      </c>
      <c r="N29" s="28">
        <v>1</v>
      </c>
      <c r="O29" s="56">
        <f t="shared" si="1"/>
        <v>316</v>
      </c>
      <c r="P29" s="35">
        <f t="shared" si="15"/>
        <v>47</v>
      </c>
      <c r="Q29" s="27">
        <v>25</v>
      </c>
      <c r="R29" s="28">
        <v>22</v>
      </c>
      <c r="S29" s="32">
        <v>1305</v>
      </c>
      <c r="T29" s="22">
        <v>509</v>
      </c>
      <c r="U29" s="24" t="s">
        <v>34</v>
      </c>
      <c r="V29" s="25"/>
    </row>
    <row r="30" spans="1:22" ht="15" customHeight="1">
      <c r="A30" s="39"/>
      <c r="B30" s="25" t="s">
        <v>35</v>
      </c>
      <c r="C30" s="35">
        <f t="shared" si="16"/>
        <v>930</v>
      </c>
      <c r="D30" s="27">
        <v>483</v>
      </c>
      <c r="E30" s="32">
        <v>447</v>
      </c>
      <c r="F30" s="35">
        <f t="shared" si="12"/>
        <v>818</v>
      </c>
      <c r="G30" s="27">
        <v>457</v>
      </c>
      <c r="H30" s="28">
        <v>361</v>
      </c>
      <c r="I30" s="35">
        <f t="shared" si="13"/>
        <v>0</v>
      </c>
      <c r="J30" s="27">
        <v>0</v>
      </c>
      <c r="K30" s="28">
        <v>0</v>
      </c>
      <c r="L30" s="35">
        <f t="shared" si="14"/>
        <v>0</v>
      </c>
      <c r="M30" s="27">
        <v>0</v>
      </c>
      <c r="N30" s="28">
        <v>0</v>
      </c>
      <c r="O30" s="56">
        <f t="shared" si="1"/>
        <v>112</v>
      </c>
      <c r="P30" s="35">
        <f t="shared" si="15"/>
        <v>33</v>
      </c>
      <c r="Q30" s="27">
        <v>13</v>
      </c>
      <c r="R30" s="28">
        <v>20</v>
      </c>
      <c r="S30" s="32">
        <v>714</v>
      </c>
      <c r="T30" s="22">
        <v>243</v>
      </c>
      <c r="U30" s="24" t="s">
        <v>35</v>
      </c>
      <c r="V30" s="25"/>
    </row>
    <row r="31" spans="1:22" ht="15" customHeight="1">
      <c r="A31" s="39"/>
      <c r="B31" s="25" t="s">
        <v>36</v>
      </c>
      <c r="C31" s="35">
        <f t="shared" si="16"/>
        <v>623</v>
      </c>
      <c r="D31" s="27">
        <v>320</v>
      </c>
      <c r="E31" s="32">
        <v>303</v>
      </c>
      <c r="F31" s="35">
        <f t="shared" si="12"/>
        <v>352</v>
      </c>
      <c r="G31" s="27">
        <v>200</v>
      </c>
      <c r="H31" s="28">
        <v>152</v>
      </c>
      <c r="I31" s="35">
        <f t="shared" si="13"/>
        <v>2</v>
      </c>
      <c r="J31" s="27">
        <v>0</v>
      </c>
      <c r="K31" s="28">
        <v>2</v>
      </c>
      <c r="L31" s="35">
        <f t="shared" si="14"/>
        <v>1</v>
      </c>
      <c r="M31" s="27">
        <v>0</v>
      </c>
      <c r="N31" s="28">
        <v>1</v>
      </c>
      <c r="O31" s="56">
        <f t="shared" si="1"/>
        <v>271</v>
      </c>
      <c r="P31" s="35">
        <f t="shared" si="15"/>
        <v>15</v>
      </c>
      <c r="Q31" s="27">
        <v>10</v>
      </c>
      <c r="R31" s="28">
        <v>5</v>
      </c>
      <c r="S31" s="32">
        <v>378</v>
      </c>
      <c r="T31" s="22">
        <v>122</v>
      </c>
      <c r="U31" s="24" t="s">
        <v>36</v>
      </c>
      <c r="V31" s="25"/>
    </row>
    <row r="32" spans="1:22" ht="15" customHeight="1">
      <c r="A32" s="39"/>
      <c r="B32" s="25" t="s">
        <v>37</v>
      </c>
      <c r="C32" s="35">
        <f t="shared" si="16"/>
        <v>125</v>
      </c>
      <c r="D32" s="27">
        <v>59</v>
      </c>
      <c r="E32" s="32">
        <v>66</v>
      </c>
      <c r="F32" s="35">
        <f t="shared" si="12"/>
        <v>136</v>
      </c>
      <c r="G32" s="27">
        <v>82</v>
      </c>
      <c r="H32" s="28">
        <v>54</v>
      </c>
      <c r="I32" s="35">
        <f t="shared" si="13"/>
        <v>0</v>
      </c>
      <c r="J32" s="27">
        <v>0</v>
      </c>
      <c r="K32" s="28">
        <v>0</v>
      </c>
      <c r="L32" s="35">
        <f t="shared" si="14"/>
        <v>0</v>
      </c>
      <c r="M32" s="27">
        <v>0</v>
      </c>
      <c r="N32" s="28">
        <v>0</v>
      </c>
      <c r="O32" s="56">
        <f t="shared" si="1"/>
        <v>-11</v>
      </c>
      <c r="P32" s="35">
        <f t="shared" si="15"/>
        <v>7</v>
      </c>
      <c r="Q32" s="27">
        <v>3</v>
      </c>
      <c r="R32" s="28">
        <v>4</v>
      </c>
      <c r="S32" s="32">
        <v>107</v>
      </c>
      <c r="T32" s="22">
        <v>38</v>
      </c>
      <c r="U32" s="24" t="s">
        <v>37</v>
      </c>
      <c r="V32" s="25"/>
    </row>
    <row r="33" spans="1:22" ht="15" customHeight="1">
      <c r="A33" s="39"/>
      <c r="B33" s="25" t="s">
        <v>38</v>
      </c>
      <c r="C33" s="35">
        <f t="shared" si="16"/>
        <v>123</v>
      </c>
      <c r="D33" s="27">
        <v>61</v>
      </c>
      <c r="E33" s="32">
        <v>62</v>
      </c>
      <c r="F33" s="35">
        <f t="shared" si="12"/>
        <v>166</v>
      </c>
      <c r="G33" s="27">
        <v>92</v>
      </c>
      <c r="H33" s="28">
        <v>74</v>
      </c>
      <c r="I33" s="35">
        <f t="shared" si="13"/>
        <v>1</v>
      </c>
      <c r="J33" s="27">
        <v>1</v>
      </c>
      <c r="K33" s="28">
        <v>0</v>
      </c>
      <c r="L33" s="35">
        <f t="shared" si="14"/>
        <v>0</v>
      </c>
      <c r="M33" s="27">
        <v>0</v>
      </c>
      <c r="N33" s="28">
        <v>0</v>
      </c>
      <c r="O33" s="56">
        <f t="shared" si="1"/>
        <v>-43</v>
      </c>
      <c r="P33" s="35">
        <f t="shared" si="15"/>
        <v>2</v>
      </c>
      <c r="Q33" s="27">
        <v>1</v>
      </c>
      <c r="R33" s="28">
        <v>1</v>
      </c>
      <c r="S33" s="32">
        <v>65</v>
      </c>
      <c r="T33" s="22">
        <v>30</v>
      </c>
      <c r="U33" s="24" t="s">
        <v>38</v>
      </c>
      <c r="V33" s="25"/>
    </row>
    <row r="34" spans="1:22" ht="15" customHeight="1">
      <c r="A34" s="39"/>
      <c r="B34" s="25" t="s">
        <v>39</v>
      </c>
      <c r="C34" s="35">
        <f t="shared" si="16"/>
        <v>24</v>
      </c>
      <c r="D34" s="27">
        <v>12</v>
      </c>
      <c r="E34" s="32">
        <v>12</v>
      </c>
      <c r="F34" s="35">
        <f t="shared" si="12"/>
        <v>45</v>
      </c>
      <c r="G34" s="27">
        <v>25</v>
      </c>
      <c r="H34" s="28">
        <v>20</v>
      </c>
      <c r="I34" s="35">
        <f t="shared" si="13"/>
        <v>0</v>
      </c>
      <c r="J34" s="27">
        <v>0</v>
      </c>
      <c r="K34" s="28">
        <v>0</v>
      </c>
      <c r="L34" s="35">
        <f t="shared" si="14"/>
        <v>0</v>
      </c>
      <c r="M34" s="27">
        <v>0</v>
      </c>
      <c r="N34" s="28">
        <v>0</v>
      </c>
      <c r="O34" s="56">
        <f t="shared" si="1"/>
        <v>-21</v>
      </c>
      <c r="P34" s="35">
        <f t="shared" si="15"/>
        <v>1</v>
      </c>
      <c r="Q34" s="27">
        <v>0</v>
      </c>
      <c r="R34" s="28">
        <v>1</v>
      </c>
      <c r="S34" s="32">
        <v>21</v>
      </c>
      <c r="T34" s="22">
        <v>4</v>
      </c>
      <c r="U34" s="24" t="s">
        <v>39</v>
      </c>
      <c r="V34" s="25"/>
    </row>
    <row r="35" spans="1:22" ht="15" customHeight="1">
      <c r="A35" s="39"/>
      <c r="B35" s="25" t="s">
        <v>40</v>
      </c>
      <c r="C35" s="35">
        <f t="shared" si="16"/>
        <v>22</v>
      </c>
      <c r="D35" s="27">
        <v>11</v>
      </c>
      <c r="E35" s="32">
        <v>11</v>
      </c>
      <c r="F35" s="35">
        <f t="shared" si="12"/>
        <v>76</v>
      </c>
      <c r="G35" s="27">
        <v>38</v>
      </c>
      <c r="H35" s="28">
        <v>38</v>
      </c>
      <c r="I35" s="35">
        <f t="shared" si="13"/>
        <v>0</v>
      </c>
      <c r="J35" s="27">
        <v>0</v>
      </c>
      <c r="K35" s="28">
        <v>0</v>
      </c>
      <c r="L35" s="35">
        <f t="shared" si="14"/>
        <v>0</v>
      </c>
      <c r="M35" s="27">
        <v>0</v>
      </c>
      <c r="N35" s="28">
        <v>0</v>
      </c>
      <c r="O35" s="56">
        <f t="shared" si="1"/>
        <v>-54</v>
      </c>
      <c r="P35" s="35">
        <f t="shared" si="15"/>
        <v>0</v>
      </c>
      <c r="Q35" s="27">
        <v>0</v>
      </c>
      <c r="R35" s="28">
        <v>0</v>
      </c>
      <c r="S35" s="32">
        <v>11</v>
      </c>
      <c r="T35" s="22">
        <v>13</v>
      </c>
      <c r="U35" s="24" t="s">
        <v>40</v>
      </c>
      <c r="V35" s="25"/>
    </row>
    <row r="36" spans="1:22" ht="15" customHeight="1">
      <c r="A36" s="39"/>
      <c r="B36" s="25" t="s">
        <v>41</v>
      </c>
      <c r="C36" s="35">
        <f t="shared" si="16"/>
        <v>377</v>
      </c>
      <c r="D36" s="27">
        <v>190</v>
      </c>
      <c r="E36" s="32">
        <v>187</v>
      </c>
      <c r="F36" s="35">
        <f t="shared" si="12"/>
        <v>298</v>
      </c>
      <c r="G36" s="27">
        <v>174</v>
      </c>
      <c r="H36" s="28">
        <v>124</v>
      </c>
      <c r="I36" s="35">
        <f t="shared" si="13"/>
        <v>2</v>
      </c>
      <c r="J36" s="27">
        <v>1</v>
      </c>
      <c r="K36" s="28">
        <v>1</v>
      </c>
      <c r="L36" s="35">
        <f t="shared" si="14"/>
        <v>1</v>
      </c>
      <c r="M36" s="27">
        <v>0</v>
      </c>
      <c r="N36" s="28">
        <v>1</v>
      </c>
      <c r="O36" s="56">
        <f t="shared" si="1"/>
        <v>79</v>
      </c>
      <c r="P36" s="35">
        <f t="shared" si="15"/>
        <v>6</v>
      </c>
      <c r="Q36" s="27">
        <v>3</v>
      </c>
      <c r="R36" s="28">
        <v>3</v>
      </c>
      <c r="S36" s="32">
        <v>231</v>
      </c>
      <c r="T36" s="22">
        <v>100</v>
      </c>
      <c r="U36" s="24" t="s">
        <v>41</v>
      </c>
      <c r="V36" s="25"/>
    </row>
    <row r="37" spans="1:22" ht="15" customHeight="1">
      <c r="A37" s="39"/>
      <c r="B37" s="25" t="s">
        <v>42</v>
      </c>
      <c r="C37" s="35">
        <f t="shared" si="16"/>
        <v>176</v>
      </c>
      <c r="D37" s="27">
        <v>93</v>
      </c>
      <c r="E37" s="32">
        <v>83</v>
      </c>
      <c r="F37" s="35">
        <f t="shared" si="12"/>
        <v>152</v>
      </c>
      <c r="G37" s="27">
        <v>87</v>
      </c>
      <c r="H37" s="28">
        <v>65</v>
      </c>
      <c r="I37" s="35">
        <f t="shared" si="13"/>
        <v>0</v>
      </c>
      <c r="J37" s="27">
        <v>0</v>
      </c>
      <c r="K37" s="28">
        <v>0</v>
      </c>
      <c r="L37" s="35">
        <f t="shared" si="14"/>
        <v>0</v>
      </c>
      <c r="M37" s="27">
        <v>0</v>
      </c>
      <c r="N37" s="28">
        <v>0</v>
      </c>
      <c r="O37" s="56">
        <f t="shared" si="1"/>
        <v>24</v>
      </c>
      <c r="P37" s="35">
        <f t="shared" si="15"/>
        <v>5</v>
      </c>
      <c r="Q37" s="27">
        <v>3</v>
      </c>
      <c r="R37" s="28">
        <v>2</v>
      </c>
      <c r="S37" s="32">
        <v>145</v>
      </c>
      <c r="T37" s="22">
        <v>34</v>
      </c>
      <c r="U37" s="24" t="s">
        <v>42</v>
      </c>
      <c r="V37" s="25"/>
    </row>
    <row r="38" spans="1:22" ht="15" customHeight="1">
      <c r="A38" s="39"/>
      <c r="B38" s="25" t="s">
        <v>43</v>
      </c>
      <c r="C38" s="35">
        <f t="shared" si="16"/>
        <v>105</v>
      </c>
      <c r="D38" s="27">
        <v>54</v>
      </c>
      <c r="E38" s="32">
        <v>51</v>
      </c>
      <c r="F38" s="35">
        <f t="shared" si="12"/>
        <v>119</v>
      </c>
      <c r="G38" s="27">
        <v>55</v>
      </c>
      <c r="H38" s="28">
        <v>64</v>
      </c>
      <c r="I38" s="35">
        <f t="shared" si="13"/>
        <v>1</v>
      </c>
      <c r="J38" s="27">
        <v>1</v>
      </c>
      <c r="K38" s="28">
        <v>0</v>
      </c>
      <c r="L38" s="35">
        <f t="shared" si="14"/>
        <v>1</v>
      </c>
      <c r="M38" s="27">
        <v>1</v>
      </c>
      <c r="N38" s="28">
        <v>0</v>
      </c>
      <c r="O38" s="56">
        <f aca="true" t="shared" si="17" ref="O38:O54">IF(C38-F38=0,"-",C38-F38)</f>
        <v>-14</v>
      </c>
      <c r="P38" s="35">
        <f t="shared" si="15"/>
        <v>1</v>
      </c>
      <c r="Q38" s="27">
        <v>0</v>
      </c>
      <c r="R38" s="28">
        <v>1</v>
      </c>
      <c r="S38" s="32">
        <v>73</v>
      </c>
      <c r="T38" s="22">
        <v>45</v>
      </c>
      <c r="U38" s="24" t="s">
        <v>43</v>
      </c>
      <c r="V38" s="25"/>
    </row>
    <row r="39" spans="1:22" ht="15" customHeight="1">
      <c r="A39" s="39"/>
      <c r="B39" s="25" t="s">
        <v>44</v>
      </c>
      <c r="C39" s="35">
        <f t="shared" si="16"/>
        <v>41</v>
      </c>
      <c r="D39" s="27">
        <v>20</v>
      </c>
      <c r="E39" s="32">
        <v>21</v>
      </c>
      <c r="F39" s="35">
        <f t="shared" si="12"/>
        <v>84</v>
      </c>
      <c r="G39" s="27">
        <v>52</v>
      </c>
      <c r="H39" s="28">
        <v>32</v>
      </c>
      <c r="I39" s="35">
        <f t="shared" si="13"/>
        <v>0</v>
      </c>
      <c r="J39" s="27">
        <v>0</v>
      </c>
      <c r="K39" s="28">
        <v>0</v>
      </c>
      <c r="L39" s="35">
        <f t="shared" si="14"/>
        <v>0</v>
      </c>
      <c r="M39" s="27">
        <v>0</v>
      </c>
      <c r="N39" s="28">
        <v>0</v>
      </c>
      <c r="O39" s="56">
        <f t="shared" si="17"/>
        <v>-43</v>
      </c>
      <c r="P39" s="35">
        <f t="shared" si="15"/>
        <v>5</v>
      </c>
      <c r="Q39" s="27">
        <v>1</v>
      </c>
      <c r="R39" s="28">
        <v>4</v>
      </c>
      <c r="S39" s="32">
        <v>32</v>
      </c>
      <c r="T39" s="22">
        <v>15</v>
      </c>
      <c r="U39" s="24" t="s">
        <v>44</v>
      </c>
      <c r="V39" s="25"/>
    </row>
    <row r="40" spans="1:22" ht="15" customHeight="1">
      <c r="A40" s="39"/>
      <c r="B40" s="25" t="s">
        <v>45</v>
      </c>
      <c r="C40" s="35">
        <f t="shared" si="16"/>
        <v>54</v>
      </c>
      <c r="D40" s="27">
        <v>27</v>
      </c>
      <c r="E40" s="32">
        <v>27</v>
      </c>
      <c r="F40" s="35">
        <f t="shared" si="12"/>
        <v>89</v>
      </c>
      <c r="G40" s="27">
        <v>55</v>
      </c>
      <c r="H40" s="28">
        <v>34</v>
      </c>
      <c r="I40" s="35">
        <f t="shared" si="13"/>
        <v>0</v>
      </c>
      <c r="J40" s="27">
        <v>0</v>
      </c>
      <c r="K40" s="28">
        <v>0</v>
      </c>
      <c r="L40" s="35">
        <f t="shared" si="14"/>
        <v>0</v>
      </c>
      <c r="M40" s="27">
        <v>0</v>
      </c>
      <c r="N40" s="28">
        <v>0</v>
      </c>
      <c r="O40" s="56">
        <f t="shared" si="17"/>
        <v>-35</v>
      </c>
      <c r="P40" s="35">
        <f t="shared" si="15"/>
        <v>0</v>
      </c>
      <c r="Q40" s="27">
        <v>0</v>
      </c>
      <c r="R40" s="28">
        <v>0</v>
      </c>
      <c r="S40" s="32">
        <v>30</v>
      </c>
      <c r="T40" s="22">
        <v>20</v>
      </c>
      <c r="U40" s="24" t="s">
        <v>45</v>
      </c>
      <c r="V40" s="25"/>
    </row>
    <row r="41" spans="1:22" ht="15" customHeight="1">
      <c r="A41" s="39"/>
      <c r="B41" s="25" t="s">
        <v>46</v>
      </c>
      <c r="C41" s="35">
        <f t="shared" si="16"/>
        <v>373</v>
      </c>
      <c r="D41" s="27">
        <v>200</v>
      </c>
      <c r="E41" s="32">
        <v>173</v>
      </c>
      <c r="F41" s="35">
        <f t="shared" si="12"/>
        <v>211</v>
      </c>
      <c r="G41" s="27">
        <v>136</v>
      </c>
      <c r="H41" s="28">
        <v>75</v>
      </c>
      <c r="I41" s="35">
        <f t="shared" si="13"/>
        <v>0</v>
      </c>
      <c r="J41" s="27">
        <v>0</v>
      </c>
      <c r="K41" s="28">
        <v>0</v>
      </c>
      <c r="L41" s="35">
        <f t="shared" si="14"/>
        <v>0</v>
      </c>
      <c r="M41" s="27">
        <v>0</v>
      </c>
      <c r="N41" s="28">
        <v>0</v>
      </c>
      <c r="O41" s="56">
        <f t="shared" si="17"/>
        <v>162</v>
      </c>
      <c r="P41" s="35">
        <f t="shared" si="15"/>
        <v>14</v>
      </c>
      <c r="Q41" s="27">
        <v>6</v>
      </c>
      <c r="R41" s="28">
        <v>8</v>
      </c>
      <c r="S41" s="32">
        <v>265</v>
      </c>
      <c r="T41" s="22">
        <v>92</v>
      </c>
      <c r="U41" s="24" t="s">
        <v>46</v>
      </c>
      <c r="V41" s="25"/>
    </row>
    <row r="42" spans="1:22" ht="15" customHeight="1">
      <c r="A42" s="40"/>
      <c r="B42" s="30" t="s">
        <v>47</v>
      </c>
      <c r="C42" s="38">
        <f t="shared" si="16"/>
        <v>468</v>
      </c>
      <c r="D42" s="27">
        <v>229</v>
      </c>
      <c r="E42" s="32">
        <v>239</v>
      </c>
      <c r="F42" s="38">
        <f t="shared" si="12"/>
        <v>214</v>
      </c>
      <c r="G42" s="27">
        <v>122</v>
      </c>
      <c r="H42" s="28">
        <v>92</v>
      </c>
      <c r="I42" s="38">
        <f t="shared" si="13"/>
        <v>0</v>
      </c>
      <c r="J42" s="27">
        <v>0</v>
      </c>
      <c r="K42" s="28">
        <v>0</v>
      </c>
      <c r="L42" s="38">
        <f t="shared" si="14"/>
        <v>0</v>
      </c>
      <c r="M42" s="27">
        <v>0</v>
      </c>
      <c r="N42" s="28">
        <v>0</v>
      </c>
      <c r="O42" s="59">
        <f t="shared" si="17"/>
        <v>254</v>
      </c>
      <c r="P42" s="38">
        <f t="shared" si="15"/>
        <v>15</v>
      </c>
      <c r="Q42" s="27">
        <v>5</v>
      </c>
      <c r="R42" s="28">
        <v>10</v>
      </c>
      <c r="S42" s="32">
        <v>285</v>
      </c>
      <c r="T42" s="22">
        <v>81</v>
      </c>
      <c r="U42" s="29" t="s">
        <v>47</v>
      </c>
      <c r="V42" s="30"/>
    </row>
    <row r="43" spans="1:22" ht="15" customHeight="1">
      <c r="A43" s="153" t="s">
        <v>48</v>
      </c>
      <c r="B43" s="154"/>
      <c r="C43" s="41">
        <f t="shared" si="16"/>
        <v>1087</v>
      </c>
      <c r="D43" s="20">
        <f>SUM(D44:D45)</f>
        <v>581</v>
      </c>
      <c r="E43" s="41">
        <f>SUM(E44:E45)</f>
        <v>506</v>
      </c>
      <c r="F43" s="19">
        <f t="shared" si="12"/>
        <v>710</v>
      </c>
      <c r="G43" s="20">
        <f>SUM(G44:G45)</f>
        <v>395</v>
      </c>
      <c r="H43" s="21">
        <f>SUM(H44:H45)</f>
        <v>315</v>
      </c>
      <c r="I43" s="19">
        <f t="shared" si="13"/>
        <v>3</v>
      </c>
      <c r="J43" s="20">
        <f>SUM(J44:J45)</f>
        <v>2</v>
      </c>
      <c r="K43" s="21">
        <f>SUM(K44:K45)</f>
        <v>1</v>
      </c>
      <c r="L43" s="19">
        <f t="shared" si="14"/>
        <v>2</v>
      </c>
      <c r="M43" s="20">
        <f>SUM(M44:M45)</f>
        <v>2</v>
      </c>
      <c r="N43" s="21">
        <f>SUM(N44:N45)</f>
        <v>0</v>
      </c>
      <c r="O43" s="58">
        <f t="shared" si="17"/>
        <v>377</v>
      </c>
      <c r="P43" s="19">
        <f t="shared" si="15"/>
        <v>36</v>
      </c>
      <c r="Q43" s="20">
        <f>SUM(Q44:Q45)</f>
        <v>15</v>
      </c>
      <c r="R43" s="21">
        <f>SUM(R44:R45)</f>
        <v>21</v>
      </c>
      <c r="S43" s="41">
        <f>SUM(S44:S45)</f>
        <v>781</v>
      </c>
      <c r="T43" s="23">
        <f>SUM(T44:T45)</f>
        <v>215</v>
      </c>
      <c r="U43" s="155" t="s">
        <v>48</v>
      </c>
      <c r="V43" s="156"/>
    </row>
    <row r="44" spans="1:22" ht="15" customHeight="1">
      <c r="A44" s="39"/>
      <c r="B44" s="25" t="s">
        <v>49</v>
      </c>
      <c r="C44" s="35">
        <f t="shared" si="16"/>
        <v>896</v>
      </c>
      <c r="D44" s="27">
        <v>477</v>
      </c>
      <c r="E44" s="32">
        <v>419</v>
      </c>
      <c r="F44" s="35">
        <f t="shared" si="12"/>
        <v>530</v>
      </c>
      <c r="G44" s="27">
        <v>300</v>
      </c>
      <c r="H44" s="28">
        <v>230</v>
      </c>
      <c r="I44" s="35">
        <f t="shared" si="13"/>
        <v>2</v>
      </c>
      <c r="J44" s="27">
        <v>1</v>
      </c>
      <c r="K44" s="28">
        <v>1</v>
      </c>
      <c r="L44" s="35">
        <f t="shared" si="14"/>
        <v>1</v>
      </c>
      <c r="M44" s="27">
        <v>1</v>
      </c>
      <c r="N44" s="28">
        <v>0</v>
      </c>
      <c r="O44" s="56">
        <f t="shared" si="17"/>
        <v>366</v>
      </c>
      <c r="P44" s="35">
        <f t="shared" si="15"/>
        <v>33</v>
      </c>
      <c r="Q44" s="27">
        <v>14</v>
      </c>
      <c r="R44" s="28">
        <v>19</v>
      </c>
      <c r="S44" s="32">
        <v>638</v>
      </c>
      <c r="T44" s="22">
        <v>186</v>
      </c>
      <c r="U44" s="24" t="s">
        <v>49</v>
      </c>
      <c r="V44" s="25"/>
    </row>
    <row r="45" spans="1:22" ht="15" customHeight="1">
      <c r="A45" s="40"/>
      <c r="B45" s="30" t="s">
        <v>50</v>
      </c>
      <c r="C45" s="38">
        <f t="shared" si="16"/>
        <v>191</v>
      </c>
      <c r="D45" s="15">
        <v>104</v>
      </c>
      <c r="E45" s="16">
        <v>87</v>
      </c>
      <c r="F45" s="38">
        <f t="shared" si="12"/>
        <v>180</v>
      </c>
      <c r="G45" s="15">
        <v>95</v>
      </c>
      <c r="H45" s="17">
        <v>85</v>
      </c>
      <c r="I45" s="38">
        <f t="shared" si="13"/>
        <v>1</v>
      </c>
      <c r="J45" s="15">
        <v>1</v>
      </c>
      <c r="K45" s="17">
        <v>0</v>
      </c>
      <c r="L45" s="38">
        <f t="shared" si="14"/>
        <v>1</v>
      </c>
      <c r="M45" s="15">
        <v>1</v>
      </c>
      <c r="N45" s="17">
        <v>0</v>
      </c>
      <c r="O45" s="59">
        <f t="shared" si="17"/>
        <v>11</v>
      </c>
      <c r="P45" s="38">
        <f t="shared" si="15"/>
        <v>3</v>
      </c>
      <c r="Q45" s="15">
        <v>1</v>
      </c>
      <c r="R45" s="17">
        <v>2</v>
      </c>
      <c r="S45" s="16">
        <v>143</v>
      </c>
      <c r="T45" s="31">
        <v>29</v>
      </c>
      <c r="U45" s="29" t="s">
        <v>50</v>
      </c>
      <c r="V45" s="30"/>
    </row>
    <row r="46" spans="1:22" ht="15" customHeight="1">
      <c r="A46" s="153" t="s">
        <v>51</v>
      </c>
      <c r="B46" s="154"/>
      <c r="C46" s="42">
        <f t="shared" si="16"/>
        <v>3809</v>
      </c>
      <c r="D46" s="20">
        <f>SUM(D47:D49)</f>
        <v>1970</v>
      </c>
      <c r="E46" s="43">
        <f>SUM(E47:E49)</f>
        <v>1839</v>
      </c>
      <c r="F46" s="42">
        <f t="shared" si="12"/>
        <v>2600</v>
      </c>
      <c r="G46" s="20">
        <f>SUM(G47:G49)</f>
        <v>1475</v>
      </c>
      <c r="H46" s="44">
        <f>SUM(H47:H49)</f>
        <v>1125</v>
      </c>
      <c r="I46" s="42">
        <f t="shared" si="13"/>
        <v>11</v>
      </c>
      <c r="J46" s="20">
        <f>SUM(J47:J49)</f>
        <v>8</v>
      </c>
      <c r="K46" s="44">
        <f>SUM(K47:K49)</f>
        <v>3</v>
      </c>
      <c r="L46" s="42">
        <f t="shared" si="14"/>
        <v>6</v>
      </c>
      <c r="M46" s="20">
        <f>SUM(M47:M49)</f>
        <v>5</v>
      </c>
      <c r="N46" s="44">
        <f>SUM(N47:N49)</f>
        <v>1</v>
      </c>
      <c r="O46" s="58">
        <f t="shared" si="17"/>
        <v>1209</v>
      </c>
      <c r="P46" s="45">
        <f t="shared" si="15"/>
        <v>131</v>
      </c>
      <c r="Q46" s="20">
        <f>SUM(Q47:Q49)</f>
        <v>67</v>
      </c>
      <c r="R46" s="43">
        <f>SUM(R47:R49)</f>
        <v>64</v>
      </c>
      <c r="S46" s="23">
        <f>SUM(S47:S49)</f>
        <v>2506</v>
      </c>
      <c r="T46" s="23">
        <f>SUM(T47:T49)</f>
        <v>1022</v>
      </c>
      <c r="U46" s="155" t="s">
        <v>51</v>
      </c>
      <c r="V46" s="156"/>
    </row>
    <row r="47" spans="1:22" ht="15" customHeight="1">
      <c r="A47" s="39"/>
      <c r="B47" s="46" t="s">
        <v>52</v>
      </c>
      <c r="C47" s="35">
        <f t="shared" si="16"/>
        <v>1203</v>
      </c>
      <c r="D47" s="27">
        <v>635</v>
      </c>
      <c r="E47" s="32">
        <v>568</v>
      </c>
      <c r="F47" s="35">
        <f t="shared" si="12"/>
        <v>908</v>
      </c>
      <c r="G47" s="27">
        <v>482</v>
      </c>
      <c r="H47" s="28">
        <v>426</v>
      </c>
      <c r="I47" s="35">
        <f t="shared" si="13"/>
        <v>2</v>
      </c>
      <c r="J47" s="27">
        <v>2</v>
      </c>
      <c r="K47" s="28">
        <v>0</v>
      </c>
      <c r="L47" s="35">
        <f t="shared" si="14"/>
        <v>1</v>
      </c>
      <c r="M47" s="27">
        <v>1</v>
      </c>
      <c r="N47" s="28">
        <v>0</v>
      </c>
      <c r="O47" s="56">
        <f t="shared" si="17"/>
        <v>295</v>
      </c>
      <c r="P47" s="35">
        <f t="shared" si="15"/>
        <v>46</v>
      </c>
      <c r="Q47" s="27">
        <v>26</v>
      </c>
      <c r="R47" s="32">
        <v>20</v>
      </c>
      <c r="S47" s="22">
        <v>721</v>
      </c>
      <c r="T47" s="22">
        <v>329</v>
      </c>
      <c r="U47" s="24" t="s">
        <v>52</v>
      </c>
      <c r="V47" s="25"/>
    </row>
    <row r="48" spans="1:22" ht="15" customHeight="1">
      <c r="A48" s="39"/>
      <c r="B48" s="46" t="s">
        <v>53</v>
      </c>
      <c r="C48" s="35">
        <f t="shared" si="16"/>
        <v>2545</v>
      </c>
      <c r="D48" s="27">
        <v>1306</v>
      </c>
      <c r="E48" s="32">
        <v>1239</v>
      </c>
      <c r="F48" s="35">
        <f t="shared" si="12"/>
        <v>1600</v>
      </c>
      <c r="G48" s="27">
        <v>945</v>
      </c>
      <c r="H48" s="28">
        <v>655</v>
      </c>
      <c r="I48" s="35">
        <f t="shared" si="13"/>
        <v>9</v>
      </c>
      <c r="J48" s="27">
        <v>6</v>
      </c>
      <c r="K48" s="28">
        <v>3</v>
      </c>
      <c r="L48" s="35">
        <f t="shared" si="14"/>
        <v>5</v>
      </c>
      <c r="M48" s="27">
        <v>4</v>
      </c>
      <c r="N48" s="28">
        <v>1</v>
      </c>
      <c r="O48" s="56">
        <f t="shared" si="17"/>
        <v>945</v>
      </c>
      <c r="P48" s="35">
        <f t="shared" si="15"/>
        <v>81</v>
      </c>
      <c r="Q48" s="27">
        <v>39</v>
      </c>
      <c r="R48" s="32">
        <v>42</v>
      </c>
      <c r="S48" s="22">
        <v>1744</v>
      </c>
      <c r="T48" s="22">
        <v>677</v>
      </c>
      <c r="U48" s="24" t="s">
        <v>53</v>
      </c>
      <c r="V48" s="25"/>
    </row>
    <row r="49" spans="1:22" ht="15" customHeight="1">
      <c r="A49" s="40"/>
      <c r="B49" s="37" t="s">
        <v>54</v>
      </c>
      <c r="C49" s="38">
        <f t="shared" si="16"/>
        <v>61</v>
      </c>
      <c r="D49" s="15">
        <v>29</v>
      </c>
      <c r="E49" s="16">
        <v>32</v>
      </c>
      <c r="F49" s="38">
        <f t="shared" si="12"/>
        <v>92</v>
      </c>
      <c r="G49" s="15">
        <v>48</v>
      </c>
      <c r="H49" s="17">
        <v>44</v>
      </c>
      <c r="I49" s="38">
        <f t="shared" si="13"/>
        <v>0</v>
      </c>
      <c r="J49" s="15">
        <v>0</v>
      </c>
      <c r="K49" s="17">
        <v>0</v>
      </c>
      <c r="L49" s="38">
        <f t="shared" si="14"/>
        <v>0</v>
      </c>
      <c r="M49" s="15">
        <v>0</v>
      </c>
      <c r="N49" s="17">
        <v>0</v>
      </c>
      <c r="O49" s="59">
        <f t="shared" si="17"/>
        <v>-31</v>
      </c>
      <c r="P49" s="38">
        <f t="shared" si="15"/>
        <v>4</v>
      </c>
      <c r="Q49" s="15">
        <v>2</v>
      </c>
      <c r="R49" s="16">
        <v>2</v>
      </c>
      <c r="S49" s="31">
        <v>41</v>
      </c>
      <c r="T49" s="31">
        <v>16</v>
      </c>
      <c r="U49" s="29" t="s">
        <v>54</v>
      </c>
      <c r="V49" s="30"/>
    </row>
    <row r="50" spans="1:22" ht="15" customHeight="1">
      <c r="A50" s="153" t="s">
        <v>55</v>
      </c>
      <c r="B50" s="154"/>
      <c r="C50" s="26">
        <f t="shared" si="16"/>
        <v>2339</v>
      </c>
      <c r="D50" s="27">
        <f>SUM(D51:D54)</f>
        <v>1192</v>
      </c>
      <c r="E50" s="32">
        <f>SUM(E51:E54)</f>
        <v>1147</v>
      </c>
      <c r="F50" s="26">
        <f t="shared" si="12"/>
        <v>2295</v>
      </c>
      <c r="G50" s="27">
        <f>SUM(G51:G54)</f>
        <v>1253</v>
      </c>
      <c r="H50" s="32">
        <f>SUM(H51:H54)</f>
        <v>1042</v>
      </c>
      <c r="I50" s="26">
        <f t="shared" si="13"/>
        <v>6</v>
      </c>
      <c r="J50" s="27">
        <f>SUM(J51:J54)</f>
        <v>3</v>
      </c>
      <c r="K50" s="28">
        <f>SUM(K51:K54)</f>
        <v>3</v>
      </c>
      <c r="L50" s="26">
        <f t="shared" si="14"/>
        <v>2</v>
      </c>
      <c r="M50" s="27">
        <f>SUM(M51:M54)</f>
        <v>1</v>
      </c>
      <c r="N50" s="28">
        <f>SUM(N51:N54)</f>
        <v>1</v>
      </c>
      <c r="O50" s="58">
        <f t="shared" si="17"/>
        <v>44</v>
      </c>
      <c r="P50" s="26">
        <f t="shared" si="15"/>
        <v>76</v>
      </c>
      <c r="Q50" s="27">
        <f>SUM(Q51:Q54)</f>
        <v>27</v>
      </c>
      <c r="R50" s="32">
        <f>SUM(R51:R54)</f>
        <v>49</v>
      </c>
      <c r="S50" s="26">
        <f>SUM(S51:S54)</f>
        <v>1634</v>
      </c>
      <c r="T50" s="23">
        <f>SUM(T51:T54)</f>
        <v>567</v>
      </c>
      <c r="U50" s="153" t="s">
        <v>55</v>
      </c>
      <c r="V50" s="154"/>
    </row>
    <row r="51" spans="1:22" ht="15" customHeight="1">
      <c r="A51" s="39"/>
      <c r="B51" s="34" t="s">
        <v>56</v>
      </c>
      <c r="C51" s="35">
        <f t="shared" si="16"/>
        <v>2019</v>
      </c>
      <c r="D51" s="27">
        <v>1022</v>
      </c>
      <c r="E51" s="32">
        <v>997</v>
      </c>
      <c r="F51" s="35">
        <f t="shared" si="12"/>
        <v>1918</v>
      </c>
      <c r="G51" s="27">
        <v>1060</v>
      </c>
      <c r="H51" s="32">
        <v>858</v>
      </c>
      <c r="I51" s="35">
        <f t="shared" si="13"/>
        <v>3</v>
      </c>
      <c r="J51" s="27">
        <v>2</v>
      </c>
      <c r="K51" s="28">
        <v>1</v>
      </c>
      <c r="L51" s="35">
        <f t="shared" si="14"/>
        <v>1</v>
      </c>
      <c r="M51" s="27">
        <v>0</v>
      </c>
      <c r="N51" s="28">
        <v>1</v>
      </c>
      <c r="O51" s="56">
        <f t="shared" si="17"/>
        <v>101</v>
      </c>
      <c r="P51" s="35">
        <f t="shared" si="15"/>
        <v>67</v>
      </c>
      <c r="Q51" s="27">
        <v>26</v>
      </c>
      <c r="R51" s="32">
        <v>41</v>
      </c>
      <c r="S51" s="26">
        <v>1441</v>
      </c>
      <c r="T51" s="22">
        <v>500</v>
      </c>
      <c r="U51" s="24" t="s">
        <v>56</v>
      </c>
      <c r="V51" s="25"/>
    </row>
    <row r="52" spans="1:22" ht="15" customHeight="1">
      <c r="A52" s="39"/>
      <c r="B52" s="34" t="s">
        <v>57</v>
      </c>
      <c r="C52" s="35">
        <f t="shared" si="16"/>
        <v>147</v>
      </c>
      <c r="D52" s="27">
        <v>75</v>
      </c>
      <c r="E52" s="32">
        <v>72</v>
      </c>
      <c r="F52" s="35">
        <f t="shared" si="12"/>
        <v>138</v>
      </c>
      <c r="G52" s="27">
        <v>73</v>
      </c>
      <c r="H52" s="32">
        <v>65</v>
      </c>
      <c r="I52" s="35">
        <f t="shared" si="13"/>
        <v>2</v>
      </c>
      <c r="J52" s="27">
        <v>1</v>
      </c>
      <c r="K52" s="28">
        <v>1</v>
      </c>
      <c r="L52" s="35">
        <f t="shared" si="14"/>
        <v>1</v>
      </c>
      <c r="M52" s="27">
        <v>1</v>
      </c>
      <c r="N52" s="28">
        <v>0</v>
      </c>
      <c r="O52" s="56">
        <f t="shared" si="17"/>
        <v>9</v>
      </c>
      <c r="P52" s="35">
        <f t="shared" si="15"/>
        <v>3</v>
      </c>
      <c r="Q52" s="27">
        <v>0</v>
      </c>
      <c r="R52" s="32">
        <v>3</v>
      </c>
      <c r="S52" s="26">
        <v>92</v>
      </c>
      <c r="T52" s="22">
        <v>36</v>
      </c>
      <c r="U52" s="24" t="s">
        <v>57</v>
      </c>
      <c r="V52" s="25"/>
    </row>
    <row r="53" spans="1:22" ht="15" customHeight="1">
      <c r="A53" s="39"/>
      <c r="B53" s="34" t="s">
        <v>58</v>
      </c>
      <c r="C53" s="35">
        <f t="shared" si="16"/>
        <v>107</v>
      </c>
      <c r="D53" s="27">
        <v>56</v>
      </c>
      <c r="E53" s="32">
        <v>51</v>
      </c>
      <c r="F53" s="35">
        <f t="shared" si="12"/>
        <v>137</v>
      </c>
      <c r="G53" s="27">
        <v>70</v>
      </c>
      <c r="H53" s="32">
        <v>67</v>
      </c>
      <c r="I53" s="35">
        <f t="shared" si="13"/>
        <v>0</v>
      </c>
      <c r="J53" s="27">
        <v>0</v>
      </c>
      <c r="K53" s="28">
        <v>0</v>
      </c>
      <c r="L53" s="35">
        <f t="shared" si="14"/>
        <v>0</v>
      </c>
      <c r="M53" s="27">
        <v>0</v>
      </c>
      <c r="N53" s="28">
        <v>0</v>
      </c>
      <c r="O53" s="56">
        <f t="shared" si="17"/>
        <v>-30</v>
      </c>
      <c r="P53" s="35">
        <f t="shared" si="15"/>
        <v>2</v>
      </c>
      <c r="Q53" s="27">
        <v>0</v>
      </c>
      <c r="R53" s="32">
        <v>2</v>
      </c>
      <c r="S53" s="26">
        <v>60</v>
      </c>
      <c r="T53" s="22">
        <v>16</v>
      </c>
      <c r="U53" s="24" t="s">
        <v>58</v>
      </c>
      <c r="V53" s="25"/>
    </row>
    <row r="54" spans="1:22" ht="15" customHeight="1">
      <c r="A54" s="40"/>
      <c r="B54" s="37" t="s">
        <v>59</v>
      </c>
      <c r="C54" s="38">
        <f t="shared" si="16"/>
        <v>66</v>
      </c>
      <c r="D54" s="15">
        <v>39</v>
      </c>
      <c r="E54" s="16">
        <v>27</v>
      </c>
      <c r="F54" s="38">
        <f t="shared" si="12"/>
        <v>102</v>
      </c>
      <c r="G54" s="15">
        <v>50</v>
      </c>
      <c r="H54" s="16">
        <v>52</v>
      </c>
      <c r="I54" s="38">
        <f t="shared" si="13"/>
        <v>1</v>
      </c>
      <c r="J54" s="15">
        <v>0</v>
      </c>
      <c r="K54" s="17">
        <v>1</v>
      </c>
      <c r="L54" s="38">
        <f t="shared" si="14"/>
        <v>0</v>
      </c>
      <c r="M54" s="15">
        <v>0</v>
      </c>
      <c r="N54" s="17">
        <v>0</v>
      </c>
      <c r="O54" s="59">
        <f t="shared" si="17"/>
        <v>-36</v>
      </c>
      <c r="P54" s="38">
        <f t="shared" si="15"/>
        <v>4</v>
      </c>
      <c r="Q54" s="15">
        <v>1</v>
      </c>
      <c r="R54" s="16">
        <v>3</v>
      </c>
      <c r="S54" s="14">
        <v>41</v>
      </c>
      <c r="T54" s="31">
        <v>15</v>
      </c>
      <c r="U54" s="29" t="s">
        <v>59</v>
      </c>
      <c r="V54" s="30"/>
    </row>
    <row r="55" spans="1:22" ht="10.5" customHeight="1">
      <c r="A55" s="47"/>
      <c r="B55" s="4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8"/>
      <c r="V55" s="48"/>
    </row>
    <row r="56" spans="1:22" ht="15" customHeight="1">
      <c r="A56" s="49"/>
      <c r="B56" s="46"/>
      <c r="C56" s="32"/>
      <c r="D56" s="32"/>
      <c r="E56" s="32"/>
      <c r="F56" s="50" t="s">
        <v>123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51" t="s">
        <v>124</v>
      </c>
      <c r="R56" s="32"/>
      <c r="S56" s="32"/>
      <c r="T56" s="32"/>
      <c r="U56" s="46"/>
      <c r="V56" s="46"/>
    </row>
    <row r="57" spans="1:22" ht="15" customHeight="1">
      <c r="A57" s="5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4"/>
    </row>
    <row r="58" spans="1:22" ht="15" customHeight="1">
      <c r="A58" s="52" t="s">
        <v>60</v>
      </c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6"/>
      <c r="U58" s="6"/>
      <c r="V58" s="4" t="s">
        <v>138</v>
      </c>
    </row>
    <row r="59" spans="1:22" ht="15" customHeight="1">
      <c r="A59" s="146" t="s">
        <v>0</v>
      </c>
      <c r="B59" s="147"/>
      <c r="C59" s="135" t="s">
        <v>1</v>
      </c>
      <c r="D59" s="136"/>
      <c r="E59" s="136"/>
      <c r="F59" s="135" t="s">
        <v>2</v>
      </c>
      <c r="G59" s="136"/>
      <c r="H59" s="149"/>
      <c r="I59" s="150" t="s">
        <v>3</v>
      </c>
      <c r="J59" s="151"/>
      <c r="K59" s="151"/>
      <c r="L59" s="151"/>
      <c r="M59" s="151"/>
      <c r="N59" s="152"/>
      <c r="O59" s="138" t="s">
        <v>142</v>
      </c>
      <c r="P59" s="135" t="s">
        <v>144</v>
      </c>
      <c r="Q59" s="136"/>
      <c r="R59" s="149"/>
      <c r="S59" s="138" t="s">
        <v>140</v>
      </c>
      <c r="T59" s="138" t="s">
        <v>141</v>
      </c>
      <c r="U59" s="146" t="s">
        <v>0</v>
      </c>
      <c r="V59" s="147"/>
    </row>
    <row r="60" spans="1:22" ht="15" customHeight="1">
      <c r="A60" s="148"/>
      <c r="B60" s="139"/>
      <c r="C60" s="144"/>
      <c r="D60" s="142"/>
      <c r="E60" s="142"/>
      <c r="F60" s="144"/>
      <c r="G60" s="142"/>
      <c r="H60" s="143"/>
      <c r="I60" s="142" t="s">
        <v>4</v>
      </c>
      <c r="J60" s="142"/>
      <c r="K60" s="143"/>
      <c r="L60" s="144" t="s">
        <v>5</v>
      </c>
      <c r="M60" s="142"/>
      <c r="N60" s="143"/>
      <c r="O60" s="133"/>
      <c r="P60" s="144"/>
      <c r="Q60" s="142"/>
      <c r="R60" s="143"/>
      <c r="S60" s="133"/>
      <c r="T60" s="133"/>
      <c r="U60" s="148"/>
      <c r="V60" s="139"/>
    </row>
    <row r="61" spans="1:22" ht="15" customHeight="1">
      <c r="A61" s="140"/>
      <c r="B61" s="141"/>
      <c r="C61" s="7" t="s">
        <v>6</v>
      </c>
      <c r="D61" s="10" t="s">
        <v>7</v>
      </c>
      <c r="E61" s="8" t="s">
        <v>8</v>
      </c>
      <c r="F61" s="7" t="s">
        <v>6</v>
      </c>
      <c r="G61" s="10" t="s">
        <v>7</v>
      </c>
      <c r="H61" s="9" t="s">
        <v>8</v>
      </c>
      <c r="I61" s="11" t="s">
        <v>6</v>
      </c>
      <c r="J61" s="12" t="s">
        <v>7</v>
      </c>
      <c r="K61" s="13" t="s">
        <v>8</v>
      </c>
      <c r="L61" s="11" t="s">
        <v>6</v>
      </c>
      <c r="M61" s="12" t="s">
        <v>7</v>
      </c>
      <c r="N61" s="13" t="s">
        <v>8</v>
      </c>
      <c r="O61" s="134"/>
      <c r="P61" s="7" t="s">
        <v>6</v>
      </c>
      <c r="Q61" s="10" t="s">
        <v>9</v>
      </c>
      <c r="R61" s="8" t="s">
        <v>10</v>
      </c>
      <c r="S61" s="134"/>
      <c r="T61" s="134"/>
      <c r="U61" s="140"/>
      <c r="V61" s="141"/>
    </row>
    <row r="62" spans="1:22" ht="15" customHeight="1">
      <c r="A62" s="153" t="s">
        <v>61</v>
      </c>
      <c r="B62" s="154"/>
      <c r="C62" s="26">
        <f aca="true" t="shared" si="18" ref="C62:C109">SUM(D62:E62)</f>
        <v>4250</v>
      </c>
      <c r="D62" s="27">
        <f>SUM(D63)</f>
        <v>2187</v>
      </c>
      <c r="E62" s="32">
        <f>SUM(E63)</f>
        <v>2063</v>
      </c>
      <c r="F62" s="26">
        <f aca="true" t="shared" si="19" ref="F62:F109">SUM(G62:H62)</f>
        <v>3551</v>
      </c>
      <c r="G62" s="27">
        <f>SUM(G63)</f>
        <v>1931</v>
      </c>
      <c r="H62" s="32">
        <f>SUM(H63)</f>
        <v>1620</v>
      </c>
      <c r="I62" s="26">
        <f aca="true" t="shared" si="20" ref="I62:I109">SUM(J62:K62)</f>
        <v>7</v>
      </c>
      <c r="J62" s="27">
        <f>SUM(J63)</f>
        <v>4</v>
      </c>
      <c r="K62" s="28">
        <f>SUM(K63)</f>
        <v>3</v>
      </c>
      <c r="L62" s="26">
        <f aca="true" t="shared" si="21" ref="L62:L109">SUM(M62:N62)</f>
        <v>5</v>
      </c>
      <c r="M62" s="27">
        <f>SUM(M63)</f>
        <v>2</v>
      </c>
      <c r="N62" s="28">
        <f>SUM(N63)</f>
        <v>3</v>
      </c>
      <c r="O62" s="58">
        <f aca="true" t="shared" si="22" ref="O62:O109">IF(C62-F62=0,"-",C62-F62)</f>
        <v>699</v>
      </c>
      <c r="P62" s="26">
        <f aca="true" t="shared" si="23" ref="P62:P109">SUM(Q62:R62)</f>
        <v>152</v>
      </c>
      <c r="Q62" s="27">
        <f>SUM(Q63)</f>
        <v>56</v>
      </c>
      <c r="R62" s="32">
        <f>SUM(R63)</f>
        <v>96</v>
      </c>
      <c r="S62" s="26">
        <f>SUM(S63)</f>
        <v>3046</v>
      </c>
      <c r="T62" s="22">
        <f>SUM(T63)</f>
        <v>983</v>
      </c>
      <c r="U62" s="153" t="s">
        <v>61</v>
      </c>
      <c r="V62" s="154"/>
    </row>
    <row r="63" spans="1:22" ht="15" customHeight="1">
      <c r="A63" s="40"/>
      <c r="B63" s="37" t="s">
        <v>62</v>
      </c>
      <c r="C63" s="14">
        <f t="shared" si="18"/>
        <v>4250</v>
      </c>
      <c r="D63" s="15">
        <v>2187</v>
      </c>
      <c r="E63" s="16">
        <v>2063</v>
      </c>
      <c r="F63" s="14">
        <f t="shared" si="19"/>
        <v>3551</v>
      </c>
      <c r="G63" s="15">
        <v>1931</v>
      </c>
      <c r="H63" s="16">
        <v>1620</v>
      </c>
      <c r="I63" s="14">
        <f t="shared" si="20"/>
        <v>7</v>
      </c>
      <c r="J63" s="15">
        <v>4</v>
      </c>
      <c r="K63" s="17">
        <v>3</v>
      </c>
      <c r="L63" s="14">
        <f t="shared" si="21"/>
        <v>5</v>
      </c>
      <c r="M63" s="15">
        <v>2</v>
      </c>
      <c r="N63" s="17">
        <v>3</v>
      </c>
      <c r="O63" s="59">
        <f t="shared" si="22"/>
        <v>699</v>
      </c>
      <c r="P63" s="14">
        <f t="shared" si="23"/>
        <v>152</v>
      </c>
      <c r="Q63" s="15">
        <v>56</v>
      </c>
      <c r="R63" s="16">
        <v>96</v>
      </c>
      <c r="S63" s="14">
        <v>3046</v>
      </c>
      <c r="T63" s="31">
        <v>983</v>
      </c>
      <c r="U63" s="29" t="s">
        <v>62</v>
      </c>
      <c r="V63" s="30"/>
    </row>
    <row r="64" spans="1:22" ht="15" customHeight="1">
      <c r="A64" s="153" t="s">
        <v>63</v>
      </c>
      <c r="B64" s="154"/>
      <c r="C64" s="42">
        <f t="shared" si="18"/>
        <v>4350</v>
      </c>
      <c r="D64" s="20">
        <f>SUM(D65:D77)</f>
        <v>2212</v>
      </c>
      <c r="E64" s="43">
        <f>SUM(E65:E77)</f>
        <v>2138</v>
      </c>
      <c r="F64" s="42">
        <f t="shared" si="19"/>
        <v>3804</v>
      </c>
      <c r="G64" s="20">
        <f>SUM(G65:G77)</f>
        <v>2062</v>
      </c>
      <c r="H64" s="44">
        <f>SUM(H65:H77)</f>
        <v>1742</v>
      </c>
      <c r="I64" s="42">
        <f t="shared" si="20"/>
        <v>12</v>
      </c>
      <c r="J64" s="20">
        <f>SUM(J65:J77)</f>
        <v>6</v>
      </c>
      <c r="K64" s="44">
        <f>SUM(K65:K77)</f>
        <v>6</v>
      </c>
      <c r="L64" s="42">
        <f t="shared" si="21"/>
        <v>3</v>
      </c>
      <c r="M64" s="20">
        <f>SUM(M65:M77)</f>
        <v>1</v>
      </c>
      <c r="N64" s="44">
        <f>SUM(N65:N77)</f>
        <v>2</v>
      </c>
      <c r="O64" s="58">
        <f t="shared" si="22"/>
        <v>546</v>
      </c>
      <c r="P64" s="45">
        <f t="shared" si="23"/>
        <v>120</v>
      </c>
      <c r="Q64" s="20">
        <f>SUM(Q65:Q77)</f>
        <v>58</v>
      </c>
      <c r="R64" s="43">
        <f>SUM(R65:R77)</f>
        <v>62</v>
      </c>
      <c r="S64" s="23">
        <f>SUM(S65:S77)</f>
        <v>2826</v>
      </c>
      <c r="T64" s="23">
        <f>SUM(T65:T77)</f>
        <v>932</v>
      </c>
      <c r="U64" s="153" t="s">
        <v>63</v>
      </c>
      <c r="V64" s="154"/>
    </row>
    <row r="65" spans="1:22" ht="15" customHeight="1">
      <c r="A65" s="39"/>
      <c r="B65" s="46" t="s">
        <v>64</v>
      </c>
      <c r="C65" s="35">
        <f t="shared" si="18"/>
        <v>685</v>
      </c>
      <c r="D65" s="27">
        <v>348</v>
      </c>
      <c r="E65" s="32">
        <v>337</v>
      </c>
      <c r="F65" s="35">
        <f t="shared" si="19"/>
        <v>628</v>
      </c>
      <c r="G65" s="27">
        <v>354</v>
      </c>
      <c r="H65" s="28">
        <v>274</v>
      </c>
      <c r="I65" s="35">
        <f t="shared" si="20"/>
        <v>0</v>
      </c>
      <c r="J65" s="27">
        <v>0</v>
      </c>
      <c r="K65" s="28">
        <v>0</v>
      </c>
      <c r="L65" s="35">
        <f t="shared" si="21"/>
        <v>0</v>
      </c>
      <c r="M65" s="27">
        <v>0</v>
      </c>
      <c r="N65" s="28">
        <v>0</v>
      </c>
      <c r="O65" s="56">
        <f t="shared" si="22"/>
        <v>57</v>
      </c>
      <c r="P65" s="35">
        <f t="shared" si="23"/>
        <v>18</v>
      </c>
      <c r="Q65" s="27">
        <v>13</v>
      </c>
      <c r="R65" s="32">
        <v>5</v>
      </c>
      <c r="S65" s="22">
        <v>409</v>
      </c>
      <c r="T65" s="22">
        <v>109</v>
      </c>
      <c r="U65" s="24" t="s">
        <v>64</v>
      </c>
      <c r="V65" s="53"/>
    </row>
    <row r="66" spans="1:22" ht="15" customHeight="1">
      <c r="A66" s="39"/>
      <c r="B66" s="46" t="s">
        <v>65</v>
      </c>
      <c r="C66" s="35">
        <f t="shared" si="18"/>
        <v>1118</v>
      </c>
      <c r="D66" s="27">
        <v>561</v>
      </c>
      <c r="E66" s="32">
        <v>557</v>
      </c>
      <c r="F66" s="35">
        <f t="shared" si="19"/>
        <v>908</v>
      </c>
      <c r="G66" s="27">
        <v>516</v>
      </c>
      <c r="H66" s="28">
        <v>392</v>
      </c>
      <c r="I66" s="35">
        <f t="shared" si="20"/>
        <v>2</v>
      </c>
      <c r="J66" s="27">
        <v>1</v>
      </c>
      <c r="K66" s="28">
        <v>1</v>
      </c>
      <c r="L66" s="35">
        <f t="shared" si="21"/>
        <v>0</v>
      </c>
      <c r="M66" s="27">
        <v>0</v>
      </c>
      <c r="N66" s="28">
        <v>0</v>
      </c>
      <c r="O66" s="56">
        <f t="shared" si="22"/>
        <v>210</v>
      </c>
      <c r="P66" s="35">
        <f t="shared" si="23"/>
        <v>37</v>
      </c>
      <c r="Q66" s="27">
        <v>14</v>
      </c>
      <c r="R66" s="32">
        <v>23</v>
      </c>
      <c r="S66" s="22">
        <v>817</v>
      </c>
      <c r="T66" s="22">
        <v>271</v>
      </c>
      <c r="U66" s="24" t="s">
        <v>65</v>
      </c>
      <c r="V66" s="53"/>
    </row>
    <row r="67" spans="1:22" ht="15" customHeight="1">
      <c r="A67" s="39"/>
      <c r="B67" s="46" t="s">
        <v>66</v>
      </c>
      <c r="C67" s="35">
        <f t="shared" si="18"/>
        <v>1215</v>
      </c>
      <c r="D67" s="27">
        <v>632</v>
      </c>
      <c r="E67" s="32">
        <v>583</v>
      </c>
      <c r="F67" s="35">
        <f t="shared" si="19"/>
        <v>843</v>
      </c>
      <c r="G67" s="27">
        <v>444</v>
      </c>
      <c r="H67" s="28">
        <v>399</v>
      </c>
      <c r="I67" s="35">
        <f t="shared" si="20"/>
        <v>5</v>
      </c>
      <c r="J67" s="27">
        <v>4</v>
      </c>
      <c r="K67" s="28">
        <v>1</v>
      </c>
      <c r="L67" s="35">
        <f t="shared" si="21"/>
        <v>2</v>
      </c>
      <c r="M67" s="27">
        <v>1</v>
      </c>
      <c r="N67" s="28">
        <v>1</v>
      </c>
      <c r="O67" s="56">
        <f t="shared" si="22"/>
        <v>372</v>
      </c>
      <c r="P67" s="35">
        <f t="shared" si="23"/>
        <v>38</v>
      </c>
      <c r="Q67" s="27">
        <v>18</v>
      </c>
      <c r="R67" s="32">
        <v>20</v>
      </c>
      <c r="S67" s="22">
        <v>780</v>
      </c>
      <c r="T67" s="22">
        <v>254</v>
      </c>
      <c r="U67" s="24" t="s">
        <v>66</v>
      </c>
      <c r="V67" s="53"/>
    </row>
    <row r="68" spans="1:22" ht="15" customHeight="1">
      <c r="A68" s="39"/>
      <c r="B68" s="46" t="s">
        <v>67</v>
      </c>
      <c r="C68" s="35">
        <f t="shared" si="18"/>
        <v>88</v>
      </c>
      <c r="D68" s="27">
        <v>40</v>
      </c>
      <c r="E68" s="32">
        <v>48</v>
      </c>
      <c r="F68" s="35">
        <f t="shared" si="19"/>
        <v>111</v>
      </c>
      <c r="G68" s="27">
        <v>51</v>
      </c>
      <c r="H68" s="28">
        <v>60</v>
      </c>
      <c r="I68" s="35">
        <f t="shared" si="20"/>
        <v>0</v>
      </c>
      <c r="J68" s="27">
        <v>0</v>
      </c>
      <c r="K68" s="28">
        <v>0</v>
      </c>
      <c r="L68" s="35">
        <f t="shared" si="21"/>
        <v>0</v>
      </c>
      <c r="M68" s="27">
        <v>0</v>
      </c>
      <c r="N68" s="28">
        <v>0</v>
      </c>
      <c r="O68" s="56">
        <f t="shared" si="22"/>
        <v>-23</v>
      </c>
      <c r="P68" s="35">
        <f t="shared" si="23"/>
        <v>2</v>
      </c>
      <c r="Q68" s="27">
        <v>0</v>
      </c>
      <c r="R68" s="32">
        <v>2</v>
      </c>
      <c r="S68" s="22">
        <v>44</v>
      </c>
      <c r="T68" s="22">
        <v>16</v>
      </c>
      <c r="U68" s="24" t="s">
        <v>67</v>
      </c>
      <c r="V68" s="53"/>
    </row>
    <row r="69" spans="1:22" ht="15" customHeight="1">
      <c r="A69" s="39"/>
      <c r="B69" s="46" t="s">
        <v>68</v>
      </c>
      <c r="C69" s="35">
        <f t="shared" si="18"/>
        <v>190</v>
      </c>
      <c r="D69" s="27">
        <v>99</v>
      </c>
      <c r="E69" s="32">
        <v>91</v>
      </c>
      <c r="F69" s="35">
        <f t="shared" si="19"/>
        <v>196</v>
      </c>
      <c r="G69" s="27">
        <v>96</v>
      </c>
      <c r="H69" s="28">
        <v>100</v>
      </c>
      <c r="I69" s="35">
        <f t="shared" si="20"/>
        <v>0</v>
      </c>
      <c r="J69" s="27">
        <v>0</v>
      </c>
      <c r="K69" s="28">
        <v>0</v>
      </c>
      <c r="L69" s="35">
        <f t="shared" si="21"/>
        <v>0</v>
      </c>
      <c r="M69" s="27">
        <v>0</v>
      </c>
      <c r="N69" s="28">
        <v>0</v>
      </c>
      <c r="O69" s="56">
        <f t="shared" si="22"/>
        <v>-6</v>
      </c>
      <c r="P69" s="35">
        <f t="shared" si="23"/>
        <v>5</v>
      </c>
      <c r="Q69" s="27">
        <v>2</v>
      </c>
      <c r="R69" s="32">
        <v>3</v>
      </c>
      <c r="S69" s="22">
        <v>128</v>
      </c>
      <c r="T69" s="22">
        <v>46</v>
      </c>
      <c r="U69" s="24" t="s">
        <v>68</v>
      </c>
      <c r="V69" s="53"/>
    </row>
    <row r="70" spans="1:22" ht="15" customHeight="1">
      <c r="A70" s="39"/>
      <c r="B70" s="46" t="s">
        <v>69</v>
      </c>
      <c r="C70" s="35">
        <f t="shared" si="18"/>
        <v>107</v>
      </c>
      <c r="D70" s="27">
        <v>54</v>
      </c>
      <c r="E70" s="32">
        <v>53</v>
      </c>
      <c r="F70" s="35">
        <f t="shared" si="19"/>
        <v>97</v>
      </c>
      <c r="G70" s="27">
        <v>46</v>
      </c>
      <c r="H70" s="28">
        <v>51</v>
      </c>
      <c r="I70" s="35">
        <f t="shared" si="20"/>
        <v>0</v>
      </c>
      <c r="J70" s="27">
        <v>0</v>
      </c>
      <c r="K70" s="28">
        <v>0</v>
      </c>
      <c r="L70" s="35">
        <f t="shared" si="21"/>
        <v>0</v>
      </c>
      <c r="M70" s="27">
        <v>0</v>
      </c>
      <c r="N70" s="28">
        <v>0</v>
      </c>
      <c r="O70" s="56">
        <f t="shared" si="22"/>
        <v>10</v>
      </c>
      <c r="P70" s="35">
        <f t="shared" si="23"/>
        <v>3</v>
      </c>
      <c r="Q70" s="27">
        <v>0</v>
      </c>
      <c r="R70" s="32">
        <v>3</v>
      </c>
      <c r="S70" s="22">
        <v>65</v>
      </c>
      <c r="T70" s="22">
        <v>22</v>
      </c>
      <c r="U70" s="24" t="s">
        <v>69</v>
      </c>
      <c r="V70" s="53"/>
    </row>
    <row r="71" spans="1:22" ht="15" customHeight="1">
      <c r="A71" s="39"/>
      <c r="B71" s="46" t="s">
        <v>70</v>
      </c>
      <c r="C71" s="35">
        <f t="shared" si="18"/>
        <v>207</v>
      </c>
      <c r="D71" s="27">
        <v>101</v>
      </c>
      <c r="E71" s="32">
        <v>106</v>
      </c>
      <c r="F71" s="35">
        <f t="shared" si="19"/>
        <v>219</v>
      </c>
      <c r="G71" s="27">
        <v>119</v>
      </c>
      <c r="H71" s="28">
        <v>100</v>
      </c>
      <c r="I71" s="35">
        <f t="shared" si="20"/>
        <v>0</v>
      </c>
      <c r="J71" s="27">
        <v>0</v>
      </c>
      <c r="K71" s="28">
        <v>0</v>
      </c>
      <c r="L71" s="35">
        <f t="shared" si="21"/>
        <v>0</v>
      </c>
      <c r="M71" s="27">
        <v>0</v>
      </c>
      <c r="N71" s="28">
        <v>0</v>
      </c>
      <c r="O71" s="56">
        <f t="shared" si="22"/>
        <v>-12</v>
      </c>
      <c r="P71" s="35">
        <f t="shared" si="23"/>
        <v>6</v>
      </c>
      <c r="Q71" s="27">
        <v>4</v>
      </c>
      <c r="R71" s="32">
        <v>2</v>
      </c>
      <c r="S71" s="22">
        <v>132</v>
      </c>
      <c r="T71" s="22">
        <v>59</v>
      </c>
      <c r="U71" s="24" t="s">
        <v>70</v>
      </c>
      <c r="V71" s="53"/>
    </row>
    <row r="72" spans="1:22" ht="15" customHeight="1">
      <c r="A72" s="39"/>
      <c r="B72" s="46" t="s">
        <v>71</v>
      </c>
      <c r="C72" s="35">
        <f t="shared" si="18"/>
        <v>215</v>
      </c>
      <c r="D72" s="27">
        <v>109</v>
      </c>
      <c r="E72" s="32">
        <v>106</v>
      </c>
      <c r="F72" s="35">
        <f t="shared" si="19"/>
        <v>213</v>
      </c>
      <c r="G72" s="27">
        <v>112</v>
      </c>
      <c r="H72" s="28">
        <v>101</v>
      </c>
      <c r="I72" s="35">
        <f t="shared" si="20"/>
        <v>1</v>
      </c>
      <c r="J72" s="27">
        <v>0</v>
      </c>
      <c r="K72" s="28">
        <v>1</v>
      </c>
      <c r="L72" s="35">
        <f t="shared" si="21"/>
        <v>0</v>
      </c>
      <c r="M72" s="27">
        <v>0</v>
      </c>
      <c r="N72" s="28">
        <v>0</v>
      </c>
      <c r="O72" s="56">
        <f t="shared" si="22"/>
        <v>2</v>
      </c>
      <c r="P72" s="35">
        <f t="shared" si="23"/>
        <v>3</v>
      </c>
      <c r="Q72" s="27">
        <v>2</v>
      </c>
      <c r="R72" s="32">
        <v>1</v>
      </c>
      <c r="S72" s="22">
        <v>138</v>
      </c>
      <c r="T72" s="22">
        <v>47</v>
      </c>
      <c r="U72" s="24" t="s">
        <v>71</v>
      </c>
      <c r="V72" s="53"/>
    </row>
    <row r="73" spans="1:22" ht="15" customHeight="1">
      <c r="A73" s="39"/>
      <c r="B73" s="46" t="s">
        <v>72</v>
      </c>
      <c r="C73" s="35">
        <f t="shared" si="18"/>
        <v>291</v>
      </c>
      <c r="D73" s="27">
        <v>141</v>
      </c>
      <c r="E73" s="32">
        <v>150</v>
      </c>
      <c r="F73" s="35">
        <f t="shared" si="19"/>
        <v>202</v>
      </c>
      <c r="G73" s="27">
        <v>114</v>
      </c>
      <c r="H73" s="28">
        <v>88</v>
      </c>
      <c r="I73" s="35">
        <f t="shared" si="20"/>
        <v>4</v>
      </c>
      <c r="J73" s="27">
        <v>1</v>
      </c>
      <c r="K73" s="28">
        <v>3</v>
      </c>
      <c r="L73" s="35">
        <f t="shared" si="21"/>
        <v>1</v>
      </c>
      <c r="M73" s="27">
        <v>0</v>
      </c>
      <c r="N73" s="28">
        <v>1</v>
      </c>
      <c r="O73" s="56">
        <f t="shared" si="22"/>
        <v>89</v>
      </c>
      <c r="P73" s="35">
        <f t="shared" si="23"/>
        <v>4</v>
      </c>
      <c r="Q73" s="27">
        <v>2</v>
      </c>
      <c r="R73" s="32">
        <v>2</v>
      </c>
      <c r="S73" s="22">
        <v>155</v>
      </c>
      <c r="T73" s="22">
        <v>63</v>
      </c>
      <c r="U73" s="24" t="s">
        <v>72</v>
      </c>
      <c r="V73" s="53"/>
    </row>
    <row r="74" spans="1:22" ht="15" customHeight="1">
      <c r="A74" s="39"/>
      <c r="B74" s="46" t="s">
        <v>73</v>
      </c>
      <c r="C74" s="35">
        <f t="shared" si="18"/>
        <v>146</v>
      </c>
      <c r="D74" s="27">
        <v>81</v>
      </c>
      <c r="E74" s="32">
        <v>65</v>
      </c>
      <c r="F74" s="35">
        <f t="shared" si="19"/>
        <v>192</v>
      </c>
      <c r="G74" s="27">
        <v>105</v>
      </c>
      <c r="H74" s="28">
        <v>87</v>
      </c>
      <c r="I74" s="35">
        <f t="shared" si="20"/>
        <v>0</v>
      </c>
      <c r="J74" s="27">
        <v>0</v>
      </c>
      <c r="K74" s="28">
        <v>0</v>
      </c>
      <c r="L74" s="35">
        <f t="shared" si="21"/>
        <v>0</v>
      </c>
      <c r="M74" s="27">
        <v>0</v>
      </c>
      <c r="N74" s="28">
        <v>0</v>
      </c>
      <c r="O74" s="56">
        <f t="shared" si="22"/>
        <v>-46</v>
      </c>
      <c r="P74" s="35">
        <f t="shared" si="23"/>
        <v>1</v>
      </c>
      <c r="Q74" s="27">
        <v>1</v>
      </c>
      <c r="R74" s="32">
        <v>0</v>
      </c>
      <c r="S74" s="22">
        <v>93</v>
      </c>
      <c r="T74" s="22">
        <v>24</v>
      </c>
      <c r="U74" s="24" t="s">
        <v>73</v>
      </c>
      <c r="V74" s="53"/>
    </row>
    <row r="75" spans="1:22" ht="15" customHeight="1">
      <c r="A75" s="39"/>
      <c r="B75" s="46" t="s">
        <v>74</v>
      </c>
      <c r="C75" s="35">
        <f t="shared" si="18"/>
        <v>30</v>
      </c>
      <c r="D75" s="27">
        <v>16</v>
      </c>
      <c r="E75" s="32">
        <v>14</v>
      </c>
      <c r="F75" s="35">
        <f t="shared" si="19"/>
        <v>67</v>
      </c>
      <c r="G75" s="27">
        <v>29</v>
      </c>
      <c r="H75" s="28">
        <v>38</v>
      </c>
      <c r="I75" s="35">
        <f t="shared" si="20"/>
        <v>0</v>
      </c>
      <c r="J75" s="27">
        <v>0</v>
      </c>
      <c r="K75" s="28">
        <v>0</v>
      </c>
      <c r="L75" s="35">
        <f t="shared" si="21"/>
        <v>0</v>
      </c>
      <c r="M75" s="27">
        <v>0</v>
      </c>
      <c r="N75" s="28">
        <v>0</v>
      </c>
      <c r="O75" s="56">
        <f t="shared" si="22"/>
        <v>-37</v>
      </c>
      <c r="P75" s="35">
        <f t="shared" si="23"/>
        <v>1</v>
      </c>
      <c r="Q75" s="27">
        <v>1</v>
      </c>
      <c r="R75" s="32">
        <v>0</v>
      </c>
      <c r="S75" s="22">
        <v>24</v>
      </c>
      <c r="T75" s="22">
        <v>7</v>
      </c>
      <c r="U75" s="24" t="s">
        <v>74</v>
      </c>
      <c r="V75" s="53"/>
    </row>
    <row r="76" spans="1:22" ht="15" customHeight="1">
      <c r="A76" s="39"/>
      <c r="B76" s="46" t="s">
        <v>75</v>
      </c>
      <c r="C76" s="35">
        <f t="shared" si="18"/>
        <v>39</v>
      </c>
      <c r="D76" s="27">
        <v>19</v>
      </c>
      <c r="E76" s="32">
        <v>20</v>
      </c>
      <c r="F76" s="35">
        <f t="shared" si="19"/>
        <v>79</v>
      </c>
      <c r="G76" s="27">
        <v>44</v>
      </c>
      <c r="H76" s="28">
        <v>35</v>
      </c>
      <c r="I76" s="35">
        <f t="shared" si="20"/>
        <v>0</v>
      </c>
      <c r="J76" s="27">
        <v>0</v>
      </c>
      <c r="K76" s="28">
        <v>0</v>
      </c>
      <c r="L76" s="35">
        <f t="shared" si="21"/>
        <v>0</v>
      </c>
      <c r="M76" s="27">
        <v>0</v>
      </c>
      <c r="N76" s="28">
        <v>0</v>
      </c>
      <c r="O76" s="56">
        <f t="shared" si="22"/>
        <v>-40</v>
      </c>
      <c r="P76" s="35">
        <f t="shared" si="23"/>
        <v>2</v>
      </c>
      <c r="Q76" s="27">
        <v>1</v>
      </c>
      <c r="R76" s="32">
        <v>1</v>
      </c>
      <c r="S76" s="22">
        <v>26</v>
      </c>
      <c r="T76" s="22">
        <v>11</v>
      </c>
      <c r="U76" s="24" t="s">
        <v>75</v>
      </c>
      <c r="V76" s="53"/>
    </row>
    <row r="77" spans="1:22" ht="15" customHeight="1">
      <c r="A77" s="39"/>
      <c r="B77" s="46" t="s">
        <v>76</v>
      </c>
      <c r="C77" s="38">
        <f t="shared" si="18"/>
        <v>19</v>
      </c>
      <c r="D77" s="27">
        <v>11</v>
      </c>
      <c r="E77" s="32">
        <v>8</v>
      </c>
      <c r="F77" s="38">
        <f t="shared" si="19"/>
        <v>49</v>
      </c>
      <c r="G77" s="15">
        <v>32</v>
      </c>
      <c r="H77" s="17">
        <v>17</v>
      </c>
      <c r="I77" s="38">
        <f t="shared" si="20"/>
        <v>0</v>
      </c>
      <c r="J77" s="27">
        <v>0</v>
      </c>
      <c r="K77" s="28">
        <v>0</v>
      </c>
      <c r="L77" s="38">
        <f t="shared" si="21"/>
        <v>0</v>
      </c>
      <c r="M77" s="15">
        <v>0</v>
      </c>
      <c r="N77" s="17">
        <v>0</v>
      </c>
      <c r="O77" s="59">
        <f t="shared" si="22"/>
        <v>-30</v>
      </c>
      <c r="P77" s="38">
        <f t="shared" si="23"/>
        <v>0</v>
      </c>
      <c r="Q77" s="27">
        <v>0</v>
      </c>
      <c r="R77" s="32">
        <v>0</v>
      </c>
      <c r="S77" s="31">
        <v>15</v>
      </c>
      <c r="T77" s="22">
        <v>3</v>
      </c>
      <c r="U77" s="29" t="s">
        <v>76</v>
      </c>
      <c r="V77" s="54"/>
    </row>
    <row r="78" spans="1:22" ht="15" customHeight="1">
      <c r="A78" s="153" t="s">
        <v>77</v>
      </c>
      <c r="B78" s="154"/>
      <c r="C78" s="19">
        <f t="shared" si="18"/>
        <v>4231</v>
      </c>
      <c r="D78" s="20">
        <f>SUM(D79:D91)</f>
        <v>2156</v>
      </c>
      <c r="E78" s="21">
        <f>SUM(E79:E91)</f>
        <v>2075</v>
      </c>
      <c r="F78" s="19">
        <f t="shared" si="19"/>
        <v>3187</v>
      </c>
      <c r="G78" s="20">
        <f>SUM(G79:G91)</f>
        <v>1728</v>
      </c>
      <c r="H78" s="21">
        <f>SUM(H79:H91)</f>
        <v>1459</v>
      </c>
      <c r="I78" s="19">
        <f t="shared" si="20"/>
        <v>8</v>
      </c>
      <c r="J78" s="20">
        <f>SUM(J79:J91)</f>
        <v>3</v>
      </c>
      <c r="K78" s="21">
        <f>SUM(K79:K91)</f>
        <v>5</v>
      </c>
      <c r="L78" s="19">
        <f t="shared" si="21"/>
        <v>5</v>
      </c>
      <c r="M78" s="20">
        <f>SUM(M79:M91)</f>
        <v>2</v>
      </c>
      <c r="N78" s="21">
        <f>SUM(N79:N91)</f>
        <v>3</v>
      </c>
      <c r="O78" s="58">
        <f t="shared" si="22"/>
        <v>1044</v>
      </c>
      <c r="P78" s="19">
        <f t="shared" si="23"/>
        <v>103</v>
      </c>
      <c r="Q78" s="20">
        <f>SUM(Q79:Q91)</f>
        <v>42</v>
      </c>
      <c r="R78" s="21">
        <f>SUM(R79:R91)</f>
        <v>61</v>
      </c>
      <c r="S78" s="23">
        <f>SUM(S79:S91)</f>
        <v>2786</v>
      </c>
      <c r="T78" s="23">
        <f>SUM(T79:T91)</f>
        <v>747</v>
      </c>
      <c r="U78" s="153" t="s">
        <v>77</v>
      </c>
      <c r="V78" s="154"/>
    </row>
    <row r="79" spans="1:22" ht="15" customHeight="1">
      <c r="A79" s="39"/>
      <c r="B79" s="46" t="s">
        <v>78</v>
      </c>
      <c r="C79" s="35">
        <f t="shared" si="18"/>
        <v>817</v>
      </c>
      <c r="D79" s="27">
        <v>420</v>
      </c>
      <c r="E79" s="28">
        <v>397</v>
      </c>
      <c r="F79" s="35">
        <f t="shared" si="19"/>
        <v>576</v>
      </c>
      <c r="G79" s="27">
        <v>315</v>
      </c>
      <c r="H79" s="28">
        <v>261</v>
      </c>
      <c r="I79" s="35">
        <f t="shared" si="20"/>
        <v>2</v>
      </c>
      <c r="J79" s="27">
        <v>1</v>
      </c>
      <c r="K79" s="28">
        <v>1</v>
      </c>
      <c r="L79" s="35">
        <f t="shared" si="21"/>
        <v>1</v>
      </c>
      <c r="M79" s="27">
        <v>0</v>
      </c>
      <c r="N79" s="28">
        <v>1</v>
      </c>
      <c r="O79" s="56">
        <f t="shared" si="22"/>
        <v>241</v>
      </c>
      <c r="P79" s="35">
        <f t="shared" si="23"/>
        <v>20</v>
      </c>
      <c r="Q79" s="27">
        <v>10</v>
      </c>
      <c r="R79" s="28">
        <v>10</v>
      </c>
      <c r="S79" s="22">
        <v>545</v>
      </c>
      <c r="T79" s="22">
        <v>152</v>
      </c>
      <c r="U79" s="24" t="s">
        <v>78</v>
      </c>
      <c r="V79" s="53"/>
    </row>
    <row r="80" spans="1:22" ht="15" customHeight="1">
      <c r="A80" s="39"/>
      <c r="B80" s="46" t="s">
        <v>79</v>
      </c>
      <c r="C80" s="35">
        <f t="shared" si="18"/>
        <v>777</v>
      </c>
      <c r="D80" s="27">
        <v>406</v>
      </c>
      <c r="E80" s="28">
        <v>371</v>
      </c>
      <c r="F80" s="35">
        <f t="shared" si="19"/>
        <v>565</v>
      </c>
      <c r="G80" s="27">
        <v>311</v>
      </c>
      <c r="H80" s="28">
        <v>254</v>
      </c>
      <c r="I80" s="35">
        <f t="shared" si="20"/>
        <v>1</v>
      </c>
      <c r="J80" s="27">
        <v>0</v>
      </c>
      <c r="K80" s="28">
        <v>1</v>
      </c>
      <c r="L80" s="35">
        <f t="shared" si="21"/>
        <v>1</v>
      </c>
      <c r="M80" s="27">
        <v>0</v>
      </c>
      <c r="N80" s="28">
        <v>1</v>
      </c>
      <c r="O80" s="56">
        <f t="shared" si="22"/>
        <v>212</v>
      </c>
      <c r="P80" s="35">
        <f t="shared" si="23"/>
        <v>24</v>
      </c>
      <c r="Q80" s="27">
        <v>9</v>
      </c>
      <c r="R80" s="28">
        <v>15</v>
      </c>
      <c r="S80" s="22">
        <v>527</v>
      </c>
      <c r="T80" s="22">
        <v>129</v>
      </c>
      <c r="U80" s="24" t="s">
        <v>79</v>
      </c>
      <c r="V80" s="53"/>
    </row>
    <row r="81" spans="1:22" ht="15" customHeight="1">
      <c r="A81" s="39"/>
      <c r="B81" s="46" t="s">
        <v>80</v>
      </c>
      <c r="C81" s="35">
        <f t="shared" si="18"/>
        <v>675</v>
      </c>
      <c r="D81" s="27">
        <v>346</v>
      </c>
      <c r="E81" s="28">
        <v>329</v>
      </c>
      <c r="F81" s="35">
        <f t="shared" si="19"/>
        <v>432</v>
      </c>
      <c r="G81" s="27">
        <v>230</v>
      </c>
      <c r="H81" s="28">
        <v>202</v>
      </c>
      <c r="I81" s="35">
        <f t="shared" si="20"/>
        <v>0</v>
      </c>
      <c r="J81" s="27">
        <v>0</v>
      </c>
      <c r="K81" s="28">
        <v>0</v>
      </c>
      <c r="L81" s="35">
        <f t="shared" si="21"/>
        <v>0</v>
      </c>
      <c r="M81" s="27">
        <v>0</v>
      </c>
      <c r="N81" s="28">
        <v>0</v>
      </c>
      <c r="O81" s="56">
        <f t="shared" si="22"/>
        <v>243</v>
      </c>
      <c r="P81" s="35">
        <f t="shared" si="23"/>
        <v>16</v>
      </c>
      <c r="Q81" s="27">
        <v>9</v>
      </c>
      <c r="R81" s="28">
        <v>7</v>
      </c>
      <c r="S81" s="22">
        <v>451</v>
      </c>
      <c r="T81" s="22">
        <v>122</v>
      </c>
      <c r="U81" s="24" t="s">
        <v>80</v>
      </c>
      <c r="V81" s="53"/>
    </row>
    <row r="82" spans="1:22" ht="15" customHeight="1">
      <c r="A82" s="39"/>
      <c r="B82" s="46" t="s">
        <v>81</v>
      </c>
      <c r="C82" s="35">
        <f t="shared" si="18"/>
        <v>97</v>
      </c>
      <c r="D82" s="27">
        <v>47</v>
      </c>
      <c r="E82" s="28">
        <v>50</v>
      </c>
      <c r="F82" s="35">
        <f t="shared" si="19"/>
        <v>114</v>
      </c>
      <c r="G82" s="27">
        <v>55</v>
      </c>
      <c r="H82" s="28">
        <v>59</v>
      </c>
      <c r="I82" s="35">
        <f t="shared" si="20"/>
        <v>0</v>
      </c>
      <c r="J82" s="27">
        <v>0</v>
      </c>
      <c r="K82" s="28">
        <v>0</v>
      </c>
      <c r="L82" s="35">
        <f t="shared" si="21"/>
        <v>0</v>
      </c>
      <c r="M82" s="27">
        <v>0</v>
      </c>
      <c r="N82" s="28">
        <v>0</v>
      </c>
      <c r="O82" s="56">
        <f t="shared" si="22"/>
        <v>-17</v>
      </c>
      <c r="P82" s="35">
        <f t="shared" si="23"/>
        <v>4</v>
      </c>
      <c r="Q82" s="27">
        <v>1</v>
      </c>
      <c r="R82" s="28">
        <v>3</v>
      </c>
      <c r="S82" s="22">
        <v>76</v>
      </c>
      <c r="T82" s="22">
        <v>19</v>
      </c>
      <c r="U82" s="24" t="s">
        <v>81</v>
      </c>
      <c r="V82" s="53"/>
    </row>
    <row r="83" spans="1:22" ht="15" customHeight="1">
      <c r="A83" s="39"/>
      <c r="B83" s="46" t="s">
        <v>82</v>
      </c>
      <c r="C83" s="35">
        <f t="shared" si="18"/>
        <v>273</v>
      </c>
      <c r="D83" s="27">
        <v>132</v>
      </c>
      <c r="E83" s="28">
        <v>141</v>
      </c>
      <c r="F83" s="35">
        <f t="shared" si="19"/>
        <v>207</v>
      </c>
      <c r="G83" s="27">
        <v>106</v>
      </c>
      <c r="H83" s="28">
        <v>101</v>
      </c>
      <c r="I83" s="35">
        <f t="shared" si="20"/>
        <v>1</v>
      </c>
      <c r="J83" s="27">
        <v>0</v>
      </c>
      <c r="K83" s="28">
        <v>1</v>
      </c>
      <c r="L83" s="35">
        <f t="shared" si="21"/>
        <v>0</v>
      </c>
      <c r="M83" s="27">
        <v>0</v>
      </c>
      <c r="N83" s="28">
        <v>0</v>
      </c>
      <c r="O83" s="56">
        <f t="shared" si="22"/>
        <v>66</v>
      </c>
      <c r="P83" s="35">
        <f t="shared" si="23"/>
        <v>7</v>
      </c>
      <c r="Q83" s="27">
        <v>3</v>
      </c>
      <c r="R83" s="28">
        <v>4</v>
      </c>
      <c r="S83" s="22">
        <v>178</v>
      </c>
      <c r="T83" s="22">
        <v>58</v>
      </c>
      <c r="U83" s="24" t="s">
        <v>82</v>
      </c>
      <c r="V83" s="53"/>
    </row>
    <row r="84" spans="1:22" ht="15" customHeight="1">
      <c r="A84" s="39"/>
      <c r="B84" s="46" t="s">
        <v>83</v>
      </c>
      <c r="C84" s="35">
        <f t="shared" si="18"/>
        <v>143</v>
      </c>
      <c r="D84" s="27">
        <v>74</v>
      </c>
      <c r="E84" s="28">
        <v>69</v>
      </c>
      <c r="F84" s="35">
        <f t="shared" si="19"/>
        <v>117</v>
      </c>
      <c r="G84" s="27">
        <v>55</v>
      </c>
      <c r="H84" s="28">
        <v>62</v>
      </c>
      <c r="I84" s="35">
        <f t="shared" si="20"/>
        <v>1</v>
      </c>
      <c r="J84" s="27">
        <v>1</v>
      </c>
      <c r="K84" s="28">
        <v>0</v>
      </c>
      <c r="L84" s="35">
        <f t="shared" si="21"/>
        <v>1</v>
      </c>
      <c r="M84" s="27">
        <v>1</v>
      </c>
      <c r="N84" s="28">
        <v>0</v>
      </c>
      <c r="O84" s="56">
        <f t="shared" si="22"/>
        <v>26</v>
      </c>
      <c r="P84" s="35">
        <f t="shared" si="23"/>
        <v>2</v>
      </c>
      <c r="Q84" s="27">
        <v>0</v>
      </c>
      <c r="R84" s="28">
        <v>2</v>
      </c>
      <c r="S84" s="22">
        <v>86</v>
      </c>
      <c r="T84" s="22">
        <v>24</v>
      </c>
      <c r="U84" s="24" t="s">
        <v>83</v>
      </c>
      <c r="V84" s="53"/>
    </row>
    <row r="85" spans="1:22" ht="15" customHeight="1">
      <c r="A85" s="39"/>
      <c r="B85" s="46" t="s">
        <v>84</v>
      </c>
      <c r="C85" s="35">
        <f t="shared" si="18"/>
        <v>320</v>
      </c>
      <c r="D85" s="27">
        <v>156</v>
      </c>
      <c r="E85" s="28">
        <v>164</v>
      </c>
      <c r="F85" s="35">
        <f t="shared" si="19"/>
        <v>227</v>
      </c>
      <c r="G85" s="27">
        <v>122</v>
      </c>
      <c r="H85" s="28">
        <v>105</v>
      </c>
      <c r="I85" s="35">
        <f t="shared" si="20"/>
        <v>2</v>
      </c>
      <c r="J85" s="27">
        <v>0</v>
      </c>
      <c r="K85" s="28">
        <v>2</v>
      </c>
      <c r="L85" s="35">
        <f t="shared" si="21"/>
        <v>1</v>
      </c>
      <c r="M85" s="27">
        <v>0</v>
      </c>
      <c r="N85" s="28">
        <v>1</v>
      </c>
      <c r="O85" s="56">
        <f t="shared" si="22"/>
        <v>93</v>
      </c>
      <c r="P85" s="35">
        <f t="shared" si="23"/>
        <v>8</v>
      </c>
      <c r="Q85" s="27">
        <v>2</v>
      </c>
      <c r="R85" s="28">
        <v>6</v>
      </c>
      <c r="S85" s="22">
        <v>194</v>
      </c>
      <c r="T85" s="22">
        <v>38</v>
      </c>
      <c r="U85" s="24" t="s">
        <v>84</v>
      </c>
      <c r="V85" s="53"/>
    </row>
    <row r="86" spans="1:22" ht="15" customHeight="1">
      <c r="A86" s="39"/>
      <c r="B86" s="46" t="s">
        <v>85</v>
      </c>
      <c r="C86" s="35">
        <f t="shared" si="18"/>
        <v>158</v>
      </c>
      <c r="D86" s="27">
        <v>85</v>
      </c>
      <c r="E86" s="28">
        <v>73</v>
      </c>
      <c r="F86" s="35">
        <f t="shared" si="19"/>
        <v>169</v>
      </c>
      <c r="G86" s="27">
        <v>94</v>
      </c>
      <c r="H86" s="28">
        <v>75</v>
      </c>
      <c r="I86" s="35">
        <f t="shared" si="20"/>
        <v>0</v>
      </c>
      <c r="J86" s="27">
        <v>0</v>
      </c>
      <c r="K86" s="28">
        <v>0</v>
      </c>
      <c r="L86" s="35">
        <f t="shared" si="21"/>
        <v>0</v>
      </c>
      <c r="M86" s="27">
        <v>0</v>
      </c>
      <c r="N86" s="28">
        <v>0</v>
      </c>
      <c r="O86" s="56">
        <f t="shared" si="22"/>
        <v>-11</v>
      </c>
      <c r="P86" s="35">
        <f t="shared" si="23"/>
        <v>1</v>
      </c>
      <c r="Q86" s="27">
        <v>0</v>
      </c>
      <c r="R86" s="28">
        <v>1</v>
      </c>
      <c r="S86" s="22">
        <v>109</v>
      </c>
      <c r="T86" s="22">
        <v>36</v>
      </c>
      <c r="U86" s="24" t="s">
        <v>85</v>
      </c>
      <c r="V86" s="53"/>
    </row>
    <row r="87" spans="1:22" ht="15" customHeight="1">
      <c r="A87" s="39"/>
      <c r="B87" s="46" t="s">
        <v>86</v>
      </c>
      <c r="C87" s="35">
        <f t="shared" si="18"/>
        <v>145</v>
      </c>
      <c r="D87" s="27">
        <v>72</v>
      </c>
      <c r="E87" s="28">
        <v>73</v>
      </c>
      <c r="F87" s="35">
        <f t="shared" si="19"/>
        <v>191</v>
      </c>
      <c r="G87" s="27">
        <v>112</v>
      </c>
      <c r="H87" s="28">
        <v>79</v>
      </c>
      <c r="I87" s="35">
        <f t="shared" si="20"/>
        <v>0</v>
      </c>
      <c r="J87" s="27">
        <v>0</v>
      </c>
      <c r="K87" s="28">
        <v>0</v>
      </c>
      <c r="L87" s="35">
        <f t="shared" si="21"/>
        <v>0</v>
      </c>
      <c r="M87" s="27">
        <v>0</v>
      </c>
      <c r="N87" s="28">
        <v>0</v>
      </c>
      <c r="O87" s="56">
        <f t="shared" si="22"/>
        <v>-46</v>
      </c>
      <c r="P87" s="35">
        <f t="shared" si="23"/>
        <v>4</v>
      </c>
      <c r="Q87" s="27">
        <v>2</v>
      </c>
      <c r="R87" s="28">
        <v>2</v>
      </c>
      <c r="S87" s="22">
        <v>102</v>
      </c>
      <c r="T87" s="22">
        <v>20</v>
      </c>
      <c r="U87" s="24" t="s">
        <v>86</v>
      </c>
      <c r="V87" s="53"/>
    </row>
    <row r="88" spans="1:22" ht="15" customHeight="1">
      <c r="A88" s="39"/>
      <c r="B88" s="46" t="s">
        <v>87</v>
      </c>
      <c r="C88" s="35">
        <f t="shared" si="18"/>
        <v>189</v>
      </c>
      <c r="D88" s="27">
        <v>97</v>
      </c>
      <c r="E88" s="28">
        <v>92</v>
      </c>
      <c r="F88" s="35">
        <f t="shared" si="19"/>
        <v>117</v>
      </c>
      <c r="G88" s="27">
        <v>63</v>
      </c>
      <c r="H88" s="28">
        <v>54</v>
      </c>
      <c r="I88" s="35">
        <f t="shared" si="20"/>
        <v>0</v>
      </c>
      <c r="J88" s="27">
        <v>0</v>
      </c>
      <c r="K88" s="28">
        <v>0</v>
      </c>
      <c r="L88" s="35">
        <f t="shared" si="21"/>
        <v>0</v>
      </c>
      <c r="M88" s="27">
        <v>0</v>
      </c>
      <c r="N88" s="28">
        <v>0</v>
      </c>
      <c r="O88" s="56">
        <f t="shared" si="22"/>
        <v>72</v>
      </c>
      <c r="P88" s="35">
        <f t="shared" si="23"/>
        <v>3</v>
      </c>
      <c r="Q88" s="27">
        <v>0</v>
      </c>
      <c r="R88" s="28">
        <v>3</v>
      </c>
      <c r="S88" s="22">
        <v>93</v>
      </c>
      <c r="T88" s="22">
        <v>30</v>
      </c>
      <c r="U88" s="24" t="s">
        <v>87</v>
      </c>
      <c r="V88" s="53"/>
    </row>
    <row r="89" spans="1:22" ht="15" customHeight="1">
      <c r="A89" s="39"/>
      <c r="B89" s="46" t="s">
        <v>88</v>
      </c>
      <c r="C89" s="35">
        <f t="shared" si="18"/>
        <v>174</v>
      </c>
      <c r="D89" s="27">
        <v>86</v>
      </c>
      <c r="E89" s="28">
        <v>88</v>
      </c>
      <c r="F89" s="35">
        <f t="shared" si="19"/>
        <v>150</v>
      </c>
      <c r="G89" s="27">
        <v>85</v>
      </c>
      <c r="H89" s="28">
        <v>65</v>
      </c>
      <c r="I89" s="35">
        <f t="shared" si="20"/>
        <v>0</v>
      </c>
      <c r="J89" s="27">
        <v>0</v>
      </c>
      <c r="K89" s="28">
        <v>0</v>
      </c>
      <c r="L89" s="35">
        <f t="shared" si="21"/>
        <v>0</v>
      </c>
      <c r="M89" s="27">
        <v>0</v>
      </c>
      <c r="N89" s="28">
        <v>0</v>
      </c>
      <c r="O89" s="56">
        <f t="shared" si="22"/>
        <v>24</v>
      </c>
      <c r="P89" s="35">
        <f t="shared" si="23"/>
        <v>5</v>
      </c>
      <c r="Q89" s="27">
        <v>1</v>
      </c>
      <c r="R89" s="28">
        <v>4</v>
      </c>
      <c r="S89" s="22">
        <v>90</v>
      </c>
      <c r="T89" s="22">
        <v>39</v>
      </c>
      <c r="U89" s="24" t="s">
        <v>88</v>
      </c>
      <c r="V89" s="53"/>
    </row>
    <row r="90" spans="1:22" ht="15" customHeight="1">
      <c r="A90" s="39"/>
      <c r="B90" s="46" t="s">
        <v>89</v>
      </c>
      <c r="C90" s="35">
        <f t="shared" si="18"/>
        <v>145</v>
      </c>
      <c r="D90" s="27">
        <v>80</v>
      </c>
      <c r="E90" s="28">
        <v>65</v>
      </c>
      <c r="F90" s="35">
        <f t="shared" si="19"/>
        <v>160</v>
      </c>
      <c r="G90" s="27">
        <v>90</v>
      </c>
      <c r="H90" s="28">
        <v>70</v>
      </c>
      <c r="I90" s="35">
        <f t="shared" si="20"/>
        <v>1</v>
      </c>
      <c r="J90" s="27">
        <v>1</v>
      </c>
      <c r="K90" s="28">
        <v>0</v>
      </c>
      <c r="L90" s="35">
        <f t="shared" si="21"/>
        <v>1</v>
      </c>
      <c r="M90" s="27">
        <v>1</v>
      </c>
      <c r="N90" s="28">
        <v>0</v>
      </c>
      <c r="O90" s="56">
        <f t="shared" si="22"/>
        <v>-15</v>
      </c>
      <c r="P90" s="35">
        <f t="shared" si="23"/>
        <v>3</v>
      </c>
      <c r="Q90" s="27">
        <v>2</v>
      </c>
      <c r="R90" s="28">
        <v>1</v>
      </c>
      <c r="S90" s="22">
        <v>118</v>
      </c>
      <c r="T90" s="22">
        <v>26</v>
      </c>
      <c r="U90" s="24" t="s">
        <v>89</v>
      </c>
      <c r="V90" s="53"/>
    </row>
    <row r="91" spans="1:22" ht="15" customHeight="1">
      <c r="A91" s="40"/>
      <c r="B91" s="37" t="s">
        <v>90</v>
      </c>
      <c r="C91" s="38">
        <f t="shared" si="18"/>
        <v>318</v>
      </c>
      <c r="D91" s="15">
        <v>155</v>
      </c>
      <c r="E91" s="17">
        <v>163</v>
      </c>
      <c r="F91" s="38">
        <f t="shared" si="19"/>
        <v>162</v>
      </c>
      <c r="G91" s="15">
        <v>90</v>
      </c>
      <c r="H91" s="17">
        <v>72</v>
      </c>
      <c r="I91" s="38">
        <f t="shared" si="20"/>
        <v>0</v>
      </c>
      <c r="J91" s="15">
        <v>0</v>
      </c>
      <c r="K91" s="17">
        <v>0</v>
      </c>
      <c r="L91" s="38">
        <f t="shared" si="21"/>
        <v>0</v>
      </c>
      <c r="M91" s="15">
        <v>0</v>
      </c>
      <c r="N91" s="17">
        <v>0</v>
      </c>
      <c r="O91" s="59">
        <f t="shared" si="22"/>
        <v>156</v>
      </c>
      <c r="P91" s="38">
        <f t="shared" si="23"/>
        <v>6</v>
      </c>
      <c r="Q91" s="15">
        <v>3</v>
      </c>
      <c r="R91" s="17">
        <v>3</v>
      </c>
      <c r="S91" s="31">
        <v>217</v>
      </c>
      <c r="T91" s="31">
        <v>54</v>
      </c>
      <c r="U91" s="29" t="s">
        <v>90</v>
      </c>
      <c r="V91" s="54"/>
    </row>
    <row r="92" spans="1:22" ht="15" customHeight="1">
      <c r="A92" s="155" t="s">
        <v>91</v>
      </c>
      <c r="B92" s="156"/>
      <c r="C92" s="26">
        <f t="shared" si="18"/>
        <v>296</v>
      </c>
      <c r="D92" s="27">
        <f>SUM(D93:D98)</f>
        <v>154</v>
      </c>
      <c r="E92" s="32">
        <f>SUM(E93:E98)</f>
        <v>142</v>
      </c>
      <c r="F92" s="26">
        <f t="shared" si="19"/>
        <v>532</v>
      </c>
      <c r="G92" s="27">
        <f>SUM(G93:G98)</f>
        <v>313</v>
      </c>
      <c r="H92" s="32">
        <f>SUM(H93:H98)</f>
        <v>219</v>
      </c>
      <c r="I92" s="26">
        <f t="shared" si="20"/>
        <v>0</v>
      </c>
      <c r="J92" s="27">
        <f>SUM(J93:J98)</f>
        <v>0</v>
      </c>
      <c r="K92" s="28">
        <f>SUM(K93:K98)</f>
        <v>0</v>
      </c>
      <c r="L92" s="26">
        <f t="shared" si="21"/>
        <v>0</v>
      </c>
      <c r="M92" s="27">
        <f>SUM(M93:M98)</f>
        <v>0</v>
      </c>
      <c r="N92" s="28">
        <f>SUM(N93:N98)</f>
        <v>0</v>
      </c>
      <c r="O92" s="58">
        <f t="shared" si="22"/>
        <v>-236</v>
      </c>
      <c r="P92" s="26">
        <f t="shared" si="23"/>
        <v>6</v>
      </c>
      <c r="Q92" s="27">
        <f>SUM(Q93:Q98)</f>
        <v>1</v>
      </c>
      <c r="R92" s="32">
        <f>SUM(R93:R98)</f>
        <v>5</v>
      </c>
      <c r="S92" s="26">
        <f>SUM(S93:S98)</f>
        <v>198</v>
      </c>
      <c r="T92" s="22">
        <f>SUM(T93:T98)</f>
        <v>59</v>
      </c>
      <c r="U92" s="153" t="s">
        <v>91</v>
      </c>
      <c r="V92" s="154"/>
    </row>
    <row r="93" spans="1:22" ht="15" customHeight="1">
      <c r="A93" s="39"/>
      <c r="B93" s="34" t="s">
        <v>92</v>
      </c>
      <c r="C93" s="35">
        <f t="shared" si="18"/>
        <v>136</v>
      </c>
      <c r="D93" s="27">
        <v>70</v>
      </c>
      <c r="E93" s="32">
        <v>66</v>
      </c>
      <c r="F93" s="35">
        <f t="shared" si="19"/>
        <v>215</v>
      </c>
      <c r="G93" s="27">
        <v>119</v>
      </c>
      <c r="H93" s="32">
        <v>96</v>
      </c>
      <c r="I93" s="35">
        <f t="shared" si="20"/>
        <v>0</v>
      </c>
      <c r="J93" s="27">
        <v>0</v>
      </c>
      <c r="K93" s="28">
        <v>0</v>
      </c>
      <c r="L93" s="35">
        <f t="shared" si="21"/>
        <v>0</v>
      </c>
      <c r="M93" s="27">
        <v>0</v>
      </c>
      <c r="N93" s="28">
        <v>0</v>
      </c>
      <c r="O93" s="56">
        <f t="shared" si="22"/>
        <v>-79</v>
      </c>
      <c r="P93" s="35">
        <f t="shared" si="23"/>
        <v>1</v>
      </c>
      <c r="Q93" s="27">
        <v>0</v>
      </c>
      <c r="R93" s="32">
        <v>1</v>
      </c>
      <c r="S93" s="26">
        <v>91</v>
      </c>
      <c r="T93" s="22">
        <v>34</v>
      </c>
      <c r="U93" s="24" t="s">
        <v>92</v>
      </c>
      <c r="V93" s="53"/>
    </row>
    <row r="94" spans="1:22" ht="15" customHeight="1">
      <c r="A94" s="39"/>
      <c r="B94" s="34" t="s">
        <v>93</v>
      </c>
      <c r="C94" s="35">
        <f t="shared" si="18"/>
        <v>27</v>
      </c>
      <c r="D94" s="27">
        <v>15</v>
      </c>
      <c r="E94" s="32">
        <v>12</v>
      </c>
      <c r="F94" s="35">
        <f t="shared" si="19"/>
        <v>76</v>
      </c>
      <c r="G94" s="27">
        <v>47</v>
      </c>
      <c r="H94" s="32">
        <v>29</v>
      </c>
      <c r="I94" s="35">
        <f t="shared" si="20"/>
        <v>0</v>
      </c>
      <c r="J94" s="27">
        <v>0</v>
      </c>
      <c r="K94" s="28">
        <v>0</v>
      </c>
      <c r="L94" s="35">
        <f t="shared" si="21"/>
        <v>0</v>
      </c>
      <c r="M94" s="27">
        <v>0</v>
      </c>
      <c r="N94" s="28">
        <v>0</v>
      </c>
      <c r="O94" s="56">
        <f t="shared" si="22"/>
        <v>-49</v>
      </c>
      <c r="P94" s="35">
        <f t="shared" si="23"/>
        <v>0</v>
      </c>
      <c r="Q94" s="27">
        <v>0</v>
      </c>
      <c r="R94" s="32">
        <v>0</v>
      </c>
      <c r="S94" s="26">
        <v>16</v>
      </c>
      <c r="T94" s="22">
        <v>7</v>
      </c>
      <c r="U94" s="24" t="s">
        <v>93</v>
      </c>
      <c r="V94" s="53"/>
    </row>
    <row r="95" spans="1:22" ht="15" customHeight="1">
      <c r="A95" s="39"/>
      <c r="B95" s="34" t="s">
        <v>94</v>
      </c>
      <c r="C95" s="35">
        <f t="shared" si="18"/>
        <v>82</v>
      </c>
      <c r="D95" s="27">
        <v>48</v>
      </c>
      <c r="E95" s="32">
        <v>34</v>
      </c>
      <c r="F95" s="35">
        <f t="shared" si="19"/>
        <v>92</v>
      </c>
      <c r="G95" s="27">
        <v>57</v>
      </c>
      <c r="H95" s="32">
        <v>35</v>
      </c>
      <c r="I95" s="35">
        <f t="shared" si="20"/>
        <v>0</v>
      </c>
      <c r="J95" s="27">
        <v>0</v>
      </c>
      <c r="K95" s="28">
        <v>0</v>
      </c>
      <c r="L95" s="35">
        <f t="shared" si="21"/>
        <v>0</v>
      </c>
      <c r="M95" s="27">
        <v>0</v>
      </c>
      <c r="N95" s="28">
        <v>0</v>
      </c>
      <c r="O95" s="56">
        <f t="shared" si="22"/>
        <v>-10</v>
      </c>
      <c r="P95" s="35">
        <f t="shared" si="23"/>
        <v>5</v>
      </c>
      <c r="Q95" s="27">
        <v>1</v>
      </c>
      <c r="R95" s="32">
        <v>4</v>
      </c>
      <c r="S95" s="26">
        <v>59</v>
      </c>
      <c r="T95" s="22">
        <v>14</v>
      </c>
      <c r="U95" s="24" t="s">
        <v>94</v>
      </c>
      <c r="V95" s="53"/>
    </row>
    <row r="96" spans="1:22" ht="15" customHeight="1">
      <c r="A96" s="39"/>
      <c r="B96" s="34" t="s">
        <v>95</v>
      </c>
      <c r="C96" s="35">
        <f t="shared" si="18"/>
        <v>5</v>
      </c>
      <c r="D96" s="27">
        <v>2</v>
      </c>
      <c r="E96" s="32">
        <v>3</v>
      </c>
      <c r="F96" s="35">
        <f t="shared" si="19"/>
        <v>22</v>
      </c>
      <c r="G96" s="27">
        <v>15</v>
      </c>
      <c r="H96" s="32">
        <v>7</v>
      </c>
      <c r="I96" s="35">
        <f t="shared" si="20"/>
        <v>0</v>
      </c>
      <c r="J96" s="27">
        <v>0</v>
      </c>
      <c r="K96" s="28">
        <v>0</v>
      </c>
      <c r="L96" s="35">
        <f t="shared" si="21"/>
        <v>0</v>
      </c>
      <c r="M96" s="27">
        <v>0</v>
      </c>
      <c r="N96" s="28">
        <v>0</v>
      </c>
      <c r="O96" s="56">
        <f t="shared" si="22"/>
        <v>-17</v>
      </c>
      <c r="P96" s="35">
        <f t="shared" si="23"/>
        <v>0</v>
      </c>
      <c r="Q96" s="27">
        <v>0</v>
      </c>
      <c r="R96" s="32">
        <v>0</v>
      </c>
      <c r="S96" s="26">
        <v>3</v>
      </c>
      <c r="T96" s="22">
        <v>0</v>
      </c>
      <c r="U96" s="24" t="s">
        <v>95</v>
      </c>
      <c r="V96" s="53"/>
    </row>
    <row r="97" spans="1:22" ht="15" customHeight="1">
      <c r="A97" s="39"/>
      <c r="B97" s="34" t="s">
        <v>96</v>
      </c>
      <c r="C97" s="35">
        <f t="shared" si="18"/>
        <v>30</v>
      </c>
      <c r="D97" s="27">
        <v>10</v>
      </c>
      <c r="E97" s="32">
        <v>20</v>
      </c>
      <c r="F97" s="35">
        <f t="shared" si="19"/>
        <v>82</v>
      </c>
      <c r="G97" s="27">
        <v>47</v>
      </c>
      <c r="H97" s="32">
        <v>35</v>
      </c>
      <c r="I97" s="35">
        <f t="shared" si="20"/>
        <v>0</v>
      </c>
      <c r="J97" s="27">
        <v>0</v>
      </c>
      <c r="K97" s="28">
        <v>0</v>
      </c>
      <c r="L97" s="35">
        <f t="shared" si="21"/>
        <v>0</v>
      </c>
      <c r="M97" s="27">
        <v>0</v>
      </c>
      <c r="N97" s="28">
        <v>0</v>
      </c>
      <c r="O97" s="56">
        <f t="shared" si="22"/>
        <v>-52</v>
      </c>
      <c r="P97" s="35">
        <f t="shared" si="23"/>
        <v>0</v>
      </c>
      <c r="Q97" s="27">
        <v>0</v>
      </c>
      <c r="R97" s="32">
        <v>0</v>
      </c>
      <c r="S97" s="26">
        <v>16</v>
      </c>
      <c r="T97" s="22">
        <v>1</v>
      </c>
      <c r="U97" s="24" t="s">
        <v>96</v>
      </c>
      <c r="V97" s="53"/>
    </row>
    <row r="98" spans="1:22" ht="15" customHeight="1">
      <c r="A98" s="40"/>
      <c r="B98" s="37" t="s">
        <v>97</v>
      </c>
      <c r="C98" s="38">
        <f t="shared" si="18"/>
        <v>16</v>
      </c>
      <c r="D98" s="15">
        <v>9</v>
      </c>
      <c r="E98" s="16">
        <v>7</v>
      </c>
      <c r="F98" s="38">
        <f t="shared" si="19"/>
        <v>45</v>
      </c>
      <c r="G98" s="15">
        <v>28</v>
      </c>
      <c r="H98" s="16">
        <v>17</v>
      </c>
      <c r="I98" s="38">
        <f t="shared" si="20"/>
        <v>0</v>
      </c>
      <c r="J98" s="15">
        <v>0</v>
      </c>
      <c r="K98" s="17">
        <v>0</v>
      </c>
      <c r="L98" s="38">
        <f t="shared" si="21"/>
        <v>0</v>
      </c>
      <c r="M98" s="15">
        <v>0</v>
      </c>
      <c r="N98" s="17">
        <v>0</v>
      </c>
      <c r="O98" s="59">
        <f t="shared" si="22"/>
        <v>-29</v>
      </c>
      <c r="P98" s="38">
        <f t="shared" si="23"/>
        <v>0</v>
      </c>
      <c r="Q98" s="15">
        <v>0</v>
      </c>
      <c r="R98" s="16">
        <v>0</v>
      </c>
      <c r="S98" s="14">
        <v>13</v>
      </c>
      <c r="T98" s="31">
        <v>3</v>
      </c>
      <c r="U98" s="29" t="s">
        <v>97</v>
      </c>
      <c r="V98" s="54"/>
    </row>
    <row r="99" spans="1:22" ht="15" customHeight="1">
      <c r="A99" s="153" t="s">
        <v>98</v>
      </c>
      <c r="B99" s="154"/>
      <c r="C99" s="26">
        <f t="shared" si="18"/>
        <v>6073</v>
      </c>
      <c r="D99" s="27">
        <f>SUM(D100)</f>
        <v>3145</v>
      </c>
      <c r="E99" s="32">
        <f>SUM(E100)</f>
        <v>2928</v>
      </c>
      <c r="F99" s="26">
        <f t="shared" si="19"/>
        <v>3924</v>
      </c>
      <c r="G99" s="27">
        <f>SUM(G100)</f>
        <v>2079</v>
      </c>
      <c r="H99" s="32">
        <f>SUM(H100)</f>
        <v>1845</v>
      </c>
      <c r="I99" s="26">
        <f t="shared" si="20"/>
        <v>19</v>
      </c>
      <c r="J99" s="27">
        <f>SUM(J100)</f>
        <v>8</v>
      </c>
      <c r="K99" s="28">
        <f>SUM(K100)</f>
        <v>11</v>
      </c>
      <c r="L99" s="26">
        <f t="shared" si="21"/>
        <v>8</v>
      </c>
      <c r="M99" s="27">
        <f>SUM(M100)</f>
        <v>4</v>
      </c>
      <c r="N99" s="28">
        <f>SUM(N100)</f>
        <v>4</v>
      </c>
      <c r="O99" s="58">
        <f t="shared" si="22"/>
        <v>2149</v>
      </c>
      <c r="P99" s="26">
        <f t="shared" si="23"/>
        <v>167</v>
      </c>
      <c r="Q99" s="27">
        <f>SUM(Q100)</f>
        <v>76</v>
      </c>
      <c r="R99" s="32">
        <f>SUM(R100)</f>
        <v>91</v>
      </c>
      <c r="S99" s="26">
        <f>SUM(S100)</f>
        <v>4225</v>
      </c>
      <c r="T99" s="22">
        <f>SUM(T100)</f>
        <v>1270</v>
      </c>
      <c r="U99" s="153" t="s">
        <v>98</v>
      </c>
      <c r="V99" s="154"/>
    </row>
    <row r="100" spans="1:22" ht="15" customHeight="1">
      <c r="A100" s="40"/>
      <c r="B100" s="37" t="s">
        <v>99</v>
      </c>
      <c r="C100" s="14">
        <f t="shared" si="18"/>
        <v>6073</v>
      </c>
      <c r="D100" s="15">
        <v>3145</v>
      </c>
      <c r="E100" s="16">
        <v>2928</v>
      </c>
      <c r="F100" s="14">
        <f t="shared" si="19"/>
        <v>3924</v>
      </c>
      <c r="G100" s="15">
        <v>2079</v>
      </c>
      <c r="H100" s="16">
        <v>1845</v>
      </c>
      <c r="I100" s="14">
        <f t="shared" si="20"/>
        <v>19</v>
      </c>
      <c r="J100" s="15">
        <v>8</v>
      </c>
      <c r="K100" s="17">
        <v>11</v>
      </c>
      <c r="L100" s="14">
        <f t="shared" si="21"/>
        <v>8</v>
      </c>
      <c r="M100" s="15">
        <v>4</v>
      </c>
      <c r="N100" s="17">
        <v>4</v>
      </c>
      <c r="O100" s="59">
        <f t="shared" si="22"/>
        <v>2149</v>
      </c>
      <c r="P100" s="14">
        <f t="shared" si="23"/>
        <v>167</v>
      </c>
      <c r="Q100" s="15">
        <v>76</v>
      </c>
      <c r="R100" s="16">
        <v>91</v>
      </c>
      <c r="S100" s="14">
        <v>4225</v>
      </c>
      <c r="T100" s="31">
        <v>1270</v>
      </c>
      <c r="U100" s="24" t="s">
        <v>99</v>
      </c>
      <c r="V100" s="53"/>
    </row>
    <row r="101" spans="1:22" ht="15" customHeight="1">
      <c r="A101" s="153" t="s">
        <v>100</v>
      </c>
      <c r="B101" s="154"/>
      <c r="C101" s="19">
        <f t="shared" si="18"/>
        <v>1993</v>
      </c>
      <c r="D101" s="20">
        <f>SUM(D102:D109)</f>
        <v>1026</v>
      </c>
      <c r="E101" s="21">
        <f>SUM(E102:E109)</f>
        <v>967</v>
      </c>
      <c r="F101" s="19">
        <f t="shared" si="19"/>
        <v>1635</v>
      </c>
      <c r="G101" s="20">
        <f>SUM(G102:G109)</f>
        <v>890</v>
      </c>
      <c r="H101" s="21">
        <f>SUM(H102:H109)</f>
        <v>745</v>
      </c>
      <c r="I101" s="19">
        <f t="shared" si="20"/>
        <v>6</v>
      </c>
      <c r="J101" s="20">
        <f>SUM(J102:J109)</f>
        <v>3</v>
      </c>
      <c r="K101" s="21">
        <f>SUM(K102:K109)</f>
        <v>3</v>
      </c>
      <c r="L101" s="19">
        <f t="shared" si="21"/>
        <v>3</v>
      </c>
      <c r="M101" s="20">
        <f>SUM(M102:M109)</f>
        <v>2</v>
      </c>
      <c r="N101" s="21">
        <f>SUM(N102:N109)</f>
        <v>1</v>
      </c>
      <c r="O101" s="58">
        <f t="shared" si="22"/>
        <v>358</v>
      </c>
      <c r="P101" s="19">
        <f t="shared" si="23"/>
        <v>48</v>
      </c>
      <c r="Q101" s="20">
        <f>SUM(Q102:Q109)</f>
        <v>21</v>
      </c>
      <c r="R101" s="21">
        <f>SUM(R102:R109)</f>
        <v>27</v>
      </c>
      <c r="S101" s="23">
        <f>SUM(S102:S109)</f>
        <v>1265</v>
      </c>
      <c r="T101" s="23">
        <f>SUM(T102:T109)</f>
        <v>327</v>
      </c>
      <c r="U101" s="153" t="s">
        <v>100</v>
      </c>
      <c r="V101" s="154"/>
    </row>
    <row r="102" spans="1:22" ht="15" customHeight="1">
      <c r="A102" s="39"/>
      <c r="B102" s="46" t="s">
        <v>101</v>
      </c>
      <c r="C102" s="35">
        <f t="shared" si="18"/>
        <v>829</v>
      </c>
      <c r="D102" s="27">
        <v>408</v>
      </c>
      <c r="E102" s="28">
        <v>421</v>
      </c>
      <c r="F102" s="35">
        <f t="shared" si="19"/>
        <v>549</v>
      </c>
      <c r="G102" s="27">
        <v>313</v>
      </c>
      <c r="H102" s="28">
        <v>236</v>
      </c>
      <c r="I102" s="35">
        <f t="shared" si="20"/>
        <v>2</v>
      </c>
      <c r="J102" s="27">
        <v>1</v>
      </c>
      <c r="K102" s="28">
        <v>1</v>
      </c>
      <c r="L102" s="35">
        <f t="shared" si="21"/>
        <v>1</v>
      </c>
      <c r="M102" s="27">
        <v>1</v>
      </c>
      <c r="N102" s="28">
        <v>0</v>
      </c>
      <c r="O102" s="56">
        <f t="shared" si="22"/>
        <v>280</v>
      </c>
      <c r="P102" s="35">
        <f t="shared" si="23"/>
        <v>16</v>
      </c>
      <c r="Q102" s="27">
        <v>5</v>
      </c>
      <c r="R102" s="28">
        <v>11</v>
      </c>
      <c r="S102" s="22">
        <v>506</v>
      </c>
      <c r="T102" s="22">
        <v>117</v>
      </c>
      <c r="U102" s="24" t="s">
        <v>101</v>
      </c>
      <c r="V102" s="53"/>
    </row>
    <row r="103" spans="1:22" ht="15" customHeight="1">
      <c r="A103" s="39"/>
      <c r="B103" s="46" t="s">
        <v>102</v>
      </c>
      <c r="C103" s="35">
        <f t="shared" si="18"/>
        <v>409</v>
      </c>
      <c r="D103" s="27">
        <v>212</v>
      </c>
      <c r="E103" s="28">
        <v>197</v>
      </c>
      <c r="F103" s="35">
        <f t="shared" si="19"/>
        <v>291</v>
      </c>
      <c r="G103" s="27">
        <v>162</v>
      </c>
      <c r="H103" s="28">
        <v>129</v>
      </c>
      <c r="I103" s="35">
        <f t="shared" si="20"/>
        <v>0</v>
      </c>
      <c r="J103" s="27">
        <v>0</v>
      </c>
      <c r="K103" s="28">
        <v>0</v>
      </c>
      <c r="L103" s="35">
        <f t="shared" si="21"/>
        <v>0</v>
      </c>
      <c r="M103" s="27">
        <v>0</v>
      </c>
      <c r="N103" s="28">
        <v>0</v>
      </c>
      <c r="O103" s="56">
        <f t="shared" si="22"/>
        <v>118</v>
      </c>
      <c r="P103" s="35">
        <f t="shared" si="23"/>
        <v>11</v>
      </c>
      <c r="Q103" s="27">
        <v>6</v>
      </c>
      <c r="R103" s="28">
        <v>5</v>
      </c>
      <c r="S103" s="22">
        <v>285</v>
      </c>
      <c r="T103" s="22">
        <v>82</v>
      </c>
      <c r="U103" s="24" t="s">
        <v>102</v>
      </c>
      <c r="V103" s="53"/>
    </row>
    <row r="104" spans="1:22" ht="15" customHeight="1">
      <c r="A104" s="39"/>
      <c r="B104" s="46" t="s">
        <v>103</v>
      </c>
      <c r="C104" s="35">
        <f t="shared" si="18"/>
        <v>99</v>
      </c>
      <c r="D104" s="27">
        <v>55</v>
      </c>
      <c r="E104" s="28">
        <v>44</v>
      </c>
      <c r="F104" s="35">
        <f t="shared" si="19"/>
        <v>82</v>
      </c>
      <c r="G104" s="27">
        <v>41</v>
      </c>
      <c r="H104" s="28">
        <v>41</v>
      </c>
      <c r="I104" s="35">
        <f t="shared" si="20"/>
        <v>1</v>
      </c>
      <c r="J104" s="27">
        <v>0</v>
      </c>
      <c r="K104" s="28">
        <v>1</v>
      </c>
      <c r="L104" s="35">
        <f t="shared" si="21"/>
        <v>1</v>
      </c>
      <c r="M104" s="27">
        <v>0</v>
      </c>
      <c r="N104" s="28">
        <v>1</v>
      </c>
      <c r="O104" s="56">
        <f t="shared" si="22"/>
        <v>17</v>
      </c>
      <c r="P104" s="35">
        <f t="shared" si="23"/>
        <v>0</v>
      </c>
      <c r="Q104" s="27">
        <v>0</v>
      </c>
      <c r="R104" s="28">
        <v>0</v>
      </c>
      <c r="S104" s="22">
        <v>71</v>
      </c>
      <c r="T104" s="22">
        <v>12</v>
      </c>
      <c r="U104" s="24" t="s">
        <v>103</v>
      </c>
      <c r="V104" s="53"/>
    </row>
    <row r="105" spans="1:22" ht="15" customHeight="1">
      <c r="A105" s="39"/>
      <c r="B105" s="46" t="s">
        <v>104</v>
      </c>
      <c r="C105" s="35">
        <f t="shared" si="18"/>
        <v>169</v>
      </c>
      <c r="D105" s="27">
        <v>93</v>
      </c>
      <c r="E105" s="28">
        <v>76</v>
      </c>
      <c r="F105" s="35">
        <f t="shared" si="19"/>
        <v>141</v>
      </c>
      <c r="G105" s="27">
        <v>79</v>
      </c>
      <c r="H105" s="28">
        <v>62</v>
      </c>
      <c r="I105" s="35">
        <f t="shared" si="20"/>
        <v>1</v>
      </c>
      <c r="J105" s="27">
        <v>0</v>
      </c>
      <c r="K105" s="28">
        <v>1</v>
      </c>
      <c r="L105" s="35">
        <f t="shared" si="21"/>
        <v>0</v>
      </c>
      <c r="M105" s="27">
        <v>0</v>
      </c>
      <c r="N105" s="28">
        <v>0</v>
      </c>
      <c r="O105" s="56">
        <f t="shared" si="22"/>
        <v>28</v>
      </c>
      <c r="P105" s="35">
        <f t="shared" si="23"/>
        <v>3</v>
      </c>
      <c r="Q105" s="27">
        <v>2</v>
      </c>
      <c r="R105" s="28">
        <v>1</v>
      </c>
      <c r="S105" s="22">
        <v>115</v>
      </c>
      <c r="T105" s="22">
        <v>26</v>
      </c>
      <c r="U105" s="24" t="s">
        <v>104</v>
      </c>
      <c r="V105" s="53"/>
    </row>
    <row r="106" spans="1:22" ht="15" customHeight="1">
      <c r="A106" s="39"/>
      <c r="B106" s="46" t="s">
        <v>105</v>
      </c>
      <c r="C106" s="35">
        <f t="shared" si="18"/>
        <v>109</v>
      </c>
      <c r="D106" s="27">
        <v>56</v>
      </c>
      <c r="E106" s="28">
        <v>53</v>
      </c>
      <c r="F106" s="35">
        <f t="shared" si="19"/>
        <v>107</v>
      </c>
      <c r="G106" s="27">
        <v>61</v>
      </c>
      <c r="H106" s="28">
        <v>46</v>
      </c>
      <c r="I106" s="35">
        <f t="shared" si="20"/>
        <v>1</v>
      </c>
      <c r="J106" s="27">
        <v>1</v>
      </c>
      <c r="K106" s="28">
        <v>0</v>
      </c>
      <c r="L106" s="35">
        <f t="shared" si="21"/>
        <v>1</v>
      </c>
      <c r="M106" s="27">
        <v>1</v>
      </c>
      <c r="N106" s="28">
        <v>0</v>
      </c>
      <c r="O106" s="56">
        <f t="shared" si="22"/>
        <v>2</v>
      </c>
      <c r="P106" s="35">
        <f t="shared" si="23"/>
        <v>2</v>
      </c>
      <c r="Q106" s="27">
        <v>0</v>
      </c>
      <c r="R106" s="28">
        <v>2</v>
      </c>
      <c r="S106" s="22">
        <v>64</v>
      </c>
      <c r="T106" s="22">
        <v>18</v>
      </c>
      <c r="U106" s="24" t="s">
        <v>105</v>
      </c>
      <c r="V106" s="53"/>
    </row>
    <row r="107" spans="1:22" ht="15" customHeight="1">
      <c r="A107" s="39"/>
      <c r="B107" s="46" t="s">
        <v>106</v>
      </c>
      <c r="C107" s="35">
        <f t="shared" si="18"/>
        <v>177</v>
      </c>
      <c r="D107" s="27">
        <v>95</v>
      </c>
      <c r="E107" s="28">
        <v>82</v>
      </c>
      <c r="F107" s="35">
        <f t="shared" si="19"/>
        <v>195</v>
      </c>
      <c r="G107" s="27">
        <v>87</v>
      </c>
      <c r="H107" s="28">
        <v>108</v>
      </c>
      <c r="I107" s="35">
        <f t="shared" si="20"/>
        <v>0</v>
      </c>
      <c r="J107" s="27">
        <v>0</v>
      </c>
      <c r="K107" s="28">
        <v>0</v>
      </c>
      <c r="L107" s="35">
        <f t="shared" si="21"/>
        <v>0</v>
      </c>
      <c r="M107" s="27">
        <v>0</v>
      </c>
      <c r="N107" s="28">
        <v>0</v>
      </c>
      <c r="O107" s="56">
        <f t="shared" si="22"/>
        <v>-18</v>
      </c>
      <c r="P107" s="35">
        <f t="shared" si="23"/>
        <v>8</v>
      </c>
      <c r="Q107" s="27">
        <v>4</v>
      </c>
      <c r="R107" s="28">
        <v>4</v>
      </c>
      <c r="S107" s="22">
        <v>95</v>
      </c>
      <c r="T107" s="22">
        <v>38</v>
      </c>
      <c r="U107" s="24" t="s">
        <v>106</v>
      </c>
      <c r="V107" s="53"/>
    </row>
    <row r="108" spans="1:22" ht="15" customHeight="1">
      <c r="A108" s="39"/>
      <c r="B108" s="46" t="s">
        <v>107</v>
      </c>
      <c r="C108" s="35">
        <f t="shared" si="18"/>
        <v>92</v>
      </c>
      <c r="D108" s="27">
        <v>49</v>
      </c>
      <c r="E108" s="28">
        <v>43</v>
      </c>
      <c r="F108" s="35">
        <f t="shared" si="19"/>
        <v>137</v>
      </c>
      <c r="G108" s="27">
        <v>72</v>
      </c>
      <c r="H108" s="28">
        <v>65</v>
      </c>
      <c r="I108" s="35">
        <f t="shared" si="20"/>
        <v>1</v>
      </c>
      <c r="J108" s="27">
        <v>1</v>
      </c>
      <c r="K108" s="28">
        <v>0</v>
      </c>
      <c r="L108" s="35">
        <f t="shared" si="21"/>
        <v>0</v>
      </c>
      <c r="M108" s="27">
        <v>0</v>
      </c>
      <c r="N108" s="28">
        <v>0</v>
      </c>
      <c r="O108" s="56">
        <f t="shared" si="22"/>
        <v>-45</v>
      </c>
      <c r="P108" s="35">
        <f t="shared" si="23"/>
        <v>3</v>
      </c>
      <c r="Q108" s="27">
        <v>1</v>
      </c>
      <c r="R108" s="28">
        <v>2</v>
      </c>
      <c r="S108" s="22">
        <v>58</v>
      </c>
      <c r="T108" s="22">
        <v>20</v>
      </c>
      <c r="U108" s="24" t="s">
        <v>107</v>
      </c>
      <c r="V108" s="53"/>
    </row>
    <row r="109" spans="1:22" ht="15" customHeight="1">
      <c r="A109" s="40"/>
      <c r="B109" s="37" t="s">
        <v>108</v>
      </c>
      <c r="C109" s="38">
        <f t="shared" si="18"/>
        <v>109</v>
      </c>
      <c r="D109" s="15">
        <v>58</v>
      </c>
      <c r="E109" s="17">
        <v>51</v>
      </c>
      <c r="F109" s="38">
        <f t="shared" si="19"/>
        <v>133</v>
      </c>
      <c r="G109" s="15">
        <v>75</v>
      </c>
      <c r="H109" s="17">
        <v>58</v>
      </c>
      <c r="I109" s="38">
        <f t="shared" si="20"/>
        <v>0</v>
      </c>
      <c r="J109" s="15">
        <v>0</v>
      </c>
      <c r="K109" s="17">
        <v>0</v>
      </c>
      <c r="L109" s="38">
        <f t="shared" si="21"/>
        <v>0</v>
      </c>
      <c r="M109" s="15">
        <v>0</v>
      </c>
      <c r="N109" s="17">
        <v>0</v>
      </c>
      <c r="O109" s="59">
        <f t="shared" si="22"/>
        <v>-24</v>
      </c>
      <c r="P109" s="38">
        <f t="shared" si="23"/>
        <v>5</v>
      </c>
      <c r="Q109" s="15">
        <v>3</v>
      </c>
      <c r="R109" s="17">
        <v>2</v>
      </c>
      <c r="S109" s="31">
        <v>71</v>
      </c>
      <c r="T109" s="31">
        <v>14</v>
      </c>
      <c r="U109" s="29" t="s">
        <v>108</v>
      </c>
      <c r="V109" s="54"/>
    </row>
    <row r="110" spans="1:22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0.5" customHeight="1">
      <c r="A111" s="6"/>
      <c r="B111" s="6"/>
      <c r="C111" s="6"/>
      <c r="D111" s="6"/>
      <c r="E111" s="6"/>
      <c r="F111" s="5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55"/>
      <c r="R111" s="6"/>
      <c r="S111" s="6"/>
      <c r="T111" s="6"/>
      <c r="U111" s="6"/>
      <c r="V111" s="6"/>
    </row>
    <row r="112" spans="1:22" ht="15" customHeight="1">
      <c r="A112" s="55"/>
      <c r="B112" s="55"/>
      <c r="C112" s="55"/>
      <c r="D112" s="55"/>
      <c r="E112" s="55"/>
      <c r="F112" s="51" t="s">
        <v>125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1" t="s">
        <v>126</v>
      </c>
      <c r="R112" s="55"/>
      <c r="S112" s="55"/>
      <c r="T112" s="55"/>
      <c r="U112" s="55"/>
      <c r="V112" s="55"/>
    </row>
  </sheetData>
  <mergeCells count="68">
    <mergeCell ref="A101:B101"/>
    <mergeCell ref="U101:V101"/>
    <mergeCell ref="A92:B92"/>
    <mergeCell ref="U92:V92"/>
    <mergeCell ref="A99:B99"/>
    <mergeCell ref="U99:V99"/>
    <mergeCell ref="A64:B64"/>
    <mergeCell ref="U64:V64"/>
    <mergeCell ref="A78:B78"/>
    <mergeCell ref="U78:V78"/>
    <mergeCell ref="U59:V61"/>
    <mergeCell ref="I60:K60"/>
    <mergeCell ref="L60:N60"/>
    <mergeCell ref="A62:B62"/>
    <mergeCell ref="U62:V62"/>
    <mergeCell ref="O59:O61"/>
    <mergeCell ref="P59:R60"/>
    <mergeCell ref="S59:S61"/>
    <mergeCell ref="T59:T61"/>
    <mergeCell ref="A59:B61"/>
    <mergeCell ref="C59:E60"/>
    <mergeCell ref="F59:H60"/>
    <mergeCell ref="I59:N59"/>
    <mergeCell ref="A46:B46"/>
    <mergeCell ref="A25:B25"/>
    <mergeCell ref="U25:V25"/>
    <mergeCell ref="U46:V46"/>
    <mergeCell ref="A50:B50"/>
    <mergeCell ref="U50:V50"/>
    <mergeCell ref="A28:B28"/>
    <mergeCell ref="U28:V28"/>
    <mergeCell ref="A43:B43"/>
    <mergeCell ref="U43:V43"/>
    <mergeCell ref="A16:B16"/>
    <mergeCell ref="U16:V16"/>
    <mergeCell ref="A17:B17"/>
    <mergeCell ref="U17:V17"/>
    <mergeCell ref="A14:B14"/>
    <mergeCell ref="U14:V14"/>
    <mergeCell ref="A15:B15"/>
    <mergeCell ref="U15:V15"/>
    <mergeCell ref="A12:B12"/>
    <mergeCell ref="U12:V12"/>
    <mergeCell ref="A13:B13"/>
    <mergeCell ref="U13:V13"/>
    <mergeCell ref="A10:B10"/>
    <mergeCell ref="U10:V10"/>
    <mergeCell ref="A11:B11"/>
    <mergeCell ref="U11:V11"/>
    <mergeCell ref="U7:V7"/>
    <mergeCell ref="A8:B8"/>
    <mergeCell ref="U8:V8"/>
    <mergeCell ref="A9:B9"/>
    <mergeCell ref="U9:V9"/>
    <mergeCell ref="C3:E4"/>
    <mergeCell ref="F3:H4"/>
    <mergeCell ref="I3:N3"/>
    <mergeCell ref="A7:B7"/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P110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75" defaultRowHeight="13.5" customHeight="1"/>
  <cols>
    <col min="1" max="1" width="4.625" style="68" customWidth="1"/>
    <col min="2" max="2" width="15.875" style="68" customWidth="1"/>
    <col min="3" max="12" width="13.375" style="68" customWidth="1"/>
    <col min="13" max="13" width="15.875" style="68" customWidth="1"/>
    <col min="14" max="14" width="4.625" style="68" customWidth="1"/>
    <col min="15" max="15" width="4.00390625" style="68" customWidth="1"/>
    <col min="16" max="20" width="13.375" style="68" customWidth="1"/>
    <col min="21" max="21" width="13.375" style="69" customWidth="1"/>
    <col min="22" max="16384" width="13.375" style="68" customWidth="1"/>
  </cols>
  <sheetData>
    <row r="1" spans="1:16" ht="15" customHeight="1">
      <c r="A1" s="65" t="s">
        <v>127</v>
      </c>
      <c r="B1" s="60"/>
      <c r="C1" s="60"/>
      <c r="D1" s="60"/>
      <c r="E1" s="60"/>
      <c r="F1" s="60"/>
      <c r="G1" s="60"/>
      <c r="H1" s="60"/>
      <c r="I1" s="60"/>
      <c r="J1" s="60"/>
      <c r="K1" s="66"/>
      <c r="L1" s="60"/>
      <c r="M1" s="60"/>
      <c r="N1" s="67"/>
      <c r="O1" s="60"/>
      <c r="P1" s="67"/>
    </row>
    <row r="2" spans="1:16" ht="15" customHeight="1">
      <c r="A2" s="65"/>
      <c r="B2" s="61"/>
      <c r="C2" s="60"/>
      <c r="D2" s="60"/>
      <c r="E2" s="60"/>
      <c r="F2" s="60"/>
      <c r="G2" s="60"/>
      <c r="H2" s="70"/>
      <c r="I2" s="70"/>
      <c r="J2" s="70"/>
      <c r="K2" s="66"/>
      <c r="L2" s="61"/>
      <c r="M2" s="61"/>
      <c r="N2" s="67" t="s">
        <v>138</v>
      </c>
      <c r="O2" s="61"/>
      <c r="P2" s="67"/>
    </row>
    <row r="3" spans="1:16" ht="15" customHeight="1">
      <c r="A3" s="63" t="s">
        <v>0</v>
      </c>
      <c r="B3" s="71"/>
      <c r="C3" s="72" t="s">
        <v>109</v>
      </c>
      <c r="D3" s="73" t="s">
        <v>110</v>
      </c>
      <c r="E3" s="72" t="s">
        <v>115</v>
      </c>
      <c r="F3" s="73" t="s">
        <v>116</v>
      </c>
      <c r="G3" s="73" t="s">
        <v>117</v>
      </c>
      <c r="H3" s="160" t="s">
        <v>118</v>
      </c>
      <c r="I3" s="161"/>
      <c r="J3" s="162"/>
      <c r="K3" s="73" t="s">
        <v>111</v>
      </c>
      <c r="L3" s="72" t="s">
        <v>112</v>
      </c>
      <c r="M3" s="63" t="s">
        <v>0</v>
      </c>
      <c r="N3" s="71"/>
      <c r="O3" s="61"/>
      <c r="P3" s="163" t="s">
        <v>119</v>
      </c>
    </row>
    <row r="4" spans="1:16" ht="15" customHeight="1">
      <c r="A4" s="64"/>
      <c r="B4" s="74"/>
      <c r="C4" s="165" t="s">
        <v>113</v>
      </c>
      <c r="D4" s="166"/>
      <c r="E4" s="165" t="s">
        <v>114</v>
      </c>
      <c r="F4" s="166"/>
      <c r="G4" s="75" t="s">
        <v>113</v>
      </c>
      <c r="H4" s="76" t="s">
        <v>6</v>
      </c>
      <c r="I4" s="77" t="s">
        <v>9</v>
      </c>
      <c r="J4" s="78" t="s">
        <v>10</v>
      </c>
      <c r="K4" s="165" t="s">
        <v>113</v>
      </c>
      <c r="L4" s="167"/>
      <c r="M4" s="79"/>
      <c r="N4" s="80"/>
      <c r="O4" s="61"/>
      <c r="P4" s="164"/>
    </row>
    <row r="5" spans="1:16" ht="15" customHeight="1">
      <c r="A5" s="168" t="s">
        <v>11</v>
      </c>
      <c r="B5" s="169"/>
      <c r="C5" s="124">
        <f>IF('表２'!C6=0,"-",'表２'!C6/'表３'!P5*1000)</f>
        <v>9.455400322407309</v>
      </c>
      <c r="D5" s="124">
        <f>IF('表２'!F6=0,"-",'表２'!F6/'表３'!P5*1000)</f>
        <v>7.768404083825899</v>
      </c>
      <c r="E5" s="123">
        <f>IF('表２'!I6=0,"-",'表２'!I6/'表２'!$C6*1000)</f>
        <v>2.443667774841588</v>
      </c>
      <c r="F5" s="123">
        <f>IF('表２'!L6=0,"-",'表２'!L6/'表２'!$C6*1000)</f>
        <v>1.1934191458528685</v>
      </c>
      <c r="G5" s="124">
        <f>IF('表２'!O6=0,"-",'表２'!O6/'表３'!P5*1000)</f>
        <v>1.686996238581408</v>
      </c>
      <c r="H5" s="123">
        <f>IF('表２'!P6=0,"-",'表２'!P6/('表２'!$C6+'表２'!$P6)*1000)</f>
        <v>28.810331981124268</v>
      </c>
      <c r="I5" s="123">
        <f>IF('表２'!Q6=0,"-",'表２'!Q6/('表２'!$C6+'表２'!$P6)*1000)</f>
        <v>12.58382316416922</v>
      </c>
      <c r="J5" s="123">
        <f>IF('表２'!R6=0,"-",'表２'!R6/('表２'!$C6+'表２'!$P6)*1000)</f>
        <v>16.226508816955047</v>
      </c>
      <c r="K5" s="124">
        <f>IF('表２'!S6=0,"-",'表２'!S6/'表３'!P5*1000)</f>
        <v>6.453250940354648</v>
      </c>
      <c r="L5" s="127">
        <f>IF('表２'!T6=0,"-",'表２'!T6/'表３'!P5*1000)</f>
        <v>2.1405158516926384</v>
      </c>
      <c r="M5" s="168" t="s">
        <v>11</v>
      </c>
      <c r="N5" s="169"/>
      <c r="O5" s="61"/>
      <c r="P5" s="81">
        <f>'人口'!C3</f>
        <v>3722000</v>
      </c>
    </row>
    <row r="6" spans="1:16" ht="15" customHeight="1">
      <c r="A6" s="170" t="s">
        <v>12</v>
      </c>
      <c r="B6" s="171"/>
      <c r="C6" s="123">
        <f>IF('表２'!C7=0,"-",'表２'!C7/'表３'!P6*1000)</f>
        <v>7.201923784752043</v>
      </c>
      <c r="D6" s="123">
        <f>IF('表２'!F7=0,"-",'表２'!F7/'表３'!P6*1000)</f>
        <v>11.483817142296273</v>
      </c>
      <c r="E6" s="123">
        <f>IF('表２'!I7=0,"-",'表２'!I7/'表２'!$C7*1000)</f>
        <v>3.4071550255536627</v>
      </c>
      <c r="F6" s="123">
        <f>IF('表２'!L7=0,"-",'表２'!L7/'表２'!$C7*1000)</f>
        <v>1.7035775127768313</v>
      </c>
      <c r="G6" s="123">
        <f>IF('表２'!O7=0,"-",'表２'!O7/'表３'!P6*1000)</f>
        <v>-4.28189335754423</v>
      </c>
      <c r="H6" s="123">
        <f>IF('表２'!P7=0,"-",'表２'!P7/('表２'!$C7+'表２'!$P7)*1000)</f>
        <v>34.53947368421053</v>
      </c>
      <c r="I6" s="123">
        <f>IF('表２'!Q7=0,"-",'表２'!Q7/('表２'!$C7+'表２'!$P7)*1000)</f>
        <v>14.802631578947368</v>
      </c>
      <c r="J6" s="123">
        <f>IF('表２'!R7=0,"-",'表２'!R7/('表２'!$C7+'表２'!$P7)*1000)</f>
        <v>19.736842105263158</v>
      </c>
      <c r="K6" s="123">
        <f>IF('表２'!S7=0,"-",'表２'!S7/'表３'!P6*1000)</f>
        <v>5.165263906951635</v>
      </c>
      <c r="L6" s="128">
        <f>IF('表２'!T7=0,"-",'表２'!T7/'表３'!P6*1000)</f>
        <v>1.950776629941354</v>
      </c>
      <c r="M6" s="172" t="s">
        <v>12</v>
      </c>
      <c r="N6" s="173"/>
      <c r="O6" s="61"/>
      <c r="P6" s="84">
        <f>P16</f>
        <v>81506</v>
      </c>
    </row>
    <row r="7" spans="1:16" ht="15" customHeight="1">
      <c r="A7" s="170" t="s">
        <v>13</v>
      </c>
      <c r="B7" s="171"/>
      <c r="C7" s="125">
        <f>IF('表２'!C8=0,"-",'表２'!C8/'表３'!P7*1000)</f>
        <v>7.070965015013693</v>
      </c>
      <c r="D7" s="125">
        <f>IF('表２'!F8=0,"-",'表２'!F8/'表３'!P7*1000)</f>
        <v>11.993342902177647</v>
      </c>
      <c r="E7" s="125">
        <f>IF('表２'!I8=0,"-",'表２'!I8/'表２'!$C8*1000)</f>
        <v>2.4906600249066004</v>
      </c>
      <c r="F7" s="125">
        <f>IF('表２'!L8=0,"-",'表２'!L8/'表２'!$C8*1000)</f>
        <v>2.4906600249066004</v>
      </c>
      <c r="G7" s="125">
        <f>IF('表２'!O8=0,"-",'表２'!O8/'表３'!P7*1000)</f>
        <v>-4.922377887163953</v>
      </c>
      <c r="H7" s="125">
        <f>IF('表２'!P8=0,"-",'表２'!P8/('表２'!$C8+'表２'!$P8)*1000)</f>
        <v>39.473684210526315</v>
      </c>
      <c r="I7" s="125">
        <f>IF('表２'!Q8=0,"-",'表２'!Q8/('表２'!$C8+'表２'!$P8)*1000)</f>
        <v>16.74641148325359</v>
      </c>
      <c r="J7" s="125">
        <f>IF('表２'!R8=0,"-",'表２'!R8/('表２'!$C8+'表２'!$P8)*1000)</f>
        <v>22.727272727272727</v>
      </c>
      <c r="K7" s="125">
        <f>IF('表２'!S8=0,"-",'表２'!S8/'表３'!P7*1000)</f>
        <v>5.891003231686376</v>
      </c>
      <c r="L7" s="129">
        <f>IF('表２'!T8=0,"-",'表２'!T8/'表３'!P7*1000)</f>
        <v>2.9939328830693093</v>
      </c>
      <c r="M7" s="170" t="s">
        <v>13</v>
      </c>
      <c r="N7" s="171"/>
      <c r="O7" s="61"/>
      <c r="P7" s="85">
        <f>P24</f>
        <v>113563</v>
      </c>
    </row>
    <row r="8" spans="1:16" ht="15" customHeight="1">
      <c r="A8" s="170" t="s">
        <v>14</v>
      </c>
      <c r="B8" s="171"/>
      <c r="C8" s="125">
        <f>IF('表２'!C9=0,"-",'表２'!C9/'表３'!P8*1000)</f>
        <v>9.675492196869765</v>
      </c>
      <c r="D8" s="125">
        <f>IF('表２'!F9=0,"-",'表２'!F9/'表３'!P8*1000)</f>
        <v>7.618214840246574</v>
      </c>
      <c r="E8" s="125">
        <f>IF('表２'!I9=0,"-",'表２'!I9/'表２'!$C9*1000)</f>
        <v>2.0117610646858557</v>
      </c>
      <c r="F8" s="125">
        <f>IF('表２'!L9=0,"-",'表２'!L9/'表２'!$C9*1000)</f>
        <v>1.0832559579077685</v>
      </c>
      <c r="G8" s="125">
        <f>IF('表２'!O9=0,"-",'表２'!O9/'表３'!P8*1000)</f>
        <v>2.05727735662319</v>
      </c>
      <c r="H8" s="125">
        <f>IF('表２'!P9=0,"-",'表２'!P9/('表２'!$C9+'表２'!$P9)*1000)</f>
        <v>28.124530004511954</v>
      </c>
      <c r="I8" s="125">
        <f>IF('表２'!Q9=0,"-",'表２'!Q9/('表２'!$C9+'表２'!$P9)*1000)</f>
        <v>12.783877274778163</v>
      </c>
      <c r="J8" s="125">
        <f>IF('表２'!R9=0,"-",'表２'!R9/('表２'!$C9+'表２'!$P9)*1000)</f>
        <v>15.340652729733794</v>
      </c>
      <c r="K8" s="125">
        <f>IF('表２'!S9=0,"-",'表２'!S9/'表３'!P8*1000)</f>
        <v>6.6524623693426745</v>
      </c>
      <c r="L8" s="129">
        <f>IF('表２'!T9=0,"-",'表２'!T9/'表３'!P8*1000)</f>
        <v>2.3372707086526927</v>
      </c>
      <c r="M8" s="170" t="s">
        <v>14</v>
      </c>
      <c r="N8" s="171"/>
      <c r="O8" s="61"/>
      <c r="P8" s="85">
        <f>P27+P42</f>
        <v>667873</v>
      </c>
    </row>
    <row r="9" spans="1:16" ht="15" customHeight="1">
      <c r="A9" s="170" t="s">
        <v>15</v>
      </c>
      <c r="B9" s="171"/>
      <c r="C9" s="125">
        <f>IF('表２'!C10=0,"-",'表２'!C10/'表３'!P9*1000)</f>
        <v>10.509354677614716</v>
      </c>
      <c r="D9" s="125">
        <f>IF('表２'!F10=0,"-",'表２'!F10/'表３'!P9*1000)</f>
        <v>7.173620940351342</v>
      </c>
      <c r="E9" s="125">
        <f>IF('表２'!I10=0,"-",'表２'!I10/'表２'!$C10*1000)</f>
        <v>2.8878970858493043</v>
      </c>
      <c r="F9" s="125">
        <f>IF('表２'!L10=0,"-",'表２'!L10/'表２'!$C10*1000)</f>
        <v>1.5752165922814387</v>
      </c>
      <c r="G9" s="125">
        <f>IF('表２'!O10=0,"-",'表２'!O10/'表３'!P9*1000)</f>
        <v>3.335733737263374</v>
      </c>
      <c r="H9" s="125">
        <f>IF('表２'!P10=0,"-",'表２'!P10/('表２'!$C10+'表２'!$P10)*1000)</f>
        <v>33.248730964467</v>
      </c>
      <c r="I9" s="125">
        <f>IF('表２'!Q10=0,"-",'表２'!Q10/('表２'!$C10+'表２'!$P10)*1000)</f>
        <v>17.00507614213198</v>
      </c>
      <c r="J9" s="125">
        <f>IF('表２'!R10=0,"-",'表２'!R10/('表２'!$C10+'表２'!$P10)*1000)</f>
        <v>16.243654822335028</v>
      </c>
      <c r="K9" s="125">
        <f>IF('表２'!S10=0,"-",'表２'!S10/'表３'!P9*1000)</f>
        <v>6.91426695250787</v>
      </c>
      <c r="L9" s="129">
        <f>IF('表２'!T10=0,"-",'表２'!T10/'表３'!P9*1000)</f>
        <v>2.819784846553489</v>
      </c>
      <c r="M9" s="170" t="s">
        <v>15</v>
      </c>
      <c r="N9" s="171"/>
      <c r="O9" s="61"/>
      <c r="P9" s="85">
        <f>P45</f>
        <v>362439</v>
      </c>
    </row>
    <row r="10" spans="1:16" ht="15" customHeight="1">
      <c r="A10" s="170" t="s">
        <v>16</v>
      </c>
      <c r="B10" s="171"/>
      <c r="C10" s="125">
        <f>IF('表２'!C11=0,"-",'表２'!C11/'表３'!P10*1000)</f>
        <v>8.530829886717582</v>
      </c>
      <c r="D10" s="125">
        <f>IF('表２'!F11=0,"-",'表２'!F11/'表３'!P10*1000)</f>
        <v>8.37035253955402</v>
      </c>
      <c r="E10" s="125">
        <f>IF('表２'!I11=0,"-",'表２'!I11/'表２'!$C11*1000)</f>
        <v>2.5651988029072252</v>
      </c>
      <c r="F10" s="125">
        <f>IF('表２'!L11=0,"-",'表２'!L11/'表２'!$C11*1000)</f>
        <v>0.8550662676357417</v>
      </c>
      <c r="G10" s="125">
        <f>IF('表２'!O11=0,"-",'表２'!O11/'表３'!P10*1000)</f>
        <v>0.16047734716356288</v>
      </c>
      <c r="H10" s="125">
        <f>IF('表２'!P11=0,"-",'表２'!P11/('表２'!$C11+'表２'!$P11)*1000)</f>
        <v>31.46997929606625</v>
      </c>
      <c r="I10" s="125">
        <f>IF('表２'!Q11=0,"-",'表２'!Q11/('表２'!$C11+'表２'!$P11)*1000)</f>
        <v>11.180124223602485</v>
      </c>
      <c r="J10" s="125">
        <f>IF('表２'!R11=0,"-",'表２'!R11/('表２'!$C11+'表２'!$P11)*1000)</f>
        <v>20.289855072463766</v>
      </c>
      <c r="K10" s="125">
        <f>IF('表２'!S11=0,"-",'表２'!S11/'表３'!P10*1000)</f>
        <v>5.95954511966504</v>
      </c>
      <c r="L10" s="129">
        <f>IF('表２'!T11=0,"-",'表２'!T11/'表３'!P10*1000)</f>
        <v>2.06796945094864</v>
      </c>
      <c r="M10" s="170" t="s">
        <v>16</v>
      </c>
      <c r="N10" s="171"/>
      <c r="O10" s="61"/>
      <c r="P10" s="85">
        <f>P49</f>
        <v>274182</v>
      </c>
    </row>
    <row r="11" spans="1:16" ht="15" customHeight="1">
      <c r="A11" s="170" t="s">
        <v>17</v>
      </c>
      <c r="B11" s="171"/>
      <c r="C11" s="125">
        <f>IF('表２'!C12=0,"-",'表２'!C12/'表３'!P11*1000)</f>
        <v>9.137878765074813</v>
      </c>
      <c r="D11" s="125">
        <f>IF('表２'!F12=0,"-",'表２'!F12/'表３'!P11*1000)</f>
        <v>7.634966469360155</v>
      </c>
      <c r="E11" s="125">
        <f>IF('表２'!I12=0,"-",'表２'!I12/'表２'!$C12*1000)</f>
        <v>1.647058823529412</v>
      </c>
      <c r="F11" s="125">
        <f>IF('表２'!L12=0,"-",'表２'!L12/'表２'!$C12*1000)</f>
        <v>1.176470588235294</v>
      </c>
      <c r="G11" s="125">
        <f>IF('表２'!O12=0,"-",'表２'!O12/'表３'!P11*1000)</f>
        <v>1.5029122957146572</v>
      </c>
      <c r="H11" s="125">
        <f>IF('表２'!P12=0,"-",'表２'!P12/('表２'!$C12+'表２'!$P12)*1000)</f>
        <v>34.52975920036347</v>
      </c>
      <c r="I11" s="125">
        <f>IF('表２'!Q12=0,"-",'表２'!Q12/('表２'!$C12+'表２'!$P12)*1000)</f>
        <v>12.721490231712858</v>
      </c>
      <c r="J11" s="125">
        <f>IF('表２'!R12=0,"-",'表２'!R12/('表２'!$C12+'表２'!$P12)*1000)</f>
        <v>21.808268968650612</v>
      </c>
      <c r="K11" s="125">
        <f>IF('表２'!S12=0,"-",'表２'!S12/'表３'!P11*1000)</f>
        <v>6.549171463157148</v>
      </c>
      <c r="L11" s="129">
        <f>IF('表２'!T12=0,"-",'表２'!T12/'表３'!P11*1000)</f>
        <v>2.1135376061337743</v>
      </c>
      <c r="M11" s="170" t="s">
        <v>17</v>
      </c>
      <c r="N11" s="171"/>
      <c r="O11" s="61"/>
      <c r="P11" s="85">
        <f>P60</f>
        <v>465097</v>
      </c>
    </row>
    <row r="12" spans="1:16" ht="15" customHeight="1">
      <c r="A12" s="170" t="s">
        <v>18</v>
      </c>
      <c r="B12" s="171"/>
      <c r="C12" s="125">
        <f>IF('表２'!C13=0,"-",'表２'!C13/'表３'!P12*1000)</f>
        <v>9.02980458257393</v>
      </c>
      <c r="D12" s="125">
        <f>IF('表２'!F13=0,"-",'表２'!F13/'表３'!P12*1000)</f>
        <v>7.8964084211749945</v>
      </c>
      <c r="E12" s="125">
        <f>IF('表２'!I13=0,"-",'表２'!I13/'表２'!$C13*1000)</f>
        <v>2.758620689655172</v>
      </c>
      <c r="F12" s="125">
        <f>IF('表２'!L13=0,"-",'表２'!L13/'表２'!$C13*1000)</f>
        <v>0.689655172413793</v>
      </c>
      <c r="G12" s="125">
        <f>IF('表２'!O13=0,"-",'表２'!O13/'表３'!P12*1000)</f>
        <v>1.1333961613989347</v>
      </c>
      <c r="H12" s="125">
        <f>IF('表２'!P13=0,"-",'表２'!P13/('表２'!$C13+'表２'!$P13)*1000)</f>
        <v>26.845637583892618</v>
      </c>
      <c r="I12" s="125">
        <f>IF('表２'!Q13=0,"-",'表２'!Q13/('表２'!$C13+'表２'!$P13)*1000)</f>
        <v>12.975391498881432</v>
      </c>
      <c r="J12" s="125">
        <f>IF('表２'!R13=0,"-",'表２'!R13/('表２'!$C13+'表２'!$P13)*1000)</f>
        <v>13.870246085011185</v>
      </c>
      <c r="K12" s="125">
        <f>IF('表２'!S13=0,"-",'表２'!S13/'表３'!P12*1000)</f>
        <v>5.866259252954926</v>
      </c>
      <c r="L12" s="129">
        <f>IF('表２'!T13=0,"-",'表２'!T13/'表３'!P12*1000)</f>
        <v>1.9346615795307824</v>
      </c>
      <c r="M12" s="170" t="s">
        <v>18</v>
      </c>
      <c r="N12" s="171"/>
      <c r="O12" s="61"/>
      <c r="P12" s="85">
        <f>P62</f>
        <v>481738</v>
      </c>
    </row>
    <row r="13" spans="1:16" ht="15" customHeight="1">
      <c r="A13" s="170" t="s">
        <v>19</v>
      </c>
      <c r="B13" s="171"/>
      <c r="C13" s="125">
        <f>IF('表２'!C14=0,"-",'表２'!C14/'表３'!P13*1000)</f>
        <v>9.834251832155285</v>
      </c>
      <c r="D13" s="125">
        <f>IF('表２'!F14=0,"-",'表２'!F14/'表３'!P13*1000)</f>
        <v>7.407648449321411</v>
      </c>
      <c r="E13" s="125">
        <f>IF('表２'!I14=0,"-",'表２'!I14/'表２'!$C14*1000)</f>
        <v>1.8908059560387616</v>
      </c>
      <c r="F13" s="125">
        <f>IF('表２'!L14=0,"-",'表２'!L14/'表２'!$C14*1000)</f>
        <v>1.181753722524226</v>
      </c>
      <c r="G13" s="125">
        <f>IF('表２'!O14=0,"-",'表２'!O14/'表３'!P13*1000)</f>
        <v>2.426603382833873</v>
      </c>
      <c r="H13" s="125">
        <f>IF('表２'!P14=0,"-",'表２'!P14/('表２'!$C14+'表２'!$P14)*1000)</f>
        <v>23.76557452699585</v>
      </c>
      <c r="I13" s="125">
        <f>IF('表２'!Q14=0,"-",'表２'!Q14/('表２'!$C14+'表２'!$P14)*1000)</f>
        <v>9.690816797415783</v>
      </c>
      <c r="J13" s="125">
        <f>IF('表２'!R14=0,"-",'表２'!R14/('表２'!$C14+'表２'!$P14)*1000)</f>
        <v>14.074757729580066</v>
      </c>
      <c r="K13" s="125">
        <f>IF('表２'!S14=0,"-",'表２'!S14/'表３'!P13*1000)</f>
        <v>6.475591019708017</v>
      </c>
      <c r="L13" s="129">
        <f>IF('表２'!T14=0,"-",'表２'!T14/'表３'!P13*1000)</f>
        <v>1.7362765584069952</v>
      </c>
      <c r="M13" s="170" t="s">
        <v>19</v>
      </c>
      <c r="N13" s="171"/>
      <c r="O13" s="61"/>
      <c r="P13" s="85">
        <f>P76</f>
        <v>430231</v>
      </c>
    </row>
    <row r="14" spans="1:16" ht="15" customHeight="1">
      <c r="A14" s="170" t="s">
        <v>20</v>
      </c>
      <c r="B14" s="171"/>
      <c r="C14" s="125">
        <f>IF('表２'!C15=0,"-",'表２'!C15/'表３'!P14*1000)</f>
        <v>5.763913229738677</v>
      </c>
      <c r="D14" s="125">
        <f>IF('表２'!F15=0,"-",'表２'!F15/'表３'!P14*1000)</f>
        <v>10.35946566966546</v>
      </c>
      <c r="E14" s="125" t="str">
        <f>IF('表２'!I15=0,"-",'表２'!I15/'表２'!$C15*1000)</f>
        <v>-</v>
      </c>
      <c r="F14" s="125" t="str">
        <f>IF('表２'!L15=0,"-",'表２'!L15/'表２'!$C15*1000)</f>
        <v>-</v>
      </c>
      <c r="G14" s="125">
        <f>IF('表２'!O15=0,"-",'表２'!O15/'表３'!P14*1000)</f>
        <v>-4.595552439926783</v>
      </c>
      <c r="H14" s="125">
        <f>IF('表２'!P15=0,"-",'表２'!P15/('表２'!$C15+'表２'!$P15)*1000)</f>
        <v>19.867549668874172</v>
      </c>
      <c r="I14" s="125">
        <f>IF('表２'!Q15=0,"-",'表２'!Q15/('表２'!$C15+'表２'!$P15)*1000)</f>
        <v>3.3112582781456954</v>
      </c>
      <c r="J14" s="125">
        <f>IF('表２'!R15=0,"-",'表２'!R15/('表２'!$C15+'表２'!$P15)*1000)</f>
        <v>16.55629139072848</v>
      </c>
      <c r="K14" s="125">
        <f>IF('表２'!S15=0,"-",'表２'!S15/'表３'!P14*1000)</f>
        <v>3.85559060637925</v>
      </c>
      <c r="L14" s="129">
        <f>IF('表２'!T15=0,"-",'表２'!T15/'表３'!P14*1000)</f>
        <v>1.1488881099816957</v>
      </c>
      <c r="M14" s="170" t="s">
        <v>20</v>
      </c>
      <c r="N14" s="171"/>
      <c r="O14" s="61"/>
      <c r="P14" s="85">
        <f>P90</f>
        <v>51354</v>
      </c>
    </row>
    <row r="15" spans="1:16" ht="15" customHeight="1">
      <c r="A15" s="170" t="s">
        <v>21</v>
      </c>
      <c r="B15" s="171"/>
      <c r="C15" s="126">
        <f>IF('表２'!C16=0,"-",'表２'!C16/'表３'!P15*1000)</f>
        <v>10.213604379212669</v>
      </c>
      <c r="D15" s="126">
        <f>IF('表２'!F16=0,"-",'表２'!F16/'表３'!P15*1000)</f>
        <v>7.039105720808731</v>
      </c>
      <c r="E15" s="126">
        <f>IF('表２'!I16=0,"-",'表２'!I16/'表２'!$C16*1000)</f>
        <v>3.099429704934292</v>
      </c>
      <c r="F15" s="126">
        <f>IF('表２'!L16=0,"-",'表２'!L16/'表２'!$C16*1000)</f>
        <v>1.3637490701710886</v>
      </c>
      <c r="G15" s="126">
        <f>IF('表２'!O16=0,"-",'表２'!O16/'表３'!P15*1000)</f>
        <v>3.174498658403938</v>
      </c>
      <c r="H15" s="126">
        <f>IF('表２'!P16=0,"-",'表２'!P16/('表２'!$C16+'表２'!$P16)*1000)</f>
        <v>25.96304794106992</v>
      </c>
      <c r="I15" s="126">
        <f>IF('表２'!Q16=0,"-",'表２'!Q16/('表２'!$C16+'表２'!$P16)*1000)</f>
        <v>11.713561164110615</v>
      </c>
      <c r="J15" s="126">
        <f>IF('表２'!R16=0,"-",'表２'!R16/('表２'!$C16+'表２'!$P16)*1000)</f>
        <v>14.249486776959305</v>
      </c>
      <c r="K15" s="126">
        <f>IF('表２'!S16=0,"-",'表２'!S16/'表３'!P15*1000)</f>
        <v>6.951734198100366</v>
      </c>
      <c r="L15" s="130">
        <f>IF('表２'!T16=0,"-",'表２'!T16/'表３'!P15*1000)</f>
        <v>2.0222075618153523</v>
      </c>
      <c r="M15" s="174" t="s">
        <v>21</v>
      </c>
      <c r="N15" s="175"/>
      <c r="O15" s="61"/>
      <c r="P15" s="81">
        <f>P97+P99</f>
        <v>789731</v>
      </c>
    </row>
    <row r="16" spans="1:16" ht="15" customHeight="1">
      <c r="A16" s="172" t="s">
        <v>22</v>
      </c>
      <c r="B16" s="176"/>
      <c r="C16" s="123">
        <f>IF('表２'!C17=0,"-",'表２'!C17/'表３'!P16*1000)</f>
        <v>7.201923784752043</v>
      </c>
      <c r="D16" s="123">
        <f>IF('表２'!F17=0,"-",'表２'!F17/'表３'!P16*1000)</f>
        <v>11.483817142296273</v>
      </c>
      <c r="E16" s="123">
        <f>IF('表２'!I17=0,"-",'表２'!I17/'表２'!$C17*1000)</f>
        <v>3.4071550255536627</v>
      </c>
      <c r="F16" s="123">
        <f>IF('表２'!L17=0,"-",'表２'!L17/'表２'!$C17*1000)</f>
        <v>1.7035775127768313</v>
      </c>
      <c r="G16" s="123">
        <f>IF('表２'!O17=0,"-",'表２'!O17/'表３'!P16*1000)</f>
        <v>-4.28189335754423</v>
      </c>
      <c r="H16" s="123">
        <f>IF('表２'!P17=0,"-",'表２'!P17/('表２'!$C17+'表２'!$P17)*1000)</f>
        <v>34.53947368421053</v>
      </c>
      <c r="I16" s="123">
        <f>IF('表２'!Q17=0,"-",'表２'!Q17/('表２'!$C17+'表２'!$P17)*1000)</f>
        <v>14.802631578947368</v>
      </c>
      <c r="J16" s="123">
        <f>IF('表２'!R17=0,"-",'表２'!R17/('表２'!$C17+'表２'!$P17)*1000)</f>
        <v>19.736842105263158</v>
      </c>
      <c r="K16" s="123">
        <f>IF('表２'!S17=0,"-",'表２'!S17/'表３'!P16*1000)</f>
        <v>5.165263906951635</v>
      </c>
      <c r="L16" s="128">
        <f>IF('表２'!T17=0,"-",'表２'!T17/'表３'!P16*1000)</f>
        <v>1.950776629941354</v>
      </c>
      <c r="M16" s="172" t="s">
        <v>22</v>
      </c>
      <c r="N16" s="176"/>
      <c r="O16" s="61"/>
      <c r="P16" s="85">
        <f>SUM(P17:P23)</f>
        <v>81506</v>
      </c>
    </row>
    <row r="17" spans="1:16" ht="15" customHeight="1">
      <c r="A17" s="88"/>
      <c r="B17" s="89" t="s">
        <v>23</v>
      </c>
      <c r="C17" s="125">
        <f>IF('表２'!C18=0,"-",'表２'!C18/'表３'!P17*1000)</f>
        <v>7.646930303692375</v>
      </c>
      <c r="D17" s="125">
        <f>IF('表２'!F18=0,"-",'表２'!F18/'表３'!P17*1000)</f>
        <v>10.85135824047775</v>
      </c>
      <c r="E17" s="125">
        <f>IF('表２'!I18=0,"-",'表２'!I18/'表２'!$C18*1000)</f>
        <v>4.761904761904763</v>
      </c>
      <c r="F17" s="125">
        <f>IF('表２'!L18=0,"-",'表２'!L18/'表２'!$C18*1000)</f>
        <v>4.761904761904763</v>
      </c>
      <c r="G17" s="125">
        <f>IF('表２'!O18=0,"-",'表２'!O18/'表３'!P17*1000)</f>
        <v>-3.204427936785376</v>
      </c>
      <c r="H17" s="125">
        <f>IF('表２'!P18=0,"-",'表２'!P18/('表２'!$C18+'表２'!$P18)*1000)</f>
        <v>32.25806451612903</v>
      </c>
      <c r="I17" s="125">
        <f>IF('表２'!Q18=0,"-",'表２'!Q18/('表２'!$C18+'表２'!$P18)*1000)</f>
        <v>18.433179723502302</v>
      </c>
      <c r="J17" s="125">
        <f>IF('表２'!R18=0,"-",'表２'!R18/('表２'!$C18+'表２'!$P18)*1000)</f>
        <v>13.82488479262673</v>
      </c>
      <c r="K17" s="125">
        <f>IF('表２'!S18=0,"-",'表２'!S18/'表３'!P17*1000)</f>
        <v>5.680576797028621</v>
      </c>
      <c r="L17" s="129">
        <f>IF('表２'!T18=0,"-",'表２'!T18/'表３'!P17*1000)</f>
        <v>2.6582186293787777</v>
      </c>
      <c r="M17" s="82" t="s">
        <v>23</v>
      </c>
      <c r="N17" s="83"/>
      <c r="O17" s="61"/>
      <c r="P17" s="85">
        <f>'人口'!C17</f>
        <v>27462</v>
      </c>
    </row>
    <row r="18" spans="1:16" ht="15" customHeight="1">
      <c r="A18" s="88"/>
      <c r="B18" s="89" t="s">
        <v>24</v>
      </c>
      <c r="C18" s="125">
        <f>IF('表２'!C19=0,"-",'表２'!C19/'表３'!P18*1000)</f>
        <v>8.14560264732086</v>
      </c>
      <c r="D18" s="125">
        <f>IF('表２'!F19=0,"-",'表２'!F19/'表３'!P18*1000)</f>
        <v>11.645666284841543</v>
      </c>
      <c r="E18" s="125" t="str">
        <f>IF('表２'!I19=0,"-",'表２'!I19/'表２'!$C19*1000)</f>
        <v>-</v>
      </c>
      <c r="F18" s="125" t="str">
        <f>IF('表２'!L19=0,"-",'表２'!L19/'表２'!$C19*1000)</f>
        <v>-</v>
      </c>
      <c r="G18" s="125">
        <f>IF('表２'!O19=0,"-",'表２'!O19/'表３'!P18*1000)</f>
        <v>-3.5000636375206824</v>
      </c>
      <c r="H18" s="125">
        <f>IF('表２'!P19=0,"-",'表２'!P19/('表２'!$C19+'表２'!$P19)*1000)</f>
        <v>30.303030303030305</v>
      </c>
      <c r="I18" s="125">
        <f>IF('表２'!Q19=0,"-",'表２'!Q19/('表２'!$C19+'表２'!$P19)*1000)</f>
        <v>7.575757575757576</v>
      </c>
      <c r="J18" s="125">
        <f>IF('表２'!R19=0,"-",'表２'!R19/('表２'!$C19+'表２'!$P19)*1000)</f>
        <v>22.727272727272727</v>
      </c>
      <c r="K18" s="125">
        <f>IF('表２'!S19=0,"-",'表２'!S19/'表３'!P18*1000)</f>
        <v>6.045564464808451</v>
      </c>
      <c r="L18" s="129">
        <f>IF('表２'!T19=0,"-",'表２'!T19/'表３'!P18*1000)</f>
        <v>2.1000381825124097</v>
      </c>
      <c r="M18" s="82" t="s">
        <v>24</v>
      </c>
      <c r="N18" s="83"/>
      <c r="O18" s="61"/>
      <c r="P18" s="85">
        <f>'人口'!C18</f>
        <v>15714</v>
      </c>
    </row>
    <row r="19" spans="1:16" ht="15" customHeight="1">
      <c r="A19" s="88"/>
      <c r="B19" s="89" t="s">
        <v>25</v>
      </c>
      <c r="C19" s="125">
        <f>IF('表２'!C20=0,"-",'表２'!C20/'表３'!P19*1000)</f>
        <v>6.8949398153558485</v>
      </c>
      <c r="D19" s="125">
        <f>IF('表２'!F20=0,"-",'表２'!F20/'表３'!P19*1000)</f>
        <v>10.63456818978614</v>
      </c>
      <c r="E19" s="125">
        <f>IF('表２'!I20=0,"-",'表２'!I20/'表２'!$C20*1000)</f>
        <v>16.949152542372882</v>
      </c>
      <c r="F19" s="125" t="str">
        <f>IF('表２'!L20=0,"-",'表２'!L20/'表２'!$C20*1000)</f>
        <v>-</v>
      </c>
      <c r="G19" s="125">
        <f>IF('表２'!O20=0,"-",'表２'!O20/'表３'!P19*1000)</f>
        <v>-3.739628374430291</v>
      </c>
      <c r="H19" s="125">
        <f>IF('表２'!P20=0,"-",'表２'!P20/('表２'!$C20+'表２'!$P20)*1000)</f>
        <v>48.387096774193544</v>
      </c>
      <c r="I19" s="125">
        <f>IF('表２'!Q20=0,"-",'表２'!Q20/('表２'!$C20+'表２'!$P20)*1000)</f>
        <v>32.25806451612903</v>
      </c>
      <c r="J19" s="125">
        <f>IF('表２'!R20=0,"-",'表２'!R20/('表２'!$C20+'表２'!$P20)*1000)</f>
        <v>16.129032258064516</v>
      </c>
      <c r="K19" s="125">
        <f>IF('表２'!S20=0,"-",'表２'!S20/'表３'!P19*1000)</f>
        <v>5.14198901484165</v>
      </c>
      <c r="L19" s="129">
        <f>IF('表２'!T20=0,"-",'表２'!T20/'表３'!P19*1000)</f>
        <v>1.2854972537104126</v>
      </c>
      <c r="M19" s="82" t="s">
        <v>25</v>
      </c>
      <c r="N19" s="83"/>
      <c r="O19" s="61"/>
      <c r="P19" s="85">
        <f>'人口'!C19</f>
        <v>8557</v>
      </c>
    </row>
    <row r="20" spans="1:16" ht="15" customHeight="1">
      <c r="A20" s="88"/>
      <c r="B20" s="89" t="s">
        <v>26</v>
      </c>
      <c r="C20" s="125">
        <f>IF('表２'!C21=0,"-",'表２'!C21/'表３'!P20*1000)</f>
        <v>5.939051698958233</v>
      </c>
      <c r="D20" s="125">
        <f>IF('表２'!F21=0,"-",'表２'!F21/'表３'!P20*1000)</f>
        <v>12.559633920747736</v>
      </c>
      <c r="E20" s="125" t="str">
        <f>IF('表２'!I21=0,"-",'表２'!I21/'表２'!$C21*1000)</f>
        <v>-</v>
      </c>
      <c r="F20" s="125" t="str">
        <f>IF('表２'!L21=0,"-",'表２'!L21/'表２'!$C21*1000)</f>
        <v>-</v>
      </c>
      <c r="G20" s="125">
        <f>IF('表２'!O21=0,"-",'表２'!O21/'表３'!P20*1000)</f>
        <v>-6.620582221789504</v>
      </c>
      <c r="H20" s="125">
        <f>IF('表２'!P21=0,"-",'表２'!P21/('表２'!$C21+'表２'!$P21)*1000)</f>
        <v>75.75757575757576</v>
      </c>
      <c r="I20" s="125">
        <f>IF('表２'!Q21=0,"-",'表２'!Q21/('表２'!$C21+'表２'!$P21)*1000)</f>
        <v>30.303030303030305</v>
      </c>
      <c r="J20" s="125">
        <f>IF('表２'!R21=0,"-",'表２'!R21/('表２'!$C21+'表２'!$P21)*1000)</f>
        <v>45.45454545454545</v>
      </c>
      <c r="K20" s="125">
        <f>IF('表２'!S21=0,"-",'表２'!S21/'表３'!P20*1000)</f>
        <v>3.8944601304644144</v>
      </c>
      <c r="L20" s="129">
        <f>IF('表２'!T21=0,"-",'表２'!T21/'表３'!P20*1000)</f>
        <v>2.141953071755428</v>
      </c>
      <c r="M20" s="82" t="s">
        <v>26</v>
      </c>
      <c r="N20" s="83"/>
      <c r="O20" s="61"/>
      <c r="P20" s="85">
        <f>'人口'!C20</f>
        <v>10271</v>
      </c>
    </row>
    <row r="21" spans="1:16" ht="15" customHeight="1">
      <c r="A21" s="88"/>
      <c r="B21" s="89" t="s">
        <v>27</v>
      </c>
      <c r="C21" s="125">
        <f>IF('表２'!C22=0,"-",'表２'!C22/'表３'!P21*1000)</f>
        <v>7.402185407120197</v>
      </c>
      <c r="D21" s="125">
        <f>IF('表２'!F22=0,"-",'表２'!F22/'表３'!P21*1000)</f>
        <v>10.927035600986958</v>
      </c>
      <c r="E21" s="125" t="str">
        <f>IF('表２'!I22=0,"-",'表２'!I22/'表２'!$C22*1000)</f>
        <v>-</v>
      </c>
      <c r="F21" s="125" t="str">
        <f>IF('表２'!L22=0,"-",'表２'!L22/'表２'!$C22*1000)</f>
        <v>-</v>
      </c>
      <c r="G21" s="125">
        <f>IF('表２'!O22=0,"-",'表２'!O22/'表３'!P21*1000)</f>
        <v>-3.5248501938667607</v>
      </c>
      <c r="H21" s="125" t="str">
        <f>IF('表２'!P22=0,"-",'表２'!P22/('表２'!$C22+'表２'!$P22)*1000)</f>
        <v>-</v>
      </c>
      <c r="I21" s="125" t="str">
        <f>IF('表２'!Q22=0,"-",'表２'!Q22/('表２'!$C22+'表２'!$P22)*1000)</f>
        <v>-</v>
      </c>
      <c r="J21" s="125" t="str">
        <f>IF('表２'!R22=0,"-",'表２'!R22/('表２'!$C22+'表２'!$P22)*1000)</f>
        <v>-</v>
      </c>
      <c r="K21" s="125">
        <f>IF('表２'!S22=0,"-",'表２'!S22/'表３'!P21*1000)</f>
        <v>4.347315239102338</v>
      </c>
      <c r="L21" s="129">
        <f>IF('表２'!T22=0,"-",'表２'!T22/'表３'!P21*1000)</f>
        <v>0.7049700387733521</v>
      </c>
      <c r="M21" s="82" t="s">
        <v>27</v>
      </c>
      <c r="N21" s="83"/>
      <c r="O21" s="61"/>
      <c r="P21" s="85">
        <f>'人口'!C21</f>
        <v>8511</v>
      </c>
    </row>
    <row r="22" spans="1:16" ht="15" customHeight="1">
      <c r="A22" s="88"/>
      <c r="B22" s="89" t="s">
        <v>28</v>
      </c>
      <c r="C22" s="125">
        <f>IF('表２'!C23=0,"-",'表２'!C23/'表３'!P22*1000)</f>
        <v>5.685574507470581</v>
      </c>
      <c r="D22" s="125">
        <f>IF('表２'!F23=0,"-",'表２'!F23/'表３'!P22*1000)</f>
        <v>11.503371677905593</v>
      </c>
      <c r="E22" s="125" t="str">
        <f>IF('表２'!I23=0,"-",'表２'!I23/'表２'!$C23*1000)</f>
        <v>-</v>
      </c>
      <c r="F22" s="125" t="str">
        <f>IF('表２'!L23=0,"-",'表２'!L23/'表２'!$C23*1000)</f>
        <v>-</v>
      </c>
      <c r="G22" s="125">
        <f>IF('表２'!O23=0,"-",'表２'!O23/'表３'!P22*1000)</f>
        <v>-5.817797170435012</v>
      </c>
      <c r="H22" s="125">
        <f>IF('表２'!P23=0,"-",'表２'!P23/('表２'!$C23+'表２'!$P23)*1000)</f>
        <v>44.44444444444444</v>
      </c>
      <c r="I22" s="125" t="str">
        <f>IF('表２'!Q23=0,"-",'表２'!Q23/('表２'!$C23+'表２'!$P23)*1000)</f>
        <v>-</v>
      </c>
      <c r="J22" s="125">
        <f>IF('表２'!R23=0,"-",'表２'!R23/('表２'!$C23+'表２'!$P23)*1000)</f>
        <v>44.44444444444444</v>
      </c>
      <c r="K22" s="125">
        <f>IF('表２'!S23=0,"-",'表２'!S23/'表３'!P22*1000)</f>
        <v>4.6277932037551235</v>
      </c>
      <c r="L22" s="129">
        <f>IF('表２'!T23=0,"-",'表２'!T23/'表３'!P22*1000)</f>
        <v>1.322226629644321</v>
      </c>
      <c r="M22" s="82" t="s">
        <v>28</v>
      </c>
      <c r="N22" s="83"/>
      <c r="O22" s="61"/>
      <c r="P22" s="85">
        <f>'人口'!C22</f>
        <v>7563</v>
      </c>
    </row>
    <row r="23" spans="1:16" ht="15" customHeight="1">
      <c r="A23" s="90"/>
      <c r="B23" s="91" t="s">
        <v>29</v>
      </c>
      <c r="C23" s="126">
        <f>IF('表２'!C24=0,"-",'表２'!C24/'表３'!P23*1000)</f>
        <v>6.709451575262544</v>
      </c>
      <c r="D23" s="126">
        <f>IF('表２'!F24=0,"-",'表２'!F24/'表３'!P23*1000)</f>
        <v>16.04434072345391</v>
      </c>
      <c r="E23" s="126" t="str">
        <f>IF('表２'!I24=0,"-",'表２'!I24/'表２'!$C24*1000)</f>
        <v>-</v>
      </c>
      <c r="F23" s="126" t="str">
        <f>IF('表２'!L24=0,"-",'表２'!L24/'表２'!$C24*1000)</f>
        <v>-</v>
      </c>
      <c r="G23" s="126">
        <f>IF('表２'!O24=0,"-",'表２'!O24/'表３'!P23*1000)</f>
        <v>-9.334889148191364</v>
      </c>
      <c r="H23" s="126" t="str">
        <f>IF('表２'!P24=0,"-",'表２'!P24/('表２'!$C24+'表２'!$P24)*1000)</f>
        <v>-</v>
      </c>
      <c r="I23" s="126" t="str">
        <f>IF('表２'!Q24=0,"-",'表２'!Q24/('表２'!$C24+'表２'!$P24)*1000)</f>
        <v>-</v>
      </c>
      <c r="J23" s="126" t="str">
        <f>IF('表２'!R24=0,"-",'表２'!R24/('表２'!$C24+'表２'!$P24)*1000)</f>
        <v>-</v>
      </c>
      <c r="K23" s="126">
        <f>IF('表２'!S24=0,"-",'表２'!S24/'表３'!P23*1000)</f>
        <v>4.084014002333722</v>
      </c>
      <c r="L23" s="130">
        <f>IF('表２'!T24=0,"-",'表２'!T24/'表３'!P23*1000)</f>
        <v>1.1668611435239205</v>
      </c>
      <c r="M23" s="86" t="s">
        <v>29</v>
      </c>
      <c r="N23" s="87"/>
      <c r="O23" s="61"/>
      <c r="P23" s="81">
        <f>'人口'!C23</f>
        <v>3428</v>
      </c>
    </row>
    <row r="24" spans="1:16" ht="15" customHeight="1">
      <c r="A24" s="170" t="s">
        <v>30</v>
      </c>
      <c r="B24" s="171"/>
      <c r="C24" s="123">
        <f>IF('表２'!C25=0,"-",'表２'!C25/'表３'!P24*1000)</f>
        <v>7.070965015013693</v>
      </c>
      <c r="D24" s="123">
        <f>IF('表２'!F25=0,"-",'表２'!F25/'表３'!P24*1000)</f>
        <v>11.993342902177647</v>
      </c>
      <c r="E24" s="123">
        <f>IF('表２'!I25=0,"-",'表２'!I25/'表２'!$C25*1000)</f>
        <v>2.4906600249066004</v>
      </c>
      <c r="F24" s="123">
        <f>IF('表２'!L25=0,"-",'表２'!L25/'表２'!$C25*1000)</f>
        <v>2.4906600249066004</v>
      </c>
      <c r="G24" s="123">
        <f>IF('表２'!O25=0,"-",'表２'!O25/'表３'!P24*1000)</f>
        <v>-4.922377887163953</v>
      </c>
      <c r="H24" s="123">
        <f>IF('表２'!P25=0,"-",'表２'!P25/('表２'!$C25+'表２'!$P25)*1000)</f>
        <v>39.473684210526315</v>
      </c>
      <c r="I24" s="123">
        <f>IF('表２'!Q25=0,"-",'表２'!Q25/('表２'!$C25+'表２'!$P25)*1000)</f>
        <v>16.74641148325359</v>
      </c>
      <c r="J24" s="123">
        <f>IF('表２'!R25=0,"-",'表２'!R25/('表２'!$C25+'表２'!$P25)*1000)</f>
        <v>22.727272727272727</v>
      </c>
      <c r="K24" s="123">
        <f>IF('表２'!S25=0,"-",'表２'!S25/'表３'!P24*1000)</f>
        <v>5.891003231686376</v>
      </c>
      <c r="L24" s="128">
        <f>IF('表２'!T25=0,"-",'表２'!T25/'表３'!P24*1000)</f>
        <v>2.9939328830693093</v>
      </c>
      <c r="M24" s="172" t="s">
        <v>30</v>
      </c>
      <c r="N24" s="173"/>
      <c r="O24" s="61"/>
      <c r="P24" s="85">
        <f>SUM(P25:P26)</f>
        <v>113563</v>
      </c>
    </row>
    <row r="25" spans="1:16" ht="15" customHeight="1">
      <c r="A25" s="92"/>
      <c r="B25" s="89" t="s">
        <v>31</v>
      </c>
      <c r="C25" s="125">
        <f>IF('表２'!C26=0,"-",'表２'!C26/'表３'!P25*1000)</f>
        <v>5.226068861142641</v>
      </c>
      <c r="D25" s="125">
        <f>IF('表２'!F26=0,"-",'表２'!F26/'表３'!P25*1000)</f>
        <v>14.164774877033675</v>
      </c>
      <c r="E25" s="125">
        <f>IF('表２'!I26=0,"-",'表２'!I26/'表２'!$C26*1000)</f>
        <v>4.524886877828055</v>
      </c>
      <c r="F25" s="125">
        <f>IF('表２'!L26=0,"-",'表２'!L26/'表２'!$C26*1000)</f>
        <v>4.524886877828055</v>
      </c>
      <c r="G25" s="125">
        <f>IF('表２'!O26=0,"-",'表２'!O26/'表３'!P25*1000)</f>
        <v>-8.938706015891032</v>
      </c>
      <c r="H25" s="125">
        <f>IF('表２'!P26=0,"-",'表２'!P26/('表２'!$C26+'表２'!$P26)*1000)</f>
        <v>39.130434782608695</v>
      </c>
      <c r="I25" s="125">
        <f>IF('表２'!Q26=0,"-",'表２'!Q26/('表２'!$C26+'表２'!$P26)*1000)</f>
        <v>21.73913043478261</v>
      </c>
      <c r="J25" s="125">
        <f>IF('表２'!R26=0,"-",'表２'!R26/('表２'!$C26+'表２'!$P26)*1000)</f>
        <v>17.391304347826086</v>
      </c>
      <c r="K25" s="125">
        <f>IF('表２'!S26=0,"-",'表２'!S26/'表３'!P25*1000)</f>
        <v>5.131479379493</v>
      </c>
      <c r="L25" s="129">
        <f>IF('表２'!T26=0,"-",'表２'!T26/'表３'!P25*1000)</f>
        <v>2.7903897086643967</v>
      </c>
      <c r="M25" s="82" t="s">
        <v>31</v>
      </c>
      <c r="N25" s="83"/>
      <c r="O25" s="61"/>
      <c r="P25" s="85">
        <f>'人口'!C25</f>
        <v>42288</v>
      </c>
    </row>
    <row r="26" spans="1:16" ht="15" customHeight="1">
      <c r="A26" s="92"/>
      <c r="B26" s="89" t="s">
        <v>32</v>
      </c>
      <c r="C26" s="126">
        <f>IF('表２'!C27=0,"-",'表２'!C27/'表３'!P26*1000)</f>
        <v>8.165555945282357</v>
      </c>
      <c r="D26" s="126">
        <f>IF('表２'!F27=0,"-",'表２'!F27/'表３'!P26*1000)</f>
        <v>10.705015783935462</v>
      </c>
      <c r="E26" s="126">
        <f>IF('表２'!I27=0,"-",'表２'!I27/'表２'!$C27*1000)</f>
        <v>1.7182130584192439</v>
      </c>
      <c r="F26" s="126">
        <f>IF('表２'!L27=0,"-",'表２'!L27/'表２'!$C27*1000)</f>
        <v>1.7182130584192439</v>
      </c>
      <c r="G26" s="126">
        <f>IF('表２'!O27=0,"-",'表２'!O27/'表３'!P26*1000)</f>
        <v>-2.5394598386531038</v>
      </c>
      <c r="H26" s="126">
        <f>IF('表２'!P27=0,"-",'表２'!P27/('表２'!$C27+'表２'!$P27)*1000)</f>
        <v>39.603960396039604</v>
      </c>
      <c r="I26" s="126">
        <f>IF('表２'!Q27=0,"-",'表２'!Q27/('表２'!$C27+'表２'!$P27)*1000)</f>
        <v>14.85148514851485</v>
      </c>
      <c r="J26" s="126">
        <f>IF('表２'!R27=0,"-",'表２'!R27/('表２'!$C27+'表２'!$P27)*1000)</f>
        <v>24.752475247524753</v>
      </c>
      <c r="K26" s="126">
        <f>IF('表２'!S27=0,"-",'表２'!S27/'表３'!P26*1000)</f>
        <v>6.341634514205541</v>
      </c>
      <c r="L26" s="130">
        <f>IF('表２'!T27=0,"-",'表２'!T27/'表３'!P26*1000)</f>
        <v>3.1146965976850227</v>
      </c>
      <c r="M26" s="82" t="s">
        <v>32</v>
      </c>
      <c r="N26" s="83"/>
      <c r="O26" s="61"/>
      <c r="P26" s="85">
        <f>'人口'!C26</f>
        <v>71275</v>
      </c>
    </row>
    <row r="27" spans="1:16" ht="15" customHeight="1">
      <c r="A27" s="172" t="s">
        <v>33</v>
      </c>
      <c r="B27" s="173"/>
      <c r="C27" s="123">
        <f>IF('表２'!C28=0,"-",'表２'!C28/'表３'!P27*1000)</f>
        <v>9.533015270560274</v>
      </c>
      <c r="D27" s="123">
        <f>IF('表２'!F28=0,"-",'表２'!F28/'表３'!P27*1000)</f>
        <v>7.7647517868861184</v>
      </c>
      <c r="E27" s="123">
        <f>IF('表２'!I28=0,"-",'表２'!I28/'表２'!$C28*1000)</f>
        <v>1.86046511627907</v>
      </c>
      <c r="F27" s="123">
        <f>IF('表２'!L28=0,"-",'表２'!L28/'表２'!$C28*1000)</f>
        <v>0.930232558139535</v>
      </c>
      <c r="G27" s="123">
        <f>IF('表２'!O28=0,"-",'表２'!O28/'表３'!P27*1000)</f>
        <v>1.768263483674157</v>
      </c>
      <c r="H27" s="123">
        <f>IF('表２'!P28=0,"-",'表２'!P28/('表２'!$C28+'表２'!$P28)*1000)</f>
        <v>27.325370973579446</v>
      </c>
      <c r="I27" s="123">
        <f>IF('表２'!Q28=0,"-",'表２'!Q28/('表２'!$C28+'表２'!$P28)*1000)</f>
        <v>12.667390517553384</v>
      </c>
      <c r="J27" s="123">
        <f>IF('表２'!R28=0,"-",'表２'!R28/('表２'!$C28+'表２'!$P28)*1000)</f>
        <v>14.657980456026058</v>
      </c>
      <c r="K27" s="123">
        <f>IF('表２'!S28=0,"-",'表２'!S28/'表３'!P27*1000)</f>
        <v>6.49486547363567</v>
      </c>
      <c r="L27" s="128">
        <f>IF('表２'!T28=0,"-",'表２'!T28/'表３'!P27*1000)</f>
        <v>2.3872443821719314</v>
      </c>
      <c r="M27" s="172" t="s">
        <v>33</v>
      </c>
      <c r="N27" s="173"/>
      <c r="O27" s="61"/>
      <c r="P27" s="84">
        <f>SUM(P28:P41)</f>
        <v>563830</v>
      </c>
    </row>
    <row r="28" spans="1:16" ht="15" customHeight="1">
      <c r="A28" s="92"/>
      <c r="B28" s="89" t="s">
        <v>34</v>
      </c>
      <c r="C28" s="125">
        <f>IF('表２'!C29=0,"-",'表２'!C29/'表３'!P28*1000)</f>
        <v>9.43967200312378</v>
      </c>
      <c r="D28" s="125">
        <f>IF('表２'!F29=0,"-",'表２'!F29/'表３'!P28*1000)</f>
        <v>7.897305739945335</v>
      </c>
      <c r="E28" s="125">
        <f>IF('表２'!I29=0,"-",'表２'!I29/'表２'!$C29*1000)</f>
        <v>2.0682523267838677</v>
      </c>
      <c r="F28" s="125">
        <f>IF('表２'!L29=0,"-",'表２'!L29/'表２'!$C29*1000)</f>
        <v>1.0341261633919339</v>
      </c>
      <c r="G28" s="125">
        <f>IF('表２'!O29=0,"-",'表２'!O29/'表３'!P28*1000)</f>
        <v>1.5423662631784458</v>
      </c>
      <c r="H28" s="125">
        <f>IF('表２'!P29=0,"-",'表２'!P29/('表２'!$C29+'表２'!$P29)*1000)</f>
        <v>23.725391216557295</v>
      </c>
      <c r="I28" s="125">
        <f>IF('表２'!Q29=0,"-",'表２'!Q29/('表２'!$C29+'表２'!$P29)*1000)</f>
        <v>12.619888944977285</v>
      </c>
      <c r="J28" s="125">
        <f>IF('表２'!R29=0,"-",'表２'!R29/('表２'!$C29+'表２'!$P29)*1000)</f>
        <v>11.10550227158001</v>
      </c>
      <c r="K28" s="125">
        <f>IF('表２'!S29=0,"-",'表２'!S29/'表３'!P28*1000)</f>
        <v>6.36958219445529</v>
      </c>
      <c r="L28" s="129">
        <f>IF('表２'!T29=0,"-",'表２'!T29/'表３'!P28*1000)</f>
        <v>2.48438110113237</v>
      </c>
      <c r="M28" s="82" t="s">
        <v>34</v>
      </c>
      <c r="N28" s="83"/>
      <c r="O28" s="61"/>
      <c r="P28" s="85">
        <f>'人口'!C28</f>
        <v>204880</v>
      </c>
    </row>
    <row r="29" spans="1:16" ht="15" customHeight="1">
      <c r="A29" s="92"/>
      <c r="B29" s="89" t="s">
        <v>35</v>
      </c>
      <c r="C29" s="125">
        <f>IF('表２'!C30=0,"-",'表２'!C30/'表３'!P29*1000)</f>
        <v>8.452701228822802</v>
      </c>
      <c r="D29" s="125">
        <f>IF('表２'!F30=0,"-",'表２'!F30/'表３'!P29*1000)</f>
        <v>7.434741510943067</v>
      </c>
      <c r="E29" s="125" t="str">
        <f>IF('表２'!I30=0,"-",'表２'!I30/'表２'!$C30*1000)</f>
        <v>-</v>
      </c>
      <c r="F29" s="125" t="str">
        <f>IF('表２'!L30=0,"-",'表２'!L30/'表２'!$C30*1000)</f>
        <v>-</v>
      </c>
      <c r="G29" s="125">
        <f>IF('表２'!O30=0,"-",'表２'!O30/'表３'!P29*1000)</f>
        <v>1.0179597178797355</v>
      </c>
      <c r="H29" s="125">
        <f>IF('表２'!P30=0,"-",'表２'!P30/('表２'!$C30+'表２'!$P30)*1000)</f>
        <v>34.26791277258567</v>
      </c>
      <c r="I29" s="125">
        <f>IF('表２'!Q30=0,"-",'表２'!Q30/('表２'!$C30+'表２'!$P30)*1000)</f>
        <v>13.499480789200415</v>
      </c>
      <c r="J29" s="125">
        <f>IF('表２'!R30=0,"-",'表２'!R30/('表２'!$C30+'表２'!$P30)*1000)</f>
        <v>20.768431983385256</v>
      </c>
      <c r="K29" s="125">
        <f>IF('表２'!S30=0,"-",'表２'!S30/'表３'!P29*1000)</f>
        <v>6.489493201483312</v>
      </c>
      <c r="L29" s="129">
        <f>IF('表２'!T30=0,"-",'表２'!T30/'表３'!P29*1000)</f>
        <v>2.208609030756926</v>
      </c>
      <c r="M29" s="82" t="s">
        <v>35</v>
      </c>
      <c r="N29" s="83"/>
      <c r="O29" s="61"/>
      <c r="P29" s="85">
        <f>'人口'!C29</f>
        <v>110024</v>
      </c>
    </row>
    <row r="30" spans="1:16" ht="15" customHeight="1">
      <c r="A30" s="92"/>
      <c r="B30" s="89" t="s">
        <v>36</v>
      </c>
      <c r="C30" s="125">
        <f>IF('表２'!C31=0,"-",'表２'!C31/'表３'!P30*1000)</f>
        <v>11.979847704022767</v>
      </c>
      <c r="D30" s="125">
        <f>IF('表２'!F31=0,"-",'表２'!F31/'表３'!P30*1000)</f>
        <v>6.768710099223137</v>
      </c>
      <c r="E30" s="125">
        <f>IF('表２'!I31=0,"-",'表２'!I31/'表２'!$C31*1000)</f>
        <v>3.2102728731942216</v>
      </c>
      <c r="F30" s="125">
        <f>IF('表２'!L31=0,"-",'表２'!L31/'表２'!$C31*1000)</f>
        <v>1.6051364365971108</v>
      </c>
      <c r="G30" s="125">
        <f>IF('表２'!O31=0,"-",'表２'!O31/'表３'!P30*1000)</f>
        <v>5.211137604799631</v>
      </c>
      <c r="H30" s="125">
        <f>IF('表２'!P31=0,"-",'表２'!P31/('表２'!$C31+'表２'!$P31)*1000)</f>
        <v>23.510971786833856</v>
      </c>
      <c r="I30" s="125">
        <f>IF('表２'!Q31=0,"-",'表２'!Q31/('表２'!$C31+'表２'!$P31)*1000)</f>
        <v>15.67398119122257</v>
      </c>
      <c r="J30" s="125">
        <f>IF('表２'!R31=0,"-",'表２'!R31/('表２'!$C31+'表２'!$P31)*1000)</f>
        <v>7.836990595611285</v>
      </c>
      <c r="K30" s="125">
        <f>IF('表２'!S31=0,"-",'表２'!S31/'表３'!P30*1000)</f>
        <v>7.268671640643027</v>
      </c>
      <c r="L30" s="129">
        <f>IF('表２'!T31=0,"-",'表２'!T31/'表３'!P30*1000)</f>
        <v>2.345973386662564</v>
      </c>
      <c r="M30" s="82" t="s">
        <v>36</v>
      </c>
      <c r="N30" s="83"/>
      <c r="O30" s="61"/>
      <c r="P30" s="85">
        <f>'人口'!C30</f>
        <v>52004</v>
      </c>
    </row>
    <row r="31" spans="1:16" ht="15" customHeight="1">
      <c r="A31" s="92"/>
      <c r="B31" s="89" t="s">
        <v>37</v>
      </c>
      <c r="C31" s="125">
        <f>IF('表２'!C32=0,"-",'表２'!C32/'表３'!P31*1000)</f>
        <v>8.264462809917356</v>
      </c>
      <c r="D31" s="125">
        <f>IF('表２'!F32=0,"-",'表２'!F32/'表３'!P31*1000)</f>
        <v>8.991735537190083</v>
      </c>
      <c r="E31" s="125" t="str">
        <f>IF('表２'!I32=0,"-",'表２'!I32/'表２'!$C32*1000)</f>
        <v>-</v>
      </c>
      <c r="F31" s="125" t="str">
        <f>IF('表２'!L32=0,"-",'表２'!L32/'表２'!$C32*1000)</f>
        <v>-</v>
      </c>
      <c r="G31" s="125">
        <f>IF('表２'!O32=0,"-",'表２'!O32/'表３'!P31*1000)</f>
        <v>-0.7272727272727272</v>
      </c>
      <c r="H31" s="125">
        <f>IF('表２'!P32=0,"-",'表２'!P32/('表２'!$C32+'表２'!$P32)*1000)</f>
        <v>53.03030303030303</v>
      </c>
      <c r="I31" s="125">
        <f>IF('表２'!Q32=0,"-",'表２'!Q32/('表２'!$C32+'表２'!$P32)*1000)</f>
        <v>22.727272727272727</v>
      </c>
      <c r="J31" s="125">
        <f>IF('表２'!R32=0,"-",'表２'!R32/('表２'!$C32+'表２'!$P32)*1000)</f>
        <v>30.303030303030305</v>
      </c>
      <c r="K31" s="125">
        <f>IF('表２'!S32=0,"-",'表２'!S32/'表３'!P31*1000)</f>
        <v>7.074380165289256</v>
      </c>
      <c r="L31" s="129">
        <f>IF('表２'!T32=0,"-",'表２'!T32/'表３'!P31*1000)</f>
        <v>2.512396694214876</v>
      </c>
      <c r="M31" s="82" t="s">
        <v>37</v>
      </c>
      <c r="N31" s="83"/>
      <c r="O31" s="61"/>
      <c r="P31" s="85">
        <f>'人口'!C31</f>
        <v>15125</v>
      </c>
    </row>
    <row r="32" spans="1:16" ht="15" customHeight="1">
      <c r="A32" s="92"/>
      <c r="B32" s="89" t="s">
        <v>38</v>
      </c>
      <c r="C32" s="125">
        <f>IF('表２'!C33=0,"-",'表２'!C33/'表３'!P32*1000)</f>
        <v>7.419024066590265</v>
      </c>
      <c r="D32" s="125">
        <f>IF('表２'!F33=0,"-",'表２'!F33/'表３'!P32*1000)</f>
        <v>10.012666626455154</v>
      </c>
      <c r="E32" s="125">
        <f>IF('表２'!I33=0,"-",'表２'!I33/'表２'!$C33*1000)</f>
        <v>8.130081300813009</v>
      </c>
      <c r="F32" s="125" t="str">
        <f>IF('表２'!L33=0,"-",'表２'!L33/'表２'!$C33*1000)</f>
        <v>-</v>
      </c>
      <c r="G32" s="125">
        <f>IF('表２'!O33=0,"-",'表２'!O33/'表３'!P32*1000)</f>
        <v>-2.5936425598648896</v>
      </c>
      <c r="H32" s="125">
        <f>IF('表２'!P33=0,"-",'表２'!P33/('表２'!$C33+'表２'!$P33)*1000)</f>
        <v>16</v>
      </c>
      <c r="I32" s="125">
        <f>IF('表２'!Q33=0,"-",'表２'!Q33/('表２'!$C33+'表２'!$P33)*1000)</f>
        <v>8</v>
      </c>
      <c r="J32" s="125">
        <f>IF('表２'!R33=0,"-",'表２'!R33/('表２'!$C33+'表２'!$P33)*1000)</f>
        <v>8</v>
      </c>
      <c r="K32" s="125">
        <f>IF('表２'!S33=0,"-",'表２'!S33/'表３'!P32*1000)</f>
        <v>3.9206224742143676</v>
      </c>
      <c r="L32" s="129">
        <f>IF('表２'!T33=0,"-",'表２'!T33/'表３'!P32*1000)</f>
        <v>1.8095180650220157</v>
      </c>
      <c r="M32" s="82" t="s">
        <v>38</v>
      </c>
      <c r="N32" s="83"/>
      <c r="O32" s="61"/>
      <c r="P32" s="85">
        <f>'人口'!C32</f>
        <v>16579</v>
      </c>
    </row>
    <row r="33" spans="1:16" ht="15" customHeight="1">
      <c r="A33" s="92"/>
      <c r="B33" s="89" t="s">
        <v>39</v>
      </c>
      <c r="C33" s="125">
        <f>IF('表２'!C34=0,"-",'表２'!C34/'表３'!P33*1000)</f>
        <v>6.183973202782788</v>
      </c>
      <c r="D33" s="125">
        <f>IF('表２'!F34=0,"-",'表２'!F34/'表３'!P33*1000)</f>
        <v>11.594949755217726</v>
      </c>
      <c r="E33" s="125" t="str">
        <f>IF('表２'!I34=0,"-",'表２'!I34/'表２'!$C34*1000)</f>
        <v>-</v>
      </c>
      <c r="F33" s="125" t="str">
        <f>IF('表２'!L34=0,"-",'表２'!L34/'表２'!$C34*1000)</f>
        <v>-</v>
      </c>
      <c r="G33" s="125">
        <f>IF('表２'!O34=0,"-",'表２'!O34/'表３'!P33*1000)</f>
        <v>-5.410976552434939</v>
      </c>
      <c r="H33" s="125">
        <f>IF('表２'!P34=0,"-",'表２'!P34/('表２'!$C34+'表２'!$P34)*1000)</f>
        <v>40</v>
      </c>
      <c r="I33" s="125" t="str">
        <f>IF('表２'!Q34=0,"-",'表２'!Q34/('表２'!$C34+'表２'!$P34)*1000)</f>
        <v>-</v>
      </c>
      <c r="J33" s="125">
        <f>IF('表２'!R34=0,"-",'表２'!R34/('表２'!$C34+'表２'!$P34)*1000)</f>
        <v>40</v>
      </c>
      <c r="K33" s="125">
        <f>IF('表２'!S34=0,"-",'表２'!S34/'表３'!P33*1000)</f>
        <v>5.410976552434939</v>
      </c>
      <c r="L33" s="129">
        <f>IF('表２'!T34=0,"-",'表２'!T34/'表３'!P33*1000)</f>
        <v>1.030662200463798</v>
      </c>
      <c r="M33" s="82" t="s">
        <v>39</v>
      </c>
      <c r="N33" s="83"/>
      <c r="O33" s="61"/>
      <c r="P33" s="85">
        <f>'人口'!C33</f>
        <v>3881</v>
      </c>
    </row>
    <row r="34" spans="1:16" ht="15" customHeight="1">
      <c r="A34" s="92"/>
      <c r="B34" s="89" t="s">
        <v>40</v>
      </c>
      <c r="C34" s="125">
        <f>IF('表２'!C35=0,"-",'表２'!C35/'表３'!P34*1000)</f>
        <v>4.102181614767853</v>
      </c>
      <c r="D34" s="125">
        <f>IF('表２'!F35=0,"-",'表２'!F35/'表３'!P34*1000)</f>
        <v>14.171172851016221</v>
      </c>
      <c r="E34" s="125" t="str">
        <f>IF('表２'!I35=0,"-",'表２'!I35/'表２'!$C35*1000)</f>
        <v>-</v>
      </c>
      <c r="F34" s="125" t="str">
        <f>IF('表２'!L35=0,"-",'表２'!L35/'表２'!$C35*1000)</f>
        <v>-</v>
      </c>
      <c r="G34" s="125">
        <f>IF('表２'!O35=0,"-",'表２'!O35/'表３'!P34*1000)</f>
        <v>-10.068991236248369</v>
      </c>
      <c r="H34" s="125" t="str">
        <f>IF('表２'!P35=0,"-",'表２'!P35/('表２'!$C35+'表２'!$P35)*1000)</f>
        <v>-</v>
      </c>
      <c r="I34" s="125" t="str">
        <f>IF('表２'!Q35=0,"-",'表２'!Q35/('表２'!$C35+'表２'!$P35)*1000)</f>
        <v>-</v>
      </c>
      <c r="J34" s="125" t="str">
        <f>IF('表２'!R35=0,"-",'表２'!R35/('表２'!$C35+'表２'!$P35)*1000)</f>
        <v>-</v>
      </c>
      <c r="K34" s="125">
        <f>IF('表２'!S35=0,"-",'表２'!S35/'表３'!P34*1000)</f>
        <v>2.0510908073839267</v>
      </c>
      <c r="L34" s="129">
        <f>IF('表２'!T35=0,"-",'表２'!T35/'表３'!P34*1000)</f>
        <v>2.4240164087264593</v>
      </c>
      <c r="M34" s="82" t="s">
        <v>40</v>
      </c>
      <c r="N34" s="83"/>
      <c r="O34" s="61"/>
      <c r="P34" s="85">
        <f>'人口'!C34</f>
        <v>5363</v>
      </c>
    </row>
    <row r="35" spans="1:16" ht="15" customHeight="1">
      <c r="A35" s="92"/>
      <c r="B35" s="89" t="s">
        <v>41</v>
      </c>
      <c r="C35" s="125">
        <f>IF('表２'!C36=0,"-",'表２'!C36/'表３'!P35*1000)</f>
        <v>9.786107361644689</v>
      </c>
      <c r="D35" s="125">
        <f>IF('表２'!F36=0,"-",'表２'!F36/'表３'!P35*1000)</f>
        <v>7.735437649257605</v>
      </c>
      <c r="E35" s="125">
        <f>IF('表２'!I36=0,"-",'表２'!I36/'表２'!$C36*1000)</f>
        <v>5.305039787798409</v>
      </c>
      <c r="F35" s="125">
        <f>IF('表２'!L36=0,"-",'表２'!L36/'表２'!$C36*1000)</f>
        <v>2.6525198938992043</v>
      </c>
      <c r="G35" s="125">
        <f>IF('表２'!O36=0,"-",'表２'!O36/'表３'!P35*1000)</f>
        <v>2.0506697123870836</v>
      </c>
      <c r="H35" s="125">
        <f>IF('表２'!P36=0,"-",'表２'!P36/('表２'!$C36+'表２'!$P36)*1000)</f>
        <v>15.665796344647518</v>
      </c>
      <c r="I35" s="125">
        <f>IF('表２'!Q36=0,"-",'表２'!Q36/('表２'!$C36+'表２'!$P36)*1000)</f>
        <v>7.832898172323759</v>
      </c>
      <c r="J35" s="125">
        <f>IF('表２'!R36=0,"-",'表２'!R36/('表２'!$C36+'表２'!$P36)*1000)</f>
        <v>7.832898172323759</v>
      </c>
      <c r="K35" s="125">
        <f>IF('表２'!S36=0,"-",'表２'!S36/'表３'!P35*1000)</f>
        <v>5.996262070397674</v>
      </c>
      <c r="L35" s="129">
        <f>IF('表２'!T36=0,"-",'表２'!T36/'表３'!P35*1000)</f>
        <v>2.595784446059599</v>
      </c>
      <c r="M35" s="82" t="s">
        <v>41</v>
      </c>
      <c r="N35" s="83"/>
      <c r="O35" s="61"/>
      <c r="P35" s="85">
        <f>'人口'!C35</f>
        <v>38524</v>
      </c>
    </row>
    <row r="36" spans="1:16" ht="15" customHeight="1">
      <c r="A36" s="92"/>
      <c r="B36" s="89" t="s">
        <v>42</v>
      </c>
      <c r="C36" s="125">
        <f>IF('表２'!C37=0,"-",'表２'!C37/'表３'!P36*1000)</f>
        <v>9.099839718732227</v>
      </c>
      <c r="D36" s="125">
        <f>IF('表２'!F37=0,"-",'表２'!F37/'表３'!P36*1000)</f>
        <v>7.8589524843596505</v>
      </c>
      <c r="E36" s="125" t="str">
        <f>IF('表２'!I37=0,"-",'表２'!I37/'表２'!$C37*1000)</f>
        <v>-</v>
      </c>
      <c r="F36" s="125" t="str">
        <f>IF('表２'!L37=0,"-",'表２'!L37/'表２'!$C37*1000)</f>
        <v>-</v>
      </c>
      <c r="G36" s="125">
        <f>IF('表２'!O37=0,"-",'表２'!O37/'表３'!P36*1000)</f>
        <v>1.2408872343725765</v>
      </c>
      <c r="H36" s="125">
        <f>IF('表２'!P37=0,"-",'表２'!P37/('表２'!$C37+'表２'!$P37)*1000)</f>
        <v>27.624309392265193</v>
      </c>
      <c r="I36" s="125">
        <f>IF('表２'!Q37=0,"-",'表２'!Q37/('表２'!$C37+'表２'!$P37)*1000)</f>
        <v>16.574585635359114</v>
      </c>
      <c r="J36" s="125">
        <f>IF('表２'!R37=0,"-",'表２'!R37/('表２'!$C37+'表２'!$P37)*1000)</f>
        <v>11.049723756906078</v>
      </c>
      <c r="K36" s="125">
        <f>IF('表２'!S37=0,"-",'表２'!S37/'表３'!P36*1000)</f>
        <v>7.497027041000982</v>
      </c>
      <c r="L36" s="129">
        <f>IF('表２'!T37=0,"-",'表２'!T37/'表３'!P36*1000)</f>
        <v>1.7579235820278165</v>
      </c>
      <c r="M36" s="82" t="s">
        <v>42</v>
      </c>
      <c r="N36" s="83"/>
      <c r="O36" s="61"/>
      <c r="P36" s="85">
        <f>'人口'!C36</f>
        <v>19341</v>
      </c>
    </row>
    <row r="37" spans="1:16" ht="15" customHeight="1">
      <c r="A37" s="92"/>
      <c r="B37" s="89" t="s">
        <v>43</v>
      </c>
      <c r="C37" s="125">
        <f>IF('表２'!C38=0,"-",'表２'!C38/'表３'!P37*1000)</f>
        <v>6.900630914826498</v>
      </c>
      <c r="D37" s="125">
        <f>IF('表２'!F38=0,"-",'表２'!F38/'表３'!P37*1000)</f>
        <v>7.820715036803365</v>
      </c>
      <c r="E37" s="125">
        <f>IF('表２'!I38=0,"-",'表２'!I38/'表２'!$C38*1000)</f>
        <v>9.523809523809526</v>
      </c>
      <c r="F37" s="125">
        <f>IF('表２'!L38=0,"-",'表２'!L38/'表２'!$C38*1000)</f>
        <v>9.523809523809526</v>
      </c>
      <c r="G37" s="125">
        <f>IF('表２'!O38=0,"-",'表２'!O38/'表３'!P37*1000)</f>
        <v>-0.9200841219768665</v>
      </c>
      <c r="H37" s="125">
        <f>IF('表２'!P38=0,"-",'表２'!P38/('表２'!$C38+'表２'!$P38)*1000)</f>
        <v>9.433962264150942</v>
      </c>
      <c r="I37" s="125" t="str">
        <f>IF('表２'!Q38=0,"-",'表２'!Q38/('表２'!$C38+'表２'!$P38)*1000)</f>
        <v>-</v>
      </c>
      <c r="J37" s="125">
        <f>IF('表２'!R38=0,"-",'表２'!R38/('表２'!$C38+'表２'!$P38)*1000)</f>
        <v>9.433962264150942</v>
      </c>
      <c r="K37" s="125">
        <f>IF('表２'!S38=0,"-",'表２'!S38/'表３'!P37*1000)</f>
        <v>4.797581493165089</v>
      </c>
      <c r="L37" s="129">
        <f>IF('表２'!T38=0,"-",'表２'!T38/'表３'!P37*1000)</f>
        <v>2.9574132492113563</v>
      </c>
      <c r="M37" s="82" t="s">
        <v>43</v>
      </c>
      <c r="N37" s="83"/>
      <c r="O37" s="61"/>
      <c r="P37" s="85">
        <f>'人口'!C37</f>
        <v>15216</v>
      </c>
    </row>
    <row r="38" spans="1:16" ht="15" customHeight="1">
      <c r="A38" s="92"/>
      <c r="B38" s="89" t="s">
        <v>44</v>
      </c>
      <c r="C38" s="125">
        <f>IF('表２'!C39=0,"-",'表２'!C39/'表３'!P38*1000)</f>
        <v>5.214294798422994</v>
      </c>
      <c r="D38" s="125">
        <f>IF('表２'!F39=0,"-",'表２'!F39/'表３'!P38*1000)</f>
        <v>10.6829454406715</v>
      </c>
      <c r="E38" s="125" t="str">
        <f>IF('表２'!I39=0,"-",'表２'!I39/'表２'!$C39*1000)</f>
        <v>-</v>
      </c>
      <c r="F38" s="125" t="str">
        <f>IF('表２'!L39=0,"-",'表２'!L39/'表２'!$C39*1000)</f>
        <v>-</v>
      </c>
      <c r="G38" s="125">
        <f>IF('表２'!O39=0,"-",'表２'!O39/'表３'!P38*1000)</f>
        <v>-5.468650642248505</v>
      </c>
      <c r="H38" s="125">
        <f>IF('表２'!P39=0,"-",'表２'!P39/('表２'!$C39+'表２'!$P39)*1000)</f>
        <v>108.69565217391305</v>
      </c>
      <c r="I38" s="125">
        <f>IF('表２'!Q39=0,"-",'表２'!Q39/('表２'!$C39+'表２'!$P39)*1000)</f>
        <v>21.73913043478261</v>
      </c>
      <c r="J38" s="125">
        <f>IF('表２'!R39=0,"-",'表２'!R39/('表２'!$C39+'表２'!$P39)*1000)</f>
        <v>86.95652173913044</v>
      </c>
      <c r="K38" s="125">
        <f>IF('表２'!S39=0,"-",'表２'!S39/'表３'!P38*1000)</f>
        <v>4.0696935012081905</v>
      </c>
      <c r="L38" s="129">
        <f>IF('表２'!T39=0,"-",'表２'!T39/'表３'!P38*1000)</f>
        <v>1.9076688286913392</v>
      </c>
      <c r="M38" s="82" t="s">
        <v>44</v>
      </c>
      <c r="N38" s="83"/>
      <c r="O38" s="61"/>
      <c r="P38" s="85">
        <f>'人口'!C38</f>
        <v>7863</v>
      </c>
    </row>
    <row r="39" spans="1:16" ht="15" customHeight="1">
      <c r="A39" s="92"/>
      <c r="B39" s="89" t="s">
        <v>45</v>
      </c>
      <c r="C39" s="125">
        <f>IF('表２'!C40=0,"-",'表２'!C40/'表３'!P39*1000)</f>
        <v>6.539113586824897</v>
      </c>
      <c r="D39" s="125">
        <f>IF('表２'!F40=0,"-",'表２'!F40/'表３'!P39*1000)</f>
        <v>10.777427948655848</v>
      </c>
      <c r="E39" s="125" t="str">
        <f>IF('表２'!I40=0,"-",'表２'!I40/'表２'!$C40*1000)</f>
        <v>-</v>
      </c>
      <c r="F39" s="125" t="str">
        <f>IF('表２'!L40=0,"-",'表２'!L40/'表２'!$C40*1000)</f>
        <v>-</v>
      </c>
      <c r="G39" s="125">
        <f>IF('表２'!O40=0,"-",'表２'!O40/'表３'!P39*1000)</f>
        <v>-4.238314361830952</v>
      </c>
      <c r="H39" s="125" t="str">
        <f>IF('表２'!P40=0,"-",'表２'!P40/('表２'!$C40+'表２'!$P40)*1000)</f>
        <v>-</v>
      </c>
      <c r="I39" s="125" t="str">
        <f>IF('表２'!Q40=0,"-",'表２'!Q40/('表２'!$C40+'表２'!$P40)*1000)</f>
        <v>-</v>
      </c>
      <c r="J39" s="125" t="str">
        <f>IF('表２'!R40=0,"-",'表２'!R40/('表２'!$C40+'表２'!$P40)*1000)</f>
        <v>-</v>
      </c>
      <c r="K39" s="125">
        <f>IF('表２'!S40=0,"-",'表２'!S40/'表３'!P39*1000)</f>
        <v>3.6328408815693876</v>
      </c>
      <c r="L39" s="129">
        <f>IF('表２'!T40=0,"-",'表２'!T40/'表３'!P39*1000)</f>
        <v>2.421893921046258</v>
      </c>
      <c r="M39" s="82" t="s">
        <v>45</v>
      </c>
      <c r="N39" s="83"/>
      <c r="O39" s="60"/>
      <c r="P39" s="85">
        <f>'人口'!C39</f>
        <v>8258</v>
      </c>
    </row>
    <row r="40" spans="1:16" ht="15" customHeight="1">
      <c r="A40" s="92"/>
      <c r="B40" s="89" t="s">
        <v>46</v>
      </c>
      <c r="C40" s="125">
        <f>IF('表２'!C41=0,"-",'表２'!C41/'表３'!P40*1000)</f>
        <v>12.197115856250614</v>
      </c>
      <c r="D40" s="125">
        <f>IF('表２'!F41=0,"-",'表２'!F41/'表３'!P40*1000)</f>
        <v>6.899708969621661</v>
      </c>
      <c r="E40" s="125" t="str">
        <f>IF('表２'!I41=0,"-",'表２'!I41/'表２'!$C41*1000)</f>
        <v>-</v>
      </c>
      <c r="F40" s="125" t="str">
        <f>IF('表２'!L41=0,"-",'表２'!L41/'表２'!$C41*1000)</f>
        <v>-</v>
      </c>
      <c r="G40" s="125">
        <f>IF('表２'!O41=0,"-",'表２'!O41/'表３'!P40*1000)</f>
        <v>5.297406886628953</v>
      </c>
      <c r="H40" s="125">
        <f>IF('表２'!P41=0,"-",'表２'!P41/('表２'!$C41+'表２'!$P41)*1000)</f>
        <v>36.17571059431524</v>
      </c>
      <c r="I40" s="125">
        <f>IF('表２'!Q41=0,"-",'表２'!Q41/('表２'!$C41+'表２'!$P41)*1000)</f>
        <v>15.503875968992247</v>
      </c>
      <c r="J40" s="125">
        <f>IF('表２'!R41=0,"-",'表２'!R41/('表２'!$C41+'表２'!$P41)*1000)</f>
        <v>20.671834625322997</v>
      </c>
      <c r="K40" s="125">
        <f>IF('表２'!S41=0,"-",'表２'!S41/'表３'!P40*1000)</f>
        <v>8.665511265164644</v>
      </c>
      <c r="L40" s="129">
        <f>IF('表２'!T41=0,"-",'表２'!T41/'表３'!P40*1000)</f>
        <v>3.008403910925084</v>
      </c>
      <c r="M40" s="82" t="s">
        <v>46</v>
      </c>
      <c r="N40" s="83"/>
      <c r="O40" s="61"/>
      <c r="P40" s="85">
        <f>'人口'!C40</f>
        <v>30581</v>
      </c>
    </row>
    <row r="41" spans="1:16" ht="15" customHeight="1">
      <c r="A41" s="93"/>
      <c r="B41" s="91" t="s">
        <v>47</v>
      </c>
      <c r="C41" s="126">
        <f>IF('表２'!C42=0,"-",'表２'!C42/'表３'!P41*1000)</f>
        <v>12.931391782487358</v>
      </c>
      <c r="D41" s="126">
        <f>IF('表２'!F42=0,"-",'表２'!F42/'表３'!P41*1000)</f>
        <v>5.913072310795501</v>
      </c>
      <c r="E41" s="126" t="str">
        <f>IF('表２'!I42=0,"-",'表２'!I42/'表２'!$C42*1000)</f>
        <v>-</v>
      </c>
      <c r="F41" s="126" t="str">
        <f>IF('表２'!L42=0,"-",'表２'!L42/'表２'!$C42*1000)</f>
        <v>-</v>
      </c>
      <c r="G41" s="126">
        <f>IF('表２'!O42=0,"-",'表２'!O42/'表３'!P41*1000)</f>
        <v>7.018319471691857</v>
      </c>
      <c r="H41" s="126">
        <f>IF('表２'!P42=0,"-",'表２'!P42/('表２'!$C42+'表２'!$P42)*1000)</f>
        <v>31.055900621118013</v>
      </c>
      <c r="I41" s="126">
        <f>IF('表２'!Q42=0,"-",'表２'!Q42/('表２'!$C42+'表２'!$P42)*1000)</f>
        <v>10.351966873706004</v>
      </c>
      <c r="J41" s="126">
        <f>IF('表２'!R42=0,"-",'表２'!R42/('表２'!$C42+'表２'!$P42)*1000)</f>
        <v>20.70393374741201</v>
      </c>
      <c r="K41" s="126">
        <f>IF('表２'!S42=0,"-",'表２'!S42/'表３'!P41*1000)</f>
        <v>7.874886021386533</v>
      </c>
      <c r="L41" s="130">
        <f>IF('表２'!T42=0,"-",'表２'!T42/'表３'!P41*1000)</f>
        <v>2.2381255008151197</v>
      </c>
      <c r="M41" s="86" t="s">
        <v>47</v>
      </c>
      <c r="N41" s="87"/>
      <c r="O41" s="60"/>
      <c r="P41" s="81">
        <f>'人口'!C41</f>
        <v>36191</v>
      </c>
    </row>
    <row r="42" spans="1:16" ht="15" customHeight="1">
      <c r="A42" s="170" t="s">
        <v>48</v>
      </c>
      <c r="B42" s="171"/>
      <c r="C42" s="123">
        <f>IF('表２'!C43=0,"-",'表２'!C43/'表３'!P42*1000)</f>
        <v>10.447603394750248</v>
      </c>
      <c r="D42" s="123">
        <f>IF('表２'!F43=0,"-",'表２'!F43/'表３'!P42*1000)</f>
        <v>6.824101573387926</v>
      </c>
      <c r="E42" s="123">
        <f>IF('表２'!I43=0,"-",'表２'!I43/'表２'!$C43*1000)</f>
        <v>2.7598896044158234</v>
      </c>
      <c r="F42" s="123">
        <f>IF('表２'!L43=0,"-",'表２'!L43/'表２'!$C43*1000)</f>
        <v>1.8399264029438822</v>
      </c>
      <c r="G42" s="123">
        <f>IF('表２'!O43=0,"-",'表２'!O43/'表３'!P42*1000)</f>
        <v>3.6235018213623214</v>
      </c>
      <c r="H42" s="123">
        <f>IF('表２'!P43=0,"-",'表２'!P43/('表２'!$C43+'表２'!$P43)*1000)</f>
        <v>32.05699020480854</v>
      </c>
      <c r="I42" s="123">
        <f>IF('表２'!Q43=0,"-",'表２'!Q43/('表２'!$C43+'表２'!$P43)*1000)</f>
        <v>13.357079252003562</v>
      </c>
      <c r="J42" s="123">
        <f>IF('表２'!R43=0,"-",'表２'!R43/('表２'!$C43+'表２'!$P43)*1000)</f>
        <v>18.699910952804988</v>
      </c>
      <c r="K42" s="123">
        <f>IF('表２'!S43=0,"-",'表２'!S43/'表３'!P42*1000)</f>
        <v>7.506511730726719</v>
      </c>
      <c r="L42" s="128">
        <f>IF('表２'!T43=0,"-",'表２'!T43/'表３'!P42*1000)</f>
        <v>2.066453293349865</v>
      </c>
      <c r="M42" s="170" t="s">
        <v>48</v>
      </c>
      <c r="N42" s="171"/>
      <c r="O42" s="61"/>
      <c r="P42" s="84">
        <f>SUM(P43:P44)</f>
        <v>104043</v>
      </c>
    </row>
    <row r="43" spans="1:16" ht="15" customHeight="1">
      <c r="A43" s="92"/>
      <c r="B43" s="89" t="s">
        <v>49</v>
      </c>
      <c r="C43" s="125">
        <f>IF('表２'!C44=0,"-",'表２'!C44/'表３'!P43*1000)</f>
        <v>10.918839873263467</v>
      </c>
      <c r="D43" s="125">
        <f>IF('表２'!F44=0,"-",'表２'!F44/'表３'!P43*1000)</f>
        <v>6.458688764318791</v>
      </c>
      <c r="E43" s="125">
        <f>IF('表２'!I44=0,"-",'表２'!I44/'表２'!$C44*1000)</f>
        <v>2.232142857142857</v>
      </c>
      <c r="F43" s="125">
        <f>IF('表２'!L44=0,"-",'表２'!L44/'表２'!$C44*1000)</f>
        <v>1.1160714285714286</v>
      </c>
      <c r="G43" s="125">
        <f>IF('表２'!O44=0,"-",'表２'!O44/'表３'!P43*1000)</f>
        <v>4.460151108944674</v>
      </c>
      <c r="H43" s="125">
        <f>IF('表２'!P44=0,"-",'表２'!P44/('表２'!$C44+'表２'!$P44)*1000)</f>
        <v>35.52206673842842</v>
      </c>
      <c r="I43" s="125">
        <f>IF('表２'!Q44=0,"-",'表２'!Q44/('表２'!$C44+'表２'!$P44)*1000)</f>
        <v>15.069967707212056</v>
      </c>
      <c r="J43" s="125">
        <f>IF('表２'!R44=0,"-",'表２'!R44/('表２'!$C44+'表２'!$P44)*1000)</f>
        <v>20.45209903121636</v>
      </c>
      <c r="K43" s="125">
        <f>IF('表２'!S44=0,"-",'表２'!S44/'表３'!P43*1000)</f>
        <v>7.774798927613941</v>
      </c>
      <c r="L43" s="129">
        <f>IF('表２'!T44=0,"-",'表２'!T44/'表３'!P43*1000)</f>
        <v>2.2666341701194246</v>
      </c>
      <c r="M43" s="82" t="s">
        <v>49</v>
      </c>
      <c r="N43" s="83"/>
      <c r="O43" s="61"/>
      <c r="P43" s="85">
        <f>'人口'!C43</f>
        <v>82060</v>
      </c>
    </row>
    <row r="44" spans="1:16" ht="15" customHeight="1">
      <c r="A44" s="92"/>
      <c r="B44" s="89" t="s">
        <v>50</v>
      </c>
      <c r="C44" s="126">
        <f>IF('表２'!C45=0,"-",'表２'!C45/'表３'!P44*1000)</f>
        <v>8.688532047491242</v>
      </c>
      <c r="D44" s="126">
        <f>IF('表２'!F45=0,"-",'表２'!F45/'表３'!P44*1000)</f>
        <v>8.188145385070282</v>
      </c>
      <c r="E44" s="126">
        <f>IF('表２'!I45=0,"-",'表２'!I45/'表２'!$C45*1000)</f>
        <v>5.235602094240838</v>
      </c>
      <c r="F44" s="126">
        <f>IF('表２'!L45=0,"-",'表２'!L45/'表２'!$C45*1000)</f>
        <v>5.235602094240838</v>
      </c>
      <c r="G44" s="126">
        <f>IF('表２'!O45=0,"-",'表２'!O45/'表３'!P44*1000)</f>
        <v>0.5003866624209616</v>
      </c>
      <c r="H44" s="126">
        <f>IF('表２'!P45=0,"-",'表２'!P45/('表２'!$C45+'表２'!$P45)*1000)</f>
        <v>15.463917525773196</v>
      </c>
      <c r="I44" s="126">
        <f>IF('表２'!Q45=0,"-",'表２'!Q45/('表２'!$C45+'表２'!$P45)*1000)</f>
        <v>5.154639175257732</v>
      </c>
      <c r="J44" s="126">
        <f>IF('表２'!R45=0,"-",'表２'!R45/('表２'!$C45+'表２'!$P45)*1000)</f>
        <v>10.309278350515465</v>
      </c>
      <c r="K44" s="126">
        <f>IF('表２'!S45=0,"-",'表２'!S45/'表３'!P44*1000)</f>
        <v>6.505026611472502</v>
      </c>
      <c r="L44" s="130">
        <f>IF('表２'!T45=0,"-",'表２'!T45/'表３'!P44*1000)</f>
        <v>1.3192012009279899</v>
      </c>
      <c r="M44" s="82" t="s">
        <v>50</v>
      </c>
      <c r="N44" s="83"/>
      <c r="O44" s="61"/>
      <c r="P44" s="81">
        <f>'人口'!C44</f>
        <v>21983</v>
      </c>
    </row>
    <row r="45" spans="1:16" ht="15" customHeight="1">
      <c r="A45" s="172" t="s">
        <v>51</v>
      </c>
      <c r="B45" s="173"/>
      <c r="C45" s="123">
        <f>IF('表２'!C46=0,"-",'表２'!C46/'表３'!P45*1000)</f>
        <v>10.509354677614716</v>
      </c>
      <c r="D45" s="123">
        <f>IF('表２'!F46=0,"-",'表２'!F46/'表３'!P45*1000)</f>
        <v>7.173620940351342</v>
      </c>
      <c r="E45" s="123">
        <f>IF('表２'!I46=0,"-",'表２'!I46/'表２'!$C46*1000)</f>
        <v>2.8878970858493043</v>
      </c>
      <c r="F45" s="123">
        <f>IF('表２'!L46=0,"-",'表２'!L46/'表２'!$C46*1000)</f>
        <v>1.5752165922814387</v>
      </c>
      <c r="G45" s="123">
        <f>IF('表２'!O46=0,"-",'表２'!O46/'表３'!P45*1000)</f>
        <v>3.335733737263374</v>
      </c>
      <c r="H45" s="123">
        <f>IF('表２'!P46=0,"-",'表２'!P46/('表２'!$C46+'表２'!$P46)*1000)</f>
        <v>33.248730964467</v>
      </c>
      <c r="I45" s="123">
        <f>IF('表２'!Q46=0,"-",'表２'!Q46/('表２'!$C46+'表２'!$P46)*1000)</f>
        <v>17.00507614213198</v>
      </c>
      <c r="J45" s="123">
        <f>IF('表２'!R46=0,"-",'表２'!R46/('表２'!$C46+'表２'!$P46)*1000)</f>
        <v>16.243654822335028</v>
      </c>
      <c r="K45" s="123">
        <f>IF('表２'!S46=0,"-",'表２'!S46/'表３'!P45*1000)</f>
        <v>6.91426695250787</v>
      </c>
      <c r="L45" s="128">
        <f>IF('表２'!T46=0,"-",'表２'!T46/'表３'!P45*1000)</f>
        <v>2.819784846553489</v>
      </c>
      <c r="M45" s="172" t="s">
        <v>51</v>
      </c>
      <c r="N45" s="173"/>
      <c r="O45" s="61"/>
      <c r="P45" s="84">
        <f>SUM(P46:P48)</f>
        <v>362439</v>
      </c>
    </row>
    <row r="46" spans="1:16" ht="15" customHeight="1">
      <c r="A46" s="92"/>
      <c r="B46" s="89" t="s">
        <v>52</v>
      </c>
      <c r="C46" s="125">
        <f>IF('表２'!C47=0,"-",'表２'!C47/'表３'!P46*1000)</f>
        <v>10.046851902888784</v>
      </c>
      <c r="D46" s="125">
        <f>IF('表２'!F47=0,"-",'表２'!F47/'表３'!P46*1000)</f>
        <v>7.58316003975313</v>
      </c>
      <c r="E46" s="125">
        <f>IF('表２'!I47=0,"-",'表２'!I47/'表２'!$C47*1000)</f>
        <v>1.6625103906899419</v>
      </c>
      <c r="F46" s="125">
        <f>IF('表２'!L47=0,"-",'表２'!L47/'表２'!$C47*1000)</f>
        <v>0.8312551953449709</v>
      </c>
      <c r="G46" s="125">
        <f>IF('表２'!O47=0,"-",'表２'!O47/'表３'!P46*1000)</f>
        <v>2.4636918631356535</v>
      </c>
      <c r="H46" s="125">
        <f>IF('表２'!P47=0,"-",'表２'!P47/('表２'!$C47+'表２'!$P47)*1000)</f>
        <v>36.82946357085669</v>
      </c>
      <c r="I46" s="125">
        <f>IF('表２'!Q47=0,"-",'表２'!Q47/('表２'!$C47+'表２'!$P47)*1000)</f>
        <v>20.816653322658127</v>
      </c>
      <c r="J46" s="125">
        <f>IF('表２'!R47=0,"-",'表２'!R47/('表２'!$C47+'表２'!$P47)*1000)</f>
        <v>16.01281024819856</v>
      </c>
      <c r="K46" s="125">
        <f>IF('表２'!S47=0,"-",'表２'!S47/'表３'!P46*1000)</f>
        <v>6.021429943460359</v>
      </c>
      <c r="L46" s="129">
        <f>IF('表２'!T47=0,"-",'表２'!T47/'表３'!P46*1000)</f>
        <v>2.7476427897343387</v>
      </c>
      <c r="M46" s="82" t="s">
        <v>52</v>
      </c>
      <c r="N46" s="83"/>
      <c r="O46" s="61"/>
      <c r="P46" s="85">
        <f>'人口'!G4</f>
        <v>119739</v>
      </c>
    </row>
    <row r="47" spans="1:16" ht="15" customHeight="1">
      <c r="A47" s="92"/>
      <c r="B47" s="89" t="s">
        <v>53</v>
      </c>
      <c r="C47" s="125">
        <f>IF('表２'!C48=0,"-",'表２'!C48/'表３'!P47*1000)</f>
        <v>10.943694797767401</v>
      </c>
      <c r="D47" s="125">
        <f>IF('表２'!F48=0,"-",'表２'!F48/'表３'!P47*1000)</f>
        <v>6.880122466179898</v>
      </c>
      <c r="E47" s="125">
        <f>IF('表２'!I48=0,"-",'表２'!I48/'表２'!$C48*1000)</f>
        <v>3.536345776031434</v>
      </c>
      <c r="F47" s="125">
        <f>IF('表２'!L48=0,"-",'表２'!L48/'表２'!$C48*1000)</f>
        <v>1.9646365422396854</v>
      </c>
      <c r="G47" s="125">
        <f>IF('表２'!O48=0,"-",'表２'!O48/'表３'!P47*1000)</f>
        <v>4.063572331587502</v>
      </c>
      <c r="H47" s="125">
        <f>IF('表２'!P48=0,"-",'表２'!P48/('表２'!$C48+'表２'!$P48)*1000)</f>
        <v>30.845392231530845</v>
      </c>
      <c r="I47" s="125">
        <f>IF('表２'!Q48=0,"-",'表２'!Q48/('表２'!$C48+'表２'!$P48)*1000)</f>
        <v>14.85148514851485</v>
      </c>
      <c r="J47" s="125">
        <f>IF('表２'!R48=0,"-",'表２'!R48/('表２'!$C48+'表２'!$P48)*1000)</f>
        <v>15.993907083015994</v>
      </c>
      <c r="K47" s="125">
        <f>IF('表２'!S48=0,"-",'表２'!S48/'表３'!P47*1000)</f>
        <v>7.499333488136089</v>
      </c>
      <c r="L47" s="129">
        <f>IF('表２'!T48=0,"-",'表２'!T48/'表３'!P47*1000)</f>
        <v>2.9111518185023693</v>
      </c>
      <c r="M47" s="82" t="s">
        <v>53</v>
      </c>
      <c r="N47" s="83"/>
      <c r="O47" s="60"/>
      <c r="P47" s="85">
        <f>'人口'!G5</f>
        <v>232554</v>
      </c>
    </row>
    <row r="48" spans="1:16" ht="15" customHeight="1">
      <c r="A48" s="93"/>
      <c r="B48" s="91" t="s">
        <v>54</v>
      </c>
      <c r="C48" s="126">
        <f>IF('表２'!C49=0,"-",'表２'!C49/'表３'!P48*1000)</f>
        <v>6.012221565148827</v>
      </c>
      <c r="D48" s="126">
        <f>IF('表２'!F49=0,"-",'表２'!F49/'表３'!P48*1000)</f>
        <v>9.067612852355609</v>
      </c>
      <c r="E48" s="126" t="str">
        <f>IF('表２'!I49=0,"-",'表２'!I49/'表２'!$C49*1000)</f>
        <v>-</v>
      </c>
      <c r="F48" s="126" t="str">
        <f>IF('表２'!L49=0,"-",'表２'!L49/'表２'!$C49*1000)</f>
        <v>-</v>
      </c>
      <c r="G48" s="126">
        <f>IF('表２'!O49=0,"-",'表２'!O49/'表３'!P48*1000)</f>
        <v>-3.055391287206781</v>
      </c>
      <c r="H48" s="126">
        <f>IF('表２'!P49=0,"-",'表２'!P49/('表２'!$C49+'表２'!$P49)*1000)</f>
        <v>61.53846153846154</v>
      </c>
      <c r="I48" s="126">
        <f>IF('表２'!Q49=0,"-",'表２'!Q49/('表２'!$C49+'表２'!$P49)*1000)</f>
        <v>30.76923076923077</v>
      </c>
      <c r="J48" s="126">
        <f>IF('表２'!R49=0,"-",'表２'!R49/('表２'!$C49+'表２'!$P49)*1000)</f>
        <v>30.76923076923077</v>
      </c>
      <c r="K48" s="126">
        <f>IF('表２'!S49=0,"-",'表２'!S49/'表３'!P48*1000)</f>
        <v>4.04100137985413</v>
      </c>
      <c r="L48" s="130">
        <f>IF('表２'!T49=0,"-",'表２'!T49/'表３'!P48*1000)</f>
        <v>1.576976148235758</v>
      </c>
      <c r="M48" s="86" t="s">
        <v>54</v>
      </c>
      <c r="N48" s="87"/>
      <c r="O48" s="61"/>
      <c r="P48" s="81">
        <f>'人口'!G6</f>
        <v>10146</v>
      </c>
    </row>
    <row r="49" spans="1:16" ht="15" customHeight="1">
      <c r="A49" s="170" t="s">
        <v>55</v>
      </c>
      <c r="B49" s="171"/>
      <c r="C49" s="123">
        <f>IF('表２'!C50=0,"-",'表２'!C50/'表３'!P49*1000)</f>
        <v>8.530829886717582</v>
      </c>
      <c r="D49" s="123">
        <f>IF('表２'!F50=0,"-",'表２'!F50/'表３'!P49*1000)</f>
        <v>8.37035253955402</v>
      </c>
      <c r="E49" s="123">
        <f>IF('表２'!I50=0,"-",'表２'!I50/'表２'!$C50*1000)</f>
        <v>2.5651988029072252</v>
      </c>
      <c r="F49" s="123">
        <f>IF('表２'!L50=0,"-",'表２'!L50/'表２'!$C50*1000)</f>
        <v>0.8550662676357417</v>
      </c>
      <c r="G49" s="123">
        <f>IF('表２'!O50=0,"-",'表２'!O50/'表３'!P49*1000)</f>
        <v>0.16047734716356288</v>
      </c>
      <c r="H49" s="123">
        <f>IF('表２'!P50=0,"-",'表２'!P50/('表２'!$C50+'表２'!$P50)*1000)</f>
        <v>31.46997929606625</v>
      </c>
      <c r="I49" s="123">
        <f>IF('表２'!Q50=0,"-",'表２'!Q50/('表２'!$C50+'表２'!$P50)*1000)</f>
        <v>11.180124223602485</v>
      </c>
      <c r="J49" s="123">
        <f>IF('表２'!R50=0,"-",'表２'!R50/('表２'!$C50+'表２'!$P50)*1000)</f>
        <v>20.289855072463766</v>
      </c>
      <c r="K49" s="123">
        <f>IF('表２'!S50=0,"-",'表２'!S50/'表３'!P49*1000)</f>
        <v>5.95954511966504</v>
      </c>
      <c r="L49" s="128">
        <f>IF('表２'!T50=0,"-",'表２'!T50/'表３'!P49*1000)</f>
        <v>2.06796945094864</v>
      </c>
      <c r="M49" s="170" t="s">
        <v>55</v>
      </c>
      <c r="N49" s="171"/>
      <c r="O49" s="61"/>
      <c r="P49" s="85">
        <f>SUM(P50:P53)</f>
        <v>274182</v>
      </c>
    </row>
    <row r="50" spans="1:16" ht="15" customHeight="1">
      <c r="A50" s="92"/>
      <c r="B50" s="89" t="s">
        <v>56</v>
      </c>
      <c r="C50" s="125">
        <f>IF('表２'!C51=0,"-",'表２'!C51/'表３'!P50*1000)</f>
        <v>8.625845922482739</v>
      </c>
      <c r="D50" s="125">
        <f>IF('表２'!F51=0,"-",'表２'!F51/'表３'!P50*1000)</f>
        <v>8.194340009570032</v>
      </c>
      <c r="E50" s="125">
        <f>IF('表２'!I51=0,"-",'表２'!I51/'表２'!$C51*1000)</f>
        <v>1.4858841010401187</v>
      </c>
      <c r="F50" s="125">
        <f>IF('表２'!L51=0,"-",'表２'!L51/'表２'!$C51*1000)</f>
        <v>0.49529470034670625</v>
      </c>
      <c r="G50" s="125">
        <f>IF('表２'!O51=0,"-",'表２'!O51/'表３'!P50*1000)</f>
        <v>0.4315059129127076</v>
      </c>
      <c r="H50" s="125">
        <f>IF('表２'!P51=0,"-",'表２'!P51/('表２'!$C51+'表２'!$P51)*1000)</f>
        <v>32.11888782358581</v>
      </c>
      <c r="I50" s="125">
        <f>IF('表２'!Q51=0,"-",'表２'!Q51/('表２'!$C51+'表２'!$P51)*1000)</f>
        <v>12.464046021093003</v>
      </c>
      <c r="J50" s="125">
        <f>IF('表２'!R51=0,"-",'表２'!R51/('表２'!$C51+'表２'!$P51)*1000)</f>
        <v>19.654841802492808</v>
      </c>
      <c r="K50" s="125">
        <f>IF('表２'!S51=0,"-",'表２'!S51/'表３'!P50*1000)</f>
        <v>6.1564358466060565</v>
      </c>
      <c r="L50" s="129">
        <f>IF('表２'!T51=0,"-",'表２'!T51/'表３'!P50*1000)</f>
        <v>2.1361678857064734</v>
      </c>
      <c r="M50" s="82" t="s">
        <v>56</v>
      </c>
      <c r="N50" s="83"/>
      <c r="O50" s="61"/>
      <c r="P50" s="85">
        <f>'人口'!G8</f>
        <v>234064</v>
      </c>
    </row>
    <row r="51" spans="1:16" ht="15" customHeight="1">
      <c r="A51" s="92"/>
      <c r="B51" s="89" t="s">
        <v>57</v>
      </c>
      <c r="C51" s="125">
        <f>IF('表２'!C52=0,"-",'表２'!C52/'表３'!P51*1000)</f>
        <v>8.603535057942175</v>
      </c>
      <c r="D51" s="125">
        <f>IF('表２'!F52=0,"-",'表２'!F52/'表３'!P51*1000)</f>
        <v>8.07678801357837</v>
      </c>
      <c r="E51" s="125">
        <f>IF('表２'!I52=0,"-",'表２'!I52/'表２'!$C52*1000)</f>
        <v>13.605442176870747</v>
      </c>
      <c r="F51" s="125">
        <f>IF('表２'!L52=0,"-",'表２'!L52/'表２'!$C52*1000)</f>
        <v>6.802721088435374</v>
      </c>
      <c r="G51" s="125">
        <f>IF('表２'!O52=0,"-",'表２'!O52/'表３'!P51*1000)</f>
        <v>0.5267470443638066</v>
      </c>
      <c r="H51" s="125">
        <f>IF('表２'!P52=0,"-",'表２'!P52/('表２'!$C52+'表２'!$P52)*1000)</f>
        <v>20</v>
      </c>
      <c r="I51" s="125" t="str">
        <f>IF('表２'!Q52=0,"-",'表２'!Q52/('表２'!$C52+'表２'!$P52)*1000)</f>
        <v>-</v>
      </c>
      <c r="J51" s="125">
        <f>IF('表２'!R52=0,"-",'表２'!R52/('表２'!$C52+'表２'!$P52)*1000)</f>
        <v>20</v>
      </c>
      <c r="K51" s="125">
        <f>IF('表２'!S52=0,"-",'表２'!S52/'表３'!P51*1000)</f>
        <v>5.384525342385579</v>
      </c>
      <c r="L51" s="129">
        <f>IF('表２'!T52=0,"-",'表２'!T52/'表３'!P51*1000)</f>
        <v>2.1069881774552264</v>
      </c>
      <c r="M51" s="82" t="s">
        <v>57</v>
      </c>
      <c r="N51" s="83"/>
      <c r="O51" s="61"/>
      <c r="P51" s="85">
        <f>'人口'!G9</f>
        <v>17086</v>
      </c>
    </row>
    <row r="52" spans="1:16" ht="15" customHeight="1">
      <c r="A52" s="92"/>
      <c r="B52" s="89" t="s">
        <v>58</v>
      </c>
      <c r="C52" s="125">
        <f>IF('表２'!C53=0,"-",'表２'!C53/'表３'!P52*1000)</f>
        <v>8.12637654742918</v>
      </c>
      <c r="D52" s="125">
        <f>IF('表２'!F53=0,"-",'表２'!F53/'表３'!P52*1000)</f>
        <v>10.404799878484088</v>
      </c>
      <c r="E52" s="125" t="str">
        <f>IF('表２'!I53=0,"-",'表２'!I53/'表２'!$C53*1000)</f>
        <v>-</v>
      </c>
      <c r="F52" s="125" t="str">
        <f>IF('表２'!L53=0,"-",'表２'!L53/'表２'!$C53*1000)</f>
        <v>-</v>
      </c>
      <c r="G52" s="125">
        <f>IF('表２'!O53=0,"-",'表２'!O53/'表３'!P52*1000)</f>
        <v>-2.27842333105491</v>
      </c>
      <c r="H52" s="125">
        <f>IF('表２'!P53=0,"-",'表２'!P53/('表２'!$C53+'表２'!$P53)*1000)</f>
        <v>18.34862385321101</v>
      </c>
      <c r="I52" s="125" t="str">
        <f>IF('表２'!Q53=0,"-",'表２'!Q53/('表２'!$C53+'表２'!$P53)*1000)</f>
        <v>-</v>
      </c>
      <c r="J52" s="125">
        <f>IF('表２'!R53=0,"-",'表２'!R53/('表２'!$C53+'表２'!$P53)*1000)</f>
        <v>18.34862385321101</v>
      </c>
      <c r="K52" s="125">
        <f>IF('表２'!S53=0,"-",'表２'!S53/'表３'!P52*1000)</f>
        <v>4.55684666210982</v>
      </c>
      <c r="L52" s="129">
        <f>IF('表２'!T53=0,"-",'表２'!T53/'表３'!P52*1000)</f>
        <v>1.215159109895952</v>
      </c>
      <c r="M52" s="82" t="s">
        <v>58</v>
      </c>
      <c r="N52" s="83"/>
      <c r="O52" s="61"/>
      <c r="P52" s="85">
        <f>'人口'!G10</f>
        <v>13167</v>
      </c>
    </row>
    <row r="53" spans="1:16" ht="15" customHeight="1">
      <c r="A53" s="92"/>
      <c r="B53" s="89" t="s">
        <v>59</v>
      </c>
      <c r="C53" s="126">
        <f>IF('表２'!C54=0,"-",'表２'!C54/'表３'!P53*1000)</f>
        <v>6.690319310694374</v>
      </c>
      <c r="D53" s="126">
        <f>IF('表２'!F54=0,"-",'表２'!F54/'表３'!P53*1000)</f>
        <v>10.339584389254941</v>
      </c>
      <c r="E53" s="126">
        <f>IF('表２'!I54=0,"-",'表２'!I54/'表２'!$C54*1000)</f>
        <v>15.151515151515152</v>
      </c>
      <c r="F53" s="126" t="str">
        <f>IF('表２'!L54=0,"-",'表２'!L54/'表２'!$C54*1000)</f>
        <v>-</v>
      </c>
      <c r="G53" s="126">
        <f>IF('表２'!O54=0,"-",'表２'!O54/'表３'!P53*1000)</f>
        <v>-3.649265078560568</v>
      </c>
      <c r="H53" s="126">
        <f>IF('表２'!P54=0,"-",'表２'!P54/('表２'!$C54+'表２'!$P54)*1000)</f>
        <v>57.14285714285714</v>
      </c>
      <c r="I53" s="126">
        <f>IF('表２'!Q54=0,"-",'表２'!Q54/('表２'!$C54+'表２'!$P54)*1000)</f>
        <v>14.285714285714285</v>
      </c>
      <c r="J53" s="126">
        <f>IF('表２'!R54=0,"-",'表２'!R54/('表２'!$C54+'表２'!$P54)*1000)</f>
        <v>42.857142857142854</v>
      </c>
      <c r="K53" s="126">
        <f>IF('表２'!S54=0,"-",'表２'!S54/'表３'!P53*1000)</f>
        <v>4.156107450582869</v>
      </c>
      <c r="L53" s="130">
        <f>IF('表２'!T54=0,"-",'表２'!T54/'表３'!P53*1000)</f>
        <v>1.5205271160669034</v>
      </c>
      <c r="M53" s="82" t="s">
        <v>59</v>
      </c>
      <c r="N53" s="83"/>
      <c r="O53" s="61"/>
      <c r="P53" s="81">
        <f>'人口'!G11</f>
        <v>9865</v>
      </c>
    </row>
    <row r="54" spans="1:16" ht="15" customHeight="1">
      <c r="A54" s="94"/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5"/>
      <c r="N54" s="95"/>
      <c r="O54" s="61"/>
      <c r="P54" s="41"/>
    </row>
    <row r="55" spans="1:16" ht="15" customHeight="1">
      <c r="A55" s="97"/>
      <c r="B55" s="89"/>
      <c r="C55" s="98"/>
      <c r="D55" s="98"/>
      <c r="E55" s="62" t="s">
        <v>128</v>
      </c>
      <c r="F55" s="98"/>
      <c r="G55" s="98"/>
      <c r="H55" s="98"/>
      <c r="I55" s="98"/>
      <c r="J55" s="99" t="s">
        <v>129</v>
      </c>
      <c r="K55" s="98"/>
      <c r="L55" s="98"/>
      <c r="M55" s="89"/>
      <c r="N55" s="89"/>
      <c r="O55" s="61"/>
      <c r="P55" s="32"/>
    </row>
    <row r="56" spans="1:16" ht="15" customHeight="1">
      <c r="A56" s="100"/>
      <c r="B56" s="60"/>
      <c r="C56" s="60"/>
      <c r="D56" s="60"/>
      <c r="E56" s="60"/>
      <c r="F56" s="60"/>
      <c r="G56" s="60"/>
      <c r="H56" s="60"/>
      <c r="I56" s="60"/>
      <c r="J56" s="60"/>
      <c r="K56" s="66"/>
      <c r="L56" s="60"/>
      <c r="M56" s="60"/>
      <c r="N56" s="67"/>
      <c r="O56" s="61"/>
      <c r="P56" s="32"/>
    </row>
    <row r="57" spans="1:16" ht="15" customHeight="1">
      <c r="A57" s="52" t="s">
        <v>60</v>
      </c>
      <c r="B57" s="61"/>
      <c r="C57" s="60"/>
      <c r="D57" s="60"/>
      <c r="E57" s="60"/>
      <c r="F57" s="60"/>
      <c r="G57" s="60"/>
      <c r="H57" s="70"/>
      <c r="I57" s="70"/>
      <c r="J57" s="70"/>
      <c r="K57" s="66"/>
      <c r="L57" s="61"/>
      <c r="M57" s="61"/>
      <c r="N57" s="67" t="s">
        <v>138</v>
      </c>
      <c r="O57" s="61"/>
      <c r="P57" s="16"/>
    </row>
    <row r="58" spans="1:16" ht="15" customHeight="1">
      <c r="A58" s="63" t="s">
        <v>0</v>
      </c>
      <c r="B58" s="71"/>
      <c r="C58" s="72" t="s">
        <v>109</v>
      </c>
      <c r="D58" s="73" t="s">
        <v>110</v>
      </c>
      <c r="E58" s="72" t="s">
        <v>115</v>
      </c>
      <c r="F58" s="73" t="s">
        <v>116</v>
      </c>
      <c r="G58" s="73" t="s">
        <v>117</v>
      </c>
      <c r="H58" s="160" t="s">
        <v>118</v>
      </c>
      <c r="I58" s="161"/>
      <c r="J58" s="162"/>
      <c r="K58" s="73" t="s">
        <v>111</v>
      </c>
      <c r="L58" s="72" t="s">
        <v>112</v>
      </c>
      <c r="M58" s="63" t="s">
        <v>0</v>
      </c>
      <c r="N58" s="71"/>
      <c r="O58" s="61"/>
      <c r="P58" s="163" t="s">
        <v>119</v>
      </c>
    </row>
    <row r="59" spans="1:16" ht="15" customHeight="1">
      <c r="A59" s="64"/>
      <c r="B59" s="74"/>
      <c r="C59" s="165" t="s">
        <v>113</v>
      </c>
      <c r="D59" s="166"/>
      <c r="E59" s="165" t="s">
        <v>114</v>
      </c>
      <c r="F59" s="166"/>
      <c r="G59" s="75" t="s">
        <v>113</v>
      </c>
      <c r="H59" s="76" t="s">
        <v>6</v>
      </c>
      <c r="I59" s="77" t="s">
        <v>9</v>
      </c>
      <c r="J59" s="78" t="s">
        <v>10</v>
      </c>
      <c r="K59" s="165" t="s">
        <v>113</v>
      </c>
      <c r="L59" s="167"/>
      <c r="M59" s="79"/>
      <c r="N59" s="80"/>
      <c r="O59" s="61"/>
      <c r="P59" s="164"/>
    </row>
    <row r="60" spans="1:16" ht="15" customHeight="1">
      <c r="A60" s="172" t="s">
        <v>61</v>
      </c>
      <c r="B60" s="173"/>
      <c r="C60" s="123">
        <f>IF('表２'!C62=0,"-",'表２'!C62/'表３'!P60*1000)</f>
        <v>9.137878765074813</v>
      </c>
      <c r="D60" s="123">
        <f>IF('表２'!F62=0,"-",'表２'!F62/'表３'!P60*1000)</f>
        <v>7.634966469360155</v>
      </c>
      <c r="E60" s="123">
        <f>IF('表２'!I62=0,"-",'表２'!I62/'表２'!$C62*1000)</f>
        <v>1.647058823529412</v>
      </c>
      <c r="F60" s="123">
        <f>IF('表２'!L62=0,"-",'表２'!L62/'表２'!$C62*1000)</f>
        <v>1.176470588235294</v>
      </c>
      <c r="G60" s="123">
        <f>IF('表２'!O62=0,"-",'表２'!O62/'表３'!P60*1000)</f>
        <v>1.5029122957146572</v>
      </c>
      <c r="H60" s="123">
        <f>IF('表２'!P62=0,"-",'表２'!P62/('表２'!$C62+'表２'!$P62)*1000)</f>
        <v>34.52975920036347</v>
      </c>
      <c r="I60" s="123">
        <f>IF('表２'!Q62=0,"-",'表２'!Q62/('表２'!$C62+'表２'!$P62)*1000)</f>
        <v>12.721490231712858</v>
      </c>
      <c r="J60" s="123">
        <f>IF('表２'!R62=0,"-",'表２'!R62/('表２'!$C62+'表２'!$P62)*1000)</f>
        <v>21.808268968650612</v>
      </c>
      <c r="K60" s="123">
        <f>IF('表２'!S62=0,"-",'表２'!S62/'表３'!P60*1000)</f>
        <v>6.549171463157148</v>
      </c>
      <c r="L60" s="128">
        <f>IF('表２'!T62=0,"-",'表２'!T62/'表３'!P60*1000)</f>
        <v>2.1135376061337743</v>
      </c>
      <c r="M60" s="172" t="s">
        <v>61</v>
      </c>
      <c r="N60" s="173"/>
      <c r="O60" s="61"/>
      <c r="P60" s="85">
        <f>SUM(P61)</f>
        <v>465097</v>
      </c>
    </row>
    <row r="61" spans="1:16" ht="15" customHeight="1">
      <c r="A61" s="93"/>
      <c r="B61" s="91" t="s">
        <v>62</v>
      </c>
      <c r="C61" s="126">
        <f>IF('表２'!C63=0,"-",'表２'!C63/'表３'!P61*1000)</f>
        <v>9.137878765074813</v>
      </c>
      <c r="D61" s="126">
        <f>IF('表２'!F63=0,"-",'表２'!F63/'表３'!P61*1000)</f>
        <v>7.634966469360155</v>
      </c>
      <c r="E61" s="126">
        <f>IF('表２'!I63=0,"-",'表２'!I63/'表２'!$C63*1000)</f>
        <v>1.647058823529412</v>
      </c>
      <c r="F61" s="126">
        <f>IF('表２'!L63=0,"-",'表２'!L63/'表２'!$C63*1000)</f>
        <v>1.176470588235294</v>
      </c>
      <c r="G61" s="126">
        <f>IF('表２'!O63=0,"-",'表２'!O63/'表３'!P61*1000)</f>
        <v>1.5029122957146572</v>
      </c>
      <c r="H61" s="126">
        <f>IF('表２'!P63=0,"-",'表２'!P63/('表２'!$C63+'表２'!$P63)*1000)</f>
        <v>34.52975920036347</v>
      </c>
      <c r="I61" s="126">
        <f>IF('表２'!Q63=0,"-",'表２'!Q63/('表２'!$C63+'表２'!$P63)*1000)</f>
        <v>12.721490231712858</v>
      </c>
      <c r="J61" s="126">
        <f>IF('表２'!R63=0,"-",'表２'!R63/('表２'!$C63+'表２'!$P63)*1000)</f>
        <v>21.808268968650612</v>
      </c>
      <c r="K61" s="126">
        <f>IF('表２'!S63=0,"-",'表２'!S63/'表３'!P61*1000)</f>
        <v>6.549171463157148</v>
      </c>
      <c r="L61" s="130">
        <f>IF('表２'!T63=0,"-",'表２'!T63/'表３'!P61*1000)</f>
        <v>2.1135376061337743</v>
      </c>
      <c r="M61" s="86" t="s">
        <v>62</v>
      </c>
      <c r="N61" s="87"/>
      <c r="O61" s="61"/>
      <c r="P61" s="81">
        <f>'人口'!G13</f>
        <v>465097</v>
      </c>
    </row>
    <row r="62" spans="1:16" ht="15" customHeight="1">
      <c r="A62" s="170" t="s">
        <v>63</v>
      </c>
      <c r="B62" s="171"/>
      <c r="C62" s="123">
        <f>IF('表２'!C64=0,"-",'表２'!C64/'表３'!P62*1000)</f>
        <v>9.02980458257393</v>
      </c>
      <c r="D62" s="123">
        <f>IF('表２'!F64=0,"-",'表２'!F64/'表３'!P62*1000)</f>
        <v>7.8964084211749945</v>
      </c>
      <c r="E62" s="123">
        <f>IF('表２'!I64=0,"-",'表２'!I64/'表２'!$C64*1000)</f>
        <v>2.758620689655172</v>
      </c>
      <c r="F62" s="123">
        <f>IF('表２'!L64=0,"-",'表２'!L64/'表２'!$C64*1000)</f>
        <v>0.689655172413793</v>
      </c>
      <c r="G62" s="123">
        <f>IF('表２'!O64=0,"-",'表２'!O64/'表３'!P62*1000)</f>
        <v>1.1333961613989347</v>
      </c>
      <c r="H62" s="123">
        <f>IF('表２'!P64=0,"-",'表２'!P64/('表２'!$C64+'表２'!$P64)*1000)</f>
        <v>26.845637583892618</v>
      </c>
      <c r="I62" s="123">
        <f>IF('表２'!Q64=0,"-",'表２'!Q64/('表２'!$C64+'表２'!$P64)*1000)</f>
        <v>12.975391498881432</v>
      </c>
      <c r="J62" s="123">
        <f>IF('表２'!R64=0,"-",'表２'!R64/('表２'!$C64+'表２'!$P64)*1000)</f>
        <v>13.870246085011185</v>
      </c>
      <c r="K62" s="123">
        <f>IF('表２'!S64=0,"-",'表２'!S64/'表３'!P62*1000)</f>
        <v>5.866259252954926</v>
      </c>
      <c r="L62" s="128">
        <f>IF('表２'!T64=0,"-",'表２'!T64/'表３'!P62*1000)</f>
        <v>1.9346615795307824</v>
      </c>
      <c r="M62" s="170" t="s">
        <v>63</v>
      </c>
      <c r="N62" s="171"/>
      <c r="O62" s="61"/>
      <c r="P62" s="84">
        <f>SUM(P63:P75)</f>
        <v>481738</v>
      </c>
    </row>
    <row r="63" spans="1:16" ht="15" customHeight="1">
      <c r="A63" s="92"/>
      <c r="B63" s="89" t="s">
        <v>64</v>
      </c>
      <c r="C63" s="125">
        <f>IF('表２'!C65=0,"-",'表２'!C65/'表３'!P63*1000)</f>
        <v>9.174434801242903</v>
      </c>
      <c r="D63" s="125">
        <f>IF('表２'!F65=0,"-",'表２'!F65/'表３'!P63*1000)</f>
        <v>8.411014679095683</v>
      </c>
      <c r="E63" s="125" t="str">
        <f>IF('表２'!I65=0,"-",'表２'!I65/'表２'!$C65*1000)</f>
        <v>-</v>
      </c>
      <c r="F63" s="125" t="str">
        <f>IF('表２'!L65=0,"-",'表２'!L65/'表２'!$C65*1000)</f>
        <v>-</v>
      </c>
      <c r="G63" s="125">
        <f>IF('表２'!O65=0,"-",'表２'!O65/'表３'!P63*1000)</f>
        <v>0.7634201221472195</v>
      </c>
      <c r="H63" s="125">
        <f>IF('表２'!P65=0,"-",'表２'!P65/('表２'!$C65+'表２'!$P65)*1000)</f>
        <v>25.604551920341393</v>
      </c>
      <c r="I63" s="125">
        <f>IF('表２'!Q65=0,"-",'表２'!Q65/('表２'!$C65+'表２'!$P65)*1000)</f>
        <v>18.49217638691323</v>
      </c>
      <c r="J63" s="125">
        <f>IF('表２'!R65=0,"-",'表２'!R65/('表２'!$C65+'表２'!$P65)*1000)</f>
        <v>7.112375533428165</v>
      </c>
      <c r="K63" s="125">
        <f>IF('表２'!S65=0,"-",'表２'!S65/'表３'!P63*1000)</f>
        <v>5.477874209793207</v>
      </c>
      <c r="L63" s="129">
        <f>IF('表２'!T65=0,"-",'表２'!T65/'表３'!P63*1000)</f>
        <v>1.4598735669131042</v>
      </c>
      <c r="M63" s="82" t="s">
        <v>64</v>
      </c>
      <c r="N63" s="101"/>
      <c r="O63" s="61"/>
      <c r="P63" s="85">
        <f>'人口'!G15</f>
        <v>74664</v>
      </c>
    </row>
    <row r="64" spans="1:16" ht="15" customHeight="1">
      <c r="A64" s="92"/>
      <c r="B64" s="89" t="s">
        <v>65</v>
      </c>
      <c r="C64" s="125">
        <f>IF('表２'!C66=0,"-",'表２'!C66/'表３'!P64*1000)</f>
        <v>9.528354952528678</v>
      </c>
      <c r="D64" s="125">
        <f>IF('表２'!F66=0,"-",'表２'!F66/'表３'!P64*1000)</f>
        <v>7.738592394361396</v>
      </c>
      <c r="E64" s="125">
        <f>IF('表２'!I66=0,"-",'表２'!I66/'表２'!$C66*1000)</f>
        <v>1.7889087656529516</v>
      </c>
      <c r="F64" s="125" t="str">
        <f>IF('表２'!L66=0,"-",'表２'!L66/'表２'!$C66*1000)</f>
        <v>-</v>
      </c>
      <c r="G64" s="125">
        <f>IF('表２'!O66=0,"-",'表２'!O66/'表３'!P64*1000)</f>
        <v>1.7897625581672831</v>
      </c>
      <c r="H64" s="125">
        <f>IF('表２'!P66=0,"-",'表２'!P66/('表２'!$C66+'表２'!$P66)*1000)</f>
        <v>32.03463203463203</v>
      </c>
      <c r="I64" s="125">
        <f>IF('表２'!Q66=0,"-",'表２'!Q66/('表２'!$C66+'表２'!$P66)*1000)</f>
        <v>12.121212121212121</v>
      </c>
      <c r="J64" s="125">
        <f>IF('表２'!R66=0,"-",'表２'!R66/('表２'!$C66+'表２'!$P66)*1000)</f>
        <v>19.913419913419915</v>
      </c>
      <c r="K64" s="125">
        <f>IF('表２'!S66=0,"-",'表２'!S66/'表３'!P64*1000)</f>
        <v>6.963028619155573</v>
      </c>
      <c r="L64" s="129">
        <f>IF('表２'!T66=0,"-",'表２'!T66/'表３'!P64*1000)</f>
        <v>2.3096459679206367</v>
      </c>
      <c r="M64" s="82" t="s">
        <v>65</v>
      </c>
      <c r="N64" s="101"/>
      <c r="O64" s="61"/>
      <c r="P64" s="85">
        <f>'人口'!G16</f>
        <v>117334</v>
      </c>
    </row>
    <row r="65" spans="1:16" ht="15" customHeight="1">
      <c r="A65" s="92"/>
      <c r="B65" s="89" t="s">
        <v>66</v>
      </c>
      <c r="C65" s="125">
        <f>IF('表２'!C67=0,"-",'表２'!C67/'表３'!P65*1000)</f>
        <v>9.488258767853937</v>
      </c>
      <c r="D65" s="125">
        <f>IF('表２'!F67=0,"-",'表２'!F67/'表３'!P65*1000)</f>
        <v>6.583211638930755</v>
      </c>
      <c r="E65" s="125">
        <f>IF('表２'!I67=0,"-",'表２'!I67/'表２'!$C67*1000)</f>
        <v>4.11522633744856</v>
      </c>
      <c r="F65" s="125">
        <f>IF('表２'!L67=0,"-",'表２'!L67/'表２'!$C67*1000)</f>
        <v>1.646090534979424</v>
      </c>
      <c r="G65" s="125">
        <f>IF('表２'!O67=0,"-",'表２'!O67/'表３'!P65*1000)</f>
        <v>2.9050471289231803</v>
      </c>
      <c r="H65" s="125">
        <f>IF('表２'!P67=0,"-",'表２'!P67/('表２'!$C67+'表２'!$P67)*1000)</f>
        <v>30.327214684756584</v>
      </c>
      <c r="I65" s="125">
        <f>IF('表２'!Q67=0,"-",'表２'!Q67/('表２'!$C67+'表２'!$P67)*1000)</f>
        <v>14.365522745411013</v>
      </c>
      <c r="J65" s="125">
        <f>IF('表２'!R67=0,"-",'表２'!R67/('表２'!$C67+'表２'!$P67)*1000)</f>
        <v>15.96169193934557</v>
      </c>
      <c r="K65" s="125">
        <f>IF('表２'!S67=0,"-",'表２'!S67/'表３'!P65*1000)</f>
        <v>6.091227850967958</v>
      </c>
      <c r="L65" s="129">
        <f>IF('表２'!T67=0,"-",'表２'!T67/'表３'!P65*1000)</f>
        <v>1.9835536848023865</v>
      </c>
      <c r="M65" s="82" t="s">
        <v>66</v>
      </c>
      <c r="N65" s="101"/>
      <c r="O65" s="61"/>
      <c r="P65" s="85">
        <f>'人口'!G17</f>
        <v>128053</v>
      </c>
    </row>
    <row r="66" spans="1:16" ht="15" customHeight="1">
      <c r="A66" s="92"/>
      <c r="B66" s="89" t="s">
        <v>67</v>
      </c>
      <c r="C66" s="125">
        <f>IF('表２'!C68=0,"-",'表２'!C68/'表３'!P66*1000)</f>
        <v>6.780183373141228</v>
      </c>
      <c r="D66" s="125">
        <f>IF('表２'!F68=0,"-",'表２'!F68/'表３'!P66*1000)</f>
        <v>8.552276754757687</v>
      </c>
      <c r="E66" s="125" t="str">
        <f>IF('表２'!I68=0,"-",'表２'!I68/'表２'!$C68*1000)</f>
        <v>-</v>
      </c>
      <c r="F66" s="125" t="str">
        <f>IF('表２'!L68=0,"-",'表２'!L68/'表２'!$C68*1000)</f>
        <v>-</v>
      </c>
      <c r="G66" s="125">
        <f>IF('表２'!O68=0,"-",'表２'!O68/'表３'!P66*1000)</f>
        <v>-1.7720933816164575</v>
      </c>
      <c r="H66" s="125">
        <f>IF('表２'!P68=0,"-",'表２'!P68/('表２'!$C68+'表２'!$P68)*1000)</f>
        <v>22.22222222222222</v>
      </c>
      <c r="I66" s="125" t="str">
        <f>IF('表２'!Q68=0,"-",'表２'!Q68/('表２'!$C68+'表２'!$P68)*1000)</f>
        <v>-</v>
      </c>
      <c r="J66" s="125">
        <f>IF('表２'!R68=0,"-",'表２'!R68/('表２'!$C68+'表２'!$P68)*1000)</f>
        <v>22.22222222222222</v>
      </c>
      <c r="K66" s="125">
        <f>IF('表２'!S68=0,"-",'表２'!S68/'表３'!P66*1000)</f>
        <v>3.390091686570614</v>
      </c>
      <c r="L66" s="129">
        <f>IF('表２'!T68=0,"-",'表２'!T68/'表３'!P66*1000)</f>
        <v>1.2327606132984053</v>
      </c>
      <c r="M66" s="82" t="s">
        <v>67</v>
      </c>
      <c r="N66" s="101"/>
      <c r="O66" s="61"/>
      <c r="P66" s="85">
        <f>'人口'!G18</f>
        <v>12979</v>
      </c>
    </row>
    <row r="67" spans="1:16" ht="15" customHeight="1">
      <c r="A67" s="92"/>
      <c r="B67" s="89" t="s">
        <v>68</v>
      </c>
      <c r="C67" s="125">
        <f>IF('表２'!C69=0,"-",'表２'!C69/'表３'!P67*1000)</f>
        <v>8.232235701906413</v>
      </c>
      <c r="D67" s="125">
        <f>IF('表２'!F69=0,"-",'表２'!F69/'表３'!P67*1000)</f>
        <v>8.492201039861351</v>
      </c>
      <c r="E67" s="125" t="str">
        <f>IF('表２'!I69=0,"-",'表２'!I69/'表２'!$C69*1000)</f>
        <v>-</v>
      </c>
      <c r="F67" s="125" t="str">
        <f>IF('表２'!L69=0,"-",'表２'!L69/'表２'!$C69*1000)</f>
        <v>-</v>
      </c>
      <c r="G67" s="125">
        <f>IF('表２'!O69=0,"-",'表２'!O69/'表３'!P67*1000)</f>
        <v>-0.2599653379549393</v>
      </c>
      <c r="H67" s="125">
        <f>IF('表２'!P69=0,"-",'表２'!P69/('表２'!$C69+'表２'!$P69)*1000)</f>
        <v>25.64102564102564</v>
      </c>
      <c r="I67" s="125">
        <f>IF('表２'!Q69=0,"-",'表２'!Q69/('表２'!$C69+'表２'!$P69)*1000)</f>
        <v>10.256410256410257</v>
      </c>
      <c r="J67" s="125">
        <f>IF('表２'!R69=0,"-",'表２'!R69/('表２'!$C69+'表２'!$P69)*1000)</f>
        <v>15.384615384615385</v>
      </c>
      <c r="K67" s="125">
        <f>IF('表２'!S69=0,"-",'表２'!S69/'表３'!P67*1000)</f>
        <v>5.545927209705373</v>
      </c>
      <c r="L67" s="129">
        <f>IF('表２'!T69=0,"-",'表２'!T69/'表３'!P67*1000)</f>
        <v>1.9930675909878683</v>
      </c>
      <c r="M67" s="82" t="s">
        <v>68</v>
      </c>
      <c r="N67" s="101"/>
      <c r="O67" s="60"/>
      <c r="P67" s="85">
        <f>'人口'!G19</f>
        <v>23080</v>
      </c>
    </row>
    <row r="68" spans="1:16" ht="15" customHeight="1">
      <c r="A68" s="92"/>
      <c r="B68" s="89" t="s">
        <v>69</v>
      </c>
      <c r="C68" s="125">
        <f>IF('表２'!C70=0,"-",'表２'!C70/'表３'!P68*1000)</f>
        <v>9.490022172949002</v>
      </c>
      <c r="D68" s="125">
        <f>IF('表２'!F70=0,"-",'表２'!F70/'表３'!P68*1000)</f>
        <v>8.60310421286031</v>
      </c>
      <c r="E68" s="125" t="str">
        <f>IF('表２'!I70=0,"-",'表２'!I70/'表２'!$C70*1000)</f>
        <v>-</v>
      </c>
      <c r="F68" s="125" t="str">
        <f>IF('表２'!L70=0,"-",'表２'!L70/'表２'!$C70*1000)</f>
        <v>-</v>
      </c>
      <c r="G68" s="125">
        <f>IF('表２'!O70=0,"-",'表２'!O70/'表３'!P68*1000)</f>
        <v>0.8869179600886918</v>
      </c>
      <c r="H68" s="125">
        <f>IF('表２'!P70=0,"-",'表２'!P70/('表２'!$C70+'表２'!$P70)*1000)</f>
        <v>27.27272727272727</v>
      </c>
      <c r="I68" s="125" t="str">
        <f>IF('表２'!Q70=0,"-",'表２'!Q70/('表２'!$C70+'表２'!$P70)*1000)</f>
        <v>-</v>
      </c>
      <c r="J68" s="125">
        <f>IF('表２'!R70=0,"-",'表２'!R70/('表２'!$C70+'表２'!$P70)*1000)</f>
        <v>27.27272727272727</v>
      </c>
      <c r="K68" s="125">
        <f>IF('表２'!S70=0,"-",'表２'!S70/'表３'!P68*1000)</f>
        <v>5.764966740576496</v>
      </c>
      <c r="L68" s="129">
        <f>IF('表２'!T70=0,"-",'表２'!T70/'表３'!P68*1000)</f>
        <v>1.951219512195122</v>
      </c>
      <c r="M68" s="82" t="s">
        <v>69</v>
      </c>
      <c r="N68" s="101"/>
      <c r="O68" s="61"/>
      <c r="P68" s="85">
        <f>'人口'!G20</f>
        <v>11275</v>
      </c>
    </row>
    <row r="69" spans="1:16" ht="15" customHeight="1">
      <c r="A69" s="92"/>
      <c r="B69" s="89" t="s">
        <v>70</v>
      </c>
      <c r="C69" s="125">
        <f>IF('表２'!C71=0,"-",'表２'!C71/'表３'!P69*1000)</f>
        <v>8.025433257085256</v>
      </c>
      <c r="D69" s="125">
        <f>IF('表２'!F71=0,"-",'表２'!F71/'表３'!P69*1000)</f>
        <v>8.490675764742372</v>
      </c>
      <c r="E69" s="125" t="str">
        <f>IF('表２'!I71=0,"-",'表２'!I71/'表２'!$C71*1000)</f>
        <v>-</v>
      </c>
      <c r="F69" s="125" t="str">
        <f>IF('表２'!L71=0,"-",'表２'!L71/'表２'!$C71*1000)</f>
        <v>-</v>
      </c>
      <c r="G69" s="125">
        <f>IF('表２'!O71=0,"-",'表２'!O71/'表３'!P69*1000)</f>
        <v>-0.4652425076571163</v>
      </c>
      <c r="H69" s="125">
        <f>IF('表２'!P71=0,"-",'表２'!P71/('表２'!$C71+'表２'!$P71)*1000)</f>
        <v>28.169014084507044</v>
      </c>
      <c r="I69" s="125">
        <f>IF('表２'!Q71=0,"-",'表２'!Q71/('表２'!$C71+'表２'!$P71)*1000)</f>
        <v>18.779342723004696</v>
      </c>
      <c r="J69" s="125">
        <f>IF('表２'!R71=0,"-",'表２'!R71/('表２'!$C71+'表２'!$P71)*1000)</f>
        <v>9.389671361502348</v>
      </c>
      <c r="K69" s="125">
        <f>IF('表２'!S71=0,"-",'表２'!S71/'表３'!P69*1000)</f>
        <v>5.117667584228279</v>
      </c>
      <c r="L69" s="129">
        <f>IF('表２'!T71=0,"-",'表２'!T71/'表３'!P69*1000)</f>
        <v>2.287442329314155</v>
      </c>
      <c r="M69" s="82" t="s">
        <v>70</v>
      </c>
      <c r="N69" s="101"/>
      <c r="O69" s="61"/>
      <c r="P69" s="85">
        <f>'人口'!G21</f>
        <v>25793</v>
      </c>
    </row>
    <row r="70" spans="1:16" ht="15" customHeight="1">
      <c r="A70" s="92"/>
      <c r="B70" s="89" t="s">
        <v>71</v>
      </c>
      <c r="C70" s="125">
        <f>IF('表２'!C72=0,"-",'表２'!C72/'表３'!P70*1000)</f>
        <v>8.701987291051118</v>
      </c>
      <c r="D70" s="125">
        <f>IF('表２'!F72=0,"-",'表２'!F72/'表３'!P70*1000)</f>
        <v>8.621038572064597</v>
      </c>
      <c r="E70" s="125">
        <f>IF('表２'!I72=0,"-",'表２'!I72/'表２'!$C72*1000)</f>
        <v>4.651162790697675</v>
      </c>
      <c r="F70" s="125" t="str">
        <f>IF('表２'!L72=0,"-",'表２'!L72/'表２'!$C72*1000)</f>
        <v>-</v>
      </c>
      <c r="G70" s="125">
        <f>IF('表２'!O72=0,"-",'表２'!O72/'表３'!P70*1000)</f>
        <v>0.08094871898652203</v>
      </c>
      <c r="H70" s="125">
        <f>IF('表２'!P72=0,"-",'表２'!P72/('表２'!$C72+'表２'!$P72)*1000)</f>
        <v>13.761467889908257</v>
      </c>
      <c r="I70" s="125">
        <f>IF('表２'!Q72=0,"-",'表２'!Q72/('表２'!$C72+'表２'!$P72)*1000)</f>
        <v>9.174311926605505</v>
      </c>
      <c r="J70" s="125">
        <f>IF('表２'!R72=0,"-",'表２'!R72/('表２'!$C72+'表２'!$P72)*1000)</f>
        <v>4.587155963302752</v>
      </c>
      <c r="K70" s="125">
        <f>IF('表２'!S72=0,"-",'表２'!S72/'表３'!P70*1000)</f>
        <v>5.585461610070021</v>
      </c>
      <c r="L70" s="129">
        <f>IF('表２'!T72=0,"-",'表２'!T72/'表３'!P70*1000)</f>
        <v>1.902294896183268</v>
      </c>
      <c r="M70" s="82" t="s">
        <v>71</v>
      </c>
      <c r="N70" s="101"/>
      <c r="O70" s="61"/>
      <c r="P70" s="85">
        <f>'人口'!G22</f>
        <v>24707</v>
      </c>
    </row>
    <row r="71" spans="1:16" ht="15" customHeight="1">
      <c r="A71" s="92"/>
      <c r="B71" s="89" t="s">
        <v>72</v>
      </c>
      <c r="C71" s="125">
        <f>IF('表２'!C73=0,"-",'表２'!C73/'表３'!P71*1000)</f>
        <v>10.754675142286938</v>
      </c>
      <c r="D71" s="125">
        <f>IF('表２'!F73=0,"-",'表２'!F73/'表３'!P71*1000)</f>
        <v>7.4654446004878405</v>
      </c>
      <c r="E71" s="125">
        <f>IF('表２'!I73=0,"-",'表２'!I73/'表２'!$C73*1000)</f>
        <v>13.745704467353951</v>
      </c>
      <c r="F71" s="125">
        <f>IF('表２'!L73=0,"-",'表２'!L73/'表２'!$C73*1000)</f>
        <v>3.4364261168384878</v>
      </c>
      <c r="G71" s="125">
        <f>IF('表２'!O73=0,"-",'表２'!O73/'表３'!P71*1000)</f>
        <v>3.2892305417990984</v>
      </c>
      <c r="H71" s="125">
        <f>IF('表２'!P73=0,"-",'表２'!P73/('表２'!$C73+'表２'!$P73)*1000)</f>
        <v>13.559322033898304</v>
      </c>
      <c r="I71" s="125">
        <f>IF('表２'!Q73=0,"-",'表２'!Q73/('表２'!$C73+'表２'!$P73)*1000)</f>
        <v>6.779661016949152</v>
      </c>
      <c r="J71" s="125">
        <f>IF('表２'!R73=0,"-",'表２'!R73/('表２'!$C73+'表２'!$P73)*1000)</f>
        <v>6.779661016949152</v>
      </c>
      <c r="K71" s="125">
        <f>IF('表２'!S73=0,"-",'表２'!S73/'表３'!P71*1000)</f>
        <v>5.72843521324562</v>
      </c>
      <c r="L71" s="129">
        <f>IF('表２'!T73=0,"-",'表２'!T73/'表３'!P71*1000)</f>
        <v>2.3283317318353167</v>
      </c>
      <c r="M71" s="82" t="s">
        <v>72</v>
      </c>
      <c r="N71" s="101"/>
      <c r="O71" s="61"/>
      <c r="P71" s="85">
        <f>'人口'!G23</f>
        <v>27058</v>
      </c>
    </row>
    <row r="72" spans="1:16" ht="15" customHeight="1">
      <c r="A72" s="92"/>
      <c r="B72" s="89" t="s">
        <v>73</v>
      </c>
      <c r="C72" s="125">
        <f>IF('表２'!C74=0,"-",'表２'!C74/'表３'!P72*1000)</f>
        <v>7.0429329474191995</v>
      </c>
      <c r="D72" s="125">
        <f>IF('表２'!F74=0,"-",'表２'!F74/'表３'!P72*1000)</f>
        <v>9.261939218523878</v>
      </c>
      <c r="E72" s="125" t="str">
        <f>IF('表２'!I74=0,"-",'表２'!I74/'表２'!$C74*1000)</f>
        <v>-</v>
      </c>
      <c r="F72" s="125" t="str">
        <f>IF('表２'!L74=0,"-",'表２'!L74/'表２'!$C74*1000)</f>
        <v>-</v>
      </c>
      <c r="G72" s="125">
        <f>IF('表２'!O74=0,"-",'表２'!O74/'表３'!P72*1000)</f>
        <v>-2.219006271104679</v>
      </c>
      <c r="H72" s="125">
        <f>IF('表２'!P74=0,"-",'表２'!P74/('表２'!$C74+'表２'!$P74)*1000)</f>
        <v>6.802721088435374</v>
      </c>
      <c r="I72" s="125">
        <f>IF('表２'!Q74=0,"-",'表２'!Q74/('表２'!$C74+'表２'!$P74)*1000)</f>
        <v>6.802721088435374</v>
      </c>
      <c r="J72" s="125" t="str">
        <f>IF('表２'!R74=0,"-",'表２'!R74/('表２'!$C74+'表２'!$P74)*1000)</f>
        <v>-</v>
      </c>
      <c r="K72" s="125">
        <f>IF('表２'!S74=0,"-",'表２'!S74/'表３'!P72*1000)</f>
        <v>4.486251808972503</v>
      </c>
      <c r="L72" s="129">
        <f>IF('表２'!T74=0,"-",'表２'!T74/'表３'!P72*1000)</f>
        <v>1.1577424023154848</v>
      </c>
      <c r="M72" s="82" t="s">
        <v>73</v>
      </c>
      <c r="N72" s="101"/>
      <c r="O72" s="61"/>
      <c r="P72" s="85">
        <f>'人口'!G24</f>
        <v>20730</v>
      </c>
    </row>
    <row r="73" spans="1:16" ht="15" customHeight="1">
      <c r="A73" s="92"/>
      <c r="B73" s="89" t="s">
        <v>74</v>
      </c>
      <c r="C73" s="125">
        <f>IF('表２'!C75=0,"-",'表２'!C75/'表３'!P73*1000)</f>
        <v>4.686767692548039</v>
      </c>
      <c r="D73" s="125">
        <f>IF('表２'!F75=0,"-",'表２'!F75/'表３'!P73*1000)</f>
        <v>10.467114513357288</v>
      </c>
      <c r="E73" s="125" t="str">
        <f>IF('表２'!I75=0,"-",'表２'!I75/'表２'!$C75*1000)</f>
        <v>-</v>
      </c>
      <c r="F73" s="125" t="str">
        <f>IF('表２'!L75=0,"-",'表２'!L75/'表２'!$C75*1000)</f>
        <v>-</v>
      </c>
      <c r="G73" s="125">
        <f>IF('表２'!O75=0,"-",'表２'!O75/'表３'!P73*1000)</f>
        <v>-5.780346820809248</v>
      </c>
      <c r="H73" s="125">
        <f>IF('表２'!P75=0,"-",'表２'!P75/('表２'!$C75+'表２'!$P75)*1000)</f>
        <v>32.25806451612903</v>
      </c>
      <c r="I73" s="125">
        <f>IF('表２'!Q75=0,"-",'表２'!Q75/('表２'!$C75+'表２'!$P75)*1000)</f>
        <v>32.25806451612903</v>
      </c>
      <c r="J73" s="125" t="str">
        <f>IF('表２'!R75=0,"-",'表２'!R75/('表２'!$C75+'表２'!$P75)*1000)</f>
        <v>-</v>
      </c>
      <c r="K73" s="125">
        <f>IF('表２'!S75=0,"-",'表２'!S75/'表３'!P73*1000)</f>
        <v>3.7494141540384316</v>
      </c>
      <c r="L73" s="129">
        <f>IF('表２'!T75=0,"-",'表２'!T75/'表３'!P73*1000)</f>
        <v>1.0935791282612093</v>
      </c>
      <c r="M73" s="82" t="s">
        <v>74</v>
      </c>
      <c r="N73" s="101"/>
      <c r="O73" s="61"/>
      <c r="P73" s="85">
        <f>'人口'!G25</f>
        <v>6401</v>
      </c>
    </row>
    <row r="74" spans="1:16" ht="15" customHeight="1">
      <c r="A74" s="92"/>
      <c r="B74" s="89" t="s">
        <v>75</v>
      </c>
      <c r="C74" s="125">
        <f>IF('表２'!C76=0,"-",'表２'!C76/'表３'!P74*1000)</f>
        <v>6.1166875784190715</v>
      </c>
      <c r="D74" s="125">
        <f>IF('表２'!F76=0,"-",'表２'!F76/'表３'!P74*1000)</f>
        <v>12.39021329987453</v>
      </c>
      <c r="E74" s="125" t="str">
        <f>IF('表２'!I76=0,"-",'表２'!I76/'表２'!$C76*1000)</f>
        <v>-</v>
      </c>
      <c r="F74" s="125" t="str">
        <f>IF('表２'!L76=0,"-",'表２'!L76/'表２'!$C76*1000)</f>
        <v>-</v>
      </c>
      <c r="G74" s="125">
        <f>IF('表２'!O76=0,"-",'表２'!O76/'表３'!P74*1000)</f>
        <v>-6.273525721455458</v>
      </c>
      <c r="H74" s="125">
        <f>IF('表２'!P76=0,"-",'表２'!P76/('表２'!$C76+'表２'!$P76)*1000)</f>
        <v>48.78048780487805</v>
      </c>
      <c r="I74" s="125">
        <f>IF('表２'!Q76=0,"-",'表２'!Q76/('表２'!$C76+'表２'!$P76)*1000)</f>
        <v>24.390243902439025</v>
      </c>
      <c r="J74" s="125">
        <f>IF('表２'!R76=0,"-",'表２'!R76/('表２'!$C76+'表２'!$P76)*1000)</f>
        <v>24.390243902439025</v>
      </c>
      <c r="K74" s="125">
        <f>IF('表２'!S76=0,"-",'表２'!S76/'表３'!P74*1000)</f>
        <v>4.077791718946048</v>
      </c>
      <c r="L74" s="129">
        <f>IF('表２'!T76=0,"-",'表２'!T76/'表３'!P74*1000)</f>
        <v>1.725219573400251</v>
      </c>
      <c r="M74" s="82" t="s">
        <v>75</v>
      </c>
      <c r="N74" s="101"/>
      <c r="O74" s="61"/>
      <c r="P74" s="85">
        <f>'人口'!G26</f>
        <v>6376</v>
      </c>
    </row>
    <row r="75" spans="1:16" ht="15" customHeight="1">
      <c r="A75" s="92"/>
      <c r="B75" s="89" t="s">
        <v>76</v>
      </c>
      <c r="C75" s="126">
        <f>IF('表２'!C77=0,"-",'表２'!C77/'表３'!P75*1000)</f>
        <v>5.778588807785888</v>
      </c>
      <c r="D75" s="126">
        <f>IF('表２'!F77=0,"-",'表２'!F77/'表３'!P75*1000)</f>
        <v>14.902676399026763</v>
      </c>
      <c r="E75" s="126" t="str">
        <f>IF('表２'!I77=0,"-",'表２'!I77/'表２'!$C77*1000)</f>
        <v>-</v>
      </c>
      <c r="F75" s="126" t="str">
        <f>IF('表２'!L77=0,"-",'表２'!L77/'表２'!$C77*1000)</f>
        <v>-</v>
      </c>
      <c r="G75" s="126">
        <f>IF('表２'!O77=0,"-",'表２'!O77/'表３'!P75*1000)</f>
        <v>-9.124087591240874</v>
      </c>
      <c r="H75" s="126" t="str">
        <f>IF('表２'!P77=0,"-",'表２'!P77/('表２'!$C77+'表２'!$P77)*1000)</f>
        <v>-</v>
      </c>
      <c r="I75" s="126" t="str">
        <f>IF('表２'!Q77=0,"-",'表２'!Q77/('表２'!$C77+'表２'!$P77)*1000)</f>
        <v>-</v>
      </c>
      <c r="J75" s="126" t="str">
        <f>IF('表２'!R77=0,"-",'表２'!R77/('表２'!$C77+'表２'!$P77)*1000)</f>
        <v>-</v>
      </c>
      <c r="K75" s="126">
        <f>IF('表２'!S77=0,"-",'表２'!S77/'表３'!P75*1000)</f>
        <v>4.562043795620437</v>
      </c>
      <c r="L75" s="130">
        <f>IF('表２'!T77=0,"-",'表２'!T77/'表３'!P75*1000)</f>
        <v>0.9124087591240876</v>
      </c>
      <c r="M75" s="82" t="s">
        <v>76</v>
      </c>
      <c r="N75" s="101"/>
      <c r="O75" s="61"/>
      <c r="P75" s="81">
        <f>'人口'!G27</f>
        <v>3288</v>
      </c>
    </row>
    <row r="76" spans="1:16" ht="15" customHeight="1">
      <c r="A76" s="172" t="s">
        <v>77</v>
      </c>
      <c r="B76" s="173"/>
      <c r="C76" s="123">
        <f>IF('表２'!C78=0,"-",'表２'!C78/'表３'!P76*1000)</f>
        <v>9.834251832155285</v>
      </c>
      <c r="D76" s="123">
        <f>IF('表２'!F78=0,"-",'表２'!F78/'表３'!P76*1000)</f>
        <v>7.407648449321411</v>
      </c>
      <c r="E76" s="123">
        <f>IF('表２'!I78=0,"-",'表２'!I78/'表２'!$C78*1000)</f>
        <v>1.8908059560387616</v>
      </c>
      <c r="F76" s="123">
        <f>IF('表２'!L78=0,"-",'表２'!L78/'表２'!$C78*1000)</f>
        <v>1.181753722524226</v>
      </c>
      <c r="G76" s="123">
        <f>IF('表２'!O78=0,"-",'表２'!O78/'表３'!P76*1000)</f>
        <v>2.426603382833873</v>
      </c>
      <c r="H76" s="123">
        <f>IF('表２'!P78=0,"-",'表２'!P78/('表２'!$C78+'表２'!$P78)*1000)</f>
        <v>23.76557452699585</v>
      </c>
      <c r="I76" s="123">
        <f>IF('表２'!Q78=0,"-",'表２'!Q78/('表２'!$C78+'表２'!$P78)*1000)</f>
        <v>9.690816797415783</v>
      </c>
      <c r="J76" s="123">
        <f>IF('表２'!R78=0,"-",'表２'!R78/('表２'!$C78+'表２'!$P78)*1000)</f>
        <v>14.074757729580066</v>
      </c>
      <c r="K76" s="123">
        <f>IF('表２'!S78=0,"-",'表２'!S78/'表３'!P76*1000)</f>
        <v>6.475591019708017</v>
      </c>
      <c r="L76" s="128">
        <f>IF('表２'!T78=0,"-",'表２'!T78/'表３'!P76*1000)</f>
        <v>1.7362765584069952</v>
      </c>
      <c r="M76" s="172" t="s">
        <v>77</v>
      </c>
      <c r="N76" s="173"/>
      <c r="O76" s="61"/>
      <c r="P76" s="84">
        <f>SUM(P77:P89)</f>
        <v>430231</v>
      </c>
    </row>
    <row r="77" spans="1:16" ht="15" customHeight="1">
      <c r="A77" s="92"/>
      <c r="B77" s="89" t="s">
        <v>78</v>
      </c>
      <c r="C77" s="125">
        <f>IF('表２'!C79=0,"-",'表２'!C79/'表３'!P77*1000)</f>
        <v>9.677113685357591</v>
      </c>
      <c r="D77" s="125">
        <f>IF('表２'!F79=0,"-",'表２'!F79/'表３'!P77*1000)</f>
        <v>6.822542818563002</v>
      </c>
      <c r="E77" s="125">
        <f>IF('表２'!I79=0,"-",'表２'!I79/'表２'!$C79*1000)</f>
        <v>2.4479804161566707</v>
      </c>
      <c r="F77" s="125">
        <f>IF('表２'!L79=0,"-",'表２'!L79/'表２'!$C79*1000)</f>
        <v>1.2239902080783354</v>
      </c>
      <c r="G77" s="125">
        <f>IF('表２'!O79=0,"-",'表２'!O79/'表３'!P77*1000)</f>
        <v>2.8545708667945897</v>
      </c>
      <c r="H77" s="125">
        <f>IF('表２'!P79=0,"-",'表２'!P79/('表２'!$C79+'表２'!$P79)*1000)</f>
        <v>23.894862604540027</v>
      </c>
      <c r="I77" s="125">
        <f>IF('表２'!Q79=0,"-",'表２'!Q79/('表２'!$C79+'表２'!$P79)*1000)</f>
        <v>11.947431302270013</v>
      </c>
      <c r="J77" s="125">
        <f>IF('表２'!R79=0,"-",'表２'!R79/('表２'!$C79+'表２'!$P79)*1000)</f>
        <v>11.947431302270013</v>
      </c>
      <c r="K77" s="125">
        <f>IF('表２'!S79=0,"-",'表２'!S79/'表３'!P77*1000)</f>
        <v>6.455357354369507</v>
      </c>
      <c r="L77" s="129">
        <f>IF('表２'!T79=0,"-",'表２'!T79/'表３'!P77*1000)</f>
        <v>1.800393243787459</v>
      </c>
      <c r="M77" s="82" t="s">
        <v>78</v>
      </c>
      <c r="N77" s="101"/>
      <c r="O77" s="61"/>
      <c r="P77" s="85">
        <f>'人口'!G29</f>
        <v>84426</v>
      </c>
    </row>
    <row r="78" spans="1:16" ht="15" customHeight="1">
      <c r="A78" s="92"/>
      <c r="B78" s="89" t="s">
        <v>79</v>
      </c>
      <c r="C78" s="125">
        <f>IF('表２'!C80=0,"-",'表２'!C80/'表３'!P78*1000)</f>
        <v>9.792800967937083</v>
      </c>
      <c r="D78" s="125">
        <f>IF('表２'!F80=0,"-",'表２'!F80/'表３'!P78*1000)</f>
        <v>7.120891308731599</v>
      </c>
      <c r="E78" s="125">
        <f>IF('表２'!I80=0,"-",'表２'!I80/'表２'!$C80*1000)</f>
        <v>1.287001287001287</v>
      </c>
      <c r="F78" s="125">
        <f>IF('表２'!L80=0,"-",'表２'!L80/'表２'!$C80*1000)</f>
        <v>1.287001287001287</v>
      </c>
      <c r="G78" s="125">
        <f>IF('表２'!O80=0,"-",'表２'!O80/'表３'!P78*1000)</f>
        <v>2.671909659205485</v>
      </c>
      <c r="H78" s="125">
        <f>IF('表２'!P80=0,"-",'表２'!P80/('表２'!$C80+'表２'!$P80)*1000)</f>
        <v>29.9625468164794</v>
      </c>
      <c r="I78" s="125">
        <f>IF('表２'!Q80=0,"-",'表２'!Q80/('表２'!$C80+'表２'!$P80)*1000)</f>
        <v>11.235955056179774</v>
      </c>
      <c r="J78" s="125">
        <f>IF('表２'!R80=0,"-",'表２'!R80/('表２'!$C80+'表２'!$P80)*1000)</f>
        <v>18.726591760299627</v>
      </c>
      <c r="K78" s="125">
        <f>IF('表２'!S80=0,"-",'表２'!S80/'表３'!P78*1000)</f>
        <v>6.641964105666466</v>
      </c>
      <c r="L78" s="129">
        <f>IF('表２'!T80=0,"-",'表２'!T80/'表３'!P78*1000)</f>
        <v>1.6258318209316394</v>
      </c>
      <c r="M78" s="82" t="s">
        <v>79</v>
      </c>
      <c r="N78" s="101"/>
      <c r="O78" s="61"/>
      <c r="P78" s="85">
        <f>'人口'!G30</f>
        <v>79344</v>
      </c>
    </row>
    <row r="79" spans="1:16" ht="15" customHeight="1">
      <c r="A79" s="92"/>
      <c r="B79" s="89" t="s">
        <v>80</v>
      </c>
      <c r="C79" s="125">
        <f>IF('表２'!C81=0,"-",'表２'!C81/'表３'!P79*1000)</f>
        <v>11.407036874302904</v>
      </c>
      <c r="D79" s="125">
        <f>IF('表２'!F81=0,"-",'表２'!F81/'表３'!P79*1000)</f>
        <v>7.300503599553858</v>
      </c>
      <c r="E79" s="125" t="str">
        <f>IF('表２'!I81=0,"-",'表２'!I81/'表２'!$C81*1000)</f>
        <v>-</v>
      </c>
      <c r="F79" s="125" t="str">
        <f>IF('表２'!L81=0,"-",'表２'!L81/'表２'!$C81*1000)</f>
        <v>-</v>
      </c>
      <c r="G79" s="125">
        <f>IF('表２'!O81=0,"-",'表２'!O81/'表３'!P79*1000)</f>
        <v>4.1065332747490455</v>
      </c>
      <c r="H79" s="125">
        <f>IF('表２'!P81=0,"-",'表２'!P81/('表２'!$C81+'表２'!$P81)*1000)</f>
        <v>23.154848046309695</v>
      </c>
      <c r="I79" s="125">
        <f>IF('表２'!Q81=0,"-",'表２'!Q81/('表２'!$C81+'表２'!$P81)*1000)</f>
        <v>13.024602026049203</v>
      </c>
      <c r="J79" s="125">
        <f>IF('表２'!R81=0,"-",'表２'!R81/('表２'!$C81+'表２'!$P81)*1000)</f>
        <v>10.130246020260492</v>
      </c>
      <c r="K79" s="125">
        <f>IF('表２'!S81=0,"-",'表２'!S81/'表３'!P79*1000)</f>
        <v>7.621590563423125</v>
      </c>
      <c r="L79" s="129">
        <f>IF('表２'!T81=0,"-",'表２'!T81/'表３'!P79*1000)</f>
        <v>2.0617162943184506</v>
      </c>
      <c r="M79" s="82" t="s">
        <v>80</v>
      </c>
      <c r="N79" s="101"/>
      <c r="O79" s="61"/>
      <c r="P79" s="85">
        <f>'人口'!G31</f>
        <v>59174</v>
      </c>
    </row>
    <row r="80" spans="1:16" ht="15" customHeight="1">
      <c r="A80" s="92"/>
      <c r="B80" s="89" t="s">
        <v>81</v>
      </c>
      <c r="C80" s="125">
        <f>IF('表２'!C82=0,"-",'表２'!C82/'表３'!P80*1000)</f>
        <v>8.096828046744573</v>
      </c>
      <c r="D80" s="125">
        <f>IF('表２'!F82=0,"-",'表２'!F82/'表３'!P80*1000)</f>
        <v>9.515859766277128</v>
      </c>
      <c r="E80" s="125" t="str">
        <f>IF('表２'!I82=0,"-",'表２'!I82/'表２'!$C82*1000)</f>
        <v>-</v>
      </c>
      <c r="F80" s="125" t="str">
        <f>IF('表２'!L82=0,"-",'表２'!L82/'表２'!$C82*1000)</f>
        <v>-</v>
      </c>
      <c r="G80" s="125">
        <f>IF('表２'!O82=0,"-",'表２'!O82/'表３'!P80*1000)</f>
        <v>-1.4190317195325544</v>
      </c>
      <c r="H80" s="125">
        <f>IF('表２'!P82=0,"-",'表２'!P82/('表２'!$C82+'表２'!$P82)*1000)</f>
        <v>39.603960396039604</v>
      </c>
      <c r="I80" s="125">
        <f>IF('表２'!Q82=0,"-",'表２'!Q82/('表２'!$C82+'表２'!$P82)*1000)</f>
        <v>9.900990099009901</v>
      </c>
      <c r="J80" s="125">
        <f>IF('表２'!R82=0,"-",'表２'!R82/('表２'!$C82+'表２'!$P82)*1000)</f>
        <v>29.7029702970297</v>
      </c>
      <c r="K80" s="125">
        <f>IF('表２'!S82=0,"-",'表２'!S82/'表３'!P80*1000)</f>
        <v>6.343906510851419</v>
      </c>
      <c r="L80" s="129">
        <f>IF('表２'!T82=0,"-",'表２'!T82/'表３'!P80*1000)</f>
        <v>1.5859766277128549</v>
      </c>
      <c r="M80" s="82" t="s">
        <v>81</v>
      </c>
      <c r="N80" s="101"/>
      <c r="O80" s="61"/>
      <c r="P80" s="85">
        <f>'人口'!G32</f>
        <v>11980</v>
      </c>
    </row>
    <row r="81" spans="1:16" ht="15" customHeight="1">
      <c r="A81" s="92"/>
      <c r="B81" s="89" t="s">
        <v>82</v>
      </c>
      <c r="C81" s="125">
        <f>IF('表２'!C83=0,"-",'表２'!C83/'表３'!P81*1000)</f>
        <v>11.40017538731365</v>
      </c>
      <c r="D81" s="125">
        <f>IF('表２'!F83=0,"-",'表２'!F83/'表３'!P81*1000)</f>
        <v>8.644089029941119</v>
      </c>
      <c r="E81" s="125">
        <f>IF('表２'!I83=0,"-",'表２'!I83/'表２'!$C83*1000)</f>
        <v>3.663003663003663</v>
      </c>
      <c r="F81" s="125" t="str">
        <f>IF('表２'!L83=0,"-",'表２'!L83/'表２'!$C83*1000)</f>
        <v>-</v>
      </c>
      <c r="G81" s="125">
        <f>IF('表２'!O83=0,"-",'表２'!O83/'表３'!P81*1000)</f>
        <v>2.756086357372531</v>
      </c>
      <c r="H81" s="125">
        <f>IF('表２'!P83=0,"-",'表２'!P83/('表２'!$C83+'表２'!$P83)*1000)</f>
        <v>25</v>
      </c>
      <c r="I81" s="125">
        <f>IF('表２'!Q83=0,"-",'表２'!Q83/('表２'!$C83+'表２'!$P83)*1000)</f>
        <v>10.714285714285714</v>
      </c>
      <c r="J81" s="125">
        <f>IF('表２'!R83=0,"-",'表２'!R83/('表２'!$C83+'表２'!$P83)*1000)</f>
        <v>14.285714285714285</v>
      </c>
      <c r="K81" s="125">
        <f>IF('表２'!S83=0,"-",'表２'!S83/'表３'!P81*1000)</f>
        <v>7.433081388065311</v>
      </c>
      <c r="L81" s="129">
        <f>IF('表２'!T83=0,"-",'表２'!T83/'表３'!P81*1000)</f>
        <v>2.4220152837516182</v>
      </c>
      <c r="M81" s="82" t="s">
        <v>82</v>
      </c>
      <c r="N81" s="101"/>
      <c r="O81" s="61"/>
      <c r="P81" s="85">
        <f>'人口'!G33</f>
        <v>23947</v>
      </c>
    </row>
    <row r="82" spans="1:16" ht="15" customHeight="1">
      <c r="A82" s="92"/>
      <c r="B82" s="89" t="s">
        <v>83</v>
      </c>
      <c r="C82" s="125">
        <f>IF('表２'!C84=0,"-",'表２'!C84/'表３'!P82*1000)</f>
        <v>9.967240538091588</v>
      </c>
      <c r="D82" s="125">
        <f>IF('表２'!F84=0,"-",'表２'!F84/'表３'!P82*1000)</f>
        <v>8.155014985711297</v>
      </c>
      <c r="E82" s="125">
        <f>IF('表２'!I84=0,"-",'表２'!I84/'表２'!$C84*1000)</f>
        <v>6.993006993006993</v>
      </c>
      <c r="F82" s="125">
        <f>IF('表２'!L84=0,"-",'表２'!L84/'表２'!$C84*1000)</f>
        <v>6.993006993006993</v>
      </c>
      <c r="G82" s="125">
        <f>IF('表２'!O84=0,"-",'表２'!O84/'表３'!P82*1000)</f>
        <v>1.8122255523802886</v>
      </c>
      <c r="H82" s="125">
        <f>IF('表２'!P84=0,"-",'表２'!P84/('表２'!$C84+'表２'!$P84)*1000)</f>
        <v>13.793103448275861</v>
      </c>
      <c r="I82" s="125" t="str">
        <f>IF('表２'!Q84=0,"-",'表２'!Q84/('表２'!$C84+'表２'!$P84)*1000)</f>
        <v>-</v>
      </c>
      <c r="J82" s="125">
        <f>IF('表２'!R84=0,"-",'表２'!R84/('表２'!$C84+'表２'!$P84)*1000)</f>
        <v>13.793103448275861</v>
      </c>
      <c r="K82" s="125">
        <f>IF('表２'!S84=0,"-",'表２'!S84/'表３'!P82*1000)</f>
        <v>5.994284519411724</v>
      </c>
      <c r="L82" s="129">
        <f>IF('表２'!T84=0,"-",'表２'!T84/'表３'!P82*1000)</f>
        <v>1.6728235868125743</v>
      </c>
      <c r="M82" s="82" t="s">
        <v>83</v>
      </c>
      <c r="N82" s="101"/>
      <c r="O82" s="61"/>
      <c r="P82" s="85">
        <f>'人口'!G34</f>
        <v>14347</v>
      </c>
    </row>
    <row r="83" spans="1:16" ht="15" customHeight="1">
      <c r="A83" s="92"/>
      <c r="B83" s="89" t="s">
        <v>84</v>
      </c>
      <c r="C83" s="125">
        <f>IF('表２'!C85=0,"-",'表２'!C85/'表３'!P83*1000)</f>
        <v>10.454099967330936</v>
      </c>
      <c r="D83" s="125">
        <f>IF('表２'!F85=0,"-",'表２'!F85/'表３'!P83*1000)</f>
        <v>7.415877164325384</v>
      </c>
      <c r="E83" s="125">
        <f>IF('表２'!I85=0,"-",'表２'!I85/'表２'!$C85*1000)</f>
        <v>6.25</v>
      </c>
      <c r="F83" s="125">
        <f>IF('表２'!L85=0,"-",'表２'!L85/'表２'!$C85*1000)</f>
        <v>3.125</v>
      </c>
      <c r="G83" s="125">
        <f>IF('表２'!O85=0,"-",'表２'!O85/'表３'!P83*1000)</f>
        <v>3.038222803005554</v>
      </c>
      <c r="H83" s="125">
        <f>IF('表２'!P85=0,"-",'表２'!P85/('表２'!$C85+'表２'!$P85)*1000)</f>
        <v>24.390243902439025</v>
      </c>
      <c r="I83" s="125">
        <f>IF('表２'!Q85=0,"-",'表２'!Q85/('表２'!$C85+'表２'!$P85)*1000)</f>
        <v>6.097560975609756</v>
      </c>
      <c r="J83" s="125">
        <f>IF('表２'!R85=0,"-",'表２'!R85/('表２'!$C85+'表２'!$P85)*1000)</f>
        <v>18.29268292682927</v>
      </c>
      <c r="K83" s="125">
        <f>IF('表２'!S85=0,"-",'表２'!S85/'表３'!P83*1000)</f>
        <v>6.337798105194381</v>
      </c>
      <c r="L83" s="129">
        <f>IF('表２'!T85=0,"-",'表２'!T85/'表３'!P83*1000)</f>
        <v>1.2414243711205488</v>
      </c>
      <c r="M83" s="82" t="s">
        <v>84</v>
      </c>
      <c r="N83" s="101"/>
      <c r="O83" s="61"/>
      <c r="P83" s="85">
        <f>'人口'!G35</f>
        <v>30610</v>
      </c>
    </row>
    <row r="84" spans="1:16" ht="15" customHeight="1">
      <c r="A84" s="92"/>
      <c r="B84" s="89" t="s">
        <v>85</v>
      </c>
      <c r="C84" s="125">
        <f>IF('表２'!C86=0,"-",'表２'!C86/'表３'!P84*1000)</f>
        <v>7.6287962918256005</v>
      </c>
      <c r="D84" s="125">
        <f>IF('表２'!F86=0,"-",'表２'!F86/'表３'!P84*1000)</f>
        <v>8.15991502100333</v>
      </c>
      <c r="E84" s="125" t="str">
        <f>IF('表２'!I86=0,"-",'表２'!I86/'表２'!$C86*1000)</f>
        <v>-</v>
      </c>
      <c r="F84" s="125" t="str">
        <f>IF('表２'!L86=0,"-",'表２'!L86/'表２'!$C86*1000)</f>
        <v>-</v>
      </c>
      <c r="G84" s="125">
        <f>IF('表２'!O86=0,"-",'表２'!O86/'表３'!P84*1000)</f>
        <v>-0.5311187291777316</v>
      </c>
      <c r="H84" s="125">
        <f>IF('表２'!P86=0,"-",'表２'!P86/('表２'!$C86+'表２'!$P86)*1000)</f>
        <v>6.289308176100629</v>
      </c>
      <c r="I84" s="125" t="str">
        <f>IF('表２'!Q86=0,"-",'表２'!Q86/('表２'!$C86+'表２'!$P86)*1000)</f>
        <v>-</v>
      </c>
      <c r="J84" s="125">
        <f>IF('表２'!R86=0,"-",'表２'!R86/('表２'!$C86+'表２'!$P86)*1000)</f>
        <v>6.289308176100629</v>
      </c>
      <c r="K84" s="125">
        <f>IF('表２'!S86=0,"-",'表２'!S86/'表３'!P84*1000)</f>
        <v>5.262903770942978</v>
      </c>
      <c r="L84" s="129">
        <f>IF('表２'!T86=0,"-",'表２'!T86/'表３'!P84*1000)</f>
        <v>1.7382067500362126</v>
      </c>
      <c r="M84" s="82" t="s">
        <v>85</v>
      </c>
      <c r="N84" s="101"/>
      <c r="O84" s="60"/>
      <c r="P84" s="85">
        <f>'人口'!G36</f>
        <v>20711</v>
      </c>
    </row>
    <row r="85" spans="1:16" ht="15" customHeight="1">
      <c r="A85" s="92"/>
      <c r="B85" s="89" t="s">
        <v>86</v>
      </c>
      <c r="C85" s="125">
        <f>IF('表２'!C87=0,"-",'表２'!C87/'表３'!P85*1000)</f>
        <v>7.069032761310453</v>
      </c>
      <c r="D85" s="125">
        <f>IF('表２'!F87=0,"-",'表２'!F87/'表３'!P85*1000)</f>
        <v>9.311622464898596</v>
      </c>
      <c r="E85" s="125" t="str">
        <f>IF('表２'!I87=0,"-",'表２'!I87/'表２'!$C87*1000)</f>
        <v>-</v>
      </c>
      <c r="F85" s="125" t="str">
        <f>IF('表２'!L87=0,"-",'表２'!L87/'表２'!$C87*1000)</f>
        <v>-</v>
      </c>
      <c r="G85" s="125">
        <f>IF('表２'!O87=0,"-",'表２'!O87/'表３'!P85*1000)</f>
        <v>-2.2425897035881435</v>
      </c>
      <c r="H85" s="125">
        <f>IF('表２'!P87=0,"-",'表２'!P87/('表２'!$C87+'表２'!$P87)*1000)</f>
        <v>26.845637583892618</v>
      </c>
      <c r="I85" s="125">
        <f>IF('表２'!Q87=0,"-",'表２'!Q87/('表２'!$C87+'表２'!$P87)*1000)</f>
        <v>13.422818791946309</v>
      </c>
      <c r="J85" s="125">
        <f>IF('表２'!R87=0,"-",'表２'!R87/('表２'!$C87+'表２'!$P87)*1000)</f>
        <v>13.422818791946309</v>
      </c>
      <c r="K85" s="125">
        <f>IF('表２'!S87=0,"-",'表２'!S87/'表３'!P85*1000)</f>
        <v>4.972698907956318</v>
      </c>
      <c r="L85" s="129">
        <f>IF('表２'!T87=0,"-",'表２'!T87/'表３'!P85*1000)</f>
        <v>0.9750390015600624</v>
      </c>
      <c r="M85" s="82" t="s">
        <v>86</v>
      </c>
      <c r="N85" s="101"/>
      <c r="O85" s="61"/>
      <c r="P85" s="85">
        <f>'人口'!G37</f>
        <v>20512</v>
      </c>
    </row>
    <row r="86" spans="1:16" ht="15" customHeight="1">
      <c r="A86" s="92"/>
      <c r="B86" s="89" t="s">
        <v>87</v>
      </c>
      <c r="C86" s="125">
        <f>IF('表２'!C88=0,"-",'表２'!C88/'表３'!P86*1000)</f>
        <v>10.145472113371625</v>
      </c>
      <c r="D86" s="125">
        <f>IF('表２'!F88=0,"-",'表２'!F88/'表３'!P86*1000)</f>
        <v>6.280530355896721</v>
      </c>
      <c r="E86" s="125" t="str">
        <f>IF('表２'!I88=0,"-",'表２'!I88/'表２'!$C88*1000)</f>
        <v>-</v>
      </c>
      <c r="F86" s="125" t="str">
        <f>IF('表２'!L88=0,"-",'表２'!L88/'表２'!$C88*1000)</f>
        <v>-</v>
      </c>
      <c r="G86" s="125">
        <f>IF('表２'!O88=0,"-",'表２'!O88/'表３'!P86*1000)</f>
        <v>3.8649417574749045</v>
      </c>
      <c r="H86" s="125">
        <f>IF('表２'!P88=0,"-",'表２'!P88/('表２'!$C88+'表２'!$P88)*1000)</f>
        <v>15.625</v>
      </c>
      <c r="I86" s="125" t="str">
        <f>IF('表２'!Q88=0,"-",'表２'!Q88/('表２'!$C88+'表２'!$P88)*1000)</f>
        <v>-</v>
      </c>
      <c r="J86" s="125">
        <f>IF('表２'!R88=0,"-",'表２'!R88/('表２'!$C88+'表２'!$P88)*1000)</f>
        <v>15.625</v>
      </c>
      <c r="K86" s="125">
        <f>IF('表２'!S88=0,"-",'表２'!S88/'表３'!P86*1000)</f>
        <v>4.992216436738419</v>
      </c>
      <c r="L86" s="129">
        <f>IF('表２'!T88=0,"-",'表２'!T88/'表３'!P86*1000)</f>
        <v>1.610392398947877</v>
      </c>
      <c r="M86" s="82" t="s">
        <v>87</v>
      </c>
      <c r="N86" s="101"/>
      <c r="O86" s="61"/>
      <c r="P86" s="85">
        <f>'人口'!G38</f>
        <v>18629</v>
      </c>
    </row>
    <row r="87" spans="1:16" ht="15" customHeight="1">
      <c r="A87" s="92"/>
      <c r="B87" s="89" t="s">
        <v>88</v>
      </c>
      <c r="C87" s="125">
        <f>IF('表２'!C89=0,"-",'表２'!C89/'表３'!P87*1000)</f>
        <v>9.021620780836834</v>
      </c>
      <c r="D87" s="125">
        <f>IF('表２'!F89=0,"-",'表２'!F89/'表３'!P87*1000)</f>
        <v>7.777259293824856</v>
      </c>
      <c r="E87" s="125" t="str">
        <f>IF('表２'!I89=0,"-",'表２'!I89/'表２'!$C89*1000)</f>
        <v>-</v>
      </c>
      <c r="F87" s="125" t="str">
        <f>IF('表２'!L89=0,"-",'表２'!L89/'表２'!$C89*1000)</f>
        <v>-</v>
      </c>
      <c r="G87" s="125">
        <f>IF('表２'!O89=0,"-",'表２'!O89/'表３'!P87*1000)</f>
        <v>1.244361487011977</v>
      </c>
      <c r="H87" s="125">
        <f>IF('表２'!P89=0,"-",'表２'!P89/('表２'!$C89+'表２'!$P89)*1000)</f>
        <v>27.932960893854748</v>
      </c>
      <c r="I87" s="125">
        <f>IF('表２'!Q89=0,"-",'表２'!Q89/('表２'!$C89+'表２'!$P89)*1000)</f>
        <v>5.58659217877095</v>
      </c>
      <c r="J87" s="125">
        <f>IF('表２'!R89=0,"-",'表２'!R89/('表２'!$C89+'表２'!$P89)*1000)</f>
        <v>22.3463687150838</v>
      </c>
      <c r="K87" s="125">
        <f>IF('表２'!S89=0,"-",'表２'!S89/'表３'!P87*1000)</f>
        <v>4.666355576294913</v>
      </c>
      <c r="L87" s="129">
        <f>IF('表２'!T89=0,"-",'表２'!T89/'表３'!P87*1000)</f>
        <v>2.0220874163944624</v>
      </c>
      <c r="M87" s="82" t="s">
        <v>88</v>
      </c>
      <c r="N87" s="101"/>
      <c r="O87" s="61"/>
      <c r="P87" s="85">
        <f>'人口'!G39</f>
        <v>19287</v>
      </c>
    </row>
    <row r="88" spans="1:16" ht="15" customHeight="1">
      <c r="A88" s="92"/>
      <c r="B88" s="89" t="s">
        <v>89</v>
      </c>
      <c r="C88" s="125">
        <f>IF('表２'!C90=0,"-",'表２'!C90/'表３'!P88*1000)</f>
        <v>7.678457953823343</v>
      </c>
      <c r="D88" s="125">
        <f>IF('表２'!F90=0,"-",'表２'!F90/'表３'!P88*1000)</f>
        <v>8.472781190425756</v>
      </c>
      <c r="E88" s="125">
        <f>IF('表２'!I90=0,"-",'表２'!I90/'表２'!$C90*1000)</f>
        <v>6.896551724137931</v>
      </c>
      <c r="F88" s="125">
        <f>IF('表２'!L90=0,"-",'表２'!L90/'表２'!$C90*1000)</f>
        <v>6.896551724137931</v>
      </c>
      <c r="G88" s="125">
        <f>IF('表２'!O90=0,"-",'表２'!O90/'表３'!P88*1000)</f>
        <v>-0.7943232366024148</v>
      </c>
      <c r="H88" s="125">
        <f>IF('表２'!P90=0,"-",'表２'!P90/('表２'!$C90+'表２'!$P90)*1000)</f>
        <v>20.27027027027027</v>
      </c>
      <c r="I88" s="125">
        <f>IF('表２'!Q90=0,"-",'表２'!Q90/('表２'!$C90+'表２'!$P90)*1000)</f>
        <v>13.513513513513514</v>
      </c>
      <c r="J88" s="125">
        <f>IF('表２'!R90=0,"-",'表２'!R90/('表２'!$C90+'表２'!$P90)*1000)</f>
        <v>6.756756756756757</v>
      </c>
      <c r="K88" s="125">
        <f>IF('表２'!S90=0,"-",'表２'!S90/'表３'!P88*1000)</f>
        <v>6.248676127938996</v>
      </c>
      <c r="L88" s="129">
        <f>IF('表２'!T90=0,"-",'表２'!T90/'表３'!P88*1000)</f>
        <v>1.3768269434441855</v>
      </c>
      <c r="M88" s="82" t="s">
        <v>89</v>
      </c>
      <c r="N88" s="101"/>
      <c r="O88" s="61"/>
      <c r="P88" s="85">
        <f>'人口'!G40</f>
        <v>18884</v>
      </c>
    </row>
    <row r="89" spans="1:16" ht="15" customHeight="1">
      <c r="A89" s="93"/>
      <c r="B89" s="91" t="s">
        <v>90</v>
      </c>
      <c r="C89" s="126">
        <f>IF('表２'!C91=0,"-",'表２'!C91/'表３'!P89*1000)</f>
        <v>11.20507399577167</v>
      </c>
      <c r="D89" s="126">
        <f>IF('表２'!F91=0,"-",'表２'!F91/'表３'!P89*1000)</f>
        <v>5.708245243128964</v>
      </c>
      <c r="E89" s="126" t="str">
        <f>IF('表２'!I91=0,"-",'表２'!I91/'表２'!$C91*1000)</f>
        <v>-</v>
      </c>
      <c r="F89" s="126" t="str">
        <f>IF('表２'!L91=0,"-",'表２'!L91/'表２'!$C91*1000)</f>
        <v>-</v>
      </c>
      <c r="G89" s="126">
        <f>IF('表２'!O91=0,"-",'表２'!O91/'表３'!P89*1000)</f>
        <v>5.496828752642706</v>
      </c>
      <c r="H89" s="126">
        <f>IF('表２'!P91=0,"-",'表２'!P91/('表２'!$C91+'表２'!$P91)*1000)</f>
        <v>18.51851851851852</v>
      </c>
      <c r="I89" s="126">
        <f>IF('表２'!Q91=0,"-",'表２'!Q91/('表２'!$C91+'表２'!$P91)*1000)</f>
        <v>9.25925925925926</v>
      </c>
      <c r="J89" s="126">
        <f>IF('表２'!R91=0,"-",'表２'!R91/('表２'!$C91+'表２'!$P91)*1000)</f>
        <v>9.25925925925926</v>
      </c>
      <c r="K89" s="126">
        <f>IF('表２'!S91=0,"-",'表２'!S91/'表３'!P89*1000)</f>
        <v>7.646229739252995</v>
      </c>
      <c r="L89" s="130">
        <f>IF('表２'!T91=0,"-",'表２'!T91/'表３'!P89*1000)</f>
        <v>1.9027484143763214</v>
      </c>
      <c r="M89" s="86" t="s">
        <v>90</v>
      </c>
      <c r="N89" s="102"/>
      <c r="O89" s="60"/>
      <c r="P89" s="81">
        <f>'人口'!G41</f>
        <v>28380</v>
      </c>
    </row>
    <row r="90" spans="1:16" ht="15" customHeight="1">
      <c r="A90" s="170" t="s">
        <v>91</v>
      </c>
      <c r="B90" s="171"/>
      <c r="C90" s="123">
        <f>IF('表２'!C92=0,"-",'表２'!C92/'表３'!P90*1000)</f>
        <v>5.763913229738677</v>
      </c>
      <c r="D90" s="123">
        <f>IF('表２'!F92=0,"-",'表２'!F92/'表３'!P90*1000)</f>
        <v>10.35946566966546</v>
      </c>
      <c r="E90" s="123" t="str">
        <f>IF('表２'!I92=0,"-",'表２'!I92/'表２'!$C92*1000)</f>
        <v>-</v>
      </c>
      <c r="F90" s="123" t="str">
        <f>IF('表２'!L92=0,"-",'表２'!L92/'表２'!$C92*1000)</f>
        <v>-</v>
      </c>
      <c r="G90" s="123">
        <f>IF('表２'!O92=0,"-",'表２'!O92/'表３'!P90*1000)</f>
        <v>-4.595552439926783</v>
      </c>
      <c r="H90" s="123">
        <f>IF('表２'!P92=0,"-",'表２'!P92/('表２'!$C92+'表２'!$P92)*1000)</f>
        <v>19.867549668874172</v>
      </c>
      <c r="I90" s="123">
        <f>IF('表２'!Q92=0,"-",'表２'!Q92/('表２'!$C92+'表２'!$P92)*1000)</f>
        <v>3.3112582781456954</v>
      </c>
      <c r="J90" s="123">
        <f>IF('表２'!R92=0,"-",'表２'!R92/('表２'!$C92+'表２'!$P92)*1000)</f>
        <v>16.55629139072848</v>
      </c>
      <c r="K90" s="123">
        <f>IF('表２'!S92=0,"-",'表２'!S92/'表３'!P90*1000)</f>
        <v>3.85559060637925</v>
      </c>
      <c r="L90" s="128">
        <f>IF('表２'!T92=0,"-",'表２'!T92/'表３'!P90*1000)</f>
        <v>1.1488881099816957</v>
      </c>
      <c r="M90" s="170" t="s">
        <v>91</v>
      </c>
      <c r="N90" s="171"/>
      <c r="O90" s="61"/>
      <c r="P90" s="85">
        <f>SUM(P91:P96)</f>
        <v>51354</v>
      </c>
    </row>
    <row r="91" spans="1:16" ht="15" customHeight="1">
      <c r="A91" s="92"/>
      <c r="B91" s="89" t="s">
        <v>92</v>
      </c>
      <c r="C91" s="125">
        <f>IF('表２'!C93=0,"-",'表２'!C93/'表３'!P91*1000)</f>
        <v>5.871432888658637</v>
      </c>
      <c r="D91" s="125">
        <f>IF('表２'!F93=0,"-",'表２'!F93/'表３'!P91*1000)</f>
        <v>9.282044640158874</v>
      </c>
      <c r="E91" s="125" t="str">
        <f>IF('表２'!I93=0,"-",'表２'!I93/'表２'!$C93*1000)</f>
        <v>-</v>
      </c>
      <c r="F91" s="125" t="str">
        <f>IF('表２'!L93=0,"-",'表２'!L93/'表２'!$C93*1000)</f>
        <v>-</v>
      </c>
      <c r="G91" s="125">
        <f>IF('表２'!O93=0,"-",'表２'!O93/'表３'!P91*1000)</f>
        <v>-3.4106117515002374</v>
      </c>
      <c r="H91" s="125">
        <f>IF('表２'!P93=0,"-",'表２'!P93/('表２'!$C93+'表２'!$P93)*1000)</f>
        <v>7.299270072992701</v>
      </c>
      <c r="I91" s="125" t="str">
        <f>IF('表２'!Q93=0,"-",'表２'!Q93/('表２'!$C93+'表２'!$P93)*1000)</f>
        <v>-</v>
      </c>
      <c r="J91" s="125">
        <f>IF('表２'!R93=0,"-",'表２'!R93/('表２'!$C93+'表２'!$P93)*1000)</f>
        <v>7.299270072992701</v>
      </c>
      <c r="K91" s="125">
        <f>IF('表２'!S93=0,"-",'表２'!S93/'表３'!P91*1000)</f>
        <v>3.9286793593230582</v>
      </c>
      <c r="L91" s="129">
        <f>IF('表２'!T93=0,"-",'表２'!T93/'表３'!P91*1000)</f>
        <v>1.4678582221646592</v>
      </c>
      <c r="M91" s="82" t="s">
        <v>92</v>
      </c>
      <c r="N91" s="101"/>
      <c r="O91" s="61"/>
      <c r="P91" s="85">
        <f>'人口'!K4</f>
        <v>23163</v>
      </c>
    </row>
    <row r="92" spans="1:16" ht="15" customHeight="1">
      <c r="A92" s="92"/>
      <c r="B92" s="89" t="s">
        <v>93</v>
      </c>
      <c r="C92" s="125">
        <f>IF('表２'!C94=0,"-",'表２'!C94/'表３'!P92*1000)</f>
        <v>4.289118347895156</v>
      </c>
      <c r="D92" s="125">
        <f>IF('表２'!F94=0,"-",'表２'!F94/'表３'!P92*1000)</f>
        <v>12.073073868149326</v>
      </c>
      <c r="E92" s="125" t="str">
        <f>IF('表２'!I94=0,"-",'表２'!I94/'表２'!$C94*1000)</f>
        <v>-</v>
      </c>
      <c r="F92" s="125" t="str">
        <f>IF('表２'!L94=0,"-",'表２'!L94/'表２'!$C94*1000)</f>
        <v>-</v>
      </c>
      <c r="G92" s="125">
        <f>IF('表２'!O94=0,"-",'表２'!O94/'表３'!P92*1000)</f>
        <v>-7.78395552025417</v>
      </c>
      <c r="H92" s="125" t="str">
        <f>IF('表２'!P94=0,"-",'表２'!P94/('表２'!$C94+'表２'!$P94)*1000)</f>
        <v>-</v>
      </c>
      <c r="I92" s="125" t="str">
        <f>IF('表２'!Q94=0,"-",'表２'!Q94/('表２'!$C94+'表２'!$P94)*1000)</f>
        <v>-</v>
      </c>
      <c r="J92" s="125" t="str">
        <f>IF('表２'!R94=0,"-",'表２'!R94/('表２'!$C94+'表２'!$P94)*1000)</f>
        <v>-</v>
      </c>
      <c r="K92" s="125">
        <f>IF('表２'!S94=0,"-",'表２'!S94/'表３'!P92*1000)</f>
        <v>2.5416997617156474</v>
      </c>
      <c r="L92" s="129">
        <f>IF('表２'!T94=0,"-",'表２'!T94/'表３'!P92*1000)</f>
        <v>1.1119936457505957</v>
      </c>
      <c r="M92" s="82" t="s">
        <v>93</v>
      </c>
      <c r="N92" s="101"/>
      <c r="O92" s="61"/>
      <c r="P92" s="85">
        <f>'人口'!K5</f>
        <v>6295</v>
      </c>
    </row>
    <row r="93" spans="1:16" ht="15" customHeight="1">
      <c r="A93" s="92"/>
      <c r="B93" s="89" t="s">
        <v>94</v>
      </c>
      <c r="C93" s="125">
        <f>IF('表２'!C95=0,"-",'表２'!C95/'表３'!P93*1000)</f>
        <v>7.311636201515827</v>
      </c>
      <c r="D93" s="125">
        <f>IF('表２'!F95=0,"-",'表２'!F95/'表３'!P93*1000)</f>
        <v>8.203299152920197</v>
      </c>
      <c r="E93" s="125" t="str">
        <f>IF('表２'!I95=0,"-",'表２'!I95/'表２'!$C95*1000)</f>
        <v>-</v>
      </c>
      <c r="F93" s="125" t="str">
        <f>IF('表２'!L95=0,"-",'表２'!L95/'表２'!$C95*1000)</f>
        <v>-</v>
      </c>
      <c r="G93" s="125">
        <f>IF('表２'!O95=0,"-",'表２'!O95/'表３'!P93*1000)</f>
        <v>-0.8916629514043691</v>
      </c>
      <c r="H93" s="125">
        <f>IF('表２'!P95=0,"-",'表２'!P95/('表２'!$C95+'表２'!$P95)*1000)</f>
        <v>57.47126436781609</v>
      </c>
      <c r="I93" s="125">
        <f>IF('表２'!Q95=0,"-",'表２'!Q95/('表２'!$C95+'表２'!$P95)*1000)</f>
        <v>11.494252873563218</v>
      </c>
      <c r="J93" s="125">
        <f>IF('表２'!R95=0,"-",'表２'!R95/('表２'!$C95+'表２'!$P95)*1000)</f>
        <v>45.97701149425287</v>
      </c>
      <c r="K93" s="125">
        <f>IF('表２'!S95=0,"-",'表２'!S95/'表３'!P93*1000)</f>
        <v>5.2608114132857775</v>
      </c>
      <c r="L93" s="129">
        <f>IF('表２'!T95=0,"-",'表２'!T95/'表３'!P93*1000)</f>
        <v>1.2483281319661168</v>
      </c>
      <c r="M93" s="82" t="s">
        <v>94</v>
      </c>
      <c r="N93" s="101"/>
      <c r="O93" s="61"/>
      <c r="P93" s="85">
        <f>'人口'!K6</f>
        <v>11215</v>
      </c>
    </row>
    <row r="94" spans="1:16" ht="15" customHeight="1">
      <c r="A94" s="92"/>
      <c r="B94" s="89" t="s">
        <v>95</v>
      </c>
      <c r="C94" s="125">
        <f>IF('表２'!C96=0,"-",'表２'!C96/'表３'!P94*1000)</f>
        <v>4.1118421052631575</v>
      </c>
      <c r="D94" s="125">
        <f>IF('表２'!F96=0,"-",'表２'!F96/'表３'!P94*1000)</f>
        <v>18.092105263157894</v>
      </c>
      <c r="E94" s="125" t="str">
        <f>IF('表２'!I96=0,"-",'表２'!I96/'表２'!$C96*1000)</f>
        <v>-</v>
      </c>
      <c r="F94" s="125" t="str">
        <f>IF('表２'!L96=0,"-",'表２'!L96/'表２'!$C96*1000)</f>
        <v>-</v>
      </c>
      <c r="G94" s="125">
        <f>IF('表２'!O96=0,"-",'表２'!O96/'表３'!P94*1000)</f>
        <v>-13.980263157894736</v>
      </c>
      <c r="H94" s="125" t="str">
        <f>IF('表２'!P96=0,"-",'表２'!P96/('表２'!$C96+'表２'!$P96)*1000)</f>
        <v>-</v>
      </c>
      <c r="I94" s="125" t="str">
        <f>IF('表２'!Q96=0,"-",'表２'!Q96/('表２'!$C96+'表２'!$P96)*1000)</f>
        <v>-</v>
      </c>
      <c r="J94" s="125" t="str">
        <f>IF('表２'!R96=0,"-",'表２'!R96/('表２'!$C96+'表２'!$P96)*1000)</f>
        <v>-</v>
      </c>
      <c r="K94" s="125">
        <f>IF('表２'!S96=0,"-",'表２'!S96/'表３'!P94*1000)</f>
        <v>2.4671052631578947</v>
      </c>
      <c r="L94" s="129" t="str">
        <f>IF('表２'!T96=0,"-",'表２'!T96/'表３'!P94*1000)</f>
        <v>-</v>
      </c>
      <c r="M94" s="82" t="s">
        <v>95</v>
      </c>
      <c r="N94" s="101"/>
      <c r="O94" s="61"/>
      <c r="P94" s="85">
        <f>'人口'!K7</f>
        <v>1216</v>
      </c>
    </row>
    <row r="95" spans="1:16" ht="15" customHeight="1">
      <c r="A95" s="92"/>
      <c r="B95" s="89" t="s">
        <v>96</v>
      </c>
      <c r="C95" s="125">
        <f>IF('表２'!C97=0,"-",'表２'!C97/'表３'!P95*1000)</f>
        <v>5.095974180397485</v>
      </c>
      <c r="D95" s="125">
        <f>IF('表２'!F97=0,"-",'表２'!F97/'表３'!P95*1000)</f>
        <v>13.928996093086461</v>
      </c>
      <c r="E95" s="125" t="str">
        <f>IF('表２'!I97=0,"-",'表２'!I97/'表２'!$C97*1000)</f>
        <v>-</v>
      </c>
      <c r="F95" s="125" t="str">
        <f>IF('表２'!L97=0,"-",'表２'!L97/'表２'!$C97*1000)</f>
        <v>-</v>
      </c>
      <c r="G95" s="125">
        <f>IF('表２'!O97=0,"-",'表２'!O97/'表３'!P95*1000)</f>
        <v>-8.833021912688977</v>
      </c>
      <c r="H95" s="125" t="str">
        <f>IF('表２'!P97=0,"-",'表２'!P97/('表２'!$C97+'表２'!$P97)*1000)</f>
        <v>-</v>
      </c>
      <c r="I95" s="125" t="str">
        <f>IF('表２'!Q97=0,"-",'表２'!Q97/('表２'!$C97+'表２'!$P97)*1000)</f>
        <v>-</v>
      </c>
      <c r="J95" s="125" t="str">
        <f>IF('表２'!R97=0,"-",'表２'!R97/('表２'!$C97+'表２'!$P97)*1000)</f>
        <v>-</v>
      </c>
      <c r="K95" s="125">
        <f>IF('表２'!S97=0,"-",'表２'!S97/'表３'!P95*1000)</f>
        <v>2.7178528962119923</v>
      </c>
      <c r="L95" s="129">
        <f>IF('表２'!T97=0,"-",'表２'!T97/'表３'!P95*1000)</f>
        <v>0.16986580601324952</v>
      </c>
      <c r="M95" s="82" t="s">
        <v>96</v>
      </c>
      <c r="N95" s="101"/>
      <c r="O95" s="61"/>
      <c r="P95" s="85">
        <f>'人口'!K8</f>
        <v>5887</v>
      </c>
    </row>
    <row r="96" spans="1:16" ht="15" customHeight="1">
      <c r="A96" s="92"/>
      <c r="B96" s="89" t="s">
        <v>97</v>
      </c>
      <c r="C96" s="126">
        <f>IF('表２'!C98=0,"-",'表２'!C98/'表３'!P96*1000)</f>
        <v>4.471771939631079</v>
      </c>
      <c r="D96" s="126">
        <f>IF('表２'!F98=0,"-",'表２'!F98/'表３'!P96*1000)</f>
        <v>12.57685858021241</v>
      </c>
      <c r="E96" s="126" t="str">
        <f>IF('表２'!I98=0,"-",'表２'!I98/'表２'!$C98*1000)</f>
        <v>-</v>
      </c>
      <c r="F96" s="126" t="str">
        <f>IF('表２'!L98=0,"-",'表２'!L98/'表２'!$C98*1000)</f>
        <v>-</v>
      </c>
      <c r="G96" s="126">
        <f>IF('表２'!O98=0,"-",'表２'!O98/'表３'!P96*1000)</f>
        <v>-8.10508664058133</v>
      </c>
      <c r="H96" s="126" t="str">
        <f>IF('表２'!P98=0,"-",'表２'!P98/('表２'!$C98+'表２'!$P98)*1000)</f>
        <v>-</v>
      </c>
      <c r="I96" s="126" t="str">
        <f>IF('表２'!Q98=0,"-",'表２'!Q98/('表２'!$C98+'表２'!$P98)*1000)</f>
        <v>-</v>
      </c>
      <c r="J96" s="126" t="str">
        <f>IF('表２'!R98=0,"-",'表２'!R98/('表２'!$C98+'表２'!$P98)*1000)</f>
        <v>-</v>
      </c>
      <c r="K96" s="126">
        <f>IF('表２'!S98=0,"-",'表２'!S98/'表３'!P96*1000)</f>
        <v>3.6333147009502516</v>
      </c>
      <c r="L96" s="130">
        <f>IF('表２'!T98=0,"-",'表２'!T98/'表３'!P96*1000)</f>
        <v>0.8384572386808273</v>
      </c>
      <c r="M96" s="82" t="s">
        <v>97</v>
      </c>
      <c r="N96" s="101"/>
      <c r="O96" s="61"/>
      <c r="P96" s="85">
        <f>'人口'!K9</f>
        <v>3578</v>
      </c>
    </row>
    <row r="97" spans="1:16" ht="15" customHeight="1">
      <c r="A97" s="172" t="s">
        <v>98</v>
      </c>
      <c r="B97" s="173"/>
      <c r="C97" s="123">
        <f>IF('表２'!C99=0,"-",'表２'!C99/'表３'!P97*1000)</f>
        <v>10.652106040461517</v>
      </c>
      <c r="D97" s="123">
        <f>IF('表２'!F99=0,"-",'表２'!F99/'表３'!P97*1000)</f>
        <v>6.882737379017122</v>
      </c>
      <c r="E97" s="123">
        <f>IF('表２'!I99=0,"-",'表２'!I99/'表２'!$C99*1000)</f>
        <v>3.1286020088918165</v>
      </c>
      <c r="F97" s="123">
        <f>IF('表２'!L99=0,"-",'表２'!L99/'表２'!$C99*1000)</f>
        <v>1.3173061090070806</v>
      </c>
      <c r="G97" s="123">
        <f>IF('表２'!O99=0,"-",'表２'!O99/'表３'!P97*1000)</f>
        <v>3.7693686614443926</v>
      </c>
      <c r="H97" s="123">
        <f>IF('表２'!P99=0,"-",'表２'!P99/('表２'!$C99+'表２'!$P99)*1000)</f>
        <v>26.76282051282051</v>
      </c>
      <c r="I97" s="123">
        <f>IF('表２'!Q99=0,"-",'表２'!Q99/('表２'!$C99+'表２'!$P99)*1000)</f>
        <v>12.179487179487179</v>
      </c>
      <c r="J97" s="123">
        <f>IF('表２'!R99=0,"-",'表２'!R99/('表２'!$C99+'表２'!$P99)*1000)</f>
        <v>14.583333333333334</v>
      </c>
      <c r="K97" s="123">
        <f>IF('表２'!S99=0,"-",'表２'!S99/'表３'!P97*1000)</f>
        <v>7.410694553095653</v>
      </c>
      <c r="L97" s="128">
        <f>IF('表２'!T99=0,"-",'表２'!T99/'表３'!P97*1000)</f>
        <v>2.2275933922914746</v>
      </c>
      <c r="M97" s="172" t="s">
        <v>98</v>
      </c>
      <c r="N97" s="173"/>
      <c r="O97" s="61"/>
      <c r="P97" s="85">
        <f>SUM(P98)</f>
        <v>570122</v>
      </c>
    </row>
    <row r="98" spans="1:16" ht="15" customHeight="1">
      <c r="A98" s="93"/>
      <c r="B98" s="91" t="s">
        <v>99</v>
      </c>
      <c r="C98" s="126">
        <f>IF('表２'!C100=0,"-",'表２'!C100/'表３'!P98*1000)</f>
        <v>10.652106040461517</v>
      </c>
      <c r="D98" s="126">
        <f>IF('表２'!F100=0,"-",'表２'!F100/'表３'!P98*1000)</f>
        <v>6.882737379017122</v>
      </c>
      <c r="E98" s="126">
        <f>IF('表２'!I100=0,"-",'表２'!I100/'表２'!$C100*1000)</f>
        <v>3.1286020088918165</v>
      </c>
      <c r="F98" s="126">
        <f>IF('表２'!L100=0,"-",'表２'!L100/'表２'!$C100*1000)</f>
        <v>1.3173061090070806</v>
      </c>
      <c r="G98" s="126">
        <f>IF('表２'!O100=0,"-",'表２'!O100/'表３'!P98*1000)</f>
        <v>3.7693686614443926</v>
      </c>
      <c r="H98" s="126">
        <f>IF('表２'!P100=0,"-",'表２'!P100/('表２'!$C100+'表２'!$P100)*1000)</f>
        <v>26.76282051282051</v>
      </c>
      <c r="I98" s="126">
        <f>IF('表２'!Q100=0,"-",'表２'!Q100/('表２'!$C100+'表２'!$P100)*1000)</f>
        <v>12.179487179487179</v>
      </c>
      <c r="J98" s="126">
        <f>IF('表２'!R100=0,"-",'表２'!R100/('表２'!$C100+'表２'!$P100)*1000)</f>
        <v>14.583333333333334</v>
      </c>
      <c r="K98" s="126">
        <f>IF('表２'!S100=0,"-",'表２'!S100/'表３'!P98*1000)</f>
        <v>7.410694553095653</v>
      </c>
      <c r="L98" s="130">
        <f>IF('表２'!T100=0,"-",'表２'!T100/'表３'!P98*1000)</f>
        <v>2.2275933922914746</v>
      </c>
      <c r="M98" s="86" t="s">
        <v>99</v>
      </c>
      <c r="N98" s="102"/>
      <c r="O98" s="61"/>
      <c r="P98" s="85">
        <f>'人口'!K11</f>
        <v>570122</v>
      </c>
    </row>
    <row r="99" spans="1:16" ht="15" customHeight="1">
      <c r="A99" s="170" t="s">
        <v>100</v>
      </c>
      <c r="B99" s="171"/>
      <c r="C99" s="123">
        <f>IF('表２'!C101=0,"-",'表２'!C101/'表３'!P99*1000)</f>
        <v>9.075220050180093</v>
      </c>
      <c r="D99" s="123">
        <f>IF('表２'!F101=0,"-",'表２'!F101/'表３'!P99*1000)</f>
        <v>7.445050066254115</v>
      </c>
      <c r="E99" s="123">
        <f>IF('表２'!I101=0,"-",'表２'!I101/'表２'!$C101*1000)</f>
        <v>3.010536879076769</v>
      </c>
      <c r="F99" s="123">
        <f>IF('表２'!L101=0,"-",'表２'!L101/'表２'!$C101*1000)</f>
        <v>1.5052684395383844</v>
      </c>
      <c r="G99" s="123">
        <f>IF('表２'!O101=0,"-",'表２'!O101/'表３'!P99*1000)</f>
        <v>1.6301699839259776</v>
      </c>
      <c r="H99" s="123">
        <f>IF('表２'!P101=0,"-",'表２'!P101/('表２'!$C101+'表２'!$P101)*1000)</f>
        <v>23.517883390494855</v>
      </c>
      <c r="I99" s="123">
        <f>IF('表２'!Q101=0,"-",'表２'!Q101/('表２'!$C101+'表２'!$P101)*1000)</f>
        <v>10.289073983341499</v>
      </c>
      <c r="J99" s="123">
        <f>IF('表２'!R101=0,"-",'表２'!R101/('表２'!$C101+'表２'!$P101)*1000)</f>
        <v>13.228809407153356</v>
      </c>
      <c r="K99" s="123">
        <f>IF('表２'!S101=0,"-",'表２'!S101/'表３'!P99*1000)</f>
        <v>5.76023751303453</v>
      </c>
      <c r="L99" s="128">
        <f>IF('表２'!T101=0,"-",'表２'!T101/'表３'!P99*1000)</f>
        <v>1.489010013250823</v>
      </c>
      <c r="M99" s="170" t="s">
        <v>100</v>
      </c>
      <c r="N99" s="171"/>
      <c r="O99" s="61"/>
      <c r="P99" s="84">
        <f>SUM(P100:P107)</f>
        <v>219609</v>
      </c>
    </row>
    <row r="100" spans="1:16" ht="15" customHeight="1">
      <c r="A100" s="92"/>
      <c r="B100" s="89" t="s">
        <v>101</v>
      </c>
      <c r="C100" s="125">
        <f>IF('表２'!C102=0,"-",'表２'!C102/'表３'!P100*1000)</f>
        <v>9.866933276202719</v>
      </c>
      <c r="D100" s="125">
        <f>IF('表２'!F102=0,"-",'表２'!F102/'表３'!P100*1000)</f>
        <v>6.534314075555239</v>
      </c>
      <c r="E100" s="125">
        <f>IF('表２'!I102=0,"-",'表２'!I102/'表２'!$C102*1000)</f>
        <v>2.4125452352231602</v>
      </c>
      <c r="F100" s="125">
        <f>IF('表２'!L102=0,"-",'表２'!L102/'表２'!$C102*1000)</f>
        <v>1.2062726176115801</v>
      </c>
      <c r="G100" s="125">
        <f>IF('表２'!O102=0,"-",'表２'!O102/'表３'!P100*1000)</f>
        <v>3.33261920064748</v>
      </c>
      <c r="H100" s="125">
        <f>IF('表２'!P102=0,"-",'表２'!P102/('表２'!$C102+'表２'!$P102)*1000)</f>
        <v>18.93491124260355</v>
      </c>
      <c r="I100" s="125">
        <f>IF('表２'!Q102=0,"-",'表２'!Q102/('表２'!$C102+'表２'!$P102)*1000)</f>
        <v>5.9171597633136095</v>
      </c>
      <c r="J100" s="125">
        <f>IF('表２'!R102=0,"-",'表２'!R102/('表２'!$C102+'表２'!$P102)*1000)</f>
        <v>13.01775147928994</v>
      </c>
      <c r="K100" s="125">
        <f>IF('表２'!S102=0,"-",'表２'!S102/'表３'!P100*1000)</f>
        <v>6.022518984027232</v>
      </c>
      <c r="L100" s="129">
        <f>IF('表２'!T102=0,"-",'表２'!T102/'表３'!P100*1000)</f>
        <v>1.3925587374134114</v>
      </c>
      <c r="M100" s="82" t="s">
        <v>101</v>
      </c>
      <c r="N100" s="101"/>
      <c r="O100" s="61"/>
      <c r="P100" s="85">
        <f>'人口'!K13</f>
        <v>84018</v>
      </c>
    </row>
    <row r="101" spans="1:16" ht="15" customHeight="1">
      <c r="A101" s="92"/>
      <c r="B101" s="89" t="s">
        <v>102</v>
      </c>
      <c r="C101" s="125">
        <f>IF('表２'!C103=0,"-",'表２'!C103/'表３'!P101*1000)</f>
        <v>9.866119889036304</v>
      </c>
      <c r="D101" s="125">
        <f>IF('表２'!F103=0,"-",'表２'!F103/'表３'!P101*1000)</f>
        <v>7.019659872150525</v>
      </c>
      <c r="E101" s="125" t="str">
        <f>IF('表２'!I103=0,"-",'表２'!I103/'表２'!$C103*1000)</f>
        <v>-</v>
      </c>
      <c r="F101" s="125" t="str">
        <f>IF('表２'!L103=0,"-",'表２'!L103/'表２'!$C103*1000)</f>
        <v>-</v>
      </c>
      <c r="G101" s="125">
        <f>IF('表２'!O103=0,"-",'表２'!O103/'表３'!P101*1000)</f>
        <v>2.84646001688578</v>
      </c>
      <c r="H101" s="125">
        <f>IF('表２'!P103=0,"-",'表２'!P103/('表２'!$C103+'表２'!$P103)*1000)</f>
        <v>26.19047619047619</v>
      </c>
      <c r="I101" s="125">
        <f>IF('表２'!Q103=0,"-",'表２'!Q103/('表２'!$C103+'表２'!$P103)*1000)</f>
        <v>14.285714285714285</v>
      </c>
      <c r="J101" s="125">
        <f>IF('表２'!R103=0,"-",'表２'!R103/('表２'!$C103+'表２'!$P103)*1000)</f>
        <v>11.904761904761903</v>
      </c>
      <c r="K101" s="125">
        <f>IF('表２'!S103=0,"-",'表２'!S103/'表３'!P101*1000)</f>
        <v>6.874924617054638</v>
      </c>
      <c r="L101" s="129">
        <f>IF('表２'!T103=0,"-",'表２'!T103/'表３'!P101*1000)</f>
        <v>1.9780484863104573</v>
      </c>
      <c r="M101" s="82" t="s">
        <v>102</v>
      </c>
      <c r="N101" s="101"/>
      <c r="O101" s="61"/>
      <c r="P101" s="85">
        <f>'人口'!K14</f>
        <v>41455</v>
      </c>
    </row>
    <row r="102" spans="1:16" ht="15" customHeight="1">
      <c r="A102" s="92"/>
      <c r="B102" s="89" t="s">
        <v>103</v>
      </c>
      <c r="C102" s="125">
        <f>IF('表２'!C104=0,"-",'表２'!C104/'表３'!P102*1000)</f>
        <v>8.642514185945004</v>
      </c>
      <c r="D102" s="125">
        <f>IF('表２'!F104=0,"-",'表２'!F104/'表３'!P102*1000)</f>
        <v>7.158446093408992</v>
      </c>
      <c r="E102" s="125">
        <f>IF('表２'!I104=0,"-",'表２'!I104/'表２'!$C104*1000)</f>
        <v>10.101010101010102</v>
      </c>
      <c r="F102" s="125">
        <f>IF('表２'!L104=0,"-",'表２'!L104/'表２'!$C104*1000)</f>
        <v>10.101010101010102</v>
      </c>
      <c r="G102" s="125">
        <f>IF('表２'!O104=0,"-",'表２'!O104/'表３'!P102*1000)</f>
        <v>1.4840680925360104</v>
      </c>
      <c r="H102" s="125" t="str">
        <f>IF('表２'!P104=0,"-",'表２'!P104/('表２'!$C104+'表２'!$P104)*1000)</f>
        <v>-</v>
      </c>
      <c r="I102" s="125" t="str">
        <f>IF('表２'!Q104=0,"-",'表２'!Q104/('表２'!$C104+'表２'!$P104)*1000)</f>
        <v>-</v>
      </c>
      <c r="J102" s="125" t="str">
        <f>IF('表２'!R104=0,"-",'表２'!R104/('表２'!$C104+'表２'!$P104)*1000)</f>
        <v>-</v>
      </c>
      <c r="K102" s="125">
        <f>IF('表２'!S104=0,"-",'表２'!S104/'表３'!P102*1000)</f>
        <v>6.198166739415103</v>
      </c>
      <c r="L102" s="129">
        <f>IF('表２'!T104=0,"-",'表２'!T104/'表３'!P102*1000)</f>
        <v>1.0475774770842425</v>
      </c>
      <c r="M102" s="82" t="s">
        <v>103</v>
      </c>
      <c r="N102" s="101"/>
      <c r="O102" s="61"/>
      <c r="P102" s="85">
        <f>'人口'!K15</f>
        <v>11455</v>
      </c>
    </row>
    <row r="103" spans="1:16" ht="15" customHeight="1">
      <c r="A103" s="92"/>
      <c r="B103" s="89" t="s">
        <v>104</v>
      </c>
      <c r="C103" s="125">
        <f>IF('表２'!C105=0,"-",'表２'!C105/'表３'!P103*1000)</f>
        <v>10.176431625218282</v>
      </c>
      <c r="D103" s="125">
        <f>IF('表２'!F105=0,"-",'表２'!F105/'表３'!P103*1000)</f>
        <v>8.490395616306378</v>
      </c>
      <c r="E103" s="125">
        <f>IF('表２'!I105=0,"-",'表２'!I105/'表２'!$C105*1000)</f>
        <v>5.9171597633136095</v>
      </c>
      <c r="F103" s="125" t="str">
        <f>IF('表２'!L105=0,"-",'表２'!L105/'表２'!$C105*1000)</f>
        <v>-</v>
      </c>
      <c r="G103" s="125">
        <f>IF('表２'!O105=0,"-",'表２'!O105/'表３'!P103*1000)</f>
        <v>1.6860360089119046</v>
      </c>
      <c r="H103" s="125">
        <f>IF('表２'!P105=0,"-",'表２'!P105/('表２'!$C105+'表２'!$P105)*1000)</f>
        <v>17.441860465116278</v>
      </c>
      <c r="I103" s="125">
        <f>IF('表２'!Q105=0,"-",'表２'!Q105/('表２'!$C105+'表２'!$P105)*1000)</f>
        <v>11.627906976744185</v>
      </c>
      <c r="J103" s="125">
        <f>IF('表２'!R105=0,"-",'表２'!R105/('表２'!$C105+'表２'!$P105)*1000)</f>
        <v>5.813953488372093</v>
      </c>
      <c r="K103" s="125">
        <f>IF('表２'!S105=0,"-",'表２'!S105/'表３'!P103*1000)</f>
        <v>6.92479075088818</v>
      </c>
      <c r="L103" s="129">
        <f>IF('表２'!T105=0,"-",'表２'!T105/'表３'!P103*1000)</f>
        <v>1.565604865418197</v>
      </c>
      <c r="M103" s="82" t="s">
        <v>104</v>
      </c>
      <c r="N103" s="101"/>
      <c r="O103" s="61"/>
      <c r="P103" s="85">
        <f>'人口'!K16</f>
        <v>16607</v>
      </c>
    </row>
    <row r="104" spans="1:16" ht="15" customHeight="1">
      <c r="A104" s="92"/>
      <c r="B104" s="89" t="s">
        <v>105</v>
      </c>
      <c r="C104" s="125">
        <f>IF('表２'!C106=0,"-",'表２'!C106/'表３'!P104*1000)</f>
        <v>7.922087361000073</v>
      </c>
      <c r="D104" s="125">
        <f>IF('表２'!F106=0,"-",'表２'!F106/'表３'!P104*1000)</f>
        <v>7.776727959880806</v>
      </c>
      <c r="E104" s="125">
        <f>IF('表２'!I106=0,"-",'表２'!I106/'表２'!$C106*1000)</f>
        <v>9.174311926605505</v>
      </c>
      <c r="F104" s="125">
        <f>IF('表２'!L106=0,"-",'表２'!L106/'表２'!$C106*1000)</f>
        <v>9.174311926605505</v>
      </c>
      <c r="G104" s="125">
        <f>IF('表２'!O106=0,"-",'表２'!O106/'表３'!P104*1000)</f>
        <v>0.1453594011192674</v>
      </c>
      <c r="H104" s="125">
        <f>IF('表２'!P106=0,"-",'表２'!P106/('表２'!$C106+'表２'!$P106)*1000)</f>
        <v>18.01801801801802</v>
      </c>
      <c r="I104" s="125" t="str">
        <f>IF('表２'!Q106=0,"-",'表２'!Q106/('表２'!$C106+'表２'!$P106)*1000)</f>
        <v>-</v>
      </c>
      <c r="J104" s="125">
        <f>IF('表２'!R106=0,"-",'表２'!R106/('表２'!$C106+'表２'!$P106)*1000)</f>
        <v>18.01801801801802</v>
      </c>
      <c r="K104" s="125">
        <f>IF('表２'!S106=0,"-",'表２'!S106/'表３'!P104*1000)</f>
        <v>4.651500835816557</v>
      </c>
      <c r="L104" s="129">
        <f>IF('表２'!T106=0,"-",'表２'!T106/'表３'!P104*1000)</f>
        <v>1.3082346100734064</v>
      </c>
      <c r="M104" s="82" t="s">
        <v>105</v>
      </c>
      <c r="N104" s="101"/>
      <c r="O104" s="60"/>
      <c r="P104" s="85">
        <f>'人口'!K17</f>
        <v>13759</v>
      </c>
    </row>
    <row r="105" spans="1:16" ht="15" customHeight="1">
      <c r="A105" s="92"/>
      <c r="B105" s="89" t="s">
        <v>106</v>
      </c>
      <c r="C105" s="125">
        <f>IF('表２'!C107=0,"-",'表２'!C107/'表３'!P105*1000)</f>
        <v>8.310639496666354</v>
      </c>
      <c r="D105" s="125">
        <f>IF('表２'!F107=0,"-",'表２'!F107/'表３'!P105*1000)</f>
        <v>9.155789275988356</v>
      </c>
      <c r="E105" s="125" t="str">
        <f>IF('表２'!I107=0,"-",'表２'!I107/'表２'!$C107*1000)</f>
        <v>-</v>
      </c>
      <c r="F105" s="125" t="str">
        <f>IF('表２'!L107=0,"-",'表２'!L107/'表２'!$C107*1000)</f>
        <v>-</v>
      </c>
      <c r="G105" s="125">
        <f>IF('表２'!O107=0,"-",'表２'!O107/'表３'!P105*1000)</f>
        <v>-0.845149779322002</v>
      </c>
      <c r="H105" s="125">
        <f>IF('表２'!P107=0,"-",'表２'!P107/('表２'!$C107+'表２'!$P107)*1000)</f>
        <v>43.24324324324324</v>
      </c>
      <c r="I105" s="125">
        <f>IF('表２'!Q107=0,"-",'表２'!Q107/('表２'!$C107+'表２'!$P107)*1000)</f>
        <v>21.62162162162162</v>
      </c>
      <c r="J105" s="125">
        <f>IF('表２'!R107=0,"-",'表２'!R107/('表２'!$C107+'表２'!$P107)*1000)</f>
        <v>21.62162162162162</v>
      </c>
      <c r="K105" s="125">
        <f>IF('表２'!S107=0,"-",'表２'!S107/'表３'!P105*1000)</f>
        <v>4.4605127241994555</v>
      </c>
      <c r="L105" s="129">
        <f>IF('表２'!T107=0,"-",'表２'!T107/'表３'!P105*1000)</f>
        <v>1.784205089679782</v>
      </c>
      <c r="M105" s="82" t="s">
        <v>106</v>
      </c>
      <c r="N105" s="101"/>
      <c r="O105" s="61"/>
      <c r="P105" s="85">
        <f>'人口'!K18</f>
        <v>21298</v>
      </c>
    </row>
    <row r="106" spans="1:16" ht="15" customHeight="1">
      <c r="A106" s="92"/>
      <c r="B106" s="89" t="s">
        <v>107</v>
      </c>
      <c r="C106" s="125">
        <f>IF('表２'!C108=0,"-",'表２'!C108/'表３'!P106*1000)</f>
        <v>6.14932156941381</v>
      </c>
      <c r="D106" s="125">
        <f>IF('表２'!F108=0,"-",'表２'!F108/'表３'!P106*1000)</f>
        <v>9.157141902279259</v>
      </c>
      <c r="E106" s="125">
        <f>IF('表２'!I108=0,"-",'表２'!I108/'表２'!$C108*1000)</f>
        <v>10.869565217391305</v>
      </c>
      <c r="F106" s="125" t="str">
        <f>IF('表２'!L108=0,"-",'表２'!L108/'表２'!$C108*1000)</f>
        <v>-</v>
      </c>
      <c r="G106" s="125">
        <f>IF('表２'!O108=0,"-",'表２'!O108/'表３'!P106*1000)</f>
        <v>-3.00782033286545</v>
      </c>
      <c r="H106" s="125">
        <f>IF('表２'!P108=0,"-",'表２'!P108/('表２'!$C108+'表２'!$P108)*1000)</f>
        <v>31.578947368421055</v>
      </c>
      <c r="I106" s="125">
        <f>IF('表２'!Q108=0,"-",'表２'!Q108/('表２'!$C108+'表２'!$P108)*1000)</f>
        <v>10.526315789473683</v>
      </c>
      <c r="J106" s="125">
        <f>IF('表２'!R108=0,"-",'表２'!R108/('表２'!$C108+'表２'!$P108)*1000)</f>
        <v>21.052631578947366</v>
      </c>
      <c r="K106" s="125">
        <f>IF('表２'!S108=0,"-",'表２'!S108/'表３'!P106*1000)</f>
        <v>3.876746206804358</v>
      </c>
      <c r="L106" s="129">
        <f>IF('表２'!T108=0,"-",'表２'!T108/'表３'!P106*1000)</f>
        <v>1.336809036829089</v>
      </c>
      <c r="M106" s="82" t="s">
        <v>107</v>
      </c>
      <c r="N106" s="101"/>
      <c r="O106" s="61"/>
      <c r="P106" s="85">
        <f>'人口'!K19</f>
        <v>14961</v>
      </c>
    </row>
    <row r="107" spans="1:16" ht="15" customHeight="1">
      <c r="A107" s="93"/>
      <c r="B107" s="91" t="s">
        <v>108</v>
      </c>
      <c r="C107" s="126">
        <f>IF('表２'!C109=0,"-",'表２'!C109/'表３'!P107*1000)</f>
        <v>6.788739412057798</v>
      </c>
      <c r="D107" s="126">
        <f>IF('表２'!F109=0,"-",'表２'!F109/'表３'!P107*1000)</f>
        <v>8.283507722969606</v>
      </c>
      <c r="E107" s="126" t="str">
        <f>IF('表２'!I109=0,"-",'表２'!I109/'表２'!$C109*1000)</f>
        <v>-</v>
      </c>
      <c r="F107" s="126" t="str">
        <f>IF('表２'!L109=0,"-",'表２'!L109/'表２'!$C109*1000)</f>
        <v>-</v>
      </c>
      <c r="G107" s="126">
        <f>IF('表２'!O109=0,"-",'表２'!O109/'表３'!P107*1000)</f>
        <v>-1.4947683109118086</v>
      </c>
      <c r="H107" s="126">
        <f>IF('表２'!P109=0,"-",'表２'!P109/('表２'!$C109+'表２'!$P109)*1000)</f>
        <v>43.859649122807014</v>
      </c>
      <c r="I107" s="126">
        <f>IF('表２'!Q109=0,"-",'表２'!Q109/('表２'!$C109+'表２'!$P109)*1000)</f>
        <v>26.31578947368421</v>
      </c>
      <c r="J107" s="126">
        <f>IF('表２'!R109=0,"-",'表２'!R109/('表２'!$C109+'表２'!$P109)*1000)</f>
        <v>17.543859649122805</v>
      </c>
      <c r="K107" s="126">
        <f>IF('表２'!S109=0,"-",'表２'!S109/'表３'!P107*1000)</f>
        <v>4.422022919780767</v>
      </c>
      <c r="L107" s="130">
        <f>IF('表２'!T109=0,"-",'表２'!T109/'表３'!P107*1000)</f>
        <v>0.8719481813652218</v>
      </c>
      <c r="M107" s="86" t="s">
        <v>108</v>
      </c>
      <c r="N107" s="102"/>
      <c r="O107" s="61"/>
      <c r="P107" s="81">
        <f>'人口'!K20</f>
        <v>16056</v>
      </c>
    </row>
    <row r="108" spans="1:16" ht="1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103"/>
    </row>
    <row r="109" spans="1:16" ht="15" customHeight="1">
      <c r="A109" s="61"/>
      <c r="B109" s="61"/>
      <c r="C109" s="61"/>
      <c r="D109" s="61"/>
      <c r="F109" s="61"/>
      <c r="G109" s="61"/>
      <c r="H109" s="61"/>
      <c r="I109" s="61"/>
      <c r="K109" s="61"/>
      <c r="L109" s="61"/>
      <c r="M109" s="61"/>
      <c r="N109" s="61"/>
      <c r="O109" s="61"/>
      <c r="P109" s="104">
        <f>SUM(P6:P15)</f>
        <v>3717714</v>
      </c>
    </row>
    <row r="110" spans="5:10" ht="15" customHeight="1">
      <c r="E110" s="62" t="s">
        <v>130</v>
      </c>
      <c r="J110" s="99" t="s">
        <v>131</v>
      </c>
    </row>
  </sheetData>
  <mergeCells count="56">
    <mergeCell ref="P58:P59"/>
    <mergeCell ref="A99:B99"/>
    <mergeCell ref="M99:N99"/>
    <mergeCell ref="A90:B90"/>
    <mergeCell ref="M90:N90"/>
    <mergeCell ref="A97:B97"/>
    <mergeCell ref="M97:N97"/>
    <mergeCell ref="A62:B62"/>
    <mergeCell ref="M62:N62"/>
    <mergeCell ref="A76:B76"/>
    <mergeCell ref="M76:N76"/>
    <mergeCell ref="A49:B49"/>
    <mergeCell ref="M49:N49"/>
    <mergeCell ref="A60:B60"/>
    <mergeCell ref="M60:N60"/>
    <mergeCell ref="H58:J58"/>
    <mergeCell ref="C59:D59"/>
    <mergeCell ref="E59:F59"/>
    <mergeCell ref="K59:L59"/>
    <mergeCell ref="A42:B42"/>
    <mergeCell ref="M42:N42"/>
    <mergeCell ref="A45:B45"/>
    <mergeCell ref="M45:N45"/>
    <mergeCell ref="A24:B24"/>
    <mergeCell ref="M24:N24"/>
    <mergeCell ref="A27:B27"/>
    <mergeCell ref="M27:N27"/>
    <mergeCell ref="A15:B15"/>
    <mergeCell ref="M15:N15"/>
    <mergeCell ref="A16:B16"/>
    <mergeCell ref="M16:N16"/>
    <mergeCell ref="A13:B13"/>
    <mergeCell ref="M13:N13"/>
    <mergeCell ref="A14:B14"/>
    <mergeCell ref="M14:N14"/>
    <mergeCell ref="A11:B11"/>
    <mergeCell ref="M11:N11"/>
    <mergeCell ref="A12:B12"/>
    <mergeCell ref="M12:N12"/>
    <mergeCell ref="A9:B9"/>
    <mergeCell ref="M9:N9"/>
    <mergeCell ref="A10:B10"/>
    <mergeCell ref="M10:N10"/>
    <mergeCell ref="A7:B7"/>
    <mergeCell ref="M7:N7"/>
    <mergeCell ref="A8:B8"/>
    <mergeCell ref="M8:N8"/>
    <mergeCell ref="A5:B5"/>
    <mergeCell ref="M5:N5"/>
    <mergeCell ref="C4:D4"/>
    <mergeCell ref="A6:B6"/>
    <mergeCell ref="M6:N6"/>
    <mergeCell ref="H3:J3"/>
    <mergeCell ref="P3:P4"/>
    <mergeCell ref="E4:F4"/>
    <mergeCell ref="K4:L4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r:id="rId1"/>
  <rowBreaks count="1" manualBreakCount="1">
    <brk id="55" max="13" man="1"/>
  </rowBreaks>
  <colBreaks count="1" manualBreakCount="1">
    <brk id="7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54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07" customWidth="1"/>
    <col min="2" max="2" width="12.125" style="107" customWidth="1"/>
    <col min="3" max="3" width="11.625" style="107" customWidth="1"/>
    <col min="4" max="4" width="2.125" style="107" customWidth="1"/>
    <col min="5" max="5" width="3.125" style="107" customWidth="1"/>
    <col min="6" max="6" width="12.125" style="107" customWidth="1"/>
    <col min="7" max="7" width="11.625" style="107" customWidth="1"/>
    <col min="8" max="8" width="2.125" style="107" customWidth="1"/>
    <col min="9" max="9" width="3.125" style="107" customWidth="1"/>
    <col min="10" max="10" width="12.125" style="107" customWidth="1"/>
    <col min="11" max="11" width="11.625" style="107" customWidth="1"/>
    <col min="12" max="16384" width="11.00390625" style="107" customWidth="1"/>
  </cols>
  <sheetData>
    <row r="1" spans="1:11" ht="15.75" customHeight="1">
      <c r="A1" s="105" t="s">
        <v>120</v>
      </c>
      <c r="C1" s="106"/>
      <c r="D1" s="106"/>
      <c r="E1" s="106"/>
      <c r="F1" s="106"/>
      <c r="G1" s="106"/>
      <c r="H1" s="106"/>
      <c r="I1" s="106"/>
      <c r="J1" s="106"/>
      <c r="K1" s="132"/>
    </row>
    <row r="2" spans="2:11" ht="15.75" customHeight="1">
      <c r="B2" s="108"/>
      <c r="C2" s="108"/>
      <c r="D2" s="108"/>
      <c r="E2" s="108"/>
      <c r="F2" s="109"/>
      <c r="G2" s="108"/>
      <c r="H2" s="108"/>
      <c r="I2" s="108"/>
      <c r="J2" s="108"/>
      <c r="K2" s="108"/>
    </row>
    <row r="3" spans="1:11" ht="15.75" customHeight="1">
      <c r="A3" s="177" t="s">
        <v>121</v>
      </c>
      <c r="B3" s="178"/>
      <c r="C3" s="110">
        <f>SUM(C4:C5)</f>
        <v>3722000</v>
      </c>
      <c r="D3" s="111"/>
      <c r="E3" s="153" t="s">
        <v>51</v>
      </c>
      <c r="F3" s="154"/>
      <c r="G3" s="110">
        <f>SUM(G4:G6)</f>
        <v>362439</v>
      </c>
      <c r="H3" s="111"/>
      <c r="I3" s="153" t="s">
        <v>91</v>
      </c>
      <c r="J3" s="154"/>
      <c r="K3" s="110">
        <f>SUM(K4:K9)</f>
        <v>51354</v>
      </c>
    </row>
    <row r="4" spans="1:11" ht="15.75" customHeight="1">
      <c r="A4" s="114"/>
      <c r="B4" s="120" t="s">
        <v>132</v>
      </c>
      <c r="C4" s="112">
        <v>1834000</v>
      </c>
      <c r="D4" s="111"/>
      <c r="E4" s="39"/>
      <c r="F4" s="46" t="s">
        <v>52</v>
      </c>
      <c r="G4" s="112">
        <v>119739</v>
      </c>
      <c r="H4" s="111"/>
      <c r="I4" s="39"/>
      <c r="J4" s="25" t="s">
        <v>92</v>
      </c>
      <c r="K4" s="112">
        <v>23163</v>
      </c>
    </row>
    <row r="5" spans="1:11" ht="15.75" customHeight="1">
      <c r="A5" s="122"/>
      <c r="B5" s="121" t="s">
        <v>133</v>
      </c>
      <c r="C5" s="112">
        <v>1888000</v>
      </c>
      <c r="D5" s="111"/>
      <c r="E5" s="39"/>
      <c r="F5" s="46" t="s">
        <v>53</v>
      </c>
      <c r="G5" s="112">
        <v>232554</v>
      </c>
      <c r="H5" s="111"/>
      <c r="I5" s="39"/>
      <c r="J5" s="25" t="s">
        <v>93</v>
      </c>
      <c r="K5" s="112">
        <v>6295</v>
      </c>
    </row>
    <row r="6" spans="1:11" ht="15.75" customHeight="1">
      <c r="A6" s="153" t="s">
        <v>12</v>
      </c>
      <c r="B6" s="154"/>
      <c r="C6" s="110">
        <f>SUM(C16)</f>
        <v>81506</v>
      </c>
      <c r="D6" s="111"/>
      <c r="E6" s="40"/>
      <c r="F6" s="37" t="s">
        <v>54</v>
      </c>
      <c r="G6" s="112">
        <v>10146</v>
      </c>
      <c r="H6" s="111"/>
      <c r="I6" s="39"/>
      <c r="J6" s="25" t="s">
        <v>94</v>
      </c>
      <c r="K6" s="112">
        <v>11215</v>
      </c>
    </row>
    <row r="7" spans="1:11" ht="15.75" customHeight="1">
      <c r="A7" s="155" t="s">
        <v>13</v>
      </c>
      <c r="B7" s="156"/>
      <c r="C7" s="112">
        <f>SUM(C24)</f>
        <v>113563</v>
      </c>
      <c r="D7" s="111"/>
      <c r="E7" s="153" t="s">
        <v>55</v>
      </c>
      <c r="F7" s="154"/>
      <c r="G7" s="110">
        <f>SUM(G8:G11)</f>
        <v>274182</v>
      </c>
      <c r="H7" s="111"/>
      <c r="I7" s="39"/>
      <c r="J7" s="25" t="s">
        <v>95</v>
      </c>
      <c r="K7" s="112">
        <v>1216</v>
      </c>
    </row>
    <row r="8" spans="1:11" ht="15.75" customHeight="1">
      <c r="A8" s="155" t="s">
        <v>14</v>
      </c>
      <c r="B8" s="156"/>
      <c r="C8" s="112">
        <f>SUM(C27,C42)</f>
        <v>667873</v>
      </c>
      <c r="D8" s="111"/>
      <c r="E8" s="39"/>
      <c r="F8" s="34" t="s">
        <v>56</v>
      </c>
      <c r="G8" s="112">
        <v>234064</v>
      </c>
      <c r="H8" s="111"/>
      <c r="I8" s="39"/>
      <c r="J8" s="25" t="s">
        <v>96</v>
      </c>
      <c r="K8" s="112">
        <v>5887</v>
      </c>
    </row>
    <row r="9" spans="1:11" ht="15.75" customHeight="1">
      <c r="A9" s="155" t="s">
        <v>15</v>
      </c>
      <c r="B9" s="156"/>
      <c r="C9" s="112">
        <f>SUM(G3)</f>
        <v>362439</v>
      </c>
      <c r="D9" s="111"/>
      <c r="E9" s="39"/>
      <c r="F9" s="34" t="s">
        <v>57</v>
      </c>
      <c r="G9" s="112">
        <v>17086</v>
      </c>
      <c r="H9" s="111"/>
      <c r="I9" s="40"/>
      <c r="J9" s="30" t="s">
        <v>97</v>
      </c>
      <c r="K9" s="112">
        <v>3578</v>
      </c>
    </row>
    <row r="10" spans="1:11" ht="15.75" customHeight="1">
      <c r="A10" s="155" t="s">
        <v>16</v>
      </c>
      <c r="B10" s="156"/>
      <c r="C10" s="112">
        <f>SUM(G7)</f>
        <v>274182</v>
      </c>
      <c r="D10" s="111"/>
      <c r="E10" s="39"/>
      <c r="F10" s="34" t="s">
        <v>58</v>
      </c>
      <c r="G10" s="112">
        <v>13167</v>
      </c>
      <c r="H10" s="111"/>
      <c r="I10" s="153" t="s">
        <v>98</v>
      </c>
      <c r="J10" s="154"/>
      <c r="K10" s="110">
        <f>SUM(K11)</f>
        <v>570122</v>
      </c>
    </row>
    <row r="11" spans="1:11" ht="15.75" customHeight="1">
      <c r="A11" s="155" t="s">
        <v>17</v>
      </c>
      <c r="B11" s="156"/>
      <c r="C11" s="112">
        <f>SUM(G12)</f>
        <v>465097</v>
      </c>
      <c r="D11" s="111"/>
      <c r="E11" s="40"/>
      <c r="F11" s="37" t="s">
        <v>59</v>
      </c>
      <c r="G11" s="113">
        <v>9865</v>
      </c>
      <c r="H11" s="111"/>
      <c r="I11" s="40"/>
      <c r="J11" s="37" t="s">
        <v>99</v>
      </c>
      <c r="K11" s="113">
        <v>570122</v>
      </c>
    </row>
    <row r="12" spans="1:11" ht="15.75" customHeight="1">
      <c r="A12" s="155" t="s">
        <v>18</v>
      </c>
      <c r="B12" s="156"/>
      <c r="C12" s="112">
        <f>SUM(G14)</f>
        <v>481738</v>
      </c>
      <c r="D12" s="111"/>
      <c r="E12" s="153" t="s">
        <v>61</v>
      </c>
      <c r="F12" s="154"/>
      <c r="G12" s="112">
        <f>SUM(G13)</f>
        <v>465097</v>
      </c>
      <c r="H12" s="111"/>
      <c r="I12" s="153" t="s">
        <v>100</v>
      </c>
      <c r="J12" s="154"/>
      <c r="K12" s="112">
        <f>SUM(K13:K20)</f>
        <v>219609</v>
      </c>
    </row>
    <row r="13" spans="1:11" ht="15.75" customHeight="1">
      <c r="A13" s="155" t="s">
        <v>19</v>
      </c>
      <c r="B13" s="156"/>
      <c r="C13" s="112">
        <f>SUM(G28)</f>
        <v>430231</v>
      </c>
      <c r="D13" s="111"/>
      <c r="E13" s="40"/>
      <c r="F13" s="37" t="s">
        <v>62</v>
      </c>
      <c r="G13" s="112">
        <v>465097</v>
      </c>
      <c r="H13" s="111"/>
      <c r="I13" s="39"/>
      <c r="J13" s="46" t="s">
        <v>101</v>
      </c>
      <c r="K13" s="112">
        <v>84018</v>
      </c>
    </row>
    <row r="14" spans="1:11" ht="15.75" customHeight="1">
      <c r="A14" s="155" t="s">
        <v>20</v>
      </c>
      <c r="B14" s="156"/>
      <c r="C14" s="112">
        <f>SUM(K3)</f>
        <v>51354</v>
      </c>
      <c r="D14" s="111"/>
      <c r="E14" s="153" t="s">
        <v>63</v>
      </c>
      <c r="F14" s="154"/>
      <c r="G14" s="110">
        <f>SUM(G15:G27)</f>
        <v>481738</v>
      </c>
      <c r="H14" s="111"/>
      <c r="I14" s="39"/>
      <c r="J14" s="46" t="s">
        <v>102</v>
      </c>
      <c r="K14" s="112">
        <v>41455</v>
      </c>
    </row>
    <row r="15" spans="1:11" ht="15.75" customHeight="1">
      <c r="A15" s="157" t="s">
        <v>21</v>
      </c>
      <c r="B15" s="158"/>
      <c r="C15" s="112">
        <f>SUM(K10,K12)</f>
        <v>789731</v>
      </c>
      <c r="D15" s="111"/>
      <c r="E15" s="39"/>
      <c r="F15" s="46" t="s">
        <v>64</v>
      </c>
      <c r="G15" s="112">
        <v>74664</v>
      </c>
      <c r="H15" s="111"/>
      <c r="I15" s="39"/>
      <c r="J15" s="46" t="s">
        <v>103</v>
      </c>
      <c r="K15" s="112">
        <v>11455</v>
      </c>
    </row>
    <row r="16" spans="1:11" ht="15.75" customHeight="1">
      <c r="A16" s="153" t="s">
        <v>22</v>
      </c>
      <c r="B16" s="159"/>
      <c r="C16" s="110">
        <f>SUM(C17:C23)</f>
        <v>81506</v>
      </c>
      <c r="D16" s="111"/>
      <c r="E16" s="39"/>
      <c r="F16" s="46" t="s">
        <v>65</v>
      </c>
      <c r="G16" s="112">
        <v>117334</v>
      </c>
      <c r="H16" s="111"/>
      <c r="I16" s="39"/>
      <c r="J16" s="46" t="s">
        <v>104</v>
      </c>
      <c r="K16" s="112">
        <v>16607</v>
      </c>
    </row>
    <row r="17" spans="1:11" ht="15.75" customHeight="1">
      <c r="A17" s="33"/>
      <c r="B17" s="34" t="s">
        <v>23</v>
      </c>
      <c r="C17" s="112">
        <v>27462</v>
      </c>
      <c r="D17" s="111"/>
      <c r="E17" s="39"/>
      <c r="F17" s="46" t="s">
        <v>66</v>
      </c>
      <c r="G17" s="112">
        <v>128053</v>
      </c>
      <c r="H17" s="111"/>
      <c r="I17" s="39"/>
      <c r="J17" s="46" t="s">
        <v>105</v>
      </c>
      <c r="K17" s="112">
        <v>13759</v>
      </c>
    </row>
    <row r="18" spans="1:11" ht="15.75" customHeight="1">
      <c r="A18" s="33"/>
      <c r="B18" s="34" t="s">
        <v>24</v>
      </c>
      <c r="C18" s="112">
        <v>15714</v>
      </c>
      <c r="D18" s="111"/>
      <c r="E18" s="39"/>
      <c r="F18" s="46" t="s">
        <v>67</v>
      </c>
      <c r="G18" s="112">
        <v>12979</v>
      </c>
      <c r="H18" s="111"/>
      <c r="I18" s="39"/>
      <c r="J18" s="46" t="s">
        <v>106</v>
      </c>
      <c r="K18" s="112">
        <v>21298</v>
      </c>
    </row>
    <row r="19" spans="1:11" ht="15.75" customHeight="1">
      <c r="A19" s="33"/>
      <c r="B19" s="34" t="s">
        <v>25</v>
      </c>
      <c r="C19" s="112">
        <v>8557</v>
      </c>
      <c r="D19" s="111"/>
      <c r="E19" s="39"/>
      <c r="F19" s="46" t="s">
        <v>68</v>
      </c>
      <c r="G19" s="112">
        <v>23080</v>
      </c>
      <c r="H19" s="111"/>
      <c r="I19" s="39"/>
      <c r="J19" s="46" t="s">
        <v>107</v>
      </c>
      <c r="K19" s="112">
        <v>14961</v>
      </c>
    </row>
    <row r="20" spans="1:11" ht="15.75" customHeight="1">
      <c r="A20" s="33"/>
      <c r="B20" s="34" t="s">
        <v>26</v>
      </c>
      <c r="C20" s="112">
        <v>10271</v>
      </c>
      <c r="D20" s="111"/>
      <c r="E20" s="39"/>
      <c r="F20" s="46" t="s">
        <v>69</v>
      </c>
      <c r="G20" s="112">
        <v>11275</v>
      </c>
      <c r="H20" s="111"/>
      <c r="I20" s="40"/>
      <c r="J20" s="37" t="s">
        <v>108</v>
      </c>
      <c r="K20" s="113">
        <v>16056</v>
      </c>
    </row>
    <row r="21" spans="1:9" ht="15.75" customHeight="1">
      <c r="A21" s="33"/>
      <c r="B21" s="34" t="s">
        <v>27</v>
      </c>
      <c r="C21" s="112">
        <v>8511</v>
      </c>
      <c r="D21" s="111"/>
      <c r="E21" s="39"/>
      <c r="F21" s="46" t="s">
        <v>70</v>
      </c>
      <c r="G21" s="112">
        <v>25793</v>
      </c>
      <c r="H21" s="111"/>
      <c r="I21" s="111"/>
    </row>
    <row r="22" spans="1:11" ht="15.75" customHeight="1">
      <c r="A22" s="33"/>
      <c r="B22" s="34" t="s">
        <v>28</v>
      </c>
      <c r="C22" s="112">
        <v>7563</v>
      </c>
      <c r="D22" s="111"/>
      <c r="E22" s="39"/>
      <c r="F22" s="46" t="s">
        <v>71</v>
      </c>
      <c r="G22" s="112">
        <v>24707</v>
      </c>
      <c r="H22" s="111"/>
      <c r="I22" s="177" t="s">
        <v>134</v>
      </c>
      <c r="J22" s="178"/>
      <c r="K22" s="110">
        <f>SUM(K23:K24)</f>
        <v>125908000</v>
      </c>
    </row>
    <row r="23" spans="1:11" ht="15.75" customHeight="1">
      <c r="A23" s="36"/>
      <c r="B23" s="37" t="s">
        <v>29</v>
      </c>
      <c r="C23" s="113">
        <v>3428</v>
      </c>
      <c r="D23" s="111"/>
      <c r="E23" s="39"/>
      <c r="F23" s="46" t="s">
        <v>72</v>
      </c>
      <c r="G23" s="112">
        <v>27058</v>
      </c>
      <c r="H23" s="111"/>
      <c r="I23" s="114"/>
      <c r="J23" s="120" t="s">
        <v>132</v>
      </c>
      <c r="K23" s="112">
        <v>61595000</v>
      </c>
    </row>
    <row r="24" spans="1:11" ht="15.75" customHeight="1">
      <c r="A24" s="153" t="s">
        <v>30</v>
      </c>
      <c r="B24" s="154"/>
      <c r="C24" s="112">
        <f>SUM(C25:C26)</f>
        <v>113563</v>
      </c>
      <c r="D24" s="111"/>
      <c r="E24" s="39"/>
      <c r="F24" s="46" t="s">
        <v>73</v>
      </c>
      <c r="G24" s="112">
        <v>20730</v>
      </c>
      <c r="H24" s="111"/>
      <c r="I24" s="122"/>
      <c r="J24" s="121" t="s">
        <v>133</v>
      </c>
      <c r="K24" s="113">
        <v>64313000</v>
      </c>
    </row>
    <row r="25" spans="1:11" ht="15.75" customHeight="1">
      <c r="A25" s="39"/>
      <c r="B25" s="34" t="s">
        <v>31</v>
      </c>
      <c r="C25" s="112">
        <v>42288</v>
      </c>
      <c r="D25" s="111"/>
      <c r="E25" s="39"/>
      <c r="F25" s="46" t="s">
        <v>74</v>
      </c>
      <c r="G25" s="112">
        <v>6401</v>
      </c>
      <c r="H25" s="111"/>
      <c r="I25" s="111"/>
      <c r="J25" s="111"/>
      <c r="K25" s="111"/>
    </row>
    <row r="26" spans="1:11" ht="15.75" customHeight="1">
      <c r="A26" s="40"/>
      <c r="B26" s="37" t="s">
        <v>32</v>
      </c>
      <c r="C26" s="112">
        <v>71275</v>
      </c>
      <c r="D26" s="111"/>
      <c r="E26" s="39"/>
      <c r="F26" s="46" t="s">
        <v>75</v>
      </c>
      <c r="G26" s="112">
        <v>6376</v>
      </c>
      <c r="H26" s="111"/>
      <c r="I26" s="111"/>
      <c r="J26" s="111"/>
      <c r="K26" s="111"/>
    </row>
    <row r="27" spans="1:11" ht="15.75" customHeight="1">
      <c r="A27" s="153" t="s">
        <v>33</v>
      </c>
      <c r="B27" s="154"/>
      <c r="C27" s="110">
        <f>SUM(C28:C41)</f>
        <v>563830</v>
      </c>
      <c r="D27" s="111"/>
      <c r="E27" s="39"/>
      <c r="F27" s="46" t="s">
        <v>76</v>
      </c>
      <c r="G27" s="113">
        <v>3288</v>
      </c>
      <c r="H27" s="111"/>
      <c r="I27" s="111"/>
      <c r="J27" s="111"/>
      <c r="K27" s="111"/>
    </row>
    <row r="28" spans="1:11" ht="15.75" customHeight="1">
      <c r="A28" s="39"/>
      <c r="B28" s="25" t="s">
        <v>34</v>
      </c>
      <c r="C28" s="112">
        <v>204880</v>
      </c>
      <c r="D28" s="111"/>
      <c r="E28" s="153" t="s">
        <v>77</v>
      </c>
      <c r="F28" s="154"/>
      <c r="G28" s="112">
        <f>SUM(G29:G41)</f>
        <v>430231</v>
      </c>
      <c r="H28" s="111"/>
      <c r="I28" s="111"/>
      <c r="J28" s="111"/>
      <c r="K28" s="111"/>
    </row>
    <row r="29" spans="1:11" ht="15.75" customHeight="1">
      <c r="A29" s="39"/>
      <c r="B29" s="25" t="s">
        <v>35</v>
      </c>
      <c r="C29" s="112">
        <v>110024</v>
      </c>
      <c r="D29" s="111"/>
      <c r="E29" s="39"/>
      <c r="F29" s="46" t="s">
        <v>78</v>
      </c>
      <c r="G29" s="112">
        <v>84426</v>
      </c>
      <c r="H29" s="111"/>
      <c r="I29" s="111"/>
      <c r="J29" s="111"/>
      <c r="K29" s="111"/>
    </row>
    <row r="30" spans="1:11" ht="15.75" customHeight="1">
      <c r="A30" s="39"/>
      <c r="B30" s="25" t="s">
        <v>36</v>
      </c>
      <c r="C30" s="112">
        <v>52004</v>
      </c>
      <c r="D30" s="111"/>
      <c r="E30" s="39"/>
      <c r="F30" s="46" t="s">
        <v>79</v>
      </c>
      <c r="G30" s="112">
        <v>79344</v>
      </c>
      <c r="H30" s="111"/>
      <c r="I30" s="111"/>
      <c r="J30" s="111"/>
      <c r="K30" s="111"/>
    </row>
    <row r="31" spans="1:11" ht="15.75" customHeight="1">
      <c r="A31" s="39"/>
      <c r="B31" s="25" t="s">
        <v>37</v>
      </c>
      <c r="C31" s="112">
        <v>15125</v>
      </c>
      <c r="D31" s="111"/>
      <c r="E31" s="39"/>
      <c r="F31" s="46" t="s">
        <v>80</v>
      </c>
      <c r="G31" s="112">
        <v>59174</v>
      </c>
      <c r="H31" s="111"/>
      <c r="I31" s="111"/>
      <c r="J31" s="111"/>
      <c r="K31" s="111"/>
    </row>
    <row r="32" spans="1:11" ht="15.75" customHeight="1">
      <c r="A32" s="39"/>
      <c r="B32" s="25" t="s">
        <v>38</v>
      </c>
      <c r="C32" s="112">
        <v>16579</v>
      </c>
      <c r="D32" s="111"/>
      <c r="E32" s="39"/>
      <c r="F32" s="46" t="s">
        <v>81</v>
      </c>
      <c r="G32" s="112">
        <v>11980</v>
      </c>
      <c r="H32" s="111"/>
      <c r="I32" s="111"/>
      <c r="J32" s="111"/>
      <c r="K32" s="111"/>
    </row>
    <row r="33" spans="1:11" ht="15.75" customHeight="1">
      <c r="A33" s="39"/>
      <c r="B33" s="25" t="s">
        <v>39</v>
      </c>
      <c r="C33" s="112">
        <v>3881</v>
      </c>
      <c r="D33" s="111"/>
      <c r="E33" s="39"/>
      <c r="F33" s="46" t="s">
        <v>82</v>
      </c>
      <c r="G33" s="112">
        <v>23947</v>
      </c>
      <c r="H33" s="111"/>
      <c r="I33" s="111"/>
      <c r="J33" s="111"/>
      <c r="K33" s="111"/>
    </row>
    <row r="34" spans="1:11" ht="15.75" customHeight="1">
      <c r="A34" s="39"/>
      <c r="B34" s="25" t="s">
        <v>40</v>
      </c>
      <c r="C34" s="112">
        <v>5363</v>
      </c>
      <c r="D34" s="111"/>
      <c r="E34" s="39"/>
      <c r="F34" s="46" t="s">
        <v>83</v>
      </c>
      <c r="G34" s="112">
        <v>14347</v>
      </c>
      <c r="H34" s="111"/>
      <c r="I34" s="111"/>
      <c r="J34" s="111"/>
      <c r="K34" s="111"/>
    </row>
    <row r="35" spans="1:11" ht="15.75" customHeight="1">
      <c r="A35" s="39"/>
      <c r="B35" s="25" t="s">
        <v>41</v>
      </c>
      <c r="C35" s="112">
        <v>38524</v>
      </c>
      <c r="D35" s="111"/>
      <c r="E35" s="39"/>
      <c r="F35" s="46" t="s">
        <v>84</v>
      </c>
      <c r="G35" s="112">
        <v>30610</v>
      </c>
      <c r="H35" s="111"/>
      <c r="I35" s="111"/>
      <c r="J35" s="111"/>
      <c r="K35" s="111"/>
    </row>
    <row r="36" spans="1:11" ht="15.75" customHeight="1">
      <c r="A36" s="39"/>
      <c r="B36" s="25" t="s">
        <v>42</v>
      </c>
      <c r="C36" s="112">
        <v>19341</v>
      </c>
      <c r="D36" s="111"/>
      <c r="E36" s="39"/>
      <c r="F36" s="46" t="s">
        <v>85</v>
      </c>
      <c r="G36" s="112">
        <v>20711</v>
      </c>
      <c r="H36" s="111"/>
      <c r="I36" s="111"/>
      <c r="J36" s="111"/>
      <c r="K36" s="111"/>
    </row>
    <row r="37" spans="1:11" ht="15.75" customHeight="1">
      <c r="A37" s="39"/>
      <c r="B37" s="25" t="s">
        <v>43</v>
      </c>
      <c r="C37" s="112">
        <v>15216</v>
      </c>
      <c r="D37" s="111"/>
      <c r="E37" s="39"/>
      <c r="F37" s="46" t="s">
        <v>86</v>
      </c>
      <c r="G37" s="112">
        <v>20512</v>
      </c>
      <c r="H37" s="111"/>
      <c r="I37" s="111"/>
      <c r="J37" s="111"/>
      <c r="K37" s="111"/>
    </row>
    <row r="38" spans="1:11" ht="15.75" customHeight="1">
      <c r="A38" s="39"/>
      <c r="B38" s="25" t="s">
        <v>44</v>
      </c>
      <c r="C38" s="112">
        <v>7863</v>
      </c>
      <c r="D38" s="111"/>
      <c r="E38" s="39"/>
      <c r="F38" s="46" t="s">
        <v>87</v>
      </c>
      <c r="G38" s="112">
        <v>18629</v>
      </c>
      <c r="H38" s="111"/>
      <c r="I38" s="111"/>
      <c r="J38" s="111"/>
      <c r="K38" s="111"/>
    </row>
    <row r="39" spans="1:11" ht="15.75" customHeight="1">
      <c r="A39" s="39"/>
      <c r="B39" s="25" t="s">
        <v>45</v>
      </c>
      <c r="C39" s="112">
        <v>8258</v>
      </c>
      <c r="D39" s="111"/>
      <c r="E39" s="39"/>
      <c r="F39" s="46" t="s">
        <v>88</v>
      </c>
      <c r="G39" s="112">
        <v>19287</v>
      </c>
      <c r="H39" s="111"/>
      <c r="I39" s="111"/>
      <c r="J39" s="111"/>
      <c r="K39" s="111"/>
    </row>
    <row r="40" spans="1:11" ht="15.75" customHeight="1">
      <c r="A40" s="39"/>
      <c r="B40" s="25" t="s">
        <v>46</v>
      </c>
      <c r="C40" s="112">
        <v>30581</v>
      </c>
      <c r="D40" s="111"/>
      <c r="E40" s="39"/>
      <c r="F40" s="46" t="s">
        <v>89</v>
      </c>
      <c r="G40" s="112">
        <v>18884</v>
      </c>
      <c r="H40" s="111"/>
      <c r="I40" s="111"/>
      <c r="J40" s="111"/>
      <c r="K40" s="111"/>
    </row>
    <row r="41" spans="1:11" ht="15.75" customHeight="1">
      <c r="A41" s="40"/>
      <c r="B41" s="30" t="s">
        <v>47</v>
      </c>
      <c r="C41" s="112">
        <v>36191</v>
      </c>
      <c r="D41" s="111"/>
      <c r="E41" s="40"/>
      <c r="F41" s="37" t="s">
        <v>90</v>
      </c>
      <c r="G41" s="113">
        <v>28380</v>
      </c>
      <c r="H41" s="111"/>
      <c r="I41" s="111"/>
      <c r="J41" s="111"/>
      <c r="K41" s="111"/>
    </row>
    <row r="42" spans="1:11" ht="15.75" customHeight="1">
      <c r="A42" s="153" t="s">
        <v>48</v>
      </c>
      <c r="B42" s="154"/>
      <c r="C42" s="110">
        <f>SUM(C43:C44)</f>
        <v>104043</v>
      </c>
      <c r="D42" s="111"/>
      <c r="E42" s="111"/>
      <c r="H42" s="111"/>
      <c r="I42" s="111"/>
      <c r="J42" s="111"/>
      <c r="K42" s="111"/>
    </row>
    <row r="43" spans="1:11" ht="15.75" customHeight="1">
      <c r="A43" s="39"/>
      <c r="B43" s="25" t="s">
        <v>49</v>
      </c>
      <c r="C43" s="112">
        <v>82060</v>
      </c>
      <c r="D43" s="111"/>
      <c r="E43" s="111"/>
      <c r="H43" s="111"/>
      <c r="I43" s="111"/>
      <c r="J43" s="111"/>
      <c r="K43" s="111"/>
    </row>
    <row r="44" spans="1:11" ht="15.75" customHeight="1">
      <c r="A44" s="40"/>
      <c r="B44" s="30" t="s">
        <v>50</v>
      </c>
      <c r="C44" s="113">
        <v>21983</v>
      </c>
      <c r="D44" s="111"/>
      <c r="E44" s="111"/>
      <c r="H44" s="111"/>
      <c r="I44" s="111"/>
      <c r="J44" s="111"/>
      <c r="K44" s="111"/>
    </row>
    <row r="45" spans="4:11" ht="15.75" customHeight="1">
      <c r="D45" s="111"/>
      <c r="E45" s="111"/>
      <c r="H45" s="111"/>
      <c r="I45" s="111"/>
      <c r="J45" s="111"/>
      <c r="K45" s="111"/>
    </row>
    <row r="46" spans="1:2" ht="15.75" customHeight="1">
      <c r="A46" s="131" t="s">
        <v>135</v>
      </c>
      <c r="B46" s="115" t="s">
        <v>136</v>
      </c>
    </row>
    <row r="47" ht="15.75" customHeight="1">
      <c r="B47" s="115" t="s">
        <v>137</v>
      </c>
    </row>
    <row r="48" spans="2:7" ht="15.75" customHeight="1">
      <c r="B48" s="115"/>
      <c r="F48" s="116"/>
      <c r="G48" s="117"/>
    </row>
    <row r="49" spans="6:7" ht="15.75" customHeight="1">
      <c r="F49" s="118" t="s">
        <v>143</v>
      </c>
      <c r="G49" s="119"/>
    </row>
    <row r="50" spans="6:7" ht="15.75" customHeight="1">
      <c r="F50" s="119"/>
      <c r="G50" s="119"/>
    </row>
    <row r="51" spans="6:7" ht="15.75" customHeight="1">
      <c r="F51" s="119"/>
      <c r="G51" s="119"/>
    </row>
    <row r="52" spans="6:7" ht="15.75" customHeight="1">
      <c r="F52" s="119"/>
      <c r="G52" s="119"/>
    </row>
    <row r="53" spans="6:7" ht="15.75" customHeight="1">
      <c r="F53" s="119"/>
      <c r="G53" s="119"/>
    </row>
    <row r="54" spans="6:7" ht="15.75" customHeight="1">
      <c r="F54" s="119"/>
      <c r="G54" s="119"/>
    </row>
  </sheetData>
  <mergeCells count="24">
    <mergeCell ref="E28:F28"/>
    <mergeCell ref="I3:J3"/>
    <mergeCell ref="I10:J10"/>
    <mergeCell ref="I12:J12"/>
    <mergeCell ref="E3:F3"/>
    <mergeCell ref="E7:F7"/>
    <mergeCell ref="E12:F12"/>
    <mergeCell ref="E14:F14"/>
    <mergeCell ref="I22:J22"/>
    <mergeCell ref="A24:B24"/>
    <mergeCell ref="A14:B14"/>
    <mergeCell ref="A27:B27"/>
    <mergeCell ref="A42:B42"/>
    <mergeCell ref="A15:B15"/>
    <mergeCell ref="A16:B16"/>
    <mergeCell ref="A3:B3"/>
    <mergeCell ref="A10:B10"/>
    <mergeCell ref="A11:B11"/>
    <mergeCell ref="A12:B12"/>
    <mergeCell ref="A9:B9"/>
    <mergeCell ref="A13:B13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2002-09-10T04:52:27Z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