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20" windowHeight="8100" activeTab="0"/>
  </bookViews>
  <sheets>
    <sheet name="1-2 総覧" sheetId="1" r:id="rId1"/>
  </sheets>
  <definedNames>
    <definedName name="_xlnm.Print_Area" localSheetId="0">'1-2 総覧'!$A$1:$AA$110</definedName>
    <definedName name="_xlnm.Print_Titles" localSheetId="0">'1-2 総覧'!$1:$4</definedName>
  </definedNames>
  <calcPr fullCalcOnLoad="1"/>
</workbook>
</file>

<file path=xl/sharedStrings.xml><?xml version="1.0" encoding="utf-8"?>
<sst xmlns="http://schemas.openxmlformats.org/spreadsheetml/2006/main" count="685" uniqueCount="128">
  <si>
    <t>　</t>
  </si>
  <si>
    <t>人口</t>
  </si>
  <si>
    <t xml:space="preserve"> </t>
  </si>
  <si>
    <t>熱海保健所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</si>
  <si>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</si>
  <si>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</si>
  <si>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</si>
  <si>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</si>
  <si>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</si>
  <si>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</si>
  <si>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</si>
  <si>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</si>
  <si>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</si>
  <si>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</si>
  <si>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静岡市保健所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</si>
  <si>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</si>
  <si>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</si>
  <si>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</si>
  <si>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</si>
  <si>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</si>
  <si>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</si>
  <si>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</si>
  <si>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</si>
  <si>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</si>
  <si>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</si>
  <si>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</si>
  <si>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</si>
  <si>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浜松市保健所</t>
  </si>
  <si>
    <t>浜松市</t>
  </si>
  <si>
    <t>沼津市</t>
  </si>
  <si>
    <t>三島市</t>
  </si>
  <si>
    <t>裾野市</t>
  </si>
  <si>
    <t>婚　　姻</t>
  </si>
  <si>
    <t>離　　婚</t>
  </si>
  <si>
    <t>総　　数</t>
  </si>
  <si>
    <t>自　　然</t>
  </si>
  <si>
    <t>（平成17年）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</si>
  <si>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</si>
  <si>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</si>
  <si>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</si>
  <si>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</si>
  <si>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</si>
  <si>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</si>
  <si>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</si>
  <si>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</si>
  <si>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</si>
  <si>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</si>
  <si>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</si>
  <si>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（再掲）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</si>
  <si>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</si>
  <si>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</si>
  <si>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</si>
  <si>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</si>
  <si>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</si>
  <si>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</si>
  <si>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</si>
  <si>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</si>
  <si>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</si>
  <si>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</si>
  <si>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</si>
  <si>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</si>
  <si>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</si>
  <si>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</si>
  <si>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旧小笠町</t>
  </si>
  <si>
    <t>旧大須賀町</t>
  </si>
  <si>
    <t>旧大東町</t>
  </si>
  <si>
    <t>旧浅羽町</t>
  </si>
  <si>
    <t>旧菊川町</t>
  </si>
  <si>
    <t>旧伊豆長岡町</t>
  </si>
  <si>
    <t>旧韮山町</t>
  </si>
  <si>
    <t>旧大仁町</t>
  </si>
  <si>
    <t>旧相良町</t>
  </si>
  <si>
    <t>旧榛原町</t>
  </si>
  <si>
    <t>旧賀茂村</t>
  </si>
  <si>
    <t>旧本川根町</t>
  </si>
  <si>
    <t>旧中川根町</t>
  </si>
  <si>
    <t>西部圏域</t>
  </si>
  <si>
    <t>・・・</t>
  </si>
  <si>
    <t>＊浜松市</t>
  </si>
  <si>
    <t>旧天竜市</t>
  </si>
  <si>
    <t>旧浜北市</t>
  </si>
  <si>
    <t>旧春野町</t>
  </si>
  <si>
    <t>＊沼津市</t>
  </si>
  <si>
    <t>＊島田市</t>
  </si>
  <si>
    <t>＊磐田市</t>
  </si>
  <si>
    <t>＊掛川市</t>
  </si>
  <si>
    <t>＊袋井市</t>
  </si>
  <si>
    <t>＊菊川市</t>
  </si>
  <si>
    <t>＊伊豆の国市</t>
  </si>
  <si>
    <t>＊牧之原市</t>
  </si>
  <si>
    <t>＊川根本町</t>
  </si>
  <si>
    <t>出　　生</t>
  </si>
  <si>
    <t>死　　亡</t>
  </si>
  <si>
    <t>自然増加</t>
  </si>
  <si>
    <t>乳児死亡</t>
  </si>
  <si>
    <t>新生児死亡</t>
  </si>
  <si>
    <t>死    産</t>
  </si>
  <si>
    <t>周産期死亡</t>
  </si>
  <si>
    <t>人　　工</t>
  </si>
  <si>
    <t>総　　数</t>
  </si>
  <si>
    <t>妊娠満22週
以後の死産</t>
  </si>
  <si>
    <t>早期新生児死亡</t>
  </si>
  <si>
    <t>数</t>
  </si>
  <si>
    <t>率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</si>
  <si>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</si>
  <si>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</si>
  <si>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</si>
  <si>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</si>
  <si>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</si>
  <si>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</si>
  <si>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</si>
  <si>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</si>
  <si>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</si>
  <si>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</si>
  <si>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</si>
  <si>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</si>
  <si>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</si>
  <si>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</si>
  <si>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</si>
  <si>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</si>
  <si>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函南町</t>
  </si>
  <si>
    <t>清水町</t>
  </si>
  <si>
    <t>長泉町</t>
  </si>
  <si>
    <t>中部保健所</t>
  </si>
  <si>
    <t>西部保健所</t>
  </si>
  <si>
    <t>湖西市</t>
  </si>
  <si>
    <t>新居町</t>
  </si>
  <si>
    <t>＊西伊豆町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</si>
</sst>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_ * #,##0.00_ ;_ * \-#,##0.00_ ;_ * &quot;-&quot;_ ;_ @_ "/>
    <numFmt numFmtId="179" formatCode="#,##0;[Red]#,##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;&quot;△ &quot;#,##0"/>
    <numFmt numFmtId="188" formatCode="#,##0.0;&quot;△ &quot;#,##0.0"/>
    <numFmt numFmtId="189" formatCode="#,##0;&quot;△ &quot;#,##0;&quot;- &quot;"/>
    <numFmt numFmtId="190" formatCode="_ * #,##0_ ;_ * &quot;△ &quot;#,##0_ ;_ * &quot;-&quot;_ ;"/>
    <numFmt numFmtId="191" formatCode="_ * #,##0.0_ ;_ * &quot;△ &quot;#,##0.0_ ;_ * &quot;-&quot;_ ;"/>
    <numFmt numFmtId="192" formatCode="_ * #,##0.00_ ;_ * &quot;△ &quot;#,##0.00_ ;_ * &quot;-&quot;_ 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16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6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8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distributed" vertical="center" wrapText="1"/>
    </xf>
    <xf numFmtId="0" fontId="4" fillId="0" borderId="6" xfId="0" applyNumberFormat="1" applyFont="1" applyBorder="1" applyAlignment="1">
      <alignment horizontal="distributed" vertical="center" wrapText="1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14" xfId="0" applyNumberFormat="1" applyFont="1" applyBorder="1" applyAlignment="1">
      <alignment horizontal="distributed" vertical="center" shrinkToFit="1"/>
    </xf>
    <xf numFmtId="179" fontId="4" fillId="0" borderId="15" xfId="0" applyNumberFormat="1" applyFont="1" applyBorder="1" applyAlignment="1">
      <alignment horizontal="distributed" vertical="center" shrinkToFit="1"/>
    </xf>
    <xf numFmtId="179" fontId="4" fillId="0" borderId="14" xfId="0" applyNumberFormat="1" applyFont="1" applyBorder="1" applyAlignment="1" applyProtection="1">
      <alignment horizontal="distributed" vertical="center" shrinkToFit="1"/>
      <protection/>
    </xf>
    <xf numFmtId="179" fontId="4" fillId="0" borderId="15" xfId="0" applyNumberFormat="1" applyFont="1" applyBorder="1" applyAlignment="1" applyProtection="1">
      <alignment horizontal="left" vertical="center" indent="1" shrinkToFit="1"/>
      <protection/>
    </xf>
    <xf numFmtId="179" fontId="4" fillId="0" borderId="16" xfId="0" applyNumberFormat="1" applyFont="1" applyBorder="1" applyAlignment="1" applyProtection="1">
      <alignment horizontal="left" vertical="center" indent="1" shrinkToFit="1"/>
      <protection/>
    </xf>
    <xf numFmtId="179" fontId="4" fillId="0" borderId="15" xfId="0" applyNumberFormat="1" applyFont="1" applyBorder="1" applyAlignment="1" applyProtection="1">
      <alignment horizontal="distributed" vertical="center" shrinkToFit="1"/>
      <protection/>
    </xf>
    <xf numFmtId="0" fontId="4" fillId="0" borderId="15" xfId="0" applyFont="1" applyBorder="1" applyAlignment="1">
      <alignment vertical="center"/>
    </xf>
    <xf numFmtId="190" fontId="4" fillId="0" borderId="7" xfId="0" applyNumberFormat="1" applyFont="1" applyBorder="1" applyAlignment="1">
      <alignment vertical="center" shrinkToFit="1"/>
    </xf>
    <xf numFmtId="191" fontId="4" fillId="0" borderId="17" xfId="0" applyNumberFormat="1" applyFont="1" applyBorder="1" applyAlignment="1">
      <alignment horizontal="center" vertical="center" shrinkToFit="1"/>
    </xf>
    <xf numFmtId="190" fontId="4" fillId="0" borderId="9" xfId="16" applyNumberFormat="1" applyFont="1" applyBorder="1" applyAlignment="1" applyProtection="1">
      <alignment horizontal="right" vertical="center"/>
      <protection/>
    </xf>
    <xf numFmtId="191" fontId="4" fillId="0" borderId="10" xfId="16" applyNumberFormat="1" applyFont="1" applyBorder="1" applyAlignment="1" applyProtection="1">
      <alignment horizontal="right" vertical="center"/>
      <protection/>
    </xf>
    <xf numFmtId="190" fontId="4" fillId="0" borderId="18" xfId="0" applyNumberFormat="1" applyFont="1" applyBorder="1" applyAlignment="1">
      <alignment vertical="center" shrinkToFit="1"/>
    </xf>
    <xf numFmtId="191" fontId="4" fillId="0" borderId="19" xfId="0" applyNumberFormat="1" applyFont="1" applyBorder="1" applyAlignment="1">
      <alignment horizontal="center" vertical="center" shrinkToFit="1"/>
    </xf>
    <xf numFmtId="190" fontId="4" fillId="0" borderId="9" xfId="0" applyNumberFormat="1" applyFont="1" applyBorder="1" applyAlignment="1">
      <alignment vertical="center" shrinkToFit="1"/>
    </xf>
    <xf numFmtId="191" fontId="4" fillId="0" borderId="10" xfId="0" applyNumberFormat="1" applyFont="1" applyBorder="1" applyAlignment="1">
      <alignment horizontal="center" vertical="center" shrinkToFit="1"/>
    </xf>
    <xf numFmtId="190" fontId="4" fillId="0" borderId="0" xfId="0" applyNumberFormat="1" applyFont="1" applyBorder="1" applyAlignment="1">
      <alignment vertical="center" shrinkToFit="1"/>
    </xf>
    <xf numFmtId="192" fontId="4" fillId="0" borderId="17" xfId="0" applyNumberFormat="1" applyFont="1" applyBorder="1" applyAlignment="1">
      <alignment horizontal="center" vertical="center" shrinkToFit="1"/>
    </xf>
    <xf numFmtId="190" fontId="4" fillId="0" borderId="1" xfId="0" applyNumberFormat="1" applyFont="1" applyBorder="1" applyAlignment="1">
      <alignment vertical="center" shrinkToFit="1"/>
    </xf>
    <xf numFmtId="190" fontId="4" fillId="0" borderId="1" xfId="16" applyNumberFormat="1" applyFont="1" applyBorder="1" applyAlignment="1" applyProtection="1">
      <alignment horizontal="right" vertical="center"/>
      <protection/>
    </xf>
    <xf numFmtId="191" fontId="4" fillId="0" borderId="17" xfId="16" applyNumberFormat="1" applyFont="1" applyBorder="1" applyAlignment="1" applyProtection="1">
      <alignment horizontal="right" vertical="center"/>
      <protection/>
    </xf>
    <xf numFmtId="191" fontId="4" fillId="0" borderId="20" xfId="0" applyNumberFormat="1" applyFont="1" applyBorder="1" applyAlignment="1">
      <alignment horizontal="center" vertical="center" shrinkToFit="1"/>
    </xf>
    <xf numFmtId="190" fontId="4" fillId="0" borderId="7" xfId="16" applyNumberFormat="1" applyFont="1" applyBorder="1" applyAlignment="1" applyProtection="1">
      <alignment horizontal="right" vertical="center"/>
      <protection/>
    </xf>
    <xf numFmtId="191" fontId="4" fillId="0" borderId="20" xfId="16" applyNumberFormat="1" applyFont="1" applyBorder="1" applyAlignment="1" applyProtection="1">
      <alignment horizontal="right" vertical="center"/>
      <protection/>
    </xf>
    <xf numFmtId="190" fontId="4" fillId="0" borderId="21" xfId="0" applyNumberFormat="1" applyFont="1" applyBorder="1" applyAlignment="1">
      <alignment vertical="center" shrinkToFit="1"/>
    </xf>
    <xf numFmtId="192" fontId="4" fillId="0" borderId="20" xfId="0" applyNumberFormat="1" applyFont="1" applyBorder="1" applyAlignment="1">
      <alignment horizontal="center" vertical="center" shrinkToFit="1"/>
    </xf>
    <xf numFmtId="191" fontId="4" fillId="0" borderId="22" xfId="0" applyNumberFormat="1" applyFont="1" applyBorder="1" applyAlignment="1">
      <alignment horizontal="center" vertical="center" shrinkToFit="1"/>
    </xf>
    <xf numFmtId="191" fontId="4" fillId="0" borderId="22" xfId="16" applyNumberFormat="1" applyFont="1" applyBorder="1" applyAlignment="1" applyProtection="1">
      <alignment horizontal="right" vertical="center"/>
      <protection/>
    </xf>
    <xf numFmtId="190" fontId="4" fillId="0" borderId="23" xfId="0" applyNumberFormat="1" applyFont="1" applyBorder="1" applyAlignment="1">
      <alignment vertical="center" shrinkToFit="1"/>
    </xf>
    <xf numFmtId="192" fontId="4" fillId="0" borderId="22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abSelected="1" view="pageBreakPreview" zoomScaleNormal="75" zoomScaleSheetLayoutView="100" workbookViewId="0" topLeftCell="A1">
      <pane xSplit="1" ySplit="4" topLeftCell="Y1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AA110"/>
    </sheetView>
  </sheetViews>
  <sheetFormatPr defaultColWidth="9.00390625" defaultRowHeight="25.5" customHeight="1"/>
  <cols>
    <col min="1" max="1" width="21.125" style="32" customWidth="1"/>
    <col min="2" max="2" width="12.625" style="1" customWidth="1"/>
    <col min="3" max="3" width="12.625" style="2" customWidth="1"/>
    <col min="4" max="4" width="12.625" style="1" customWidth="1"/>
    <col min="5" max="5" width="12.625" style="2" customWidth="1"/>
    <col min="6" max="6" width="12.625" style="1" customWidth="1"/>
    <col min="7" max="7" width="12.625" style="2" customWidth="1"/>
    <col min="8" max="8" width="12.625" style="1" customWidth="1"/>
    <col min="9" max="9" width="12.625" style="2" customWidth="1"/>
    <col min="10" max="10" width="12.625" style="1" customWidth="1"/>
    <col min="11" max="11" width="12.625" style="2" customWidth="1"/>
    <col min="12" max="12" width="12.625" style="1" customWidth="1"/>
    <col min="13" max="13" width="12.625" style="2" customWidth="1"/>
    <col min="14" max="14" width="12.625" style="1" customWidth="1"/>
    <col min="15" max="15" width="12.625" style="2" customWidth="1"/>
    <col min="16" max="16" width="12.625" style="1" customWidth="1"/>
    <col min="17" max="17" width="12.625" style="2" customWidth="1"/>
    <col min="18" max="18" width="12.625" style="1" customWidth="1"/>
    <col min="19" max="19" width="12.625" style="2" customWidth="1"/>
    <col min="20" max="20" width="12.625" style="1" customWidth="1"/>
    <col min="21" max="21" width="12.625" style="2" customWidth="1"/>
    <col min="22" max="22" width="12.625" style="1" customWidth="1"/>
    <col min="23" max="23" width="12.625" style="2" customWidth="1"/>
    <col min="24" max="24" width="12.625" style="1" customWidth="1"/>
    <col min="25" max="25" width="12.625" style="2" customWidth="1"/>
    <col min="26" max="26" width="12.625" style="1" customWidth="1"/>
    <col min="27" max="27" width="12.625" style="2" customWidth="1"/>
    <col min="28" max="28" width="3.875" style="1" customWidth="1"/>
    <col min="29" max="29" width="12.625" style="1" bestFit="1" customWidth="1"/>
    <col min="30" max="30" width="10.50390625" style="1" customWidth="1"/>
    <col min="31" max="16384" width="9.00390625" style="1" customWidth="1"/>
  </cols>
  <sheetData>
    <row r="1" spans="13:27" ht="25.5" customHeight="1">
      <c r="M1" s="7" t="s">
        <v>36</v>
      </c>
      <c r="AA1" s="7" t="s">
        <v>36</v>
      </c>
    </row>
    <row r="2" spans="1:28" s="16" customFormat="1" ht="35.25" customHeight="1">
      <c r="A2" s="8"/>
      <c r="B2" s="9" t="s">
        <v>91</v>
      </c>
      <c r="C2" s="10"/>
      <c r="D2" s="9" t="s">
        <v>92</v>
      </c>
      <c r="E2" s="10"/>
      <c r="F2" s="11" t="s">
        <v>93</v>
      </c>
      <c r="G2" s="11"/>
      <c r="H2" s="9" t="s">
        <v>94</v>
      </c>
      <c r="I2" s="10"/>
      <c r="J2" s="11" t="s">
        <v>95</v>
      </c>
      <c r="K2" s="11"/>
      <c r="L2" s="12" t="s">
        <v>96</v>
      </c>
      <c r="M2" s="13"/>
      <c r="N2" s="13"/>
      <c r="O2" s="13"/>
      <c r="P2" s="13"/>
      <c r="Q2" s="14"/>
      <c r="R2" s="9" t="s">
        <v>97</v>
      </c>
      <c r="S2" s="11"/>
      <c r="T2" s="11"/>
      <c r="U2" s="11"/>
      <c r="V2" s="11"/>
      <c r="W2" s="10"/>
      <c r="X2" s="9" t="s">
        <v>32</v>
      </c>
      <c r="Y2" s="10"/>
      <c r="Z2" s="9" t="s">
        <v>33</v>
      </c>
      <c r="AA2" s="10"/>
      <c r="AB2" s="15"/>
    </row>
    <row r="3" spans="1:29" s="16" customFormat="1" ht="36" customHeight="1">
      <c r="A3" s="17" t="s">
        <v>0</v>
      </c>
      <c r="B3" s="18"/>
      <c r="C3" s="19"/>
      <c r="D3" s="18"/>
      <c r="E3" s="19"/>
      <c r="F3" s="20"/>
      <c r="G3" s="20"/>
      <c r="H3" s="18"/>
      <c r="I3" s="19"/>
      <c r="J3" s="20"/>
      <c r="K3" s="20"/>
      <c r="L3" s="12" t="s">
        <v>34</v>
      </c>
      <c r="M3" s="14"/>
      <c r="N3" s="12" t="s">
        <v>35</v>
      </c>
      <c r="O3" s="14"/>
      <c r="P3" s="12" t="s">
        <v>98</v>
      </c>
      <c r="Q3" s="14"/>
      <c r="R3" s="9" t="s">
        <v>99</v>
      </c>
      <c r="S3" s="11"/>
      <c r="T3" s="21" t="s">
        <v>100</v>
      </c>
      <c r="U3" s="22"/>
      <c r="V3" s="11" t="s">
        <v>101</v>
      </c>
      <c r="W3" s="10"/>
      <c r="X3" s="18"/>
      <c r="Y3" s="19"/>
      <c r="Z3" s="18"/>
      <c r="AA3" s="19"/>
      <c r="AB3" s="15"/>
      <c r="AC3" s="16" t="s">
        <v>1</v>
      </c>
    </row>
    <row r="4" spans="1:28" s="32" customFormat="1" ht="35.25" customHeight="1">
      <c r="A4" s="23"/>
      <c r="B4" s="24" t="s">
        <v>102</v>
      </c>
      <c r="C4" s="25" t="s">
        <v>103</v>
      </c>
      <c r="D4" s="24" t="s">
        <v>102</v>
      </c>
      <c r="E4" s="25" t="s">
        <v>103</v>
      </c>
      <c r="F4" s="26" t="s">
        <v>102</v>
      </c>
      <c r="G4" s="25" t="s">
        <v>103</v>
      </c>
      <c r="H4" s="24" t="s">
        <v>102</v>
      </c>
      <c r="I4" s="25" t="s">
        <v>103</v>
      </c>
      <c r="J4" s="26" t="s">
        <v>102</v>
      </c>
      <c r="K4" s="25" t="s">
        <v>103</v>
      </c>
      <c r="L4" s="24" t="s">
        <v>102</v>
      </c>
      <c r="M4" s="25" t="s">
        <v>103</v>
      </c>
      <c r="N4" s="27" t="s">
        <v>102</v>
      </c>
      <c r="O4" s="28" t="s">
        <v>103</v>
      </c>
      <c r="P4" s="24" t="s">
        <v>102</v>
      </c>
      <c r="Q4" s="25" t="s">
        <v>103</v>
      </c>
      <c r="R4" s="24" t="s">
        <v>102</v>
      </c>
      <c r="S4" s="29" t="s">
        <v>103</v>
      </c>
      <c r="T4" s="27" t="s">
        <v>102</v>
      </c>
      <c r="U4" s="25" t="s">
        <v>103</v>
      </c>
      <c r="V4" s="30" t="s">
        <v>102</v>
      </c>
      <c r="W4" s="28" t="s">
        <v>103</v>
      </c>
      <c r="X4" s="24" t="s">
        <v>102</v>
      </c>
      <c r="Y4" s="25" t="s">
        <v>103</v>
      </c>
      <c r="Z4" s="24" t="s">
        <v>102</v>
      </c>
      <c r="AA4" s="25" t="s">
        <v>103</v>
      </c>
      <c r="AB4" s="31"/>
    </row>
    <row r="5" spans="1:30" ht="27.75" customHeight="1">
      <c r="A5" s="33" t="s">
        <v>104</v>
      </c>
      <c r="B5" s="40">
        <f>SUM(B6:B13)</f>
        <v>31908</v>
      </c>
      <c r="C5" s="41">
        <f>B5/$AC5*1000</f>
        <v>8.573814665017181</v>
      </c>
      <c r="D5" s="40">
        <f>SUM(D6:D13)</f>
        <v>31747</v>
      </c>
      <c r="E5" s="41">
        <f>D5/$AC5*1000</f>
        <v>8.530553283511987</v>
      </c>
      <c r="F5" s="42">
        <f>B5-D5</f>
        <v>161</v>
      </c>
      <c r="G5" s="43">
        <f aca="true" t="shared" si="0" ref="G5:G39">IF(F5="-","-",F5/$AC5*1000)</f>
        <v>0.04326138150519513</v>
      </c>
      <c r="H5" s="40">
        <f>SUM(H6:H13)</f>
        <v>99</v>
      </c>
      <c r="I5" s="41">
        <f>H5/$B5*1000</f>
        <v>3.10267017675818</v>
      </c>
      <c r="J5" s="40">
        <f>SUM(J6:J13)</f>
        <v>56</v>
      </c>
      <c r="K5" s="41">
        <f>J5/$B5*1000</f>
        <v>1.7550457565500814</v>
      </c>
      <c r="L5" s="44">
        <f>SUM(N5,P5)</f>
        <v>816</v>
      </c>
      <c r="M5" s="41">
        <f>L5/($B5+$L5)*1000</f>
        <v>24.935826916024933</v>
      </c>
      <c r="N5" s="40">
        <f>SUM(N6:N13)</f>
        <v>364</v>
      </c>
      <c r="O5" s="41">
        <f>N5/($B5+$L5)*1000</f>
        <v>11.12333455567779</v>
      </c>
      <c r="P5" s="40">
        <f>SUM(P6:P13)</f>
        <v>452</v>
      </c>
      <c r="Q5" s="41">
        <f aca="true" t="shared" si="1" ref="Q5:Q32">P5/($B5+$L5)*1000</f>
        <v>13.812492360347145</v>
      </c>
      <c r="R5" s="44">
        <f>SUM(T5,V5)</f>
        <v>161</v>
      </c>
      <c r="S5" s="45">
        <f>R5/(B5+T5)*1000</f>
        <v>5.026380693702975</v>
      </c>
      <c r="T5" s="46">
        <f>SUM(T6:T13)</f>
        <v>123</v>
      </c>
      <c r="U5" s="47">
        <f>T5/($B5+$T5)*1000</f>
        <v>3.840029970965627</v>
      </c>
      <c r="V5" s="48">
        <f>SUM(V6:V13)</f>
        <v>38</v>
      </c>
      <c r="W5" s="41">
        <f>V5/B5*1000</f>
        <v>1.1909239062304124</v>
      </c>
      <c r="X5" s="40">
        <f>SUM(X6:X13)</f>
        <v>21056</v>
      </c>
      <c r="Y5" s="41">
        <f>X5/$AC5*1000</f>
        <v>5.657836329027258</v>
      </c>
      <c r="Z5" s="40">
        <f>SUM(Z6:Z13)</f>
        <v>7474</v>
      </c>
      <c r="AA5" s="49">
        <f>Z5/$AC5*1000</f>
        <v>2.0082954370796795</v>
      </c>
      <c r="AB5" s="3"/>
      <c r="AC5" s="4">
        <v>3721564</v>
      </c>
      <c r="AD5" s="5"/>
    </row>
    <row r="6" spans="1:29" ht="27.75" customHeight="1">
      <c r="A6" s="33" t="s">
        <v>37</v>
      </c>
      <c r="B6" s="50">
        <f>SUM(B14)</f>
        <v>478</v>
      </c>
      <c r="C6" s="41">
        <f aca="true" t="shared" si="2" ref="C6:C32">B6/$AC6*1000</f>
        <v>6.119574958392012</v>
      </c>
      <c r="D6" s="50">
        <f>SUM(D14)</f>
        <v>1092</v>
      </c>
      <c r="E6" s="41">
        <f aca="true" t="shared" si="3" ref="E6:E32">D6/$AC6*1000</f>
        <v>13.980284214569197</v>
      </c>
      <c r="F6" s="51">
        <f aca="true" t="shared" si="4" ref="F6:F57">B6-D6</f>
        <v>-614</v>
      </c>
      <c r="G6" s="52">
        <f t="shared" si="0"/>
        <v>-7.860709256177186</v>
      </c>
      <c r="H6" s="50">
        <f>SUM(H14)</f>
        <v>2</v>
      </c>
      <c r="I6" s="41">
        <f aca="true" t="shared" si="5" ref="I6:K57">H6/$B6*1000</f>
        <v>4.184100418410042</v>
      </c>
      <c r="J6" s="50">
        <f>SUM(J14)</f>
        <v>2</v>
      </c>
      <c r="K6" s="41">
        <f t="shared" si="5"/>
        <v>4.184100418410042</v>
      </c>
      <c r="L6" s="44">
        <f aca="true" t="shared" si="6" ref="L6:L57">SUM(N6,P6)</f>
        <v>14</v>
      </c>
      <c r="M6" s="41">
        <f aca="true" t="shared" si="7" ref="M6:O57">L6/($B6+$L6)*1000</f>
        <v>28.455284552845526</v>
      </c>
      <c r="N6" s="50">
        <f>SUM(N14)</f>
        <v>7</v>
      </c>
      <c r="O6" s="41">
        <f t="shared" si="7"/>
        <v>14.227642276422763</v>
      </c>
      <c r="P6" s="50">
        <f>SUM(P14)</f>
        <v>7</v>
      </c>
      <c r="Q6" s="41">
        <f t="shared" si="1"/>
        <v>14.227642276422763</v>
      </c>
      <c r="R6" s="44">
        <f aca="true" t="shared" si="8" ref="R6:R57">SUM(T6,V6)</f>
        <v>2</v>
      </c>
      <c r="S6" s="41">
        <f aca="true" t="shared" si="9" ref="S6:U57">R6/($B6+$T6)*1000</f>
        <v>4.17536534446764</v>
      </c>
      <c r="T6" s="50">
        <f>SUM(T14)</f>
        <v>1</v>
      </c>
      <c r="U6" s="41">
        <f t="shared" si="9"/>
        <v>2.08768267223382</v>
      </c>
      <c r="V6" s="50">
        <f>SUM(V14)</f>
        <v>1</v>
      </c>
      <c r="W6" s="41">
        <f aca="true" t="shared" si="10" ref="W6:W57">V6/B6*1000</f>
        <v>2.092050209205021</v>
      </c>
      <c r="X6" s="50">
        <f>SUM(X14)</f>
        <v>316</v>
      </c>
      <c r="Y6" s="41">
        <f aca="true" t="shared" si="11" ref="Y6:Y32">X6/$AC6*1000</f>
        <v>4.045576750736141</v>
      </c>
      <c r="Z6" s="50">
        <f>SUM(Z14)</f>
        <v>165</v>
      </c>
      <c r="AA6" s="49">
        <f aca="true" t="shared" si="12" ref="AA6:AA32">Z6/$AC6*1000</f>
        <v>2.1124055818717196</v>
      </c>
      <c r="AB6" s="3"/>
      <c r="AC6" s="4">
        <v>78110</v>
      </c>
    </row>
    <row r="7" spans="1:29" ht="27.75" customHeight="1">
      <c r="A7" s="34" t="s">
        <v>105</v>
      </c>
      <c r="B7" s="40">
        <f>SUM(B21)</f>
        <v>685</v>
      </c>
      <c r="C7" s="53">
        <f t="shared" si="2"/>
        <v>6.109688985613243</v>
      </c>
      <c r="D7" s="40">
        <f>SUM(D21)</f>
        <v>1385</v>
      </c>
      <c r="E7" s="53">
        <f t="shared" si="3"/>
        <v>12.353166781130426</v>
      </c>
      <c r="F7" s="54">
        <f t="shared" si="4"/>
        <v>-700</v>
      </c>
      <c r="G7" s="55">
        <f t="shared" si="0"/>
        <v>-6.243477795517183</v>
      </c>
      <c r="H7" s="40">
        <f>SUM(H21)</f>
        <v>2</v>
      </c>
      <c r="I7" s="53">
        <f t="shared" si="5"/>
        <v>2.9197080291970803</v>
      </c>
      <c r="J7" s="40">
        <f>SUM(J21)</f>
        <v>2</v>
      </c>
      <c r="K7" s="53">
        <f t="shared" si="5"/>
        <v>2.9197080291970803</v>
      </c>
      <c r="L7" s="56">
        <f t="shared" si="6"/>
        <v>21</v>
      </c>
      <c r="M7" s="53">
        <f t="shared" si="7"/>
        <v>29.745042492917847</v>
      </c>
      <c r="N7" s="40">
        <f>SUM(N21)</f>
        <v>11</v>
      </c>
      <c r="O7" s="53">
        <f t="shared" si="7"/>
        <v>15.580736543909348</v>
      </c>
      <c r="P7" s="40">
        <f>SUM(P21)</f>
        <v>10</v>
      </c>
      <c r="Q7" s="53">
        <f t="shared" si="1"/>
        <v>14.164305949008499</v>
      </c>
      <c r="R7" s="56">
        <f t="shared" si="8"/>
        <v>6</v>
      </c>
      <c r="S7" s="53">
        <f t="shared" si="9"/>
        <v>8.695652173913043</v>
      </c>
      <c r="T7" s="40">
        <f>SUM(T21)</f>
        <v>5</v>
      </c>
      <c r="U7" s="53">
        <f t="shared" si="9"/>
        <v>7.246376811594203</v>
      </c>
      <c r="V7" s="40">
        <f>SUM(V21)</f>
        <v>1</v>
      </c>
      <c r="W7" s="53">
        <f t="shared" si="10"/>
        <v>1.4598540145985401</v>
      </c>
      <c r="X7" s="40">
        <f>SUM(X21)</f>
        <v>532</v>
      </c>
      <c r="Y7" s="53">
        <f t="shared" si="11"/>
        <v>4.745043124593059</v>
      </c>
      <c r="Z7" s="40">
        <f>SUM(Z21)</f>
        <v>311</v>
      </c>
      <c r="AA7" s="57">
        <f t="shared" si="12"/>
        <v>2.7738879920083486</v>
      </c>
      <c r="AB7" s="3"/>
      <c r="AC7" s="4">
        <v>112117</v>
      </c>
    </row>
    <row r="8" spans="1:29" ht="27.75" customHeight="1">
      <c r="A8" s="34" t="s">
        <v>106</v>
      </c>
      <c r="B8" s="40">
        <f>SUM(B24,B33)</f>
        <v>6023</v>
      </c>
      <c r="C8" s="53">
        <f t="shared" si="2"/>
        <v>9.020585746486047</v>
      </c>
      <c r="D8" s="40">
        <f>SUM(D24,D33)</f>
        <v>5504</v>
      </c>
      <c r="E8" s="53">
        <f t="shared" si="3"/>
        <v>8.243284733298887</v>
      </c>
      <c r="F8" s="54">
        <f t="shared" si="4"/>
        <v>519</v>
      </c>
      <c r="G8" s="55">
        <f t="shared" si="0"/>
        <v>0.7773010131871588</v>
      </c>
      <c r="H8" s="40">
        <f>SUM(H24,H33)</f>
        <v>24</v>
      </c>
      <c r="I8" s="53">
        <f t="shared" si="5"/>
        <v>3.9847252199900383</v>
      </c>
      <c r="J8" s="40">
        <f>SUM(J24,J33)</f>
        <v>14</v>
      </c>
      <c r="K8" s="53">
        <f t="shared" si="5"/>
        <v>2.3244230449941887</v>
      </c>
      <c r="L8" s="56">
        <f t="shared" si="6"/>
        <v>134</v>
      </c>
      <c r="M8" s="53">
        <f t="shared" si="7"/>
        <v>21.763846028910184</v>
      </c>
      <c r="N8" s="40">
        <f>SUM(N24,N33)</f>
        <v>69</v>
      </c>
      <c r="O8" s="53">
        <f t="shared" si="7"/>
        <v>11.206756537274646</v>
      </c>
      <c r="P8" s="40">
        <f>SUM(P24,P33)</f>
        <v>65</v>
      </c>
      <c r="Q8" s="53">
        <f t="shared" si="1"/>
        <v>10.557089491635537</v>
      </c>
      <c r="R8" s="56">
        <f t="shared" si="8"/>
        <v>34</v>
      </c>
      <c r="S8" s="53">
        <f t="shared" si="9"/>
        <v>5.623552762156798</v>
      </c>
      <c r="T8" s="40">
        <f>SUM(T24,T33)</f>
        <v>23</v>
      </c>
      <c r="U8" s="53">
        <f t="shared" si="9"/>
        <v>3.804168044988422</v>
      </c>
      <c r="V8" s="40">
        <f>SUM(V24,V33)</f>
        <v>11</v>
      </c>
      <c r="W8" s="53">
        <f t="shared" si="10"/>
        <v>1.8263323924954342</v>
      </c>
      <c r="X8" s="40">
        <f>SUM(X24,X33)</f>
        <v>3885</v>
      </c>
      <c r="Y8" s="53">
        <f t="shared" si="11"/>
        <v>5.81852492530272</v>
      </c>
      <c r="Z8" s="40">
        <f>SUM(Z24,Z33)</f>
        <v>1484</v>
      </c>
      <c r="AA8" s="57">
        <f t="shared" si="12"/>
        <v>2.2225716831786966</v>
      </c>
      <c r="AB8" s="3"/>
      <c r="AC8" s="4">
        <v>667695</v>
      </c>
    </row>
    <row r="9" spans="1:29" ht="27.75" customHeight="1">
      <c r="A9" s="34" t="s">
        <v>107</v>
      </c>
      <c r="B9" s="40">
        <f>SUM(B36,B46)</f>
        <v>3451</v>
      </c>
      <c r="C9" s="53">
        <f t="shared" si="2"/>
        <v>9.087940505722427</v>
      </c>
      <c r="D9" s="40">
        <f>SUM(D36,D46)</f>
        <v>3026</v>
      </c>
      <c r="E9" s="53">
        <f t="shared" si="3"/>
        <v>7.968736009943803</v>
      </c>
      <c r="F9" s="54">
        <f t="shared" si="4"/>
        <v>425</v>
      </c>
      <c r="G9" s="55">
        <f t="shared" si="0"/>
        <v>1.119204495778624</v>
      </c>
      <c r="H9" s="40">
        <f>SUM(H36,H46)</f>
        <v>8</v>
      </c>
      <c r="I9" s="53">
        <f t="shared" si="5"/>
        <v>2.3181686467690525</v>
      </c>
      <c r="J9" s="40">
        <f>SUM(J36,J46)</f>
        <v>2</v>
      </c>
      <c r="K9" s="53">
        <f t="shared" si="5"/>
        <v>0.5795421616922631</v>
      </c>
      <c r="L9" s="56">
        <f t="shared" si="6"/>
        <v>83</v>
      </c>
      <c r="M9" s="53">
        <f t="shared" si="7"/>
        <v>23.486134691567628</v>
      </c>
      <c r="N9" s="40">
        <f>SUM(N36,N46)</f>
        <v>33</v>
      </c>
      <c r="O9" s="53">
        <f t="shared" si="7"/>
        <v>9.33786078098472</v>
      </c>
      <c r="P9" s="40">
        <f>SUM(P36,P46)</f>
        <v>50</v>
      </c>
      <c r="Q9" s="53">
        <f t="shared" si="1"/>
        <v>14.148273910582908</v>
      </c>
      <c r="R9" s="56">
        <f t="shared" si="8"/>
        <v>8</v>
      </c>
      <c r="S9" s="53">
        <f t="shared" si="9"/>
        <v>2.313475997686524</v>
      </c>
      <c r="T9" s="40">
        <f>SUM(T36,T46)</f>
        <v>7</v>
      </c>
      <c r="U9" s="53">
        <f t="shared" si="9"/>
        <v>2.0242914979757085</v>
      </c>
      <c r="V9" s="40">
        <f>SUM(V36,V46)</f>
        <v>1</v>
      </c>
      <c r="W9" s="53">
        <f t="shared" si="10"/>
        <v>0.28977108084613157</v>
      </c>
      <c r="X9" s="40">
        <f>SUM(X36,X46)</f>
        <v>2313</v>
      </c>
      <c r="Y9" s="53">
        <f t="shared" si="11"/>
        <v>6.0911058793787225</v>
      </c>
      <c r="Z9" s="40">
        <f>SUM(Z36,Z46)</f>
        <v>927</v>
      </c>
      <c r="AA9" s="57">
        <f t="shared" si="12"/>
        <v>2.4411825119689046</v>
      </c>
      <c r="AB9" s="3"/>
      <c r="AC9" s="4">
        <v>379734</v>
      </c>
    </row>
    <row r="10" spans="1:29" ht="27.75" customHeight="1">
      <c r="A10" s="34" t="s">
        <v>108</v>
      </c>
      <c r="B10" s="40">
        <f>SUM(B40,B47,B48)</f>
        <v>5596</v>
      </c>
      <c r="C10" s="53">
        <f>B10/$AC10*1000</f>
        <v>7.806179101312933</v>
      </c>
      <c r="D10" s="40">
        <f>SUM(D40,D47,D48)</f>
        <v>6220</v>
      </c>
      <c r="E10" s="53">
        <f t="shared" si="3"/>
        <v>8.6766322391291</v>
      </c>
      <c r="F10" s="54">
        <f t="shared" si="4"/>
        <v>-624</v>
      </c>
      <c r="G10" s="55">
        <f t="shared" si="0"/>
        <v>-0.870453137816167</v>
      </c>
      <c r="H10" s="40">
        <f>SUM(H40,H47,H48)</f>
        <v>13</v>
      </c>
      <c r="I10" s="53">
        <f t="shared" si="5"/>
        <v>2.3230879199428163</v>
      </c>
      <c r="J10" s="40">
        <f>SUM(J40,J47,J48)</f>
        <v>7</v>
      </c>
      <c r="K10" s="53">
        <f t="shared" si="5"/>
        <v>1.2508934953538242</v>
      </c>
      <c r="L10" s="56">
        <f t="shared" si="6"/>
        <v>183</v>
      </c>
      <c r="M10" s="53">
        <f t="shared" si="7"/>
        <v>31.66637826613601</v>
      </c>
      <c r="N10" s="40">
        <f>SUM(N40,N47,N48)</f>
        <v>81</v>
      </c>
      <c r="O10" s="53">
        <f t="shared" si="7"/>
        <v>14.016265789929053</v>
      </c>
      <c r="P10" s="40">
        <f>SUM(P40,P47,P48)</f>
        <v>102</v>
      </c>
      <c r="Q10" s="53">
        <f t="shared" si="1"/>
        <v>17.650112476206957</v>
      </c>
      <c r="R10" s="56">
        <f t="shared" si="8"/>
        <v>34</v>
      </c>
      <c r="S10" s="53">
        <f t="shared" si="9"/>
        <v>6.0455192034139404</v>
      </c>
      <c r="T10" s="40">
        <f>SUM(T40,T47,T48)</f>
        <v>28</v>
      </c>
      <c r="U10" s="53">
        <f t="shared" si="9"/>
        <v>4.978662873399715</v>
      </c>
      <c r="V10" s="40">
        <f>SUM(V40,V47,V48)</f>
        <v>6</v>
      </c>
      <c r="W10" s="53">
        <f t="shared" si="10"/>
        <v>1.072194424588992</v>
      </c>
      <c r="X10" s="40">
        <f>SUM(X40,X47,X48)</f>
        <v>3922</v>
      </c>
      <c r="Y10" s="53">
        <f t="shared" si="11"/>
        <v>5.47102116428687</v>
      </c>
      <c r="Z10" s="40">
        <f>SUM(Z40,Z47,Z48)</f>
        <v>1397</v>
      </c>
      <c r="AA10" s="57">
        <f t="shared" si="12"/>
        <v>1.9487548614249766</v>
      </c>
      <c r="AB10" s="3"/>
      <c r="AC10" s="4">
        <v>716868</v>
      </c>
    </row>
    <row r="11" spans="1:29" ht="27.75" customHeight="1">
      <c r="A11" s="34" t="s">
        <v>109</v>
      </c>
      <c r="B11" s="40">
        <f>SUM(B49,B50,B51,B52,B53,B54,B55,B56,B57)</f>
        <v>3942</v>
      </c>
      <c r="C11" s="53">
        <f t="shared" si="2"/>
        <v>8.407160802412527</v>
      </c>
      <c r="D11" s="40">
        <f>SUM(D49,D50,D51,D52,D53,D54,D55,D56,D57)</f>
        <v>4024</v>
      </c>
      <c r="E11" s="53">
        <f t="shared" si="3"/>
        <v>8.582043396475902</v>
      </c>
      <c r="F11" s="54">
        <f t="shared" si="4"/>
        <v>-82</v>
      </c>
      <c r="G11" s="55">
        <f t="shared" si="0"/>
        <v>-0.17488259406337575</v>
      </c>
      <c r="H11" s="40">
        <f>SUM(H49,H50,H51,H52,H53,H54,H55,H56,H57)</f>
        <v>12</v>
      </c>
      <c r="I11" s="53">
        <f t="shared" si="5"/>
        <v>3.0441400304414</v>
      </c>
      <c r="J11" s="40">
        <f>SUM(J49,J50,J51,J52,J53,J54,J55,J56,J57)</f>
        <v>8</v>
      </c>
      <c r="K11" s="53">
        <f t="shared" si="5"/>
        <v>2.0294266869609334</v>
      </c>
      <c r="L11" s="56">
        <f t="shared" si="6"/>
        <v>95</v>
      </c>
      <c r="M11" s="53">
        <f t="shared" si="7"/>
        <v>23.53232598464206</v>
      </c>
      <c r="N11" s="40">
        <f>SUM(N49,N50,N51,N52,N53,N54,N55,N56,N57)</f>
        <v>40</v>
      </c>
      <c r="O11" s="53">
        <f t="shared" si="7"/>
        <v>9.908347783007184</v>
      </c>
      <c r="P11" s="40">
        <f>SUM(P49,P50,P51,P52,P53,P54,P55,P56,P57)</f>
        <v>55</v>
      </c>
      <c r="Q11" s="53">
        <f t="shared" si="1"/>
        <v>13.623978201634877</v>
      </c>
      <c r="R11" s="56">
        <f t="shared" si="8"/>
        <v>21</v>
      </c>
      <c r="S11" s="53">
        <f t="shared" si="9"/>
        <v>5.305709954522486</v>
      </c>
      <c r="T11" s="40">
        <f>SUM(T49,T50,T51,T52,T53,T54,T55,T56,T57)</f>
        <v>16</v>
      </c>
      <c r="U11" s="53">
        <f t="shared" si="9"/>
        <v>4.04244567963618</v>
      </c>
      <c r="V11" s="40">
        <f>SUM(V49,V50,V51,V52,V53,V54,V55,V56,V57)</f>
        <v>5</v>
      </c>
      <c r="W11" s="53">
        <f t="shared" si="10"/>
        <v>1.2683916793505834</v>
      </c>
      <c r="X11" s="40">
        <f>SUM(X49,X50,X51,X52,X53,X54,X55,X56,X57)</f>
        <v>2477</v>
      </c>
      <c r="Y11" s="53">
        <f t="shared" si="11"/>
        <v>5.282733969450996</v>
      </c>
      <c r="Z11" s="40">
        <f>SUM(Z49,Z50,Z51,Z52,Z53,Z54,Z55,Z56,Z57)</f>
        <v>870</v>
      </c>
      <c r="AA11" s="57">
        <f t="shared" si="12"/>
        <v>1.8554616687211816</v>
      </c>
      <c r="AB11" s="3"/>
      <c r="AC11" s="4">
        <v>468886</v>
      </c>
    </row>
    <row r="12" spans="1:29" ht="27.75" customHeight="1">
      <c r="A12" s="34" t="s">
        <v>110</v>
      </c>
      <c r="B12" s="40">
        <f>SUM(B59,B60,B61,B62,B63,B64)</f>
        <v>4086</v>
      </c>
      <c r="C12" s="53">
        <f t="shared" si="2"/>
        <v>8.946361243820093</v>
      </c>
      <c r="D12" s="40">
        <f>SUM(D59,D60,D61,D62,D63,D64)</f>
        <v>3716</v>
      </c>
      <c r="E12" s="53">
        <f t="shared" si="3"/>
        <v>8.136240426342502</v>
      </c>
      <c r="F12" s="54">
        <f t="shared" si="4"/>
        <v>370</v>
      </c>
      <c r="G12" s="55">
        <f t="shared" si="0"/>
        <v>0.8101208174775902</v>
      </c>
      <c r="H12" s="40">
        <f>SUM(H59,H60,H61,H62,H63,H64)</f>
        <v>13</v>
      </c>
      <c r="I12" s="53">
        <f t="shared" si="5"/>
        <v>3.181595692608908</v>
      </c>
      <c r="J12" s="40">
        <f>SUM(J59,J60,J61,J62,J63,J64)</f>
        <v>5</v>
      </c>
      <c r="K12" s="53">
        <f t="shared" si="5"/>
        <v>1.2236906510034262</v>
      </c>
      <c r="L12" s="56">
        <f t="shared" si="6"/>
        <v>97</v>
      </c>
      <c r="M12" s="53">
        <f t="shared" si="7"/>
        <v>23.18909873296677</v>
      </c>
      <c r="N12" s="40">
        <f>SUM(N59,N60,N61,N62,N63,N64)</f>
        <v>42</v>
      </c>
      <c r="O12" s="53">
        <f t="shared" si="7"/>
        <v>10.040640688501076</v>
      </c>
      <c r="P12" s="40">
        <f>SUM(P59,P60,P61,P62,P63,P64)</f>
        <v>55</v>
      </c>
      <c r="Q12" s="53">
        <f t="shared" si="1"/>
        <v>13.148458044465695</v>
      </c>
      <c r="R12" s="56">
        <f t="shared" si="8"/>
        <v>22</v>
      </c>
      <c r="S12" s="53">
        <f t="shared" si="9"/>
        <v>5.360623781676413</v>
      </c>
      <c r="T12" s="40">
        <f>SUM(T59,T60,T61,T62,T63,T64)</f>
        <v>18</v>
      </c>
      <c r="U12" s="53">
        <f t="shared" si="9"/>
        <v>4.385964912280701</v>
      </c>
      <c r="V12" s="40">
        <f>SUM(V59,V60,V61,V62,V63,V64)</f>
        <v>4</v>
      </c>
      <c r="W12" s="53">
        <f t="shared" si="10"/>
        <v>0.9789525208027412</v>
      </c>
      <c r="X12" s="40">
        <f>SUM(X59,X60,X61,X62,X63,X64)</f>
        <v>2635</v>
      </c>
      <c r="Y12" s="53">
        <f t="shared" si="11"/>
        <v>5.76937392987419</v>
      </c>
      <c r="Z12" s="40">
        <f>SUM(Z59,Z60,Z61,Z62,Z63,Z64)</f>
        <v>777</v>
      </c>
      <c r="AA12" s="57">
        <f t="shared" si="12"/>
        <v>1.7012537167029396</v>
      </c>
      <c r="AB12" s="3"/>
      <c r="AC12" s="4">
        <v>456722</v>
      </c>
    </row>
    <row r="13" spans="1:33" ht="27.75" customHeight="1">
      <c r="A13" s="34" t="s">
        <v>76</v>
      </c>
      <c r="B13" s="46">
        <f>SUM(B65,B66,B67)</f>
        <v>7647</v>
      </c>
      <c r="C13" s="58">
        <f t="shared" si="2"/>
        <v>9.141945834538792</v>
      </c>
      <c r="D13" s="46">
        <f>SUM(D65,D66,D67)</f>
        <v>6780</v>
      </c>
      <c r="E13" s="58">
        <f t="shared" si="3"/>
        <v>8.105452171854713</v>
      </c>
      <c r="F13" s="42">
        <f t="shared" si="4"/>
        <v>867</v>
      </c>
      <c r="G13" s="59">
        <f t="shared" si="0"/>
        <v>1.0364936626840764</v>
      </c>
      <c r="H13" s="46">
        <f>SUM(H65,H66,H67)</f>
        <v>25</v>
      </c>
      <c r="I13" s="58">
        <f t="shared" si="5"/>
        <v>3.2692559173532105</v>
      </c>
      <c r="J13" s="46">
        <f>SUM(J65,J66,J67)</f>
        <v>16</v>
      </c>
      <c r="K13" s="58">
        <f t="shared" si="5"/>
        <v>2.0923237871060545</v>
      </c>
      <c r="L13" s="60">
        <f t="shared" si="6"/>
        <v>189</v>
      </c>
      <c r="M13" s="58">
        <f t="shared" si="7"/>
        <v>24.119448698315466</v>
      </c>
      <c r="N13" s="46">
        <f>SUM(N65,N66,N67)</f>
        <v>81</v>
      </c>
      <c r="O13" s="58">
        <f t="shared" si="7"/>
        <v>10.336906584992343</v>
      </c>
      <c r="P13" s="46">
        <f>SUM(P65,P66,P67)</f>
        <v>108</v>
      </c>
      <c r="Q13" s="58">
        <f t="shared" si="1"/>
        <v>13.782542113323123</v>
      </c>
      <c r="R13" s="60">
        <f t="shared" si="8"/>
        <v>34</v>
      </c>
      <c r="S13" s="58">
        <f t="shared" si="9"/>
        <v>4.43169968717414</v>
      </c>
      <c r="T13" s="46">
        <f>SUM(T65,T66,T67)</f>
        <v>25</v>
      </c>
      <c r="U13" s="58">
        <f t="shared" si="9"/>
        <v>3.258602711157456</v>
      </c>
      <c r="V13" s="46">
        <f>SUM(V65,V66,V67)</f>
        <v>9</v>
      </c>
      <c r="W13" s="58">
        <f t="shared" si="10"/>
        <v>1.1769321302471558</v>
      </c>
      <c r="X13" s="46">
        <f>SUM(X65,X66,X67)</f>
        <v>4976</v>
      </c>
      <c r="Y13" s="58">
        <f t="shared" si="11"/>
        <v>5.948780237042634</v>
      </c>
      <c r="Z13" s="46">
        <f>SUM(Z65,Z66,Z67)</f>
        <v>1543</v>
      </c>
      <c r="AA13" s="61">
        <f t="shared" si="12"/>
        <v>1.8446478910282926</v>
      </c>
      <c r="AB13" s="3"/>
      <c r="AC13" s="4">
        <v>836474</v>
      </c>
      <c r="AG13" s="1" t="s">
        <v>2</v>
      </c>
    </row>
    <row r="14" spans="1:29" ht="27.75" customHeight="1">
      <c r="A14" s="35" t="s">
        <v>38</v>
      </c>
      <c r="B14" s="40">
        <f>SUM(B15:B20)</f>
        <v>478</v>
      </c>
      <c r="C14" s="53">
        <f t="shared" si="2"/>
        <v>6.119574958392012</v>
      </c>
      <c r="D14" s="40">
        <f>SUM(D15:D20)</f>
        <v>1092</v>
      </c>
      <c r="E14" s="53">
        <f t="shared" si="3"/>
        <v>13.980284214569197</v>
      </c>
      <c r="F14" s="51">
        <f t="shared" si="4"/>
        <v>-614</v>
      </c>
      <c r="G14" s="52">
        <f t="shared" si="0"/>
        <v>-7.860709256177186</v>
      </c>
      <c r="H14" s="40">
        <f>SUM(H15:H20)</f>
        <v>2</v>
      </c>
      <c r="I14" s="53">
        <f t="shared" si="5"/>
        <v>4.184100418410042</v>
      </c>
      <c r="J14" s="40">
        <f>SUM(J15:J20)</f>
        <v>2</v>
      </c>
      <c r="K14" s="53">
        <f t="shared" si="5"/>
        <v>4.184100418410042</v>
      </c>
      <c r="L14" s="56">
        <f t="shared" si="6"/>
        <v>14</v>
      </c>
      <c r="M14" s="53">
        <f t="shared" si="7"/>
        <v>28.455284552845526</v>
      </c>
      <c r="N14" s="40">
        <f>SUM(N15:N20)</f>
        <v>7</v>
      </c>
      <c r="O14" s="53">
        <f t="shared" si="7"/>
        <v>14.227642276422763</v>
      </c>
      <c r="P14" s="40">
        <f>SUM(P15:P20)</f>
        <v>7</v>
      </c>
      <c r="Q14" s="53">
        <f t="shared" si="1"/>
        <v>14.227642276422763</v>
      </c>
      <c r="R14" s="56">
        <f t="shared" si="8"/>
        <v>2</v>
      </c>
      <c r="S14" s="53">
        <f t="shared" si="9"/>
        <v>4.17536534446764</v>
      </c>
      <c r="T14" s="40">
        <f>SUM(T15:T20)</f>
        <v>1</v>
      </c>
      <c r="U14" s="53">
        <f t="shared" si="9"/>
        <v>2.08768267223382</v>
      </c>
      <c r="V14" s="40">
        <f>SUM(V15:V20)</f>
        <v>1</v>
      </c>
      <c r="W14" s="53">
        <f t="shared" si="10"/>
        <v>2.092050209205021</v>
      </c>
      <c r="X14" s="40">
        <f>SUM(X15:X20)</f>
        <v>316</v>
      </c>
      <c r="Y14" s="53">
        <f t="shared" si="11"/>
        <v>4.045576750736141</v>
      </c>
      <c r="Z14" s="40">
        <f>SUM(Z15:Z20)</f>
        <v>165</v>
      </c>
      <c r="AA14" s="57">
        <f t="shared" si="12"/>
        <v>2.1124055818717196</v>
      </c>
      <c r="AB14" s="3"/>
      <c r="AC14" s="4">
        <f>SUM(AC15:AC20)</f>
        <v>78110</v>
      </c>
    </row>
    <row r="15" spans="1:29" ht="27.75" customHeight="1">
      <c r="A15" s="36" t="s">
        <v>111</v>
      </c>
      <c r="B15" s="40">
        <v>176</v>
      </c>
      <c r="C15" s="53">
        <f t="shared" si="2"/>
        <v>6.66616165442012</v>
      </c>
      <c r="D15" s="40">
        <v>347</v>
      </c>
      <c r="E15" s="53">
        <f t="shared" si="3"/>
        <v>13.142943716385123</v>
      </c>
      <c r="F15" s="54">
        <f t="shared" si="4"/>
        <v>-171</v>
      </c>
      <c r="G15" s="55">
        <f t="shared" si="0"/>
        <v>-6.476782061965003</v>
      </c>
      <c r="H15" s="40">
        <v>2</v>
      </c>
      <c r="I15" s="53">
        <f t="shared" si="5"/>
        <v>11.363636363636363</v>
      </c>
      <c r="J15" s="40">
        <v>2</v>
      </c>
      <c r="K15" s="53">
        <f t="shared" si="5"/>
        <v>11.363636363636363</v>
      </c>
      <c r="L15" s="56">
        <f t="shared" si="6"/>
        <v>4</v>
      </c>
      <c r="M15" s="53">
        <f t="shared" si="7"/>
        <v>22.22222222222222</v>
      </c>
      <c r="N15" s="40">
        <v>3</v>
      </c>
      <c r="O15" s="53">
        <f t="shared" si="7"/>
        <v>16.666666666666668</v>
      </c>
      <c r="P15" s="40">
        <v>1</v>
      </c>
      <c r="Q15" s="53">
        <f t="shared" si="1"/>
        <v>5.555555555555555</v>
      </c>
      <c r="R15" s="56">
        <f t="shared" si="8"/>
        <v>2</v>
      </c>
      <c r="S15" s="53">
        <f t="shared" si="9"/>
        <v>11.299435028248588</v>
      </c>
      <c r="T15" s="40">
        <v>1</v>
      </c>
      <c r="U15" s="53">
        <f t="shared" si="9"/>
        <v>5.649717514124294</v>
      </c>
      <c r="V15" s="40">
        <v>1</v>
      </c>
      <c r="W15" s="53">
        <f t="shared" si="10"/>
        <v>5.681818181818182</v>
      </c>
      <c r="X15" s="40">
        <v>133</v>
      </c>
      <c r="Y15" s="53">
        <f t="shared" si="11"/>
        <v>5.037497159306113</v>
      </c>
      <c r="Z15" s="40">
        <v>56</v>
      </c>
      <c r="AA15" s="57">
        <f t="shared" si="12"/>
        <v>2.1210514354973107</v>
      </c>
      <c r="AB15" s="3"/>
      <c r="AC15" s="4">
        <v>26402</v>
      </c>
    </row>
    <row r="16" spans="1:29" ht="27.75" customHeight="1">
      <c r="A16" s="36" t="s">
        <v>112</v>
      </c>
      <c r="B16" s="40">
        <v>84</v>
      </c>
      <c r="C16" s="53">
        <f t="shared" si="2"/>
        <v>5.575097896064246</v>
      </c>
      <c r="D16" s="40">
        <v>176</v>
      </c>
      <c r="E16" s="53">
        <f t="shared" si="3"/>
        <v>11.681157496515564</v>
      </c>
      <c r="F16" s="54">
        <f t="shared" si="4"/>
        <v>-92</v>
      </c>
      <c r="G16" s="55">
        <f t="shared" si="0"/>
        <v>-6.106059600451317</v>
      </c>
      <c r="H16" s="40">
        <v>0</v>
      </c>
      <c r="I16" s="53">
        <f t="shared" si="5"/>
        <v>0</v>
      </c>
      <c r="J16" s="40">
        <v>0</v>
      </c>
      <c r="K16" s="53">
        <f t="shared" si="5"/>
        <v>0</v>
      </c>
      <c r="L16" s="56">
        <f t="shared" si="6"/>
        <v>6</v>
      </c>
      <c r="M16" s="53">
        <f t="shared" si="7"/>
        <v>66.66666666666667</v>
      </c>
      <c r="N16" s="40">
        <v>2</v>
      </c>
      <c r="O16" s="53">
        <f t="shared" si="7"/>
        <v>22.22222222222222</v>
      </c>
      <c r="P16" s="40">
        <v>4</v>
      </c>
      <c r="Q16" s="53">
        <f t="shared" si="1"/>
        <v>44.44444444444444</v>
      </c>
      <c r="R16" s="56">
        <f t="shared" si="8"/>
        <v>0</v>
      </c>
      <c r="S16" s="53">
        <f t="shared" si="9"/>
        <v>0</v>
      </c>
      <c r="T16" s="40">
        <v>0</v>
      </c>
      <c r="U16" s="53">
        <f t="shared" si="9"/>
        <v>0</v>
      </c>
      <c r="V16" s="40">
        <v>0</v>
      </c>
      <c r="W16" s="53">
        <f t="shared" si="10"/>
        <v>0</v>
      </c>
      <c r="X16" s="40">
        <v>66</v>
      </c>
      <c r="Y16" s="53">
        <f t="shared" si="11"/>
        <v>4.380434061193337</v>
      </c>
      <c r="Z16" s="40">
        <v>46</v>
      </c>
      <c r="AA16" s="57">
        <f t="shared" si="12"/>
        <v>3.0530298002256586</v>
      </c>
      <c r="AB16" s="3"/>
      <c r="AC16" s="4">
        <v>15067</v>
      </c>
    </row>
    <row r="17" spans="1:29" ht="27.75" customHeight="1">
      <c r="A17" s="36" t="s">
        <v>113</v>
      </c>
      <c r="B17" s="40">
        <v>59</v>
      </c>
      <c r="C17" s="53">
        <f t="shared" si="2"/>
        <v>7.125603864734299</v>
      </c>
      <c r="D17" s="40">
        <v>112</v>
      </c>
      <c r="E17" s="53">
        <f t="shared" si="3"/>
        <v>13.52657004830918</v>
      </c>
      <c r="F17" s="54">
        <f t="shared" si="4"/>
        <v>-53</v>
      </c>
      <c r="G17" s="55">
        <f t="shared" si="0"/>
        <v>-6.400966183574879</v>
      </c>
      <c r="H17" s="40">
        <v>0</v>
      </c>
      <c r="I17" s="53">
        <f t="shared" si="5"/>
        <v>0</v>
      </c>
      <c r="J17" s="40">
        <v>0</v>
      </c>
      <c r="K17" s="53">
        <f t="shared" si="5"/>
        <v>0</v>
      </c>
      <c r="L17" s="56">
        <f t="shared" si="6"/>
        <v>3</v>
      </c>
      <c r="M17" s="53">
        <f t="shared" si="7"/>
        <v>48.387096774193544</v>
      </c>
      <c r="N17" s="40">
        <v>2</v>
      </c>
      <c r="O17" s="53">
        <f t="shared" si="7"/>
        <v>32.25806451612903</v>
      </c>
      <c r="P17" s="40">
        <v>1</v>
      </c>
      <c r="Q17" s="53">
        <f t="shared" si="1"/>
        <v>16.129032258064516</v>
      </c>
      <c r="R17" s="56">
        <f t="shared" si="8"/>
        <v>0</v>
      </c>
      <c r="S17" s="53">
        <f t="shared" si="9"/>
        <v>0</v>
      </c>
      <c r="T17" s="40">
        <v>0</v>
      </c>
      <c r="U17" s="53">
        <f t="shared" si="9"/>
        <v>0</v>
      </c>
      <c r="V17" s="40">
        <v>0</v>
      </c>
      <c r="W17" s="53">
        <f t="shared" si="10"/>
        <v>0</v>
      </c>
      <c r="X17" s="40">
        <v>32</v>
      </c>
      <c r="Y17" s="53">
        <f t="shared" si="11"/>
        <v>3.864734299516908</v>
      </c>
      <c r="Z17" s="40">
        <v>14</v>
      </c>
      <c r="AA17" s="57">
        <f t="shared" si="12"/>
        <v>1.6908212560386475</v>
      </c>
      <c r="AB17" s="3"/>
      <c r="AC17" s="4">
        <v>8280</v>
      </c>
    </row>
    <row r="18" spans="1:29" ht="27.75" customHeight="1">
      <c r="A18" s="36" t="s">
        <v>114</v>
      </c>
      <c r="B18" s="40">
        <v>53</v>
      </c>
      <c r="C18" s="53">
        <f t="shared" si="2"/>
        <v>5.315947843530592</v>
      </c>
      <c r="D18" s="40">
        <v>174</v>
      </c>
      <c r="E18" s="53">
        <f t="shared" si="3"/>
        <v>17.45235707121364</v>
      </c>
      <c r="F18" s="54">
        <f t="shared" si="4"/>
        <v>-121</v>
      </c>
      <c r="G18" s="55">
        <f t="shared" si="0"/>
        <v>-12.136409227683048</v>
      </c>
      <c r="H18" s="40">
        <v>0</v>
      </c>
      <c r="I18" s="53">
        <f t="shared" si="5"/>
        <v>0</v>
      </c>
      <c r="J18" s="40">
        <v>0</v>
      </c>
      <c r="K18" s="53">
        <f t="shared" si="5"/>
        <v>0</v>
      </c>
      <c r="L18" s="56">
        <f t="shared" si="6"/>
        <v>1</v>
      </c>
      <c r="M18" s="53">
        <f t="shared" si="7"/>
        <v>18.51851851851852</v>
      </c>
      <c r="N18" s="40">
        <v>0</v>
      </c>
      <c r="O18" s="53">
        <f t="shared" si="7"/>
        <v>0</v>
      </c>
      <c r="P18" s="40">
        <v>1</v>
      </c>
      <c r="Q18" s="53">
        <f t="shared" si="1"/>
        <v>18.51851851851852</v>
      </c>
      <c r="R18" s="56">
        <f t="shared" si="8"/>
        <v>0</v>
      </c>
      <c r="S18" s="53">
        <f t="shared" si="9"/>
        <v>0</v>
      </c>
      <c r="T18" s="40">
        <v>0</v>
      </c>
      <c r="U18" s="53">
        <f t="shared" si="9"/>
        <v>0</v>
      </c>
      <c r="V18" s="40">
        <v>0</v>
      </c>
      <c r="W18" s="53">
        <f t="shared" si="10"/>
        <v>0</v>
      </c>
      <c r="X18" s="40">
        <v>33</v>
      </c>
      <c r="Y18" s="53">
        <f t="shared" si="11"/>
        <v>3.3099297893681046</v>
      </c>
      <c r="Z18" s="40">
        <v>16</v>
      </c>
      <c r="AA18" s="57">
        <f t="shared" si="12"/>
        <v>1.6048144433299898</v>
      </c>
      <c r="AB18" s="3"/>
      <c r="AC18" s="4">
        <v>9970</v>
      </c>
    </row>
    <row r="19" spans="1:29" ht="27.75" customHeight="1">
      <c r="A19" s="36" t="s">
        <v>115</v>
      </c>
      <c r="B19" s="40">
        <v>41</v>
      </c>
      <c r="C19" s="53">
        <f t="shared" si="2"/>
        <v>5.071746660069273</v>
      </c>
      <c r="D19" s="40">
        <v>116</v>
      </c>
      <c r="E19" s="53">
        <f t="shared" si="3"/>
        <v>14.349332013854529</v>
      </c>
      <c r="F19" s="54">
        <f t="shared" si="4"/>
        <v>-75</v>
      </c>
      <c r="G19" s="55">
        <f t="shared" si="0"/>
        <v>-9.277585353785254</v>
      </c>
      <c r="H19" s="40">
        <v>0</v>
      </c>
      <c r="I19" s="53">
        <f t="shared" si="5"/>
        <v>0</v>
      </c>
      <c r="J19" s="40">
        <v>0</v>
      </c>
      <c r="K19" s="53">
        <f t="shared" si="5"/>
        <v>0</v>
      </c>
      <c r="L19" s="56">
        <f t="shared" si="6"/>
        <v>0</v>
      </c>
      <c r="M19" s="53">
        <f t="shared" si="7"/>
        <v>0</v>
      </c>
      <c r="N19" s="40">
        <v>0</v>
      </c>
      <c r="O19" s="53">
        <f t="shared" si="7"/>
        <v>0</v>
      </c>
      <c r="P19" s="40">
        <v>0</v>
      </c>
      <c r="Q19" s="53">
        <f t="shared" si="1"/>
        <v>0</v>
      </c>
      <c r="R19" s="56">
        <f t="shared" si="8"/>
        <v>0</v>
      </c>
      <c r="S19" s="53">
        <f t="shared" si="9"/>
        <v>0</v>
      </c>
      <c r="T19" s="40">
        <v>0</v>
      </c>
      <c r="U19" s="53">
        <f t="shared" si="9"/>
        <v>0</v>
      </c>
      <c r="V19" s="40">
        <v>0</v>
      </c>
      <c r="W19" s="53">
        <f t="shared" si="10"/>
        <v>0</v>
      </c>
      <c r="X19" s="40">
        <v>33</v>
      </c>
      <c r="Y19" s="53">
        <f t="shared" si="11"/>
        <v>4.082137555665512</v>
      </c>
      <c r="Z19" s="40">
        <v>12</v>
      </c>
      <c r="AA19" s="57">
        <f t="shared" si="12"/>
        <v>1.4844136566056407</v>
      </c>
      <c r="AB19" s="3"/>
      <c r="AC19" s="4">
        <v>8084</v>
      </c>
    </row>
    <row r="20" spans="1:29" ht="27.75" customHeight="1">
      <c r="A20" s="36" t="s">
        <v>116</v>
      </c>
      <c r="B20" s="40">
        <v>65</v>
      </c>
      <c r="C20" s="53">
        <f t="shared" si="2"/>
        <v>6.306393713010576</v>
      </c>
      <c r="D20" s="40">
        <v>167</v>
      </c>
      <c r="E20" s="53">
        <f t="shared" si="3"/>
        <v>16.202580770350245</v>
      </c>
      <c r="F20" s="54">
        <f t="shared" si="4"/>
        <v>-102</v>
      </c>
      <c r="G20" s="55">
        <f t="shared" si="0"/>
        <v>-9.896187057339672</v>
      </c>
      <c r="H20" s="40">
        <v>0</v>
      </c>
      <c r="I20" s="53">
        <f t="shared" si="5"/>
        <v>0</v>
      </c>
      <c r="J20" s="40">
        <v>0</v>
      </c>
      <c r="K20" s="53">
        <f t="shared" si="5"/>
        <v>0</v>
      </c>
      <c r="L20" s="56">
        <f t="shared" si="6"/>
        <v>0</v>
      </c>
      <c r="M20" s="53">
        <f t="shared" si="7"/>
        <v>0</v>
      </c>
      <c r="N20" s="40">
        <v>0</v>
      </c>
      <c r="O20" s="53">
        <f t="shared" si="7"/>
        <v>0</v>
      </c>
      <c r="P20" s="40">
        <v>0</v>
      </c>
      <c r="Q20" s="53">
        <f t="shared" si="1"/>
        <v>0</v>
      </c>
      <c r="R20" s="56">
        <f t="shared" si="8"/>
        <v>0</v>
      </c>
      <c r="S20" s="53">
        <f t="shared" si="9"/>
        <v>0</v>
      </c>
      <c r="T20" s="40">
        <v>0</v>
      </c>
      <c r="U20" s="53">
        <f t="shared" si="9"/>
        <v>0</v>
      </c>
      <c r="V20" s="40">
        <v>0</v>
      </c>
      <c r="W20" s="53">
        <f t="shared" si="10"/>
        <v>0</v>
      </c>
      <c r="X20" s="40">
        <v>19</v>
      </c>
      <c r="Y20" s="53">
        <f t="shared" si="11"/>
        <v>1.8434073930338606</v>
      </c>
      <c r="Z20" s="40">
        <v>21</v>
      </c>
      <c r="AA20" s="57">
        <f t="shared" si="12"/>
        <v>2.037450276511109</v>
      </c>
      <c r="AB20" s="3"/>
      <c r="AC20" s="4">
        <v>10307</v>
      </c>
    </row>
    <row r="21" spans="1:29" ht="27.75" customHeight="1">
      <c r="A21" s="35" t="s">
        <v>3</v>
      </c>
      <c r="B21" s="50">
        <f>SUM(B22:B23)</f>
        <v>685</v>
      </c>
      <c r="C21" s="41">
        <f t="shared" si="2"/>
        <v>6.109688985613243</v>
      </c>
      <c r="D21" s="50">
        <f>SUM(D22:D23)</f>
        <v>1385</v>
      </c>
      <c r="E21" s="41">
        <f t="shared" si="3"/>
        <v>12.353166781130426</v>
      </c>
      <c r="F21" s="51">
        <f t="shared" si="4"/>
        <v>-700</v>
      </c>
      <c r="G21" s="52">
        <f t="shared" si="0"/>
        <v>-6.243477795517183</v>
      </c>
      <c r="H21" s="50">
        <f>SUM(H22:H23)</f>
        <v>2</v>
      </c>
      <c r="I21" s="41">
        <f t="shared" si="5"/>
        <v>2.9197080291970803</v>
      </c>
      <c r="J21" s="50">
        <f>SUM(J22:J23)</f>
        <v>2</v>
      </c>
      <c r="K21" s="41">
        <f t="shared" si="5"/>
        <v>2.9197080291970803</v>
      </c>
      <c r="L21" s="44">
        <f t="shared" si="6"/>
        <v>21</v>
      </c>
      <c r="M21" s="41">
        <f t="shared" si="7"/>
        <v>29.745042492917847</v>
      </c>
      <c r="N21" s="50">
        <f>SUM(N22:N23)</f>
        <v>11</v>
      </c>
      <c r="O21" s="41">
        <f t="shared" si="7"/>
        <v>15.580736543909348</v>
      </c>
      <c r="P21" s="50">
        <f>SUM(P22:P23)</f>
        <v>10</v>
      </c>
      <c r="Q21" s="41">
        <f t="shared" si="1"/>
        <v>14.164305949008499</v>
      </c>
      <c r="R21" s="44">
        <f t="shared" si="8"/>
        <v>6</v>
      </c>
      <c r="S21" s="41">
        <f t="shared" si="9"/>
        <v>8.695652173913043</v>
      </c>
      <c r="T21" s="50">
        <f>SUM(T22:T23)</f>
        <v>5</v>
      </c>
      <c r="U21" s="41">
        <f t="shared" si="9"/>
        <v>7.246376811594203</v>
      </c>
      <c r="V21" s="50">
        <f>SUM(V22:V23)</f>
        <v>1</v>
      </c>
      <c r="W21" s="41">
        <f t="shared" si="10"/>
        <v>1.4598540145985401</v>
      </c>
      <c r="X21" s="50">
        <f>SUM(X22:X23)</f>
        <v>532</v>
      </c>
      <c r="Y21" s="41">
        <f t="shared" si="11"/>
        <v>4.745043124593059</v>
      </c>
      <c r="Z21" s="50">
        <f>SUM(Z22:Z23)</f>
        <v>311</v>
      </c>
      <c r="AA21" s="49">
        <f t="shared" si="12"/>
        <v>2.7738879920083486</v>
      </c>
      <c r="AB21" s="3"/>
      <c r="AC21" s="4">
        <f>SUM(AC22:AC23)</f>
        <v>112117</v>
      </c>
    </row>
    <row r="22" spans="1:29" ht="27.75" customHeight="1">
      <c r="A22" s="36" t="s">
        <v>117</v>
      </c>
      <c r="B22" s="40">
        <v>206</v>
      </c>
      <c r="C22" s="53">
        <f t="shared" si="2"/>
        <v>5.084787599042283</v>
      </c>
      <c r="D22" s="40">
        <v>612</v>
      </c>
      <c r="E22" s="53">
        <f t="shared" si="3"/>
        <v>15.106262187446005</v>
      </c>
      <c r="F22" s="54">
        <f t="shared" si="4"/>
        <v>-406</v>
      </c>
      <c r="G22" s="55">
        <f t="shared" si="0"/>
        <v>-10.021474588403722</v>
      </c>
      <c r="H22" s="40">
        <v>1</v>
      </c>
      <c r="I22" s="53">
        <f t="shared" si="5"/>
        <v>4.854368932038835</v>
      </c>
      <c r="J22" s="40">
        <v>1</v>
      </c>
      <c r="K22" s="53">
        <f t="shared" si="5"/>
        <v>4.854368932038835</v>
      </c>
      <c r="L22" s="56">
        <f t="shared" si="6"/>
        <v>5</v>
      </c>
      <c r="M22" s="53">
        <f t="shared" si="7"/>
        <v>23.696682464454973</v>
      </c>
      <c r="N22" s="40">
        <v>2</v>
      </c>
      <c r="O22" s="53">
        <f t="shared" si="7"/>
        <v>9.47867298578199</v>
      </c>
      <c r="P22" s="40">
        <v>3</v>
      </c>
      <c r="Q22" s="53">
        <f t="shared" si="1"/>
        <v>14.218009478672984</v>
      </c>
      <c r="R22" s="56">
        <f t="shared" si="8"/>
        <v>3</v>
      </c>
      <c r="S22" s="53">
        <f t="shared" si="9"/>
        <v>14.423076923076923</v>
      </c>
      <c r="T22" s="40">
        <v>2</v>
      </c>
      <c r="U22" s="53">
        <f t="shared" si="9"/>
        <v>9.615384615384617</v>
      </c>
      <c r="V22" s="40">
        <v>1</v>
      </c>
      <c r="W22" s="53">
        <f t="shared" si="10"/>
        <v>4.854368932038835</v>
      </c>
      <c r="X22" s="40">
        <v>190</v>
      </c>
      <c r="Y22" s="53">
        <f t="shared" si="11"/>
        <v>4.689852639893368</v>
      </c>
      <c r="Z22" s="40">
        <v>88</v>
      </c>
      <c r="AA22" s="57">
        <f t="shared" si="12"/>
        <v>2.1721422753190334</v>
      </c>
      <c r="AB22" s="3"/>
      <c r="AC22" s="4">
        <v>40513</v>
      </c>
    </row>
    <row r="23" spans="1:29" ht="27.75" customHeight="1">
      <c r="A23" s="36" t="s">
        <v>118</v>
      </c>
      <c r="B23" s="46">
        <v>479</v>
      </c>
      <c r="C23" s="58">
        <f t="shared" si="2"/>
        <v>6.6895704150606115</v>
      </c>
      <c r="D23" s="46">
        <v>773</v>
      </c>
      <c r="E23" s="58">
        <f t="shared" si="3"/>
        <v>10.795486285682365</v>
      </c>
      <c r="F23" s="42">
        <f t="shared" si="4"/>
        <v>-294</v>
      </c>
      <c r="G23" s="59">
        <f t="shared" si="0"/>
        <v>-4.105915870621753</v>
      </c>
      <c r="H23" s="46">
        <v>1</v>
      </c>
      <c r="I23" s="58">
        <f t="shared" si="5"/>
        <v>2.08768267223382</v>
      </c>
      <c r="J23" s="46">
        <v>1</v>
      </c>
      <c r="K23" s="58">
        <f t="shared" si="5"/>
        <v>2.08768267223382</v>
      </c>
      <c r="L23" s="60">
        <f t="shared" si="6"/>
        <v>16</v>
      </c>
      <c r="M23" s="58">
        <f t="shared" si="7"/>
        <v>32.323232323232325</v>
      </c>
      <c r="N23" s="46">
        <v>9</v>
      </c>
      <c r="O23" s="58">
        <f t="shared" si="7"/>
        <v>18.18181818181818</v>
      </c>
      <c r="P23" s="46">
        <v>7</v>
      </c>
      <c r="Q23" s="58">
        <f t="shared" si="1"/>
        <v>14.141414141414142</v>
      </c>
      <c r="R23" s="60">
        <f t="shared" si="8"/>
        <v>3</v>
      </c>
      <c r="S23" s="58">
        <f t="shared" si="9"/>
        <v>6.224066390041493</v>
      </c>
      <c r="T23" s="46">
        <v>3</v>
      </c>
      <c r="U23" s="58">
        <f t="shared" si="9"/>
        <v>6.224066390041493</v>
      </c>
      <c r="V23" s="46">
        <v>0</v>
      </c>
      <c r="W23" s="58">
        <f t="shared" si="10"/>
        <v>0</v>
      </c>
      <c r="X23" s="46">
        <v>342</v>
      </c>
      <c r="Y23" s="58">
        <f t="shared" si="11"/>
        <v>4.776269482151836</v>
      </c>
      <c r="Z23" s="46">
        <v>223</v>
      </c>
      <c r="AA23" s="61">
        <f t="shared" si="12"/>
        <v>3.11435115356684</v>
      </c>
      <c r="AB23" s="3"/>
      <c r="AC23" s="4">
        <v>71604</v>
      </c>
    </row>
    <row r="24" spans="1:29" ht="27.75" customHeight="1">
      <c r="A24" s="35" t="s">
        <v>119</v>
      </c>
      <c r="B24" s="40">
        <f>SUM(B25:B32)</f>
        <v>4979</v>
      </c>
      <c r="C24" s="53">
        <f t="shared" si="2"/>
        <v>8.853617464689554</v>
      </c>
      <c r="D24" s="40">
        <f>SUM(D25:D32)</f>
        <v>4710</v>
      </c>
      <c r="E24" s="53">
        <f t="shared" si="3"/>
        <v>8.375283843881864</v>
      </c>
      <c r="F24" s="51">
        <f t="shared" si="4"/>
        <v>269</v>
      </c>
      <c r="G24" s="52">
        <f t="shared" si="0"/>
        <v>0.4783336208076903</v>
      </c>
      <c r="H24" s="40">
        <f>SUM(H25:H32)</f>
        <v>18</v>
      </c>
      <c r="I24" s="53">
        <f t="shared" si="5"/>
        <v>3.615183771841735</v>
      </c>
      <c r="J24" s="40">
        <f>SUM(J25:J32)</f>
        <v>8</v>
      </c>
      <c r="K24" s="53">
        <f t="shared" si="5"/>
        <v>1.6067483430407712</v>
      </c>
      <c r="L24" s="56">
        <f t="shared" si="6"/>
        <v>104</v>
      </c>
      <c r="M24" s="53">
        <f t="shared" si="7"/>
        <v>20.460358056265985</v>
      </c>
      <c r="N24" s="40">
        <f>SUM(N25:N32)</f>
        <v>57</v>
      </c>
      <c r="O24" s="53">
        <f t="shared" si="7"/>
        <v>11.213850088530396</v>
      </c>
      <c r="P24" s="40">
        <f>SUM(P25:P32)</f>
        <v>47</v>
      </c>
      <c r="Q24" s="53">
        <f t="shared" si="1"/>
        <v>9.246507967735589</v>
      </c>
      <c r="R24" s="56">
        <f t="shared" si="8"/>
        <v>26</v>
      </c>
      <c r="S24" s="53">
        <f t="shared" si="9"/>
        <v>5.203121873123874</v>
      </c>
      <c r="T24" s="40">
        <f>SUM(T25:T32)</f>
        <v>18</v>
      </c>
      <c r="U24" s="53">
        <f t="shared" si="9"/>
        <v>3.6021612967780667</v>
      </c>
      <c r="V24" s="40">
        <f>SUM(V25:V32)</f>
        <v>8</v>
      </c>
      <c r="W24" s="53">
        <f t="shared" si="10"/>
        <v>1.6067483430407712</v>
      </c>
      <c r="X24" s="40">
        <f>SUM(X25:X32)</f>
        <v>3210</v>
      </c>
      <c r="Y24" s="53">
        <f t="shared" si="11"/>
        <v>5.707995995511843</v>
      </c>
      <c r="Z24" s="40">
        <f>SUM(Z25:Z32)</f>
        <v>1264</v>
      </c>
      <c r="AA24" s="57">
        <f t="shared" si="12"/>
        <v>2.2476345602264702</v>
      </c>
      <c r="AB24" s="3"/>
      <c r="AC24" s="4">
        <f>SUM(AC25:AC32)</f>
        <v>562369</v>
      </c>
    </row>
    <row r="25" spans="1:29" ht="27.75" customHeight="1">
      <c r="A25" s="36" t="s">
        <v>29</v>
      </c>
      <c r="B25" s="40">
        <v>1740</v>
      </c>
      <c r="C25" s="53">
        <f t="shared" si="2"/>
        <v>8.480937387286392</v>
      </c>
      <c r="D25" s="40">
        <v>1819</v>
      </c>
      <c r="E25" s="53">
        <f t="shared" si="3"/>
        <v>8.865991441076982</v>
      </c>
      <c r="F25" s="54">
        <f t="shared" si="4"/>
        <v>-79</v>
      </c>
      <c r="G25" s="55">
        <f t="shared" si="0"/>
        <v>-0.3850540537905891</v>
      </c>
      <c r="H25" s="40">
        <v>6</v>
      </c>
      <c r="I25" s="53">
        <f t="shared" si="5"/>
        <v>3.4482758620689653</v>
      </c>
      <c r="J25" s="40">
        <v>2</v>
      </c>
      <c r="K25" s="53">
        <f t="shared" si="5"/>
        <v>1.1494252873563218</v>
      </c>
      <c r="L25" s="56">
        <f t="shared" si="6"/>
        <v>37</v>
      </c>
      <c r="M25" s="53">
        <f t="shared" si="7"/>
        <v>20.821609454136183</v>
      </c>
      <c r="N25" s="40">
        <v>17</v>
      </c>
      <c r="O25" s="53">
        <f t="shared" si="7"/>
        <v>9.56668542487338</v>
      </c>
      <c r="P25" s="40">
        <v>20</v>
      </c>
      <c r="Q25" s="53">
        <f t="shared" si="1"/>
        <v>11.254924029262801</v>
      </c>
      <c r="R25" s="56">
        <f t="shared" si="8"/>
        <v>6</v>
      </c>
      <c r="S25" s="53">
        <f t="shared" si="9"/>
        <v>3.4403669724770642</v>
      </c>
      <c r="T25" s="40">
        <v>4</v>
      </c>
      <c r="U25" s="53">
        <f t="shared" si="9"/>
        <v>2.293577981651376</v>
      </c>
      <c r="V25" s="40">
        <v>2</v>
      </c>
      <c r="W25" s="53">
        <f t="shared" si="10"/>
        <v>1.1494252873563218</v>
      </c>
      <c r="X25" s="40">
        <v>1169</v>
      </c>
      <c r="Y25" s="53">
        <f t="shared" si="11"/>
        <v>5.697825175711375</v>
      </c>
      <c r="Z25" s="40">
        <v>484</v>
      </c>
      <c r="AA25" s="57">
        <f t="shared" si="12"/>
        <v>2.3590653422106977</v>
      </c>
      <c r="AB25" s="3"/>
      <c r="AC25" s="4">
        <v>205166</v>
      </c>
    </row>
    <row r="26" spans="1:29" ht="27.75" customHeight="1">
      <c r="A26" s="36" t="s">
        <v>30</v>
      </c>
      <c r="B26" s="40">
        <v>941</v>
      </c>
      <c r="C26" s="53">
        <f t="shared" si="2"/>
        <v>8.480380670860296</v>
      </c>
      <c r="D26" s="40">
        <v>887</v>
      </c>
      <c r="E26" s="53">
        <f t="shared" si="3"/>
        <v>7.993727582415601</v>
      </c>
      <c r="F26" s="54">
        <f t="shared" si="4"/>
        <v>54</v>
      </c>
      <c r="G26" s="55">
        <f t="shared" si="0"/>
        <v>0.4866530884446928</v>
      </c>
      <c r="H26" s="40">
        <v>3</v>
      </c>
      <c r="I26" s="53">
        <f t="shared" si="5"/>
        <v>3.188097768331562</v>
      </c>
      <c r="J26" s="40">
        <v>1</v>
      </c>
      <c r="K26" s="53">
        <f t="shared" si="5"/>
        <v>1.0626992561105206</v>
      </c>
      <c r="L26" s="56">
        <f t="shared" si="6"/>
        <v>19</v>
      </c>
      <c r="M26" s="53">
        <f t="shared" si="7"/>
        <v>19.791666666666664</v>
      </c>
      <c r="N26" s="40">
        <v>10</v>
      </c>
      <c r="O26" s="53">
        <f t="shared" si="7"/>
        <v>10.416666666666666</v>
      </c>
      <c r="P26" s="40">
        <v>9</v>
      </c>
      <c r="Q26" s="53">
        <f t="shared" si="1"/>
        <v>9.375</v>
      </c>
      <c r="R26" s="56">
        <f t="shared" si="8"/>
        <v>6</v>
      </c>
      <c r="S26" s="53">
        <f t="shared" si="9"/>
        <v>6.342494714587738</v>
      </c>
      <c r="T26" s="40">
        <v>5</v>
      </c>
      <c r="U26" s="53">
        <f t="shared" si="9"/>
        <v>5.2854122621564485</v>
      </c>
      <c r="V26" s="40">
        <v>1</v>
      </c>
      <c r="W26" s="53">
        <f t="shared" si="10"/>
        <v>1.0626992561105206</v>
      </c>
      <c r="X26" s="40">
        <v>626</v>
      </c>
      <c r="Y26" s="53">
        <f t="shared" si="11"/>
        <v>5.641570988266253</v>
      </c>
      <c r="Z26" s="40">
        <v>252</v>
      </c>
      <c r="AA26" s="57">
        <f t="shared" si="12"/>
        <v>2.271047746075233</v>
      </c>
      <c r="AB26" s="3"/>
      <c r="AC26" s="4">
        <v>110962</v>
      </c>
    </row>
    <row r="27" spans="1:29" ht="27.75" customHeight="1">
      <c r="A27" s="36" t="s">
        <v>31</v>
      </c>
      <c r="B27" s="40">
        <v>529</v>
      </c>
      <c r="C27" s="53">
        <f t="shared" si="2"/>
        <v>10.108537797141327</v>
      </c>
      <c r="D27" s="40">
        <v>320</v>
      </c>
      <c r="E27" s="53">
        <f t="shared" si="3"/>
        <v>6.1148054727508985</v>
      </c>
      <c r="F27" s="54">
        <f t="shared" si="4"/>
        <v>209</v>
      </c>
      <c r="G27" s="55">
        <f t="shared" si="0"/>
        <v>3.99373232439043</v>
      </c>
      <c r="H27" s="40">
        <v>1</v>
      </c>
      <c r="I27" s="53">
        <f t="shared" si="5"/>
        <v>1.890359168241966</v>
      </c>
      <c r="J27" s="40">
        <v>0</v>
      </c>
      <c r="K27" s="53">
        <f t="shared" si="5"/>
        <v>0</v>
      </c>
      <c r="L27" s="56">
        <f t="shared" si="6"/>
        <v>12</v>
      </c>
      <c r="M27" s="53">
        <f t="shared" si="7"/>
        <v>22.181146025878004</v>
      </c>
      <c r="N27" s="40">
        <v>7</v>
      </c>
      <c r="O27" s="53">
        <f t="shared" si="7"/>
        <v>12.939001848428836</v>
      </c>
      <c r="P27" s="40">
        <v>5</v>
      </c>
      <c r="Q27" s="53">
        <f t="shared" si="1"/>
        <v>9.24214417744917</v>
      </c>
      <c r="R27" s="56">
        <f t="shared" si="8"/>
        <v>3</v>
      </c>
      <c r="S27" s="53">
        <f t="shared" si="9"/>
        <v>5.639097744360902</v>
      </c>
      <c r="T27" s="40">
        <v>3</v>
      </c>
      <c r="U27" s="53">
        <f t="shared" si="9"/>
        <v>5.639097744360902</v>
      </c>
      <c r="V27" s="40">
        <v>0</v>
      </c>
      <c r="W27" s="53">
        <f t="shared" si="10"/>
        <v>0</v>
      </c>
      <c r="X27" s="40">
        <v>365</v>
      </c>
      <c r="Y27" s="53">
        <f t="shared" si="11"/>
        <v>6.974699992356493</v>
      </c>
      <c r="Z27" s="40">
        <v>96</v>
      </c>
      <c r="AA27" s="57">
        <f t="shared" si="12"/>
        <v>1.8344416418252694</v>
      </c>
      <c r="AB27" s="3"/>
      <c r="AC27" s="4">
        <v>52332</v>
      </c>
    </row>
    <row r="28" spans="1:29" ht="27.75" customHeight="1">
      <c r="A28" s="36" t="s">
        <v>39</v>
      </c>
      <c r="B28" s="40">
        <v>227</v>
      </c>
      <c r="C28" s="53">
        <f t="shared" si="2"/>
        <v>6.220030141115221</v>
      </c>
      <c r="D28" s="40">
        <v>461</v>
      </c>
      <c r="E28" s="53">
        <f t="shared" si="3"/>
        <v>12.631867379093025</v>
      </c>
      <c r="F28" s="54">
        <f t="shared" si="4"/>
        <v>-234</v>
      </c>
      <c r="G28" s="55">
        <f t="shared" si="0"/>
        <v>-6.411837237977805</v>
      </c>
      <c r="H28" s="40">
        <v>2</v>
      </c>
      <c r="I28" s="53">
        <f t="shared" si="5"/>
        <v>8.81057268722467</v>
      </c>
      <c r="J28" s="40">
        <v>1</v>
      </c>
      <c r="K28" s="53">
        <f t="shared" si="5"/>
        <v>4.405286343612335</v>
      </c>
      <c r="L28" s="56">
        <f t="shared" si="6"/>
        <v>3</v>
      </c>
      <c r="M28" s="53">
        <f t="shared" si="7"/>
        <v>13.043478260869565</v>
      </c>
      <c r="N28" s="40">
        <v>1</v>
      </c>
      <c r="O28" s="53">
        <f t="shared" si="7"/>
        <v>4.3478260869565215</v>
      </c>
      <c r="P28" s="40">
        <v>2</v>
      </c>
      <c r="Q28" s="53">
        <f t="shared" si="1"/>
        <v>8.695652173913043</v>
      </c>
      <c r="R28" s="56">
        <f t="shared" si="8"/>
        <v>1</v>
      </c>
      <c r="S28" s="53">
        <f t="shared" si="9"/>
        <v>4.405286343612335</v>
      </c>
      <c r="T28" s="40">
        <v>0</v>
      </c>
      <c r="U28" s="53">
        <f t="shared" si="9"/>
        <v>0</v>
      </c>
      <c r="V28" s="40">
        <v>1</v>
      </c>
      <c r="W28" s="53">
        <f t="shared" si="10"/>
        <v>4.405286343612335</v>
      </c>
      <c r="X28" s="40">
        <v>146</v>
      </c>
      <c r="Y28" s="53">
        <f t="shared" si="11"/>
        <v>4.00054802027675</v>
      </c>
      <c r="Z28" s="40">
        <v>76</v>
      </c>
      <c r="AA28" s="57">
        <f t="shared" si="12"/>
        <v>2.082477051650911</v>
      </c>
      <c r="AB28" s="3"/>
      <c r="AC28" s="4">
        <v>36495</v>
      </c>
    </row>
    <row r="29" spans="1:29" ht="27.75" customHeight="1">
      <c r="A29" s="36" t="s">
        <v>40</v>
      </c>
      <c r="B29" s="40">
        <v>429</v>
      </c>
      <c r="C29" s="53">
        <f t="shared" si="2"/>
        <v>8.69177624247827</v>
      </c>
      <c r="D29" s="40">
        <v>482</v>
      </c>
      <c r="E29" s="53">
        <f t="shared" si="3"/>
        <v>9.76558542861195</v>
      </c>
      <c r="F29" s="54">
        <f t="shared" si="4"/>
        <v>-53</v>
      </c>
      <c r="G29" s="55">
        <f t="shared" si="0"/>
        <v>-1.0738091861336791</v>
      </c>
      <c r="H29" s="40">
        <v>2</v>
      </c>
      <c r="I29" s="53">
        <f t="shared" si="5"/>
        <v>4.662004662004662</v>
      </c>
      <c r="J29" s="40">
        <v>2</v>
      </c>
      <c r="K29" s="53">
        <f t="shared" si="5"/>
        <v>4.662004662004662</v>
      </c>
      <c r="L29" s="56">
        <f t="shared" si="6"/>
        <v>11</v>
      </c>
      <c r="M29" s="53">
        <f t="shared" si="7"/>
        <v>25</v>
      </c>
      <c r="N29" s="40">
        <v>8</v>
      </c>
      <c r="O29" s="53">
        <f t="shared" si="7"/>
        <v>18.18181818181818</v>
      </c>
      <c r="P29" s="40">
        <v>3</v>
      </c>
      <c r="Q29" s="53">
        <f t="shared" si="1"/>
        <v>6.8181818181818175</v>
      </c>
      <c r="R29" s="56">
        <f t="shared" si="8"/>
        <v>3</v>
      </c>
      <c r="S29" s="53">
        <f t="shared" si="9"/>
        <v>6.976744186046512</v>
      </c>
      <c r="T29" s="40">
        <v>1</v>
      </c>
      <c r="U29" s="53">
        <f t="shared" si="9"/>
        <v>2.3255813953488373</v>
      </c>
      <c r="V29" s="40">
        <v>2</v>
      </c>
      <c r="W29" s="53">
        <f t="shared" si="10"/>
        <v>4.662004662004662</v>
      </c>
      <c r="X29" s="40">
        <v>239</v>
      </c>
      <c r="Y29" s="53">
        <f t="shared" si="11"/>
        <v>4.842271612942439</v>
      </c>
      <c r="Z29" s="40">
        <v>112</v>
      </c>
      <c r="AA29" s="57">
        <f t="shared" si="12"/>
        <v>2.2691816763579635</v>
      </c>
      <c r="AB29" s="3"/>
      <c r="AC29" s="4">
        <v>49357</v>
      </c>
    </row>
    <row r="30" spans="1:29" ht="27.75" customHeight="1">
      <c r="A30" s="36" t="s">
        <v>120</v>
      </c>
      <c r="B30" s="40">
        <v>317</v>
      </c>
      <c r="C30" s="53">
        <f t="shared" si="2"/>
        <v>8.213286350917192</v>
      </c>
      <c r="D30" s="40">
        <v>298</v>
      </c>
      <c r="E30" s="53">
        <f t="shared" si="3"/>
        <v>7.721007358275468</v>
      </c>
      <c r="F30" s="54">
        <f t="shared" si="4"/>
        <v>19</v>
      </c>
      <c r="G30" s="55">
        <f t="shared" si="0"/>
        <v>0.49227899264172453</v>
      </c>
      <c r="H30" s="40">
        <v>2</v>
      </c>
      <c r="I30" s="53">
        <f t="shared" si="5"/>
        <v>6.309148264984227</v>
      </c>
      <c r="J30" s="40">
        <v>1</v>
      </c>
      <c r="K30" s="53">
        <f t="shared" si="5"/>
        <v>3.1545741324921135</v>
      </c>
      <c r="L30" s="56">
        <f t="shared" si="6"/>
        <v>7</v>
      </c>
      <c r="M30" s="53">
        <f t="shared" si="7"/>
        <v>21.604938271604937</v>
      </c>
      <c r="N30" s="40">
        <v>5</v>
      </c>
      <c r="O30" s="53">
        <f t="shared" si="7"/>
        <v>15.432098765432098</v>
      </c>
      <c r="P30" s="40">
        <v>2</v>
      </c>
      <c r="Q30" s="53">
        <f t="shared" si="1"/>
        <v>6.172839506172839</v>
      </c>
      <c r="R30" s="56">
        <f t="shared" si="8"/>
        <v>4</v>
      </c>
      <c r="S30" s="53">
        <f t="shared" si="9"/>
        <v>12.5</v>
      </c>
      <c r="T30" s="40">
        <v>3</v>
      </c>
      <c r="U30" s="53">
        <f t="shared" si="9"/>
        <v>9.375</v>
      </c>
      <c r="V30" s="40">
        <v>1</v>
      </c>
      <c r="W30" s="53">
        <f t="shared" si="10"/>
        <v>3.1545741324921135</v>
      </c>
      <c r="X30" s="40">
        <v>192</v>
      </c>
      <c r="Y30" s="53">
        <f t="shared" si="11"/>
        <v>4.974608767747953</v>
      </c>
      <c r="Z30" s="40">
        <v>78</v>
      </c>
      <c r="AA30" s="57">
        <f t="shared" si="12"/>
        <v>2.020934811897606</v>
      </c>
      <c r="AB30" s="3"/>
      <c r="AC30" s="4">
        <v>38596</v>
      </c>
    </row>
    <row r="31" spans="1:29" s="3" customFormat="1" ht="27.75" customHeight="1">
      <c r="A31" s="36" t="s">
        <v>121</v>
      </c>
      <c r="B31" s="40">
        <v>346</v>
      </c>
      <c r="C31" s="53">
        <f t="shared" si="2"/>
        <v>11.104692213877657</v>
      </c>
      <c r="D31" s="40">
        <v>227</v>
      </c>
      <c r="E31" s="53">
        <f t="shared" si="3"/>
        <v>7.285448359971757</v>
      </c>
      <c r="F31" s="54">
        <f t="shared" si="4"/>
        <v>119</v>
      </c>
      <c r="G31" s="55">
        <f t="shared" si="0"/>
        <v>3.819243853905899</v>
      </c>
      <c r="H31" s="40">
        <v>2</v>
      </c>
      <c r="I31" s="53">
        <f t="shared" si="5"/>
        <v>5.780346820809248</v>
      </c>
      <c r="J31" s="40">
        <v>1</v>
      </c>
      <c r="K31" s="53">
        <f t="shared" si="5"/>
        <v>2.890173410404624</v>
      </c>
      <c r="L31" s="56">
        <f t="shared" si="6"/>
        <v>6</v>
      </c>
      <c r="M31" s="53">
        <f t="shared" si="7"/>
        <v>17.045454545454543</v>
      </c>
      <c r="N31" s="40">
        <v>3</v>
      </c>
      <c r="O31" s="53">
        <f t="shared" si="7"/>
        <v>8.522727272727272</v>
      </c>
      <c r="P31" s="40">
        <v>3</v>
      </c>
      <c r="Q31" s="53">
        <f t="shared" si="1"/>
        <v>8.522727272727272</v>
      </c>
      <c r="R31" s="56">
        <f t="shared" si="8"/>
        <v>2</v>
      </c>
      <c r="S31" s="53">
        <f t="shared" si="9"/>
        <v>5.763688760806916</v>
      </c>
      <c r="T31" s="40">
        <v>1</v>
      </c>
      <c r="U31" s="53">
        <f t="shared" si="9"/>
        <v>2.881844380403458</v>
      </c>
      <c r="V31" s="40">
        <v>1</v>
      </c>
      <c r="W31" s="53">
        <f t="shared" si="10"/>
        <v>2.890173410404624</v>
      </c>
      <c r="X31" s="40">
        <v>207</v>
      </c>
      <c r="Y31" s="53">
        <f t="shared" si="11"/>
        <v>6.643558636626227</v>
      </c>
      <c r="Z31" s="40">
        <v>92</v>
      </c>
      <c r="AA31" s="57">
        <f t="shared" si="12"/>
        <v>2.9526927273894343</v>
      </c>
      <c r="AC31" s="6">
        <v>31158</v>
      </c>
    </row>
    <row r="32" spans="1:29" ht="27.75" customHeight="1">
      <c r="A32" s="36" t="s">
        <v>122</v>
      </c>
      <c r="B32" s="40">
        <v>450</v>
      </c>
      <c r="C32" s="53">
        <f t="shared" si="2"/>
        <v>11.748427016160614</v>
      </c>
      <c r="D32" s="40">
        <v>216</v>
      </c>
      <c r="E32" s="53">
        <f t="shared" si="3"/>
        <v>5.639244967757095</v>
      </c>
      <c r="F32" s="54">
        <f t="shared" si="4"/>
        <v>234</v>
      </c>
      <c r="G32" s="55">
        <f t="shared" si="0"/>
        <v>6.109182048403519</v>
      </c>
      <c r="H32" s="40">
        <v>0</v>
      </c>
      <c r="I32" s="53">
        <f t="shared" si="5"/>
        <v>0</v>
      </c>
      <c r="J32" s="40">
        <v>0</v>
      </c>
      <c r="K32" s="53">
        <f t="shared" si="5"/>
        <v>0</v>
      </c>
      <c r="L32" s="56">
        <f t="shared" si="6"/>
        <v>9</v>
      </c>
      <c r="M32" s="53">
        <f t="shared" si="7"/>
        <v>19.607843137254903</v>
      </c>
      <c r="N32" s="40">
        <v>6</v>
      </c>
      <c r="O32" s="53">
        <f t="shared" si="7"/>
        <v>13.071895424836601</v>
      </c>
      <c r="P32" s="40">
        <v>3</v>
      </c>
      <c r="Q32" s="53">
        <f t="shared" si="1"/>
        <v>6.5359477124183005</v>
      </c>
      <c r="R32" s="56">
        <f t="shared" si="8"/>
        <v>1</v>
      </c>
      <c r="S32" s="53">
        <f t="shared" si="9"/>
        <v>2.2172949002217295</v>
      </c>
      <c r="T32" s="40">
        <v>1</v>
      </c>
      <c r="U32" s="53">
        <f t="shared" si="9"/>
        <v>2.2172949002217295</v>
      </c>
      <c r="V32" s="40">
        <v>0</v>
      </c>
      <c r="W32" s="53">
        <f t="shared" si="10"/>
        <v>0</v>
      </c>
      <c r="X32" s="40">
        <v>266</v>
      </c>
      <c r="Y32" s="53">
        <f t="shared" si="11"/>
        <v>6.944625747330496</v>
      </c>
      <c r="Z32" s="40">
        <v>74</v>
      </c>
      <c r="AA32" s="57">
        <f t="shared" si="12"/>
        <v>1.9319635537686344</v>
      </c>
      <c r="AB32" s="3"/>
      <c r="AC32" s="4">
        <v>38303</v>
      </c>
    </row>
    <row r="33" spans="1:29" ht="27.75" customHeight="1">
      <c r="A33" s="35" t="s">
        <v>4</v>
      </c>
      <c r="B33" s="50">
        <f>SUM(B34:B35)</f>
        <v>1044</v>
      </c>
      <c r="C33" s="41">
        <f aca="true" t="shared" si="13" ref="C33:C57">B33/$AC33*1000</f>
        <v>9.912082486755407</v>
      </c>
      <c r="D33" s="50">
        <f>SUM(D34:D35)</f>
        <v>794</v>
      </c>
      <c r="E33" s="41">
        <f aca="true" t="shared" si="14" ref="E33:E57">D33/$AC33*1000</f>
        <v>7.5384995157890735</v>
      </c>
      <c r="F33" s="51">
        <f t="shared" si="4"/>
        <v>250</v>
      </c>
      <c r="G33" s="52">
        <f t="shared" si="0"/>
        <v>2.373582970966333</v>
      </c>
      <c r="H33" s="50">
        <f>SUM(H34:H35)</f>
        <v>6</v>
      </c>
      <c r="I33" s="41">
        <f t="shared" si="5"/>
        <v>5.747126436781609</v>
      </c>
      <c r="J33" s="50">
        <f>SUM(J34:J35)</f>
        <v>6</v>
      </c>
      <c r="K33" s="41">
        <f t="shared" si="5"/>
        <v>5.747126436781609</v>
      </c>
      <c r="L33" s="44">
        <f t="shared" si="6"/>
        <v>30</v>
      </c>
      <c r="M33" s="41">
        <f t="shared" si="7"/>
        <v>27.932960893854748</v>
      </c>
      <c r="N33" s="50">
        <f>SUM(N34:N35)</f>
        <v>12</v>
      </c>
      <c r="O33" s="41">
        <f t="shared" si="7"/>
        <v>11.1731843575419</v>
      </c>
      <c r="P33" s="50">
        <f>SUM(P34:P35)</f>
        <v>18</v>
      </c>
      <c r="Q33" s="41">
        <f aca="true" t="shared" si="15" ref="Q33:Q57">P33/($B33+$L33)*1000</f>
        <v>16.75977653631285</v>
      </c>
      <c r="R33" s="44">
        <f t="shared" si="8"/>
        <v>8</v>
      </c>
      <c r="S33" s="41">
        <f t="shared" si="9"/>
        <v>7.626310772163966</v>
      </c>
      <c r="T33" s="50">
        <f>SUM(T34:T35)</f>
        <v>5</v>
      </c>
      <c r="U33" s="41">
        <f t="shared" si="9"/>
        <v>4.7664442326024785</v>
      </c>
      <c r="V33" s="50">
        <f>SUM(V34:V35)</f>
        <v>3</v>
      </c>
      <c r="W33" s="41">
        <f t="shared" si="10"/>
        <v>2.8735632183908044</v>
      </c>
      <c r="X33" s="50">
        <f>SUM(X34:X35)</f>
        <v>675</v>
      </c>
      <c r="Y33" s="41">
        <f aca="true" t="shared" si="16" ref="Y33:Y57">X33/$AC33*1000</f>
        <v>6.4086740216091</v>
      </c>
      <c r="Z33" s="50">
        <f>SUM(Z34:Z35)</f>
        <v>220</v>
      </c>
      <c r="AA33" s="49">
        <f aca="true" t="shared" si="17" ref="AA33:AA57">Z33/$AC33*1000</f>
        <v>2.0887530144503734</v>
      </c>
      <c r="AB33" s="3"/>
      <c r="AC33" s="4">
        <f>SUM(AC34:AC35)</f>
        <v>105326</v>
      </c>
    </row>
    <row r="34" spans="1:29" ht="27.75" customHeight="1">
      <c r="A34" s="36" t="s">
        <v>5</v>
      </c>
      <c r="B34" s="40">
        <v>894</v>
      </c>
      <c r="C34" s="53">
        <f t="shared" si="13"/>
        <v>10.64007045773726</v>
      </c>
      <c r="D34" s="40">
        <v>606</v>
      </c>
      <c r="E34" s="53">
        <f t="shared" si="14"/>
        <v>7.212396753231296</v>
      </c>
      <c r="F34" s="54">
        <f t="shared" si="4"/>
        <v>288</v>
      </c>
      <c r="G34" s="55">
        <f t="shared" si="0"/>
        <v>3.427673704505963</v>
      </c>
      <c r="H34" s="40">
        <v>6</v>
      </c>
      <c r="I34" s="53">
        <f t="shared" si="5"/>
        <v>6.7114093959731544</v>
      </c>
      <c r="J34" s="40">
        <v>6</v>
      </c>
      <c r="K34" s="53">
        <f t="shared" si="5"/>
        <v>6.7114093959731544</v>
      </c>
      <c r="L34" s="56">
        <f t="shared" si="6"/>
        <v>26</v>
      </c>
      <c r="M34" s="53">
        <f t="shared" si="7"/>
        <v>28.26086956521739</v>
      </c>
      <c r="N34" s="40">
        <v>10</v>
      </c>
      <c r="O34" s="53">
        <f t="shared" si="7"/>
        <v>10.869565217391305</v>
      </c>
      <c r="P34" s="40">
        <v>16</v>
      </c>
      <c r="Q34" s="53">
        <f t="shared" si="15"/>
        <v>17.391304347826086</v>
      </c>
      <c r="R34" s="56">
        <f t="shared" si="8"/>
        <v>8</v>
      </c>
      <c r="S34" s="53">
        <f t="shared" si="9"/>
        <v>8.898776418242491</v>
      </c>
      <c r="T34" s="40">
        <v>5</v>
      </c>
      <c r="U34" s="53">
        <f t="shared" si="9"/>
        <v>5.561735261401558</v>
      </c>
      <c r="V34" s="40">
        <v>3</v>
      </c>
      <c r="W34" s="53">
        <f t="shared" si="10"/>
        <v>3.3557046979865772</v>
      </c>
      <c r="X34" s="40">
        <v>562</v>
      </c>
      <c r="Y34" s="53">
        <f t="shared" si="16"/>
        <v>6.688724381709552</v>
      </c>
      <c r="Z34" s="40">
        <v>185</v>
      </c>
      <c r="AA34" s="57">
        <f t="shared" si="17"/>
        <v>2.2018042893527885</v>
      </c>
      <c r="AB34" s="3"/>
      <c r="AC34" s="4">
        <v>84022</v>
      </c>
    </row>
    <row r="35" spans="1:29" ht="27.75" customHeight="1">
      <c r="A35" s="36" t="s">
        <v>6</v>
      </c>
      <c r="B35" s="46">
        <v>150</v>
      </c>
      <c r="C35" s="58">
        <f t="shared" si="13"/>
        <v>7.040931280510702</v>
      </c>
      <c r="D35" s="46">
        <v>188</v>
      </c>
      <c r="E35" s="58">
        <f t="shared" si="14"/>
        <v>8.824633871573415</v>
      </c>
      <c r="F35" s="42">
        <f t="shared" si="4"/>
        <v>-38</v>
      </c>
      <c r="G35" s="59">
        <f t="shared" si="0"/>
        <v>-1.7837025910627111</v>
      </c>
      <c r="H35" s="46">
        <v>0</v>
      </c>
      <c r="I35" s="58">
        <f t="shared" si="5"/>
        <v>0</v>
      </c>
      <c r="J35" s="46">
        <v>0</v>
      </c>
      <c r="K35" s="58">
        <f t="shared" si="5"/>
        <v>0</v>
      </c>
      <c r="L35" s="60">
        <f t="shared" si="6"/>
        <v>4</v>
      </c>
      <c r="M35" s="58">
        <f t="shared" si="7"/>
        <v>25.974025974025977</v>
      </c>
      <c r="N35" s="46">
        <v>2</v>
      </c>
      <c r="O35" s="58">
        <f t="shared" si="7"/>
        <v>12.987012987012989</v>
      </c>
      <c r="P35" s="46">
        <v>2</v>
      </c>
      <c r="Q35" s="58">
        <f t="shared" si="15"/>
        <v>12.987012987012989</v>
      </c>
      <c r="R35" s="60">
        <f t="shared" si="8"/>
        <v>0</v>
      </c>
      <c r="S35" s="58">
        <f t="shared" si="9"/>
        <v>0</v>
      </c>
      <c r="T35" s="46">
        <v>0</v>
      </c>
      <c r="U35" s="58">
        <f t="shared" si="9"/>
        <v>0</v>
      </c>
      <c r="V35" s="46">
        <v>0</v>
      </c>
      <c r="W35" s="58">
        <f t="shared" si="10"/>
        <v>0</v>
      </c>
      <c r="X35" s="46">
        <v>113</v>
      </c>
      <c r="Y35" s="58">
        <f t="shared" si="16"/>
        <v>5.304168231318062</v>
      </c>
      <c r="Z35" s="46">
        <v>35</v>
      </c>
      <c r="AA35" s="61">
        <f t="shared" si="17"/>
        <v>1.6428839654524972</v>
      </c>
      <c r="AB35" s="3"/>
      <c r="AC35" s="4">
        <v>21304</v>
      </c>
    </row>
    <row r="36" spans="1:29" ht="27.75" customHeight="1">
      <c r="A36" s="35" t="s">
        <v>7</v>
      </c>
      <c r="B36" s="40">
        <f>SUM(B37:B39)</f>
        <v>3330</v>
      </c>
      <c r="C36" s="53">
        <f t="shared" si="13"/>
        <v>9.171759793539005</v>
      </c>
      <c r="D36" s="40">
        <f>SUM(D37:D39)</f>
        <v>2854</v>
      </c>
      <c r="E36" s="53">
        <f t="shared" si="14"/>
        <v>7.860721456684781</v>
      </c>
      <c r="F36" s="51">
        <f t="shared" si="4"/>
        <v>476</v>
      </c>
      <c r="G36" s="52">
        <f t="shared" si="0"/>
        <v>1.311038336854224</v>
      </c>
      <c r="H36" s="40">
        <f>SUM(H37:H39)</f>
        <v>7</v>
      </c>
      <c r="I36" s="53">
        <f t="shared" si="5"/>
        <v>2.1021021021021022</v>
      </c>
      <c r="J36" s="40">
        <f>SUM(J37:J39)</f>
        <v>2</v>
      </c>
      <c r="K36" s="53">
        <f t="shared" si="5"/>
        <v>0.6006006006006006</v>
      </c>
      <c r="L36" s="56">
        <f t="shared" si="6"/>
        <v>81</v>
      </c>
      <c r="M36" s="53">
        <f t="shared" si="7"/>
        <v>23.7467018469657</v>
      </c>
      <c r="N36" s="40">
        <f>SUM(N37:N39)</f>
        <v>32</v>
      </c>
      <c r="O36" s="53">
        <f t="shared" si="7"/>
        <v>9.381413075344474</v>
      </c>
      <c r="P36" s="40">
        <f>SUM(P37:P39)</f>
        <v>49</v>
      </c>
      <c r="Q36" s="53">
        <f t="shared" si="15"/>
        <v>14.365288771621225</v>
      </c>
      <c r="R36" s="56">
        <f t="shared" si="8"/>
        <v>7</v>
      </c>
      <c r="S36" s="53">
        <f t="shared" si="9"/>
        <v>2.0983213429256593</v>
      </c>
      <c r="T36" s="40">
        <f>SUM(T37:T39)</f>
        <v>6</v>
      </c>
      <c r="U36" s="53">
        <f t="shared" si="9"/>
        <v>1.7985611510791368</v>
      </c>
      <c r="V36" s="40">
        <f>SUM(V37:V39)</f>
        <v>1</v>
      </c>
      <c r="W36" s="53">
        <f t="shared" si="10"/>
        <v>0.3003003003003003</v>
      </c>
      <c r="X36" s="40">
        <f>SUM(X37:X39)</f>
        <v>2254</v>
      </c>
      <c r="Y36" s="53">
        <f t="shared" si="16"/>
        <v>6.20815212451559</v>
      </c>
      <c r="Z36" s="40">
        <f>SUM(Z37:Z39)</f>
        <v>910</v>
      </c>
      <c r="AA36" s="57">
        <f t="shared" si="17"/>
        <v>2.5063968204566045</v>
      </c>
      <c r="AB36" s="3"/>
      <c r="AC36" s="4">
        <f>SUM(AC37:AC39)</f>
        <v>363071</v>
      </c>
    </row>
    <row r="37" spans="1:29" ht="27.75" customHeight="1">
      <c r="A37" s="36" t="s">
        <v>9</v>
      </c>
      <c r="B37" s="40">
        <v>1095</v>
      </c>
      <c r="C37" s="53">
        <f t="shared" si="13"/>
        <v>9.08660907665115</v>
      </c>
      <c r="D37" s="40">
        <v>1015</v>
      </c>
      <c r="E37" s="53">
        <f t="shared" si="14"/>
        <v>8.422747226302207</v>
      </c>
      <c r="F37" s="54">
        <f t="shared" si="4"/>
        <v>80</v>
      </c>
      <c r="G37" s="55">
        <f t="shared" si="0"/>
        <v>0.6638618503489424</v>
      </c>
      <c r="H37" s="40">
        <v>2</v>
      </c>
      <c r="I37" s="53">
        <f t="shared" si="5"/>
        <v>1.82648401826484</v>
      </c>
      <c r="J37" s="40">
        <v>0</v>
      </c>
      <c r="K37" s="53">
        <f t="shared" si="5"/>
        <v>0</v>
      </c>
      <c r="L37" s="56">
        <f t="shared" si="6"/>
        <v>27</v>
      </c>
      <c r="M37" s="53">
        <f t="shared" si="7"/>
        <v>24.06417112299465</v>
      </c>
      <c r="N37" s="40">
        <v>15</v>
      </c>
      <c r="O37" s="53">
        <f t="shared" si="7"/>
        <v>13.368983957219251</v>
      </c>
      <c r="P37" s="40">
        <v>12</v>
      </c>
      <c r="Q37" s="53">
        <f t="shared" si="15"/>
        <v>10.695187165775401</v>
      </c>
      <c r="R37" s="56">
        <f t="shared" si="8"/>
        <v>2</v>
      </c>
      <c r="S37" s="53">
        <f t="shared" si="9"/>
        <v>1.8231540565177757</v>
      </c>
      <c r="T37" s="40">
        <v>2</v>
      </c>
      <c r="U37" s="53">
        <f t="shared" si="9"/>
        <v>1.8231540565177757</v>
      </c>
      <c r="V37" s="40">
        <v>0</v>
      </c>
      <c r="W37" s="53">
        <f t="shared" si="10"/>
        <v>0</v>
      </c>
      <c r="X37" s="40">
        <v>710</v>
      </c>
      <c r="Y37" s="53">
        <f t="shared" si="16"/>
        <v>5.891773921846864</v>
      </c>
      <c r="Z37" s="40">
        <v>269</v>
      </c>
      <c r="AA37" s="57">
        <f t="shared" si="17"/>
        <v>2.232235471798319</v>
      </c>
      <c r="AB37" s="3"/>
      <c r="AC37" s="4">
        <v>120507</v>
      </c>
    </row>
    <row r="38" spans="1:29" ht="27.75" customHeight="1">
      <c r="A38" s="36" t="s">
        <v>8</v>
      </c>
      <c r="B38" s="40">
        <v>2178</v>
      </c>
      <c r="C38" s="53">
        <f t="shared" si="13"/>
        <v>9.351452308881305</v>
      </c>
      <c r="D38" s="40">
        <v>1745</v>
      </c>
      <c r="E38" s="53">
        <f t="shared" si="14"/>
        <v>7.4923251969687215</v>
      </c>
      <c r="F38" s="54">
        <f t="shared" si="4"/>
        <v>433</v>
      </c>
      <c r="G38" s="55">
        <f t="shared" si="0"/>
        <v>1.8591271119125825</v>
      </c>
      <c r="H38" s="40">
        <v>5</v>
      </c>
      <c r="I38" s="53">
        <f t="shared" si="5"/>
        <v>2.295684113865932</v>
      </c>
      <c r="J38" s="40">
        <v>2</v>
      </c>
      <c r="K38" s="53">
        <f t="shared" si="5"/>
        <v>0.9182736455463728</v>
      </c>
      <c r="L38" s="56">
        <f t="shared" si="6"/>
        <v>53</v>
      </c>
      <c r="M38" s="53">
        <f t="shared" si="7"/>
        <v>23.756163155535635</v>
      </c>
      <c r="N38" s="40">
        <v>17</v>
      </c>
      <c r="O38" s="53">
        <f t="shared" si="7"/>
        <v>7.61990138951143</v>
      </c>
      <c r="P38" s="40">
        <v>36</v>
      </c>
      <c r="Q38" s="53">
        <f t="shared" si="15"/>
        <v>16.136261766024205</v>
      </c>
      <c r="R38" s="56">
        <f t="shared" si="8"/>
        <v>5</v>
      </c>
      <c r="S38" s="53">
        <f t="shared" si="9"/>
        <v>2.2914757103574703</v>
      </c>
      <c r="T38" s="40">
        <v>4</v>
      </c>
      <c r="U38" s="53">
        <f t="shared" si="9"/>
        <v>1.8331805682859763</v>
      </c>
      <c r="V38" s="40">
        <v>1</v>
      </c>
      <c r="W38" s="53">
        <f t="shared" si="10"/>
        <v>0.4591368227731864</v>
      </c>
      <c r="X38" s="40">
        <v>1512</v>
      </c>
      <c r="Y38" s="53">
        <f t="shared" si="16"/>
        <v>6.491917305339087</v>
      </c>
      <c r="Z38" s="40">
        <v>626</v>
      </c>
      <c r="AA38" s="57">
        <f t="shared" si="17"/>
        <v>2.687791159485627</v>
      </c>
      <c r="AB38" s="3"/>
      <c r="AC38" s="4">
        <v>232905</v>
      </c>
    </row>
    <row r="39" spans="1:29" ht="27.75" customHeight="1">
      <c r="A39" s="36" t="s">
        <v>10</v>
      </c>
      <c r="B39" s="46">
        <v>57</v>
      </c>
      <c r="C39" s="58">
        <f t="shared" si="13"/>
        <v>5.901232011595404</v>
      </c>
      <c r="D39" s="46">
        <v>94</v>
      </c>
      <c r="E39" s="58">
        <f t="shared" si="14"/>
        <v>9.731856299823997</v>
      </c>
      <c r="F39" s="42">
        <f t="shared" si="4"/>
        <v>-37</v>
      </c>
      <c r="G39" s="59">
        <f t="shared" si="0"/>
        <v>-3.830624288228595</v>
      </c>
      <c r="H39" s="46">
        <v>0</v>
      </c>
      <c r="I39" s="58">
        <f t="shared" si="5"/>
        <v>0</v>
      </c>
      <c r="J39" s="46">
        <v>0</v>
      </c>
      <c r="K39" s="58">
        <f t="shared" si="5"/>
        <v>0</v>
      </c>
      <c r="L39" s="60">
        <f t="shared" si="6"/>
        <v>1</v>
      </c>
      <c r="M39" s="58">
        <f t="shared" si="7"/>
        <v>17.241379310344826</v>
      </c>
      <c r="N39" s="46">
        <v>0</v>
      </c>
      <c r="O39" s="58">
        <f t="shared" si="7"/>
        <v>0</v>
      </c>
      <c r="P39" s="46">
        <v>1</v>
      </c>
      <c r="Q39" s="58">
        <f t="shared" si="15"/>
        <v>17.241379310344826</v>
      </c>
      <c r="R39" s="60">
        <f t="shared" si="8"/>
        <v>0</v>
      </c>
      <c r="S39" s="58">
        <f t="shared" si="9"/>
        <v>0</v>
      </c>
      <c r="T39" s="46">
        <v>0</v>
      </c>
      <c r="U39" s="58">
        <f t="shared" si="9"/>
        <v>0</v>
      </c>
      <c r="V39" s="46">
        <v>0</v>
      </c>
      <c r="W39" s="58">
        <f t="shared" si="10"/>
        <v>0</v>
      </c>
      <c r="X39" s="46">
        <v>32</v>
      </c>
      <c r="Y39" s="58">
        <f t="shared" si="16"/>
        <v>3.312972357386893</v>
      </c>
      <c r="Z39" s="46">
        <v>15</v>
      </c>
      <c r="AA39" s="61">
        <f t="shared" si="17"/>
        <v>1.552955792525106</v>
      </c>
      <c r="AB39" s="3"/>
      <c r="AC39" s="4">
        <v>9659</v>
      </c>
    </row>
    <row r="40" spans="1:29" ht="27.75" customHeight="1">
      <c r="A40" s="35" t="s">
        <v>14</v>
      </c>
      <c r="B40" s="40">
        <f>SUM(B41)</f>
        <v>5470</v>
      </c>
      <c r="C40" s="53">
        <f t="shared" si="13"/>
        <v>7.8743217934451675</v>
      </c>
      <c r="D40" s="40">
        <f>SUM(D41)</f>
        <v>5974</v>
      </c>
      <c r="E40" s="53">
        <f t="shared" si="14"/>
        <v>8.599853454120918</v>
      </c>
      <c r="F40" s="54">
        <f t="shared" si="4"/>
        <v>-504</v>
      </c>
      <c r="G40" s="55">
        <f>IF(F40="-","-",F40/$AC40*1000)</f>
        <v>-0.7255316606757521</v>
      </c>
      <c r="H40" s="40">
        <f>SUM(H41)</f>
        <v>13</v>
      </c>
      <c r="I40" s="53">
        <f t="shared" si="5"/>
        <v>2.376599634369287</v>
      </c>
      <c r="J40" s="40">
        <v>7</v>
      </c>
      <c r="K40" s="53">
        <f t="shared" si="5"/>
        <v>1.2797074954296161</v>
      </c>
      <c r="L40" s="56">
        <f t="shared" si="6"/>
        <v>173</v>
      </c>
      <c r="M40" s="53">
        <f t="shared" si="7"/>
        <v>30.65745171008329</v>
      </c>
      <c r="N40" s="40">
        <f>SUM(N41)</f>
        <v>76</v>
      </c>
      <c r="O40" s="53">
        <f t="shared" si="7"/>
        <v>13.468013468013467</v>
      </c>
      <c r="P40" s="40">
        <f>SUM(P41)</f>
        <v>97</v>
      </c>
      <c r="Q40" s="53">
        <f t="shared" si="15"/>
        <v>17.18943824206982</v>
      </c>
      <c r="R40" s="56">
        <f t="shared" si="8"/>
        <v>32</v>
      </c>
      <c r="S40" s="53">
        <f t="shared" si="9"/>
        <v>5.822416302765648</v>
      </c>
      <c r="T40" s="40">
        <f>SUM(T41)</f>
        <v>26</v>
      </c>
      <c r="U40" s="53">
        <f t="shared" si="9"/>
        <v>4.730713245997089</v>
      </c>
      <c r="V40" s="40">
        <f>SUM(V41)</f>
        <v>6</v>
      </c>
      <c r="W40" s="53">
        <f t="shared" si="10"/>
        <v>1.0968921389396709</v>
      </c>
      <c r="X40" s="40">
        <f>SUM(X41)</f>
        <v>3832</v>
      </c>
      <c r="Y40" s="53">
        <f t="shared" si="16"/>
        <v>5.516343896248973</v>
      </c>
      <c r="Z40" s="40">
        <f>SUM(Z41)</f>
        <v>1365</v>
      </c>
      <c r="AA40" s="57">
        <f t="shared" si="17"/>
        <v>1.9649815809968285</v>
      </c>
      <c r="AB40" s="3"/>
      <c r="AC40" s="4">
        <f>SUM(AC41)</f>
        <v>694663</v>
      </c>
    </row>
    <row r="41" spans="1:29" ht="27.75" customHeight="1">
      <c r="A41" s="36" t="s">
        <v>15</v>
      </c>
      <c r="B41" s="40">
        <v>5470</v>
      </c>
      <c r="C41" s="53">
        <f t="shared" si="13"/>
        <v>7.8743217934451675</v>
      </c>
      <c r="D41" s="40">
        <v>5974</v>
      </c>
      <c r="E41" s="53">
        <f t="shared" si="14"/>
        <v>8.599853454120918</v>
      </c>
      <c r="F41" s="54">
        <f t="shared" si="4"/>
        <v>-504</v>
      </c>
      <c r="G41" s="55">
        <f>IF(F41="-","-",F41/$AC41*1000)</f>
        <v>-0.7255316606757521</v>
      </c>
      <c r="H41" s="40">
        <v>13</v>
      </c>
      <c r="I41" s="53">
        <f t="shared" si="5"/>
        <v>2.376599634369287</v>
      </c>
      <c r="J41" s="40">
        <v>7</v>
      </c>
      <c r="K41" s="53">
        <f t="shared" si="5"/>
        <v>1.2797074954296161</v>
      </c>
      <c r="L41" s="56">
        <f t="shared" si="6"/>
        <v>173</v>
      </c>
      <c r="M41" s="53">
        <f t="shared" si="7"/>
        <v>30.65745171008329</v>
      </c>
      <c r="N41" s="40">
        <v>76</v>
      </c>
      <c r="O41" s="53">
        <f t="shared" si="7"/>
        <v>13.468013468013467</v>
      </c>
      <c r="P41" s="40">
        <v>97</v>
      </c>
      <c r="Q41" s="53">
        <f t="shared" si="15"/>
        <v>17.18943824206982</v>
      </c>
      <c r="R41" s="56">
        <f t="shared" si="8"/>
        <v>32</v>
      </c>
      <c r="S41" s="53">
        <f t="shared" si="9"/>
        <v>5.822416302765648</v>
      </c>
      <c r="T41" s="40">
        <v>26</v>
      </c>
      <c r="U41" s="53">
        <f t="shared" si="9"/>
        <v>4.730713245997089</v>
      </c>
      <c r="V41" s="40">
        <v>6</v>
      </c>
      <c r="W41" s="53">
        <f t="shared" si="10"/>
        <v>1.0968921389396709</v>
      </c>
      <c r="X41" s="40">
        <v>3832</v>
      </c>
      <c r="Y41" s="53">
        <f t="shared" si="16"/>
        <v>5.516343896248973</v>
      </c>
      <c r="Z41" s="40">
        <v>1365</v>
      </c>
      <c r="AA41" s="57">
        <f t="shared" si="17"/>
        <v>1.9649815809968285</v>
      </c>
      <c r="AB41" s="3"/>
      <c r="AC41" s="4">
        <v>694663</v>
      </c>
    </row>
    <row r="42" spans="1:29" ht="27.75" customHeight="1">
      <c r="A42" s="36" t="s">
        <v>41</v>
      </c>
      <c r="B42" s="40">
        <v>1465</v>
      </c>
      <c r="C42" s="53">
        <f t="shared" si="13"/>
        <v>5.6190764769732935</v>
      </c>
      <c r="D42" s="40">
        <v>1658</v>
      </c>
      <c r="E42" s="53">
        <f t="shared" si="14"/>
        <v>6.35933706404213</v>
      </c>
      <c r="F42" s="54">
        <f t="shared" si="4"/>
        <v>-193</v>
      </c>
      <c r="G42" s="55">
        <f>IF(F42="-","-",F42/$AC42*1000)</f>
        <v>-0.7402605870688366</v>
      </c>
      <c r="H42" s="40">
        <v>3</v>
      </c>
      <c r="I42" s="53">
        <f t="shared" si="5"/>
        <v>2.04778156996587</v>
      </c>
      <c r="J42" s="40">
        <v>1</v>
      </c>
      <c r="K42" s="53">
        <f t="shared" si="5"/>
        <v>0.6825938566552902</v>
      </c>
      <c r="L42" s="56">
        <f>SUM(N42,P42)</f>
        <v>44</v>
      </c>
      <c r="M42" s="53">
        <f>L42/($B42+$L42)*1000</f>
        <v>29.1583830351226</v>
      </c>
      <c r="N42" s="40">
        <v>26</v>
      </c>
      <c r="O42" s="53">
        <f>N42/($B42+$L42)*1000</f>
        <v>17.229953611663355</v>
      </c>
      <c r="P42" s="40">
        <v>18</v>
      </c>
      <c r="Q42" s="53">
        <f t="shared" si="15"/>
        <v>11.928429423459244</v>
      </c>
      <c r="R42" s="56">
        <f t="shared" si="8"/>
        <v>8</v>
      </c>
      <c r="S42" s="53">
        <f t="shared" si="9"/>
        <v>5.434782608695652</v>
      </c>
      <c r="T42" s="40">
        <v>7</v>
      </c>
      <c r="U42" s="53">
        <f t="shared" si="9"/>
        <v>4.755434782608696</v>
      </c>
      <c r="V42" s="40">
        <v>1</v>
      </c>
      <c r="W42" s="53">
        <f t="shared" si="10"/>
        <v>0.6825938566552902</v>
      </c>
      <c r="X42" s="40">
        <v>995</v>
      </c>
      <c r="Y42" s="53">
        <f t="shared" si="16"/>
        <v>3.8163693478419294</v>
      </c>
      <c r="Z42" s="40">
        <v>362</v>
      </c>
      <c r="AA42" s="57">
        <f t="shared" si="17"/>
        <v>1.3884680441394759</v>
      </c>
      <c r="AB42" s="3"/>
      <c r="AC42" s="4">
        <v>260719</v>
      </c>
    </row>
    <row r="43" spans="1:29" ht="27.75" customHeight="1">
      <c r="A43" s="36" t="s">
        <v>42</v>
      </c>
      <c r="B43" s="40">
        <v>1386</v>
      </c>
      <c r="C43" s="53">
        <f t="shared" si="13"/>
        <v>6.728710621750339</v>
      </c>
      <c r="D43" s="40">
        <v>1102</v>
      </c>
      <c r="E43" s="53">
        <f t="shared" si="14"/>
        <v>5.349956064335406</v>
      </c>
      <c r="F43" s="54">
        <f t="shared" si="4"/>
        <v>284</v>
      </c>
      <c r="G43" s="55">
        <f>IF(F43="-","-",F43/$AC43*1000)</f>
        <v>1.3787545574149325</v>
      </c>
      <c r="H43" s="40">
        <v>4</v>
      </c>
      <c r="I43" s="53">
        <f t="shared" si="5"/>
        <v>2.886002886002886</v>
      </c>
      <c r="J43" s="40">
        <v>2</v>
      </c>
      <c r="K43" s="53">
        <f t="shared" si="5"/>
        <v>1.443001443001443</v>
      </c>
      <c r="L43" s="56">
        <f>SUM(N43,P43)</f>
        <v>36</v>
      </c>
      <c r="M43" s="53">
        <f>L43/($B43+$L43)*1000</f>
        <v>25.31645569620253</v>
      </c>
      <c r="N43" s="40">
        <v>18</v>
      </c>
      <c r="O43" s="53">
        <f>N43/($B43+$L43)*1000</f>
        <v>12.658227848101266</v>
      </c>
      <c r="P43" s="40">
        <v>18</v>
      </c>
      <c r="Q43" s="53">
        <f t="shared" si="15"/>
        <v>12.658227848101266</v>
      </c>
      <c r="R43" s="56">
        <f t="shared" si="8"/>
        <v>10</v>
      </c>
      <c r="S43" s="53">
        <f t="shared" si="9"/>
        <v>7.168458781362007</v>
      </c>
      <c r="T43" s="40">
        <v>9</v>
      </c>
      <c r="U43" s="53">
        <f t="shared" si="9"/>
        <v>6.451612903225806</v>
      </c>
      <c r="V43" s="40">
        <v>1</v>
      </c>
      <c r="W43" s="53">
        <f t="shared" si="10"/>
        <v>0.7215007215007215</v>
      </c>
      <c r="X43" s="40">
        <v>988</v>
      </c>
      <c r="Y43" s="53">
        <f t="shared" si="16"/>
        <v>4.796512333542088</v>
      </c>
      <c r="Z43" s="40">
        <v>297</v>
      </c>
      <c r="AA43" s="57">
        <f t="shared" si="17"/>
        <v>1.441866561803644</v>
      </c>
      <c r="AB43" s="3"/>
      <c r="AC43" s="4">
        <v>205983</v>
      </c>
    </row>
    <row r="44" spans="1:29" ht="27.75" customHeight="1">
      <c r="A44" s="36" t="s">
        <v>43</v>
      </c>
      <c r="B44" s="40">
        <v>1310</v>
      </c>
      <c r="C44" s="53">
        <f t="shared" si="13"/>
        <v>5.746597005628156</v>
      </c>
      <c r="D44" s="40">
        <v>1430</v>
      </c>
      <c r="E44" s="53">
        <f t="shared" si="14"/>
        <v>6.27300283820478</v>
      </c>
      <c r="F44" s="54">
        <f t="shared" si="4"/>
        <v>-120</v>
      </c>
      <c r="G44" s="55">
        <f>IF(F44="-","-",F44/$AC44*1000)</f>
        <v>-0.5264058325766249</v>
      </c>
      <c r="H44" s="40">
        <v>3</v>
      </c>
      <c r="I44" s="53">
        <f t="shared" si="5"/>
        <v>2.290076335877863</v>
      </c>
      <c r="J44" s="40">
        <v>2</v>
      </c>
      <c r="K44" s="53">
        <f t="shared" si="5"/>
        <v>1.5267175572519083</v>
      </c>
      <c r="L44" s="56">
        <f>SUM(N44,P44)</f>
        <v>41</v>
      </c>
      <c r="M44" s="53">
        <f>L44/($B44+$L44)*1000</f>
        <v>30.347890451517394</v>
      </c>
      <c r="N44" s="40">
        <v>16</v>
      </c>
      <c r="O44" s="53">
        <f>N44/($B44+$L44)*1000</f>
        <v>11.843079200592154</v>
      </c>
      <c r="P44" s="40">
        <v>25</v>
      </c>
      <c r="Q44" s="53">
        <f t="shared" si="15"/>
        <v>18.504811250925243</v>
      </c>
      <c r="R44" s="56">
        <f t="shared" si="8"/>
        <v>6</v>
      </c>
      <c r="S44" s="53">
        <f t="shared" si="9"/>
        <v>4.5662100456621</v>
      </c>
      <c r="T44" s="40">
        <v>4</v>
      </c>
      <c r="U44" s="53">
        <f t="shared" si="9"/>
        <v>3.0441400304414</v>
      </c>
      <c r="V44" s="40">
        <v>2</v>
      </c>
      <c r="W44" s="53">
        <f t="shared" si="10"/>
        <v>1.5267175572519083</v>
      </c>
      <c r="X44" s="40">
        <v>882</v>
      </c>
      <c r="Y44" s="53">
        <f t="shared" si="16"/>
        <v>3.8690828694381936</v>
      </c>
      <c r="Z44" s="40">
        <v>354</v>
      </c>
      <c r="AA44" s="57">
        <f t="shared" si="17"/>
        <v>1.5528972061010438</v>
      </c>
      <c r="AB44" s="3"/>
      <c r="AC44" s="4">
        <v>227961</v>
      </c>
    </row>
    <row r="45" spans="1:29" ht="27.75" customHeight="1">
      <c r="A45" s="35" t="s">
        <v>123</v>
      </c>
      <c r="B45" s="50">
        <f>SUM(B46:B57)</f>
        <v>4189</v>
      </c>
      <c r="C45" s="41">
        <f t="shared" si="13"/>
        <v>8.250058099000698</v>
      </c>
      <c r="D45" s="50">
        <f>SUM(D46:D57)</f>
        <v>4442</v>
      </c>
      <c r="E45" s="41">
        <f t="shared" si="14"/>
        <v>8.748330884640987</v>
      </c>
      <c r="F45" s="51">
        <f t="shared" si="4"/>
        <v>-253</v>
      </c>
      <c r="G45" s="52">
        <f aca="true" t="shared" si="18" ref="G45:G68">IF(F45="-","-",F45/$AC45*1000)</f>
        <v>-0.49827278564029037</v>
      </c>
      <c r="H45" s="50">
        <f>SUM(H46:H57)</f>
        <v>13</v>
      </c>
      <c r="I45" s="41">
        <f t="shared" si="5"/>
        <v>3.10336595846264</v>
      </c>
      <c r="J45" s="50">
        <f>SUM(J49:J57)</f>
        <v>8</v>
      </c>
      <c r="K45" s="41">
        <f t="shared" si="5"/>
        <v>1.90976366674624</v>
      </c>
      <c r="L45" s="44">
        <f t="shared" si="6"/>
        <v>107</v>
      </c>
      <c r="M45" s="41">
        <f t="shared" si="7"/>
        <v>24.90689013035382</v>
      </c>
      <c r="N45" s="50">
        <f>SUM(N46:N57)</f>
        <v>46</v>
      </c>
      <c r="O45" s="41">
        <f t="shared" si="7"/>
        <v>10.707635009310987</v>
      </c>
      <c r="P45" s="50">
        <f>SUM(P46:P57)</f>
        <v>61</v>
      </c>
      <c r="Q45" s="41">
        <f t="shared" si="15"/>
        <v>14.199255121042832</v>
      </c>
      <c r="R45" s="44">
        <f t="shared" si="8"/>
        <v>24</v>
      </c>
      <c r="S45" s="41">
        <f t="shared" si="9"/>
        <v>5.7034220532319395</v>
      </c>
      <c r="T45" s="50">
        <f>SUM(T46:T57)</f>
        <v>19</v>
      </c>
      <c r="U45" s="41">
        <f t="shared" si="9"/>
        <v>4.515209125475285</v>
      </c>
      <c r="V45" s="50">
        <f>SUM(V46:V57)</f>
        <v>5</v>
      </c>
      <c r="W45" s="41">
        <f t="shared" si="10"/>
        <v>1.1936022917164002</v>
      </c>
      <c r="X45" s="50">
        <f>SUM(X46:X57)</f>
        <v>2626</v>
      </c>
      <c r="Y45" s="41">
        <f t="shared" si="16"/>
        <v>5.171795790875109</v>
      </c>
      <c r="Z45" s="50">
        <f>SUM(Z46:Z57)</f>
        <v>919</v>
      </c>
      <c r="AA45" s="49">
        <f t="shared" si="17"/>
        <v>1.8099315810412129</v>
      </c>
      <c r="AB45" s="3"/>
      <c r="AC45" s="4">
        <f>SUM(AC46:AC57)</f>
        <v>507754</v>
      </c>
    </row>
    <row r="46" spans="1:29" ht="27.75" customHeight="1">
      <c r="A46" s="36" t="s">
        <v>11</v>
      </c>
      <c r="B46" s="40">
        <v>121</v>
      </c>
      <c r="C46" s="53">
        <f>B46/$AC46*1000</f>
        <v>7.261597551461322</v>
      </c>
      <c r="D46" s="40">
        <v>172</v>
      </c>
      <c r="E46" s="53">
        <f>D46/$AC46*1000</f>
        <v>10.322270899597912</v>
      </c>
      <c r="F46" s="54">
        <f>B46-D46</f>
        <v>-51</v>
      </c>
      <c r="G46" s="55">
        <f t="shared" si="18"/>
        <v>-3.06067334813659</v>
      </c>
      <c r="H46" s="40">
        <v>1</v>
      </c>
      <c r="I46" s="53">
        <f>H46/$B46*1000</f>
        <v>8.264462809917356</v>
      </c>
      <c r="J46" s="40">
        <v>0</v>
      </c>
      <c r="K46" s="53">
        <f>J46/$B46*1000</f>
        <v>0</v>
      </c>
      <c r="L46" s="56">
        <f>SUM(N46,P46)</f>
        <v>2</v>
      </c>
      <c r="M46" s="53">
        <f>L46/($B46+$L46)*1000</f>
        <v>16.260162601626018</v>
      </c>
      <c r="N46" s="40">
        <v>1</v>
      </c>
      <c r="O46" s="53">
        <f>N46/($B46+$L46)*1000</f>
        <v>8.130081300813009</v>
      </c>
      <c r="P46" s="40">
        <v>1</v>
      </c>
      <c r="Q46" s="53">
        <f>P46/($B46+$L46)*1000</f>
        <v>8.130081300813009</v>
      </c>
      <c r="R46" s="56">
        <f>SUM(T46,V46)</f>
        <v>1</v>
      </c>
      <c r="S46" s="53">
        <f>R46/($B46+$T46)*1000</f>
        <v>8.196721311475411</v>
      </c>
      <c r="T46" s="40">
        <v>1</v>
      </c>
      <c r="U46" s="53">
        <f>T46/($B46+$T46)*1000</f>
        <v>8.196721311475411</v>
      </c>
      <c r="V46" s="40">
        <v>0</v>
      </c>
      <c r="W46" s="53">
        <f>V46/B46*1000</f>
        <v>0</v>
      </c>
      <c r="X46" s="40">
        <v>59</v>
      </c>
      <c r="Y46" s="53">
        <f>X46/$AC46*1000</f>
        <v>3.540778971373702</v>
      </c>
      <c r="Z46" s="40">
        <v>17</v>
      </c>
      <c r="AA46" s="57">
        <f>Z46/$AC46*1000</f>
        <v>1.0202244493788633</v>
      </c>
      <c r="AB46" s="3"/>
      <c r="AC46" s="4">
        <v>16663</v>
      </c>
    </row>
    <row r="47" spans="1:29" ht="27.75" customHeight="1">
      <c r="A47" s="36" t="s">
        <v>12</v>
      </c>
      <c r="B47" s="40">
        <v>81</v>
      </c>
      <c r="C47" s="53">
        <f>B47/$AC47*1000</f>
        <v>6.390028400126223</v>
      </c>
      <c r="D47" s="40">
        <v>139</v>
      </c>
      <c r="E47" s="53">
        <f>D47/$AC47*1000</f>
        <v>10.96560429157463</v>
      </c>
      <c r="F47" s="54">
        <f>B47-D47</f>
        <v>-58</v>
      </c>
      <c r="G47" s="55">
        <f t="shared" si="18"/>
        <v>-4.575575891448406</v>
      </c>
      <c r="H47" s="40">
        <v>0</v>
      </c>
      <c r="I47" s="53">
        <f>H47/$B47*1000</f>
        <v>0</v>
      </c>
      <c r="J47" s="40">
        <v>0</v>
      </c>
      <c r="K47" s="53">
        <f>J47/$B47*1000</f>
        <v>0</v>
      </c>
      <c r="L47" s="56">
        <f>SUM(N47,P47)</f>
        <v>3</v>
      </c>
      <c r="M47" s="53">
        <f>L47/($B47+$L47)*1000</f>
        <v>35.714285714285715</v>
      </c>
      <c r="N47" s="40">
        <v>2</v>
      </c>
      <c r="O47" s="53">
        <f>N47/($B47+$L47)*1000</f>
        <v>23.809523809523807</v>
      </c>
      <c r="P47" s="40">
        <v>1</v>
      </c>
      <c r="Q47" s="53">
        <f>P47/($B47+$L47)*1000</f>
        <v>11.904761904761903</v>
      </c>
      <c r="R47" s="56">
        <f>SUM(T47,V47)</f>
        <v>1</v>
      </c>
      <c r="S47" s="53">
        <f>R47/($B47+$T47)*1000</f>
        <v>12.195121951219512</v>
      </c>
      <c r="T47" s="40">
        <v>1</v>
      </c>
      <c r="U47" s="53">
        <f>T47/($B47+$T47)*1000</f>
        <v>12.195121951219512</v>
      </c>
      <c r="V47" s="40">
        <v>0</v>
      </c>
      <c r="W47" s="53">
        <f>V47/B47*1000</f>
        <v>0</v>
      </c>
      <c r="X47" s="40">
        <v>51</v>
      </c>
      <c r="Y47" s="53">
        <f>X47/$AC47*1000</f>
        <v>4.023351214894289</v>
      </c>
      <c r="Z47" s="40">
        <v>21</v>
      </c>
      <c r="AA47" s="57">
        <f>Z47/$AC47*1000</f>
        <v>1.656674029662354</v>
      </c>
      <c r="AB47" s="3"/>
      <c r="AC47" s="4">
        <v>12676</v>
      </c>
    </row>
    <row r="48" spans="1:29" ht="27.75" customHeight="1">
      <c r="A48" s="36" t="s">
        <v>13</v>
      </c>
      <c r="B48" s="40">
        <v>45</v>
      </c>
      <c r="C48" s="53">
        <f>B48/$AC48*1000</f>
        <v>4.7224262776786645</v>
      </c>
      <c r="D48" s="40">
        <v>107</v>
      </c>
      <c r="E48" s="53">
        <f>D48/$AC48*1000</f>
        <v>11.228880260258158</v>
      </c>
      <c r="F48" s="54">
        <f>B48-D48</f>
        <v>-62</v>
      </c>
      <c r="G48" s="55">
        <f t="shared" si="18"/>
        <v>-6.506453982579494</v>
      </c>
      <c r="H48" s="40">
        <v>0</v>
      </c>
      <c r="I48" s="53">
        <f>H48/$B48*1000</f>
        <v>0</v>
      </c>
      <c r="J48" s="40">
        <v>0</v>
      </c>
      <c r="K48" s="53">
        <f>J48/$B48*1000</f>
        <v>0</v>
      </c>
      <c r="L48" s="56">
        <f>SUM(N48,P48)</f>
        <v>7</v>
      </c>
      <c r="M48" s="53">
        <f>L48/($B48+$L48)*1000</f>
        <v>134.6153846153846</v>
      </c>
      <c r="N48" s="40">
        <v>3</v>
      </c>
      <c r="O48" s="53">
        <f>N48/($B48+$L48)*1000</f>
        <v>57.69230769230769</v>
      </c>
      <c r="P48" s="40">
        <v>4</v>
      </c>
      <c r="Q48" s="53">
        <f>P48/($B48+$L48)*1000</f>
        <v>76.92307692307693</v>
      </c>
      <c r="R48" s="56">
        <f>SUM(T48,V48)</f>
        <v>1</v>
      </c>
      <c r="S48" s="53">
        <f>R48/($B48+$T48)*1000</f>
        <v>21.73913043478261</v>
      </c>
      <c r="T48" s="40">
        <v>1</v>
      </c>
      <c r="U48" s="53">
        <f>T48/($B48+$T48)*1000</f>
        <v>21.73913043478261</v>
      </c>
      <c r="V48" s="40">
        <v>0</v>
      </c>
      <c r="W48" s="53">
        <f>V48/B48*1000</f>
        <v>0</v>
      </c>
      <c r="X48" s="40">
        <v>39</v>
      </c>
      <c r="Y48" s="53">
        <f>X48/$AC48*1000</f>
        <v>4.092769440654843</v>
      </c>
      <c r="Z48" s="40">
        <v>11</v>
      </c>
      <c r="AA48" s="57">
        <f>Z48/$AC48*1000</f>
        <v>1.154370867877007</v>
      </c>
      <c r="AB48" s="3"/>
      <c r="AC48" s="4">
        <v>9529</v>
      </c>
    </row>
    <row r="49" spans="1:29" ht="27.75" customHeight="1">
      <c r="A49" s="36" t="s">
        <v>20</v>
      </c>
      <c r="B49" s="40">
        <v>824</v>
      </c>
      <c r="C49" s="53">
        <f t="shared" si="13"/>
        <v>8.660374582221008</v>
      </c>
      <c r="D49" s="40">
        <v>903</v>
      </c>
      <c r="E49" s="53">
        <f t="shared" si="14"/>
        <v>9.490677485128119</v>
      </c>
      <c r="F49" s="54">
        <f t="shared" si="4"/>
        <v>-79</v>
      </c>
      <c r="G49" s="55">
        <f t="shared" si="18"/>
        <v>-0.8303029029071112</v>
      </c>
      <c r="H49" s="40">
        <v>3</v>
      </c>
      <c r="I49" s="53">
        <f t="shared" si="5"/>
        <v>3.6407766990291264</v>
      </c>
      <c r="J49" s="40">
        <v>2</v>
      </c>
      <c r="K49" s="53">
        <f t="shared" si="5"/>
        <v>2.4271844660194173</v>
      </c>
      <c r="L49" s="56">
        <f t="shared" si="6"/>
        <v>17</v>
      </c>
      <c r="M49" s="53">
        <f t="shared" si="7"/>
        <v>20.214030915576696</v>
      </c>
      <c r="N49" s="40">
        <v>8</v>
      </c>
      <c r="O49" s="53">
        <f t="shared" si="7"/>
        <v>9.512485136741972</v>
      </c>
      <c r="P49" s="40">
        <v>9</v>
      </c>
      <c r="Q49" s="53">
        <f t="shared" si="15"/>
        <v>10.70154577883472</v>
      </c>
      <c r="R49" s="56">
        <f t="shared" si="8"/>
        <v>4</v>
      </c>
      <c r="S49" s="53">
        <f t="shared" si="9"/>
        <v>4.830917874396135</v>
      </c>
      <c r="T49" s="40">
        <v>4</v>
      </c>
      <c r="U49" s="53">
        <f t="shared" si="9"/>
        <v>4.830917874396135</v>
      </c>
      <c r="V49" s="40">
        <v>0</v>
      </c>
      <c r="W49" s="53">
        <f t="shared" si="10"/>
        <v>0</v>
      </c>
      <c r="X49" s="40">
        <v>440</v>
      </c>
      <c r="Y49" s="53">
        <f t="shared" si="16"/>
        <v>4.6244718642927705</v>
      </c>
      <c r="Z49" s="40">
        <v>153</v>
      </c>
      <c r="AA49" s="57">
        <f t="shared" si="17"/>
        <v>1.6080549891745317</v>
      </c>
      <c r="AB49" s="3"/>
      <c r="AC49" s="4">
        <v>95146</v>
      </c>
    </row>
    <row r="50" spans="1:29" ht="27.75" customHeight="1">
      <c r="A50" s="36" t="s">
        <v>16</v>
      </c>
      <c r="B50" s="40">
        <v>1071</v>
      </c>
      <c r="C50" s="53">
        <f t="shared" si="13"/>
        <v>9.059687351965893</v>
      </c>
      <c r="D50" s="40">
        <v>918</v>
      </c>
      <c r="E50" s="53">
        <f t="shared" si="14"/>
        <v>7.765446301685051</v>
      </c>
      <c r="F50" s="54">
        <f t="shared" si="4"/>
        <v>153</v>
      </c>
      <c r="G50" s="55">
        <f t="shared" si="18"/>
        <v>1.2942410502808417</v>
      </c>
      <c r="H50" s="40">
        <v>4</v>
      </c>
      <c r="I50" s="53">
        <f t="shared" si="5"/>
        <v>3.734827264239029</v>
      </c>
      <c r="J50" s="40">
        <v>3</v>
      </c>
      <c r="K50" s="53">
        <f t="shared" si="5"/>
        <v>2.8011204481792715</v>
      </c>
      <c r="L50" s="56">
        <f t="shared" si="6"/>
        <v>16</v>
      </c>
      <c r="M50" s="53">
        <f t="shared" si="7"/>
        <v>14.719411223551058</v>
      </c>
      <c r="N50" s="40">
        <v>9</v>
      </c>
      <c r="O50" s="53">
        <f t="shared" si="7"/>
        <v>8.27966881324747</v>
      </c>
      <c r="P50" s="40">
        <v>7</v>
      </c>
      <c r="Q50" s="53">
        <f t="shared" si="15"/>
        <v>6.439742410303588</v>
      </c>
      <c r="R50" s="56">
        <f t="shared" si="8"/>
        <v>4</v>
      </c>
      <c r="S50" s="53">
        <f t="shared" si="9"/>
        <v>3.7313432835820897</v>
      </c>
      <c r="T50" s="40">
        <v>1</v>
      </c>
      <c r="U50" s="53">
        <f t="shared" si="9"/>
        <v>0.9328358208955224</v>
      </c>
      <c r="V50" s="40">
        <v>3</v>
      </c>
      <c r="W50" s="53">
        <f t="shared" si="10"/>
        <v>2.8011204481792715</v>
      </c>
      <c r="X50" s="40">
        <v>662</v>
      </c>
      <c r="Y50" s="53">
        <f t="shared" si="16"/>
        <v>5.599918792718414</v>
      </c>
      <c r="Z50" s="40">
        <v>242</v>
      </c>
      <c r="AA50" s="57">
        <f t="shared" si="17"/>
        <v>2.0471002233200246</v>
      </c>
      <c r="AB50" s="3"/>
      <c r="AC50" s="4">
        <v>118216</v>
      </c>
    </row>
    <row r="51" spans="1:29" ht="27.75" customHeight="1">
      <c r="A51" s="36" t="s">
        <v>17</v>
      </c>
      <c r="B51" s="40">
        <v>1098</v>
      </c>
      <c r="C51" s="53">
        <f t="shared" si="13"/>
        <v>8.565477537074162</v>
      </c>
      <c r="D51" s="40">
        <v>999</v>
      </c>
      <c r="E51" s="53">
        <f t="shared" si="14"/>
        <v>7.793180382092068</v>
      </c>
      <c r="F51" s="54">
        <f t="shared" si="4"/>
        <v>99</v>
      </c>
      <c r="G51" s="55">
        <f t="shared" si="18"/>
        <v>0.7722971549820967</v>
      </c>
      <c r="H51" s="40">
        <v>3</v>
      </c>
      <c r="I51" s="53">
        <f t="shared" si="5"/>
        <v>2.73224043715847</v>
      </c>
      <c r="J51" s="40">
        <v>2</v>
      </c>
      <c r="K51" s="53">
        <f t="shared" si="5"/>
        <v>1.8214936247723132</v>
      </c>
      <c r="L51" s="56">
        <f t="shared" si="6"/>
        <v>25</v>
      </c>
      <c r="M51" s="53">
        <f t="shared" si="7"/>
        <v>22.261798753339267</v>
      </c>
      <c r="N51" s="40">
        <v>9</v>
      </c>
      <c r="O51" s="53">
        <f t="shared" si="7"/>
        <v>8.014247551202136</v>
      </c>
      <c r="P51" s="40">
        <v>16</v>
      </c>
      <c r="Q51" s="53">
        <f t="shared" si="15"/>
        <v>14.247551202137132</v>
      </c>
      <c r="R51" s="56">
        <f t="shared" si="8"/>
        <v>5</v>
      </c>
      <c r="S51" s="53">
        <f t="shared" si="9"/>
        <v>4.537205081669692</v>
      </c>
      <c r="T51" s="40">
        <v>4</v>
      </c>
      <c r="U51" s="53">
        <f t="shared" si="9"/>
        <v>3.629764065335753</v>
      </c>
      <c r="V51" s="40">
        <v>1</v>
      </c>
      <c r="W51" s="53">
        <f t="shared" si="10"/>
        <v>0.9107468123861566</v>
      </c>
      <c r="X51" s="40">
        <v>723</v>
      </c>
      <c r="Y51" s="53">
        <f t="shared" si="16"/>
        <v>5.6401095257783425</v>
      </c>
      <c r="Z51" s="40">
        <v>241</v>
      </c>
      <c r="AA51" s="57">
        <f t="shared" si="17"/>
        <v>1.880036508592781</v>
      </c>
      <c r="AB51" s="3"/>
      <c r="AC51" s="4">
        <v>128189</v>
      </c>
    </row>
    <row r="52" spans="1:29" ht="27.75" customHeight="1">
      <c r="A52" s="36" t="s">
        <v>44</v>
      </c>
      <c r="B52" s="40">
        <v>373</v>
      </c>
      <c r="C52" s="53">
        <f t="shared" si="13"/>
        <v>7.583304531685201</v>
      </c>
      <c r="D52" s="40">
        <v>485</v>
      </c>
      <c r="E52" s="53">
        <f t="shared" si="14"/>
        <v>9.860328948705959</v>
      </c>
      <c r="F52" s="54">
        <f t="shared" si="4"/>
        <v>-112</v>
      </c>
      <c r="G52" s="55">
        <f t="shared" si="18"/>
        <v>-2.277024417020758</v>
      </c>
      <c r="H52" s="40">
        <v>0</v>
      </c>
      <c r="I52" s="53">
        <f t="shared" si="5"/>
        <v>0</v>
      </c>
      <c r="J52" s="40">
        <v>0</v>
      </c>
      <c r="K52" s="53">
        <f t="shared" si="5"/>
        <v>0</v>
      </c>
      <c r="L52" s="56">
        <f t="shared" si="6"/>
        <v>20</v>
      </c>
      <c r="M52" s="53">
        <f t="shared" si="7"/>
        <v>50.89058524173028</v>
      </c>
      <c r="N52" s="40">
        <v>6</v>
      </c>
      <c r="O52" s="53">
        <f t="shared" si="7"/>
        <v>15.267175572519083</v>
      </c>
      <c r="P52" s="40">
        <v>14</v>
      </c>
      <c r="Q52" s="53">
        <f t="shared" si="15"/>
        <v>35.62340966921119</v>
      </c>
      <c r="R52" s="56">
        <f t="shared" si="8"/>
        <v>5</v>
      </c>
      <c r="S52" s="53">
        <f t="shared" si="9"/>
        <v>13.227513227513226</v>
      </c>
      <c r="T52" s="40">
        <v>5</v>
      </c>
      <c r="U52" s="53">
        <f t="shared" si="9"/>
        <v>13.227513227513226</v>
      </c>
      <c r="V52" s="40">
        <v>0</v>
      </c>
      <c r="W52" s="53">
        <f t="shared" si="10"/>
        <v>0</v>
      </c>
      <c r="X52" s="40">
        <v>256</v>
      </c>
      <c r="Y52" s="53">
        <f t="shared" si="16"/>
        <v>5.204627238904589</v>
      </c>
      <c r="Z52" s="40">
        <v>109</v>
      </c>
      <c r="AA52" s="57">
        <f t="shared" si="17"/>
        <v>2.2160326915648443</v>
      </c>
      <c r="AB52" s="3"/>
      <c r="AC52" s="4">
        <v>49187</v>
      </c>
    </row>
    <row r="53" spans="1:29" ht="27.75" customHeight="1">
      <c r="A53" s="36" t="s">
        <v>18</v>
      </c>
      <c r="B53" s="40">
        <v>66</v>
      </c>
      <c r="C53" s="53">
        <f t="shared" si="13"/>
        <v>5.2360174533915105</v>
      </c>
      <c r="D53" s="40">
        <v>104</v>
      </c>
      <c r="E53" s="53">
        <f t="shared" si="14"/>
        <v>8.250694168980564</v>
      </c>
      <c r="F53" s="54">
        <f t="shared" si="4"/>
        <v>-38</v>
      </c>
      <c r="G53" s="55">
        <f t="shared" si="18"/>
        <v>-3.014676715589052</v>
      </c>
      <c r="H53" s="40">
        <v>0</v>
      </c>
      <c r="I53" s="53">
        <f t="shared" si="5"/>
        <v>0</v>
      </c>
      <c r="J53" s="40">
        <v>0</v>
      </c>
      <c r="K53" s="53">
        <f t="shared" si="5"/>
        <v>0</v>
      </c>
      <c r="L53" s="56">
        <f t="shared" si="6"/>
        <v>4</v>
      </c>
      <c r="M53" s="53">
        <f t="shared" si="7"/>
        <v>57.14285714285714</v>
      </c>
      <c r="N53" s="40">
        <v>2</v>
      </c>
      <c r="O53" s="53">
        <f t="shared" si="7"/>
        <v>28.57142857142857</v>
      </c>
      <c r="P53" s="40">
        <v>2</v>
      </c>
      <c r="Q53" s="53">
        <f t="shared" si="15"/>
        <v>28.57142857142857</v>
      </c>
      <c r="R53" s="56">
        <f t="shared" si="8"/>
        <v>0</v>
      </c>
      <c r="S53" s="53">
        <f t="shared" si="9"/>
        <v>0</v>
      </c>
      <c r="T53" s="40">
        <v>0</v>
      </c>
      <c r="U53" s="53">
        <f t="shared" si="9"/>
        <v>0</v>
      </c>
      <c r="V53" s="40">
        <v>0</v>
      </c>
      <c r="W53" s="53">
        <f t="shared" si="10"/>
        <v>0</v>
      </c>
      <c r="X53" s="40">
        <v>39</v>
      </c>
      <c r="Y53" s="53">
        <f t="shared" si="16"/>
        <v>3.094010313367711</v>
      </c>
      <c r="Z53" s="40">
        <v>13</v>
      </c>
      <c r="AA53" s="57">
        <f t="shared" si="17"/>
        <v>1.0313367711225705</v>
      </c>
      <c r="AB53" s="3"/>
      <c r="AC53" s="4">
        <v>12605</v>
      </c>
    </row>
    <row r="54" spans="1:29" ht="27.75" customHeight="1">
      <c r="A54" s="36" t="s">
        <v>19</v>
      </c>
      <c r="B54" s="40">
        <v>186</v>
      </c>
      <c r="C54" s="53">
        <f t="shared" si="13"/>
        <v>8.20865881106845</v>
      </c>
      <c r="D54" s="40">
        <v>177</v>
      </c>
      <c r="E54" s="53">
        <f t="shared" si="14"/>
        <v>7.811465642790944</v>
      </c>
      <c r="F54" s="54">
        <f t="shared" si="4"/>
        <v>9</v>
      </c>
      <c r="G54" s="55">
        <f t="shared" si="18"/>
        <v>0.39719316827750567</v>
      </c>
      <c r="H54" s="40">
        <v>1</v>
      </c>
      <c r="I54" s="53">
        <f t="shared" si="5"/>
        <v>5.376344086021506</v>
      </c>
      <c r="J54" s="40">
        <v>1</v>
      </c>
      <c r="K54" s="53">
        <f t="shared" si="5"/>
        <v>5.376344086021506</v>
      </c>
      <c r="L54" s="56">
        <f t="shared" si="6"/>
        <v>4</v>
      </c>
      <c r="M54" s="53">
        <f t="shared" si="7"/>
        <v>21.052631578947366</v>
      </c>
      <c r="N54" s="40">
        <v>2</v>
      </c>
      <c r="O54" s="53">
        <f t="shared" si="7"/>
        <v>10.526315789473683</v>
      </c>
      <c r="P54" s="40">
        <v>2</v>
      </c>
      <c r="Q54" s="53">
        <f t="shared" si="15"/>
        <v>10.526315789473683</v>
      </c>
      <c r="R54" s="56">
        <f t="shared" si="8"/>
        <v>1</v>
      </c>
      <c r="S54" s="53">
        <f t="shared" si="9"/>
        <v>5.376344086021506</v>
      </c>
      <c r="T54" s="40">
        <v>0</v>
      </c>
      <c r="U54" s="53">
        <f t="shared" si="9"/>
        <v>0</v>
      </c>
      <c r="V54" s="40">
        <v>1</v>
      </c>
      <c r="W54" s="53">
        <f t="shared" si="10"/>
        <v>5.376344086021506</v>
      </c>
      <c r="X54" s="40">
        <v>115</v>
      </c>
      <c r="Y54" s="53">
        <f t="shared" si="16"/>
        <v>5.075246039101461</v>
      </c>
      <c r="Z54" s="40">
        <v>37</v>
      </c>
      <c r="AA54" s="57">
        <f t="shared" si="17"/>
        <v>1.6329052473630785</v>
      </c>
      <c r="AB54" s="3"/>
      <c r="AC54" s="4">
        <v>22659</v>
      </c>
    </row>
    <row r="55" spans="1:29" s="3" customFormat="1" ht="27.75" customHeight="1">
      <c r="A55" s="36" t="s">
        <v>22</v>
      </c>
      <c r="B55" s="40">
        <v>257</v>
      </c>
      <c r="C55" s="53">
        <f t="shared" si="13"/>
        <v>9.199928405226418</v>
      </c>
      <c r="D55" s="40">
        <v>244</v>
      </c>
      <c r="E55" s="53">
        <f t="shared" si="14"/>
        <v>8.734562376946482</v>
      </c>
      <c r="F55" s="54">
        <f>B55-D55</f>
        <v>13</v>
      </c>
      <c r="G55" s="55">
        <f t="shared" si="18"/>
        <v>0.46536602827993556</v>
      </c>
      <c r="H55" s="40">
        <v>1</v>
      </c>
      <c r="I55" s="53">
        <f t="shared" si="5"/>
        <v>3.8910505836575875</v>
      </c>
      <c r="J55" s="40">
        <v>0</v>
      </c>
      <c r="K55" s="53">
        <f t="shared" si="5"/>
        <v>0</v>
      </c>
      <c r="L55" s="56">
        <f t="shared" si="6"/>
        <v>6</v>
      </c>
      <c r="M55" s="53">
        <f t="shared" si="7"/>
        <v>22.813688212927758</v>
      </c>
      <c r="N55" s="40">
        <v>3</v>
      </c>
      <c r="O55" s="53">
        <f t="shared" si="7"/>
        <v>11.406844106463879</v>
      </c>
      <c r="P55" s="40">
        <v>3</v>
      </c>
      <c r="Q55" s="53">
        <f t="shared" si="15"/>
        <v>11.406844106463879</v>
      </c>
      <c r="R55" s="56">
        <f t="shared" si="8"/>
        <v>2</v>
      </c>
      <c r="S55" s="53">
        <f t="shared" si="9"/>
        <v>7.722007722007723</v>
      </c>
      <c r="T55" s="40">
        <v>2</v>
      </c>
      <c r="U55" s="53">
        <f t="shared" si="9"/>
        <v>7.722007722007723</v>
      </c>
      <c r="V55" s="40">
        <v>0</v>
      </c>
      <c r="W55" s="53">
        <f t="shared" si="10"/>
        <v>0</v>
      </c>
      <c r="X55" s="40">
        <v>193</v>
      </c>
      <c r="Y55" s="53">
        <f t="shared" si="16"/>
        <v>6.908895650617505</v>
      </c>
      <c r="Z55" s="40">
        <v>54</v>
      </c>
      <c r="AA55" s="57">
        <f t="shared" si="17"/>
        <v>1.9330588867012708</v>
      </c>
      <c r="AC55" s="6">
        <v>27935</v>
      </c>
    </row>
    <row r="56" spans="1:29" ht="27.75" customHeight="1">
      <c r="A56" s="36" t="s">
        <v>21</v>
      </c>
      <c r="B56" s="40">
        <v>29</v>
      </c>
      <c r="C56" s="53">
        <f t="shared" si="13"/>
        <v>4.826897470039946</v>
      </c>
      <c r="D56" s="40">
        <v>64</v>
      </c>
      <c r="E56" s="53">
        <f t="shared" si="14"/>
        <v>10.652463382157125</v>
      </c>
      <c r="F56" s="54">
        <f t="shared" si="4"/>
        <v>-35</v>
      </c>
      <c r="G56" s="55">
        <f t="shared" si="18"/>
        <v>-5.8255659121171774</v>
      </c>
      <c r="H56" s="40">
        <v>0</v>
      </c>
      <c r="I56" s="53">
        <f t="shared" si="5"/>
        <v>0</v>
      </c>
      <c r="J56" s="40">
        <v>0</v>
      </c>
      <c r="K56" s="53">
        <f t="shared" si="5"/>
        <v>0</v>
      </c>
      <c r="L56" s="56">
        <f t="shared" si="6"/>
        <v>3</v>
      </c>
      <c r="M56" s="53">
        <f t="shared" si="7"/>
        <v>93.75</v>
      </c>
      <c r="N56" s="40">
        <v>1</v>
      </c>
      <c r="O56" s="53">
        <f t="shared" si="7"/>
        <v>31.25</v>
      </c>
      <c r="P56" s="40">
        <v>2</v>
      </c>
      <c r="Q56" s="53">
        <f t="shared" si="15"/>
        <v>62.5</v>
      </c>
      <c r="R56" s="56">
        <f t="shared" si="8"/>
        <v>0</v>
      </c>
      <c r="S56" s="53">
        <f t="shared" si="9"/>
        <v>0</v>
      </c>
      <c r="T56" s="40">
        <v>0</v>
      </c>
      <c r="U56" s="53">
        <f t="shared" si="9"/>
        <v>0</v>
      </c>
      <c r="V56" s="40">
        <v>0</v>
      </c>
      <c r="W56" s="53">
        <f t="shared" si="10"/>
        <v>0</v>
      </c>
      <c r="X56" s="40">
        <v>18</v>
      </c>
      <c r="Y56" s="53">
        <f t="shared" si="16"/>
        <v>2.996005326231691</v>
      </c>
      <c r="Z56" s="40">
        <v>7</v>
      </c>
      <c r="AA56" s="57">
        <f t="shared" si="17"/>
        <v>1.1651131824234355</v>
      </c>
      <c r="AB56" s="3"/>
      <c r="AC56" s="4">
        <v>6008</v>
      </c>
    </row>
    <row r="57" spans="1:29" ht="27.75" customHeight="1">
      <c r="A57" s="37" t="s">
        <v>45</v>
      </c>
      <c r="B57" s="46">
        <v>38</v>
      </c>
      <c r="C57" s="58">
        <f t="shared" si="13"/>
        <v>4.250083883234538</v>
      </c>
      <c r="D57" s="46">
        <v>130</v>
      </c>
      <c r="E57" s="58">
        <f t="shared" si="14"/>
        <v>14.539760653170788</v>
      </c>
      <c r="F57" s="42">
        <f t="shared" si="4"/>
        <v>-92</v>
      </c>
      <c r="G57" s="59">
        <f t="shared" si="18"/>
        <v>-10.28967676993625</v>
      </c>
      <c r="H57" s="46">
        <v>0</v>
      </c>
      <c r="I57" s="58">
        <f t="shared" si="5"/>
        <v>0</v>
      </c>
      <c r="J57" s="46">
        <v>0</v>
      </c>
      <c r="K57" s="58">
        <f t="shared" si="5"/>
        <v>0</v>
      </c>
      <c r="L57" s="60">
        <f t="shared" si="6"/>
        <v>0</v>
      </c>
      <c r="M57" s="58">
        <f t="shared" si="7"/>
        <v>0</v>
      </c>
      <c r="N57" s="46">
        <v>0</v>
      </c>
      <c r="O57" s="58">
        <f t="shared" si="7"/>
        <v>0</v>
      </c>
      <c r="P57" s="46">
        <v>0</v>
      </c>
      <c r="Q57" s="58">
        <f t="shared" si="15"/>
        <v>0</v>
      </c>
      <c r="R57" s="60">
        <f t="shared" si="8"/>
        <v>0</v>
      </c>
      <c r="S57" s="58">
        <f t="shared" si="9"/>
        <v>0</v>
      </c>
      <c r="T57" s="46">
        <v>0</v>
      </c>
      <c r="U57" s="58">
        <f t="shared" si="9"/>
        <v>0</v>
      </c>
      <c r="V57" s="46">
        <v>0</v>
      </c>
      <c r="W57" s="58">
        <f t="shared" si="10"/>
        <v>0</v>
      </c>
      <c r="X57" s="46">
        <v>31</v>
      </c>
      <c r="Y57" s="58">
        <f t="shared" si="16"/>
        <v>3.467173694217649</v>
      </c>
      <c r="Z57" s="46">
        <v>14</v>
      </c>
      <c r="AA57" s="61">
        <f t="shared" si="17"/>
        <v>1.565820378033777</v>
      </c>
      <c r="AB57" s="3"/>
      <c r="AC57" s="4">
        <v>8941</v>
      </c>
    </row>
    <row r="58" spans="1:29" ht="27.75" customHeight="1">
      <c r="A58" s="38" t="s">
        <v>124</v>
      </c>
      <c r="B58" s="40">
        <f>SUM(B59:B66)</f>
        <v>4606</v>
      </c>
      <c r="C58" s="53">
        <f aca="true" t="shared" si="19" ref="C58:C68">B58/$AC58*1000</f>
        <v>8.94598227118407</v>
      </c>
      <c r="D58" s="40">
        <f>SUM(D59:D66)</f>
        <v>4198</v>
      </c>
      <c r="E58" s="53">
        <f aca="true" t="shared" si="20" ref="E58:E68">D58/$AC58*1000</f>
        <v>8.153546151634982</v>
      </c>
      <c r="F58" s="54">
        <f aca="true" t="shared" si="21" ref="F58:F71">B58-D58</f>
        <v>408</v>
      </c>
      <c r="G58" s="55">
        <f t="shared" si="18"/>
        <v>0.7924361195490883</v>
      </c>
      <c r="H58" s="40">
        <f>SUM(H59:H66)</f>
        <v>13</v>
      </c>
      <c r="I58" s="53">
        <f aca="true" t="shared" si="22" ref="I58:K68">H58/$B58*1000</f>
        <v>2.822405557967868</v>
      </c>
      <c r="J58" s="40">
        <f>SUM(J59:J66)</f>
        <v>5</v>
      </c>
      <c r="K58" s="53">
        <f t="shared" si="22"/>
        <v>1.0855405992184108</v>
      </c>
      <c r="L58" s="56">
        <f aca="true" t="shared" si="23" ref="L58:L71">SUM(N58,P58)</f>
        <v>109</v>
      </c>
      <c r="M58" s="53">
        <f aca="true" t="shared" si="24" ref="M58:O68">L58/($B58+$L58)*1000</f>
        <v>23.117709437963946</v>
      </c>
      <c r="N58" s="40">
        <f>SUM(N59:N66)</f>
        <v>48</v>
      </c>
      <c r="O58" s="53">
        <f t="shared" si="24"/>
        <v>10.180275715800637</v>
      </c>
      <c r="P58" s="40">
        <f>SUM(P59:P66)</f>
        <v>61</v>
      </c>
      <c r="Q58" s="53">
        <f aca="true" t="shared" si="25" ref="Q58:Q68">P58/($B58+$L58)*1000</f>
        <v>12.93743372216331</v>
      </c>
      <c r="R58" s="56">
        <f aca="true" t="shared" si="26" ref="R58:R71">SUM(T58,V58)</f>
        <v>25</v>
      </c>
      <c r="S58" s="53">
        <f aca="true" t="shared" si="27" ref="S58:U68">R58/($B58+$T58)*1000</f>
        <v>5.403068943159715</v>
      </c>
      <c r="T58" s="40">
        <f>SUM(T59:T66)</f>
        <v>21</v>
      </c>
      <c r="U58" s="53">
        <f t="shared" si="27"/>
        <v>4.53857791225416</v>
      </c>
      <c r="V58" s="40">
        <f>SUM(V59:V66)</f>
        <v>4</v>
      </c>
      <c r="W58" s="53">
        <f aca="true" t="shared" si="28" ref="W58:W68">V58/B58*1000</f>
        <v>0.8684324793747287</v>
      </c>
      <c r="X58" s="40">
        <f>SUM(X59:X66)</f>
        <v>2928</v>
      </c>
      <c r="Y58" s="53">
        <f aca="true" t="shared" si="29" ref="Y58:Y68">X58/$AC58*1000</f>
        <v>5.68689450499934</v>
      </c>
      <c r="Z58" s="40">
        <f>SUM(Z59:Z66)</f>
        <v>879</v>
      </c>
      <c r="AA58" s="57">
        <f aca="true" t="shared" si="30" ref="AA58:AA68">Z58/$AC58*1000</f>
        <v>1.707233698734433</v>
      </c>
      <c r="AB58" s="3"/>
      <c r="AC58" s="4">
        <f>SUM(AC59:AC66)</f>
        <v>514868</v>
      </c>
    </row>
    <row r="59" spans="1:29" ht="27.75" customHeight="1">
      <c r="A59" s="36" t="s">
        <v>23</v>
      </c>
      <c r="B59" s="40">
        <v>1394</v>
      </c>
      <c r="C59" s="53">
        <f t="shared" si="19"/>
        <v>8.509547296967328</v>
      </c>
      <c r="D59" s="40">
        <v>1265</v>
      </c>
      <c r="E59" s="53">
        <f t="shared" si="20"/>
        <v>7.72207842945744</v>
      </c>
      <c r="F59" s="54">
        <f t="shared" si="21"/>
        <v>129</v>
      </c>
      <c r="G59" s="55">
        <f t="shared" si="18"/>
        <v>0.7874688675098892</v>
      </c>
      <c r="H59" s="40">
        <v>3</v>
      </c>
      <c r="I59" s="53">
        <f t="shared" si="22"/>
        <v>2.152080344332855</v>
      </c>
      <c r="J59" s="40">
        <v>0</v>
      </c>
      <c r="K59" s="53">
        <f t="shared" si="22"/>
        <v>0</v>
      </c>
      <c r="L59" s="56">
        <f t="shared" si="23"/>
        <v>35</v>
      </c>
      <c r="M59" s="53">
        <f t="shared" si="24"/>
        <v>24.4926522043387</v>
      </c>
      <c r="N59" s="40">
        <v>15</v>
      </c>
      <c r="O59" s="53">
        <f t="shared" si="24"/>
        <v>10.496850944716584</v>
      </c>
      <c r="P59" s="40">
        <v>20</v>
      </c>
      <c r="Q59" s="53">
        <f t="shared" si="25"/>
        <v>13.995801259622114</v>
      </c>
      <c r="R59" s="56">
        <f t="shared" si="26"/>
        <v>3</v>
      </c>
      <c r="S59" s="53">
        <f t="shared" si="27"/>
        <v>2.1474588403722263</v>
      </c>
      <c r="T59" s="40">
        <v>3</v>
      </c>
      <c r="U59" s="53">
        <f t="shared" si="27"/>
        <v>2.1474588403722263</v>
      </c>
      <c r="V59" s="40">
        <v>0</v>
      </c>
      <c r="W59" s="53">
        <f t="shared" si="28"/>
        <v>0</v>
      </c>
      <c r="X59" s="40">
        <v>916</v>
      </c>
      <c r="Y59" s="53">
        <f t="shared" si="29"/>
        <v>5.591639400302778</v>
      </c>
      <c r="Z59" s="40">
        <v>289</v>
      </c>
      <c r="AA59" s="57">
        <f t="shared" si="30"/>
        <v>1.7641744396151782</v>
      </c>
      <c r="AB59" s="3"/>
      <c r="AC59" s="4">
        <v>163816</v>
      </c>
    </row>
    <row r="60" spans="1:29" ht="27.75" customHeight="1">
      <c r="A60" s="36" t="s">
        <v>26</v>
      </c>
      <c r="B60" s="40">
        <v>997</v>
      </c>
      <c r="C60" s="53">
        <f t="shared" si="19"/>
        <v>8.755060284341878</v>
      </c>
      <c r="D60" s="40">
        <v>959</v>
      </c>
      <c r="E60" s="53">
        <f t="shared" si="20"/>
        <v>8.421366913424134</v>
      </c>
      <c r="F60" s="54">
        <f t="shared" si="21"/>
        <v>38</v>
      </c>
      <c r="G60" s="55">
        <f t="shared" si="18"/>
        <v>0.3336933709177446</v>
      </c>
      <c r="H60" s="40">
        <v>6</v>
      </c>
      <c r="I60" s="53">
        <f t="shared" si="22"/>
        <v>6.018054162487462</v>
      </c>
      <c r="J60" s="40">
        <v>4</v>
      </c>
      <c r="K60" s="53">
        <f t="shared" si="22"/>
        <v>4.012036108324975</v>
      </c>
      <c r="L60" s="56">
        <f t="shared" si="23"/>
        <v>17</v>
      </c>
      <c r="M60" s="53">
        <f t="shared" si="24"/>
        <v>16.765285996055226</v>
      </c>
      <c r="N60" s="40">
        <v>5</v>
      </c>
      <c r="O60" s="53">
        <f t="shared" si="24"/>
        <v>4.930966469428008</v>
      </c>
      <c r="P60" s="40">
        <v>12</v>
      </c>
      <c r="Q60" s="53">
        <f t="shared" si="25"/>
        <v>11.834319526627219</v>
      </c>
      <c r="R60" s="56">
        <f t="shared" si="26"/>
        <v>5</v>
      </c>
      <c r="S60" s="53">
        <f t="shared" si="27"/>
        <v>5.005005005005005</v>
      </c>
      <c r="T60" s="40">
        <v>2</v>
      </c>
      <c r="U60" s="53">
        <f t="shared" si="27"/>
        <v>2.002002002002002</v>
      </c>
      <c r="V60" s="40">
        <v>3</v>
      </c>
      <c r="W60" s="53">
        <f t="shared" si="28"/>
        <v>3.009027081243731</v>
      </c>
      <c r="X60" s="40">
        <v>653</v>
      </c>
      <c r="Y60" s="53">
        <f t="shared" si="29"/>
        <v>5.734257137086506</v>
      </c>
      <c r="Z60" s="40">
        <v>159</v>
      </c>
      <c r="AA60" s="57">
        <f t="shared" si="30"/>
        <v>1.396243315155826</v>
      </c>
      <c r="AB60" s="3"/>
      <c r="AC60" s="4">
        <v>113877</v>
      </c>
    </row>
    <row r="61" spans="1:29" ht="27.75" customHeight="1">
      <c r="A61" s="36" t="s">
        <v>24</v>
      </c>
      <c r="B61" s="40">
        <v>811</v>
      </c>
      <c r="C61" s="53">
        <f t="shared" si="19"/>
        <v>10.105793074229606</v>
      </c>
      <c r="D61" s="40">
        <v>563</v>
      </c>
      <c r="E61" s="53">
        <f t="shared" si="20"/>
        <v>7.015488903565064</v>
      </c>
      <c r="F61" s="54">
        <f t="shared" si="21"/>
        <v>248</v>
      </c>
      <c r="G61" s="55">
        <f t="shared" si="18"/>
        <v>3.09030417066454</v>
      </c>
      <c r="H61" s="40">
        <v>2</v>
      </c>
      <c r="I61" s="53">
        <f t="shared" si="22"/>
        <v>2.466091245376079</v>
      </c>
      <c r="J61" s="40">
        <v>1</v>
      </c>
      <c r="K61" s="53">
        <f t="shared" si="22"/>
        <v>1.2330456226880395</v>
      </c>
      <c r="L61" s="56">
        <f t="shared" si="23"/>
        <v>22</v>
      </c>
      <c r="M61" s="53">
        <f t="shared" si="24"/>
        <v>26.410564225690276</v>
      </c>
      <c r="N61" s="40">
        <v>9</v>
      </c>
      <c r="O61" s="53">
        <f t="shared" si="24"/>
        <v>10.804321728691477</v>
      </c>
      <c r="P61" s="40">
        <v>13</v>
      </c>
      <c r="Q61" s="53">
        <f t="shared" si="25"/>
        <v>15.6062424969988</v>
      </c>
      <c r="R61" s="56">
        <f t="shared" si="26"/>
        <v>10</v>
      </c>
      <c r="S61" s="53">
        <f t="shared" si="27"/>
        <v>12.195121951219512</v>
      </c>
      <c r="T61" s="40">
        <v>9</v>
      </c>
      <c r="U61" s="53">
        <f t="shared" si="27"/>
        <v>10.97560975609756</v>
      </c>
      <c r="V61" s="40">
        <v>1</v>
      </c>
      <c r="W61" s="53">
        <f t="shared" si="28"/>
        <v>1.2330456226880395</v>
      </c>
      <c r="X61" s="40">
        <v>541</v>
      </c>
      <c r="Y61" s="53">
        <f t="shared" si="29"/>
        <v>6.741349017457726</v>
      </c>
      <c r="Z61" s="40">
        <v>150</v>
      </c>
      <c r="AA61" s="57">
        <f t="shared" si="30"/>
        <v>1.869135587095488</v>
      </c>
      <c r="AB61" s="3"/>
      <c r="AC61" s="4">
        <v>80251</v>
      </c>
    </row>
    <row r="62" spans="1:29" ht="27.75" customHeight="1">
      <c r="A62" s="36" t="s">
        <v>46</v>
      </c>
      <c r="B62" s="40">
        <v>314</v>
      </c>
      <c r="C62" s="53">
        <f t="shared" si="19"/>
        <v>9.203083326006038</v>
      </c>
      <c r="D62" s="40">
        <v>318</v>
      </c>
      <c r="E62" s="53">
        <f t="shared" si="20"/>
        <v>9.32032005627363</v>
      </c>
      <c r="F62" s="54">
        <f t="shared" si="21"/>
        <v>-4</v>
      </c>
      <c r="G62" s="55">
        <f t="shared" si="18"/>
        <v>-0.11723673026759285</v>
      </c>
      <c r="H62" s="40">
        <v>1</v>
      </c>
      <c r="I62" s="53">
        <f t="shared" si="22"/>
        <v>3.1847133757961785</v>
      </c>
      <c r="J62" s="40">
        <v>0</v>
      </c>
      <c r="K62" s="53">
        <f t="shared" si="22"/>
        <v>0</v>
      </c>
      <c r="L62" s="56">
        <f t="shared" si="23"/>
        <v>11</v>
      </c>
      <c r="M62" s="53">
        <f t="shared" si="24"/>
        <v>33.84615384615385</v>
      </c>
      <c r="N62" s="40">
        <v>7</v>
      </c>
      <c r="O62" s="53">
        <f t="shared" si="24"/>
        <v>21.538461538461537</v>
      </c>
      <c r="P62" s="40">
        <v>4</v>
      </c>
      <c r="Q62" s="53">
        <f t="shared" si="25"/>
        <v>12.307692307692308</v>
      </c>
      <c r="R62" s="56">
        <f t="shared" si="26"/>
        <v>1</v>
      </c>
      <c r="S62" s="53">
        <f t="shared" si="27"/>
        <v>3.1746031746031744</v>
      </c>
      <c r="T62" s="40">
        <v>1</v>
      </c>
      <c r="U62" s="53">
        <f t="shared" si="27"/>
        <v>3.1746031746031744</v>
      </c>
      <c r="V62" s="40">
        <v>0</v>
      </c>
      <c r="W62" s="53">
        <f t="shared" si="28"/>
        <v>0</v>
      </c>
      <c r="X62" s="40">
        <v>204</v>
      </c>
      <c r="Y62" s="53">
        <f t="shared" si="29"/>
        <v>5.9790732436472345</v>
      </c>
      <c r="Z62" s="40">
        <v>67</v>
      </c>
      <c r="AA62" s="57">
        <f t="shared" si="30"/>
        <v>1.96371523198218</v>
      </c>
      <c r="AB62" s="3"/>
      <c r="AC62" s="4">
        <v>34119</v>
      </c>
    </row>
    <row r="63" spans="1:29" ht="27.75" customHeight="1">
      <c r="A63" s="36" t="s">
        <v>47</v>
      </c>
      <c r="B63" s="40">
        <v>432</v>
      </c>
      <c r="C63" s="53">
        <f t="shared" si="19"/>
        <v>9.697187366719792</v>
      </c>
      <c r="D63" s="40">
        <v>411</v>
      </c>
      <c r="E63" s="53">
        <f t="shared" si="20"/>
        <v>9.225796314170912</v>
      </c>
      <c r="F63" s="54">
        <f t="shared" si="21"/>
        <v>21</v>
      </c>
      <c r="G63" s="55">
        <f t="shared" si="18"/>
        <v>0.47139105254887875</v>
      </c>
      <c r="H63" s="40">
        <v>1</v>
      </c>
      <c r="I63" s="53">
        <f t="shared" si="22"/>
        <v>2.314814814814815</v>
      </c>
      <c r="J63" s="40">
        <v>0</v>
      </c>
      <c r="K63" s="53">
        <f t="shared" si="22"/>
        <v>0</v>
      </c>
      <c r="L63" s="56">
        <f t="shared" si="23"/>
        <v>10</v>
      </c>
      <c r="M63" s="53">
        <f t="shared" si="24"/>
        <v>22.62443438914027</v>
      </c>
      <c r="N63" s="40">
        <v>5</v>
      </c>
      <c r="O63" s="53">
        <f t="shared" si="24"/>
        <v>11.312217194570135</v>
      </c>
      <c r="P63" s="40">
        <v>5</v>
      </c>
      <c r="Q63" s="53">
        <f t="shared" si="25"/>
        <v>11.312217194570135</v>
      </c>
      <c r="R63" s="56">
        <f t="shared" si="26"/>
        <v>2</v>
      </c>
      <c r="S63" s="53">
        <f t="shared" si="27"/>
        <v>4.608294930875576</v>
      </c>
      <c r="T63" s="40">
        <v>2</v>
      </c>
      <c r="U63" s="53">
        <f t="shared" si="27"/>
        <v>4.608294930875576</v>
      </c>
      <c r="V63" s="40">
        <v>0</v>
      </c>
      <c r="W63" s="53">
        <f t="shared" si="28"/>
        <v>0</v>
      </c>
      <c r="X63" s="40">
        <v>239</v>
      </c>
      <c r="Y63" s="53">
        <f t="shared" si="29"/>
        <v>5.36487912186581</v>
      </c>
      <c r="Z63" s="40">
        <v>82</v>
      </c>
      <c r="AA63" s="57">
        <f t="shared" si="30"/>
        <v>1.840669824238479</v>
      </c>
      <c r="AB63" s="3"/>
      <c r="AC63" s="4">
        <v>44549</v>
      </c>
    </row>
    <row r="64" spans="1:29" ht="27.75" customHeight="1">
      <c r="A64" s="36" t="s">
        <v>25</v>
      </c>
      <c r="B64" s="40">
        <v>138</v>
      </c>
      <c r="C64" s="53">
        <f t="shared" si="19"/>
        <v>6.862257583291895</v>
      </c>
      <c r="D64" s="40">
        <v>200</v>
      </c>
      <c r="E64" s="53">
        <f t="shared" si="20"/>
        <v>9.945300845350571</v>
      </c>
      <c r="F64" s="54">
        <f t="shared" si="21"/>
        <v>-62</v>
      </c>
      <c r="G64" s="55">
        <f t="shared" si="18"/>
        <v>-3.0830432620586774</v>
      </c>
      <c r="H64" s="40">
        <v>0</v>
      </c>
      <c r="I64" s="53">
        <f t="shared" si="22"/>
        <v>0</v>
      </c>
      <c r="J64" s="40">
        <v>0</v>
      </c>
      <c r="K64" s="53">
        <f t="shared" si="22"/>
        <v>0</v>
      </c>
      <c r="L64" s="56">
        <f t="shared" si="23"/>
        <v>2</v>
      </c>
      <c r="M64" s="53">
        <f t="shared" si="24"/>
        <v>14.285714285714285</v>
      </c>
      <c r="N64" s="40">
        <v>1</v>
      </c>
      <c r="O64" s="53">
        <f t="shared" si="24"/>
        <v>7.142857142857142</v>
      </c>
      <c r="P64" s="40">
        <v>1</v>
      </c>
      <c r="Q64" s="53">
        <f t="shared" si="25"/>
        <v>7.142857142857142</v>
      </c>
      <c r="R64" s="56">
        <f t="shared" si="26"/>
        <v>1</v>
      </c>
      <c r="S64" s="53">
        <f t="shared" si="27"/>
        <v>7.194244604316547</v>
      </c>
      <c r="T64" s="40">
        <v>1</v>
      </c>
      <c r="U64" s="53">
        <f t="shared" si="27"/>
        <v>7.194244604316547</v>
      </c>
      <c r="V64" s="40">
        <v>0</v>
      </c>
      <c r="W64" s="53">
        <f t="shared" si="28"/>
        <v>0</v>
      </c>
      <c r="X64" s="40">
        <v>82</v>
      </c>
      <c r="Y64" s="53">
        <f t="shared" si="29"/>
        <v>4.077573346593735</v>
      </c>
      <c r="Z64" s="40">
        <v>30</v>
      </c>
      <c r="AA64" s="57">
        <f t="shared" si="30"/>
        <v>1.4917951268025857</v>
      </c>
      <c r="AB64" s="3"/>
      <c r="AC64" s="4">
        <v>20110</v>
      </c>
    </row>
    <row r="65" spans="1:29" ht="27.75" customHeight="1">
      <c r="A65" s="36" t="s">
        <v>125</v>
      </c>
      <c r="B65" s="40">
        <v>392</v>
      </c>
      <c r="C65" s="53">
        <f t="shared" si="19"/>
        <v>9.391921031194595</v>
      </c>
      <c r="D65" s="40">
        <v>312</v>
      </c>
      <c r="E65" s="53">
        <f t="shared" si="20"/>
        <v>7.475202453399779</v>
      </c>
      <c r="F65" s="54">
        <f t="shared" si="21"/>
        <v>80</v>
      </c>
      <c r="G65" s="55">
        <f t="shared" si="18"/>
        <v>1.9167185777948152</v>
      </c>
      <c r="H65" s="40">
        <v>0</v>
      </c>
      <c r="I65" s="53">
        <f t="shared" si="22"/>
        <v>0</v>
      </c>
      <c r="J65" s="40">
        <v>0</v>
      </c>
      <c r="K65" s="53">
        <f t="shared" si="22"/>
        <v>0</v>
      </c>
      <c r="L65" s="56">
        <f t="shared" si="23"/>
        <v>7</v>
      </c>
      <c r="M65" s="53">
        <f t="shared" si="24"/>
        <v>17.543859649122805</v>
      </c>
      <c r="N65" s="40">
        <v>3</v>
      </c>
      <c r="O65" s="53">
        <f t="shared" si="24"/>
        <v>7.518796992481203</v>
      </c>
      <c r="P65" s="40">
        <v>4</v>
      </c>
      <c r="Q65" s="53">
        <f t="shared" si="25"/>
        <v>10.025062656641603</v>
      </c>
      <c r="R65" s="56">
        <f t="shared" si="26"/>
        <v>1</v>
      </c>
      <c r="S65" s="53">
        <f t="shared" si="27"/>
        <v>2.544529262086514</v>
      </c>
      <c r="T65" s="40">
        <v>1</v>
      </c>
      <c r="U65" s="53">
        <f t="shared" si="27"/>
        <v>2.544529262086514</v>
      </c>
      <c r="V65" s="40">
        <v>0</v>
      </c>
      <c r="W65" s="53">
        <f t="shared" si="28"/>
        <v>0</v>
      </c>
      <c r="X65" s="40">
        <v>190</v>
      </c>
      <c r="Y65" s="53">
        <f t="shared" si="29"/>
        <v>4.552206622262687</v>
      </c>
      <c r="Z65" s="40">
        <v>68</v>
      </c>
      <c r="AA65" s="57">
        <f t="shared" si="30"/>
        <v>1.629210791125593</v>
      </c>
      <c r="AB65" s="3"/>
      <c r="AC65" s="4">
        <v>41738</v>
      </c>
    </row>
    <row r="66" spans="1:29" ht="27.75" customHeight="1">
      <c r="A66" s="37" t="s">
        <v>126</v>
      </c>
      <c r="B66" s="46">
        <v>128</v>
      </c>
      <c r="C66" s="58">
        <f t="shared" si="19"/>
        <v>7.801072647489029</v>
      </c>
      <c r="D66" s="46">
        <v>170</v>
      </c>
      <c r="E66" s="58">
        <f t="shared" si="20"/>
        <v>10.360799609946367</v>
      </c>
      <c r="F66" s="42">
        <f t="shared" si="21"/>
        <v>-42</v>
      </c>
      <c r="G66" s="59">
        <f t="shared" si="18"/>
        <v>-2.5597269624573378</v>
      </c>
      <c r="H66" s="46">
        <v>0</v>
      </c>
      <c r="I66" s="58">
        <f t="shared" si="22"/>
        <v>0</v>
      </c>
      <c r="J66" s="46">
        <v>0</v>
      </c>
      <c r="K66" s="58">
        <f t="shared" si="22"/>
        <v>0</v>
      </c>
      <c r="L66" s="60">
        <f t="shared" si="23"/>
        <v>5</v>
      </c>
      <c r="M66" s="58">
        <f t="shared" si="24"/>
        <v>37.59398496240601</v>
      </c>
      <c r="N66" s="46">
        <v>3</v>
      </c>
      <c r="O66" s="58">
        <f t="shared" si="24"/>
        <v>22.55639097744361</v>
      </c>
      <c r="P66" s="46">
        <v>2</v>
      </c>
      <c r="Q66" s="58">
        <f t="shared" si="25"/>
        <v>15.037593984962406</v>
      </c>
      <c r="R66" s="60">
        <f t="shared" si="26"/>
        <v>2</v>
      </c>
      <c r="S66" s="58">
        <f t="shared" si="27"/>
        <v>15.384615384615385</v>
      </c>
      <c r="T66" s="46">
        <v>2</v>
      </c>
      <c r="U66" s="58">
        <f t="shared" si="27"/>
        <v>15.384615384615385</v>
      </c>
      <c r="V66" s="46">
        <v>0</v>
      </c>
      <c r="W66" s="58">
        <f t="shared" si="28"/>
        <v>0</v>
      </c>
      <c r="X66" s="46">
        <v>103</v>
      </c>
      <c r="Y66" s="58">
        <f t="shared" si="29"/>
        <v>6.2774256460263285</v>
      </c>
      <c r="Z66" s="46">
        <v>34</v>
      </c>
      <c r="AA66" s="61">
        <f t="shared" si="30"/>
        <v>2.0721599219892735</v>
      </c>
      <c r="AB66" s="3"/>
      <c r="AC66" s="4">
        <v>16408</v>
      </c>
    </row>
    <row r="67" spans="1:29" ht="27.75" customHeight="1">
      <c r="A67" s="38" t="s">
        <v>27</v>
      </c>
      <c r="B67" s="40">
        <f>SUM(B68)</f>
        <v>7127</v>
      </c>
      <c r="C67" s="53">
        <f t="shared" si="19"/>
        <v>9.156807926735258</v>
      </c>
      <c r="D67" s="40">
        <v>6298</v>
      </c>
      <c r="E67" s="53">
        <f t="shared" si="20"/>
        <v>8.091704268637386</v>
      </c>
      <c r="F67" s="54">
        <f t="shared" si="21"/>
        <v>829</v>
      </c>
      <c r="G67" s="55">
        <f t="shared" si="18"/>
        <v>1.0651036580978712</v>
      </c>
      <c r="H67" s="40">
        <f>SUM(H68)</f>
        <v>25</v>
      </c>
      <c r="I67" s="53">
        <f t="shared" si="22"/>
        <v>3.5077872877788687</v>
      </c>
      <c r="J67" s="40">
        <f>SUM(J68)</f>
        <v>16</v>
      </c>
      <c r="K67" s="53">
        <f t="shared" si="22"/>
        <v>2.244983864178476</v>
      </c>
      <c r="L67" s="56">
        <f t="shared" si="23"/>
        <v>177</v>
      </c>
      <c r="M67" s="53">
        <f t="shared" si="24"/>
        <v>24.233296823658268</v>
      </c>
      <c r="N67" s="40">
        <f>SUM(N68)</f>
        <v>75</v>
      </c>
      <c r="O67" s="53">
        <f t="shared" si="24"/>
        <v>10.268346111719605</v>
      </c>
      <c r="P67" s="40">
        <f>SUM(P68)</f>
        <v>102</v>
      </c>
      <c r="Q67" s="53">
        <f t="shared" si="25"/>
        <v>13.964950711938664</v>
      </c>
      <c r="R67" s="56">
        <f t="shared" si="26"/>
        <v>31</v>
      </c>
      <c r="S67" s="53">
        <f t="shared" si="27"/>
        <v>4.336270807105889</v>
      </c>
      <c r="T67" s="40">
        <f>SUM(T68)</f>
        <v>22</v>
      </c>
      <c r="U67" s="53">
        <f t="shared" si="27"/>
        <v>3.077353476010631</v>
      </c>
      <c r="V67" s="40">
        <f>SUM(V68)</f>
        <v>9</v>
      </c>
      <c r="W67" s="53">
        <f t="shared" si="28"/>
        <v>1.2628034236003929</v>
      </c>
      <c r="X67" s="40">
        <f>SUM(X68)</f>
        <v>4683</v>
      </c>
      <c r="Y67" s="53">
        <f t="shared" si="29"/>
        <v>6.016743583681944</v>
      </c>
      <c r="Z67" s="40">
        <f>SUM(Z68)</f>
        <v>1441</v>
      </c>
      <c r="AA67" s="57">
        <f t="shared" si="30"/>
        <v>1.8514045492388813</v>
      </c>
      <c r="AB67" s="3"/>
      <c r="AC67" s="4">
        <f>SUM(AC68)</f>
        <v>778328</v>
      </c>
    </row>
    <row r="68" spans="1:29" ht="27.75" customHeight="1">
      <c r="A68" s="37" t="s">
        <v>28</v>
      </c>
      <c r="B68" s="40">
        <v>7127</v>
      </c>
      <c r="C68" s="53">
        <f t="shared" si="19"/>
        <v>9.156807926735258</v>
      </c>
      <c r="D68" s="40">
        <v>6298</v>
      </c>
      <c r="E68" s="53">
        <f t="shared" si="20"/>
        <v>8.091704268637386</v>
      </c>
      <c r="F68" s="42">
        <f t="shared" si="21"/>
        <v>829</v>
      </c>
      <c r="G68" s="59">
        <f t="shared" si="18"/>
        <v>1.0651036580978712</v>
      </c>
      <c r="H68" s="40">
        <v>25</v>
      </c>
      <c r="I68" s="53">
        <f t="shared" si="22"/>
        <v>3.5077872877788687</v>
      </c>
      <c r="J68" s="40">
        <v>16</v>
      </c>
      <c r="K68" s="53">
        <f t="shared" si="22"/>
        <v>2.244983864178476</v>
      </c>
      <c r="L68" s="56">
        <f t="shared" si="23"/>
        <v>177</v>
      </c>
      <c r="M68" s="53">
        <f t="shared" si="24"/>
        <v>24.233296823658268</v>
      </c>
      <c r="N68" s="40">
        <v>75</v>
      </c>
      <c r="O68" s="53">
        <f t="shared" si="24"/>
        <v>10.268346111719605</v>
      </c>
      <c r="P68" s="40">
        <v>102</v>
      </c>
      <c r="Q68" s="53">
        <f t="shared" si="25"/>
        <v>13.964950711938664</v>
      </c>
      <c r="R68" s="56">
        <f t="shared" si="26"/>
        <v>31</v>
      </c>
      <c r="S68" s="53">
        <f t="shared" si="27"/>
        <v>4.336270807105889</v>
      </c>
      <c r="T68" s="40">
        <v>22</v>
      </c>
      <c r="U68" s="53">
        <f t="shared" si="27"/>
        <v>3.077353476010631</v>
      </c>
      <c r="V68" s="40">
        <v>9</v>
      </c>
      <c r="W68" s="53">
        <f t="shared" si="28"/>
        <v>1.2628034236003929</v>
      </c>
      <c r="X68" s="40">
        <v>4683</v>
      </c>
      <c r="Y68" s="53">
        <f t="shared" si="29"/>
        <v>6.016743583681944</v>
      </c>
      <c r="Z68" s="40">
        <v>1441</v>
      </c>
      <c r="AA68" s="57">
        <f t="shared" si="30"/>
        <v>1.8514045492388813</v>
      </c>
      <c r="AB68" s="3"/>
      <c r="AC68" s="4">
        <v>778328</v>
      </c>
    </row>
    <row r="69" spans="1:29" ht="27.75" customHeight="1">
      <c r="A69" s="39" t="s">
        <v>48</v>
      </c>
      <c r="B69" s="50"/>
      <c r="C69" s="41"/>
      <c r="D69" s="50"/>
      <c r="E69" s="41"/>
      <c r="F69" s="51"/>
      <c r="G69" s="52"/>
      <c r="H69" s="50"/>
      <c r="I69" s="41"/>
      <c r="J69" s="50"/>
      <c r="K69" s="41"/>
      <c r="L69" s="44"/>
      <c r="M69" s="41"/>
      <c r="N69" s="50"/>
      <c r="O69" s="41"/>
      <c r="P69" s="50"/>
      <c r="Q69" s="41"/>
      <c r="R69" s="44"/>
      <c r="S69" s="41"/>
      <c r="T69" s="50"/>
      <c r="U69" s="41"/>
      <c r="V69" s="50"/>
      <c r="W69" s="41"/>
      <c r="X69" s="50"/>
      <c r="Y69" s="41"/>
      <c r="Z69" s="50"/>
      <c r="AA69" s="49"/>
      <c r="AB69" s="3"/>
      <c r="AC69" s="4"/>
    </row>
    <row r="70" spans="1:29" ht="27.75" customHeight="1">
      <c r="A70" s="36" t="s">
        <v>78</v>
      </c>
      <c r="B70" s="40">
        <v>6414</v>
      </c>
      <c r="C70" s="62" t="s">
        <v>77</v>
      </c>
      <c r="D70" s="40">
        <v>5243</v>
      </c>
      <c r="E70" s="62" t="s">
        <v>77</v>
      </c>
      <c r="F70" s="54">
        <f t="shared" si="21"/>
        <v>1171</v>
      </c>
      <c r="G70" s="62" t="s">
        <v>77</v>
      </c>
      <c r="H70" s="40">
        <v>24</v>
      </c>
      <c r="I70" s="62" t="s">
        <v>77</v>
      </c>
      <c r="J70" s="40">
        <v>15</v>
      </c>
      <c r="K70" s="62" t="s">
        <v>77</v>
      </c>
      <c r="L70" s="56">
        <f t="shared" si="23"/>
        <v>158</v>
      </c>
      <c r="M70" s="62" t="s">
        <v>77</v>
      </c>
      <c r="N70" s="40">
        <v>68</v>
      </c>
      <c r="O70" s="62" t="s">
        <v>77</v>
      </c>
      <c r="P70" s="40">
        <v>90</v>
      </c>
      <c r="Q70" s="62" t="s">
        <v>77</v>
      </c>
      <c r="R70" s="56">
        <f t="shared" si="26"/>
        <v>28</v>
      </c>
      <c r="S70" s="62" t="s">
        <v>77</v>
      </c>
      <c r="T70" s="40">
        <v>20</v>
      </c>
      <c r="U70" s="62" t="s">
        <v>77</v>
      </c>
      <c r="V70" s="40">
        <v>8</v>
      </c>
      <c r="W70" s="62" t="s">
        <v>77</v>
      </c>
      <c r="X70" s="40">
        <v>4256</v>
      </c>
      <c r="Y70" s="62" t="s">
        <v>77</v>
      </c>
      <c r="Z70" s="40">
        <v>1300</v>
      </c>
      <c r="AA70" s="62" t="s">
        <v>77</v>
      </c>
      <c r="AB70" s="3"/>
      <c r="AC70" s="4"/>
    </row>
    <row r="71" spans="1:29" ht="27.75" customHeight="1">
      <c r="A71" s="36" t="s">
        <v>79</v>
      </c>
      <c r="B71" s="40">
        <v>45</v>
      </c>
      <c r="C71" s="62" t="s">
        <v>77</v>
      </c>
      <c r="D71" s="40">
        <v>142</v>
      </c>
      <c r="E71" s="62" t="s">
        <v>77</v>
      </c>
      <c r="F71" s="54">
        <f t="shared" si="21"/>
        <v>-97</v>
      </c>
      <c r="G71" s="62" t="s">
        <v>77</v>
      </c>
      <c r="H71" s="40">
        <v>1</v>
      </c>
      <c r="I71" s="62" t="s">
        <v>77</v>
      </c>
      <c r="J71" s="40">
        <v>1</v>
      </c>
      <c r="K71" s="62" t="s">
        <v>77</v>
      </c>
      <c r="L71" s="56">
        <f t="shared" si="23"/>
        <v>1</v>
      </c>
      <c r="M71" s="62" t="s">
        <v>77</v>
      </c>
      <c r="N71" s="40">
        <v>0</v>
      </c>
      <c r="O71" s="62" t="s">
        <v>77</v>
      </c>
      <c r="P71" s="40">
        <v>1</v>
      </c>
      <c r="Q71" s="62" t="s">
        <v>77</v>
      </c>
      <c r="R71" s="56">
        <f t="shared" si="26"/>
        <v>1</v>
      </c>
      <c r="S71" s="62" t="s">
        <v>77</v>
      </c>
      <c r="T71" s="40">
        <v>0</v>
      </c>
      <c r="U71" s="62" t="s">
        <v>77</v>
      </c>
      <c r="V71" s="40">
        <v>1</v>
      </c>
      <c r="W71" s="62" t="s">
        <v>77</v>
      </c>
      <c r="X71" s="40">
        <v>36</v>
      </c>
      <c r="Y71" s="62" t="s">
        <v>77</v>
      </c>
      <c r="Z71" s="40">
        <v>15</v>
      </c>
      <c r="AA71" s="62" t="s">
        <v>77</v>
      </c>
      <c r="AB71" s="3"/>
      <c r="AC71" s="4"/>
    </row>
    <row r="72" spans="1:29" ht="27.75" customHeight="1">
      <c r="A72" s="36" t="s">
        <v>80</v>
      </c>
      <c r="B72" s="40">
        <v>361</v>
      </c>
      <c r="C72" s="62" t="s">
        <v>77</v>
      </c>
      <c r="D72" s="40">
        <v>363</v>
      </c>
      <c r="E72" s="62" t="s">
        <v>77</v>
      </c>
      <c r="F72" s="54">
        <f aca="true" t="shared" si="31" ref="F72:F99">B72-D72</f>
        <v>-2</v>
      </c>
      <c r="G72" s="62" t="s">
        <v>77</v>
      </c>
      <c r="H72" s="40">
        <v>0</v>
      </c>
      <c r="I72" s="62" t="s">
        <v>77</v>
      </c>
      <c r="J72" s="40">
        <v>0</v>
      </c>
      <c r="K72" s="62" t="s">
        <v>77</v>
      </c>
      <c r="L72" s="56">
        <f aca="true" t="shared" si="32" ref="L72:L99">SUM(N72,P72)</f>
        <v>7</v>
      </c>
      <c r="M72" s="62" t="s">
        <v>77</v>
      </c>
      <c r="N72" s="40">
        <v>2</v>
      </c>
      <c r="O72" s="62" t="s">
        <v>77</v>
      </c>
      <c r="P72" s="40">
        <v>5</v>
      </c>
      <c r="Q72" s="62" t="s">
        <v>77</v>
      </c>
      <c r="R72" s="56">
        <f aca="true" t="shared" si="33" ref="R72:R99">SUM(T72,V72)</f>
        <v>1</v>
      </c>
      <c r="S72" s="62" t="s">
        <v>77</v>
      </c>
      <c r="T72" s="40">
        <v>1</v>
      </c>
      <c r="U72" s="62" t="s">
        <v>77</v>
      </c>
      <c r="V72" s="40">
        <v>0</v>
      </c>
      <c r="W72" s="62" t="s">
        <v>77</v>
      </c>
      <c r="X72" s="40">
        <v>222</v>
      </c>
      <c r="Y72" s="62" t="s">
        <v>77</v>
      </c>
      <c r="Z72" s="40">
        <v>58</v>
      </c>
      <c r="AA72" s="62" t="s">
        <v>77</v>
      </c>
      <c r="AB72" s="3"/>
      <c r="AC72" s="4"/>
    </row>
    <row r="73" spans="1:29" ht="27.75" customHeight="1">
      <c r="A73" s="36" t="s">
        <v>81</v>
      </c>
      <c r="B73" s="40">
        <v>11</v>
      </c>
      <c r="C73" s="62" t="s">
        <v>77</v>
      </c>
      <c r="D73" s="40">
        <v>52</v>
      </c>
      <c r="E73" s="62" t="s">
        <v>77</v>
      </c>
      <c r="F73" s="54">
        <f t="shared" si="31"/>
        <v>-41</v>
      </c>
      <c r="G73" s="62" t="s">
        <v>77</v>
      </c>
      <c r="H73" s="40">
        <v>0</v>
      </c>
      <c r="I73" s="62" t="s">
        <v>77</v>
      </c>
      <c r="J73" s="40">
        <v>0</v>
      </c>
      <c r="K73" s="62" t="s">
        <v>77</v>
      </c>
      <c r="L73" s="56">
        <f t="shared" si="32"/>
        <v>0</v>
      </c>
      <c r="M73" s="62" t="s">
        <v>77</v>
      </c>
      <c r="N73" s="40">
        <v>0</v>
      </c>
      <c r="O73" s="62" t="s">
        <v>77</v>
      </c>
      <c r="P73" s="40">
        <v>0</v>
      </c>
      <c r="Q73" s="62" t="s">
        <v>77</v>
      </c>
      <c r="R73" s="56">
        <f t="shared" si="33"/>
        <v>0</v>
      </c>
      <c r="S73" s="62" t="s">
        <v>77</v>
      </c>
      <c r="T73" s="40">
        <v>0</v>
      </c>
      <c r="U73" s="62" t="s">
        <v>77</v>
      </c>
      <c r="V73" s="40">
        <v>0</v>
      </c>
      <c r="W73" s="62" t="s">
        <v>77</v>
      </c>
      <c r="X73" s="40">
        <v>3</v>
      </c>
      <c r="Y73" s="62" t="s">
        <v>77</v>
      </c>
      <c r="Z73" s="40">
        <v>2</v>
      </c>
      <c r="AA73" s="62" t="s">
        <v>77</v>
      </c>
      <c r="AB73" s="3"/>
      <c r="AC73" s="4"/>
    </row>
    <row r="74" spans="1:29" ht="27.75" customHeight="1">
      <c r="A74" s="36" t="s">
        <v>49</v>
      </c>
      <c r="B74" s="40">
        <v>3</v>
      </c>
      <c r="C74" s="62" t="s">
        <v>77</v>
      </c>
      <c r="D74" s="40">
        <v>10</v>
      </c>
      <c r="E74" s="62" t="s">
        <v>77</v>
      </c>
      <c r="F74" s="54">
        <f t="shared" si="31"/>
        <v>-7</v>
      </c>
      <c r="G74" s="62" t="s">
        <v>77</v>
      </c>
      <c r="H74" s="40">
        <v>0</v>
      </c>
      <c r="I74" s="62" t="s">
        <v>77</v>
      </c>
      <c r="J74" s="40">
        <v>0</v>
      </c>
      <c r="K74" s="62" t="s">
        <v>77</v>
      </c>
      <c r="L74" s="56">
        <f t="shared" si="32"/>
        <v>0</v>
      </c>
      <c r="M74" s="62" t="s">
        <v>77</v>
      </c>
      <c r="N74" s="40">
        <v>0</v>
      </c>
      <c r="O74" s="62" t="s">
        <v>77</v>
      </c>
      <c r="P74" s="40">
        <v>0</v>
      </c>
      <c r="Q74" s="62" t="s">
        <v>77</v>
      </c>
      <c r="R74" s="56">
        <f t="shared" si="33"/>
        <v>0</v>
      </c>
      <c r="S74" s="62" t="s">
        <v>77</v>
      </c>
      <c r="T74" s="40">
        <v>0</v>
      </c>
      <c r="U74" s="62" t="s">
        <v>77</v>
      </c>
      <c r="V74" s="40">
        <v>0</v>
      </c>
      <c r="W74" s="62" t="s">
        <v>77</v>
      </c>
      <c r="X74" s="40">
        <v>0</v>
      </c>
      <c r="Y74" s="62" t="s">
        <v>77</v>
      </c>
      <c r="Z74" s="40">
        <v>0</v>
      </c>
      <c r="AA74" s="62" t="s">
        <v>77</v>
      </c>
      <c r="AB74" s="3"/>
      <c r="AC74" s="4"/>
    </row>
    <row r="75" spans="1:29" ht="27.75" customHeight="1">
      <c r="A75" s="36" t="s">
        <v>50</v>
      </c>
      <c r="B75" s="40">
        <v>15</v>
      </c>
      <c r="C75" s="62" t="s">
        <v>77</v>
      </c>
      <c r="D75" s="40">
        <v>48</v>
      </c>
      <c r="E75" s="62" t="s">
        <v>77</v>
      </c>
      <c r="F75" s="54">
        <f t="shared" si="31"/>
        <v>-33</v>
      </c>
      <c r="G75" s="62" t="s">
        <v>77</v>
      </c>
      <c r="H75" s="40">
        <v>0</v>
      </c>
      <c r="I75" s="62" t="s">
        <v>77</v>
      </c>
      <c r="J75" s="40">
        <v>0</v>
      </c>
      <c r="K75" s="62" t="s">
        <v>77</v>
      </c>
      <c r="L75" s="56">
        <f t="shared" si="32"/>
        <v>0</v>
      </c>
      <c r="M75" s="62" t="s">
        <v>77</v>
      </c>
      <c r="N75" s="40">
        <v>0</v>
      </c>
      <c r="O75" s="62" t="s">
        <v>77</v>
      </c>
      <c r="P75" s="40">
        <v>0</v>
      </c>
      <c r="Q75" s="62" t="s">
        <v>77</v>
      </c>
      <c r="R75" s="56">
        <f t="shared" si="33"/>
        <v>0</v>
      </c>
      <c r="S75" s="62" t="s">
        <v>77</v>
      </c>
      <c r="T75" s="40">
        <v>0</v>
      </c>
      <c r="U75" s="62" t="s">
        <v>77</v>
      </c>
      <c r="V75" s="40">
        <v>0</v>
      </c>
      <c r="W75" s="62" t="s">
        <v>77</v>
      </c>
      <c r="X75" s="40">
        <v>6</v>
      </c>
      <c r="Y75" s="62" t="s">
        <v>77</v>
      </c>
      <c r="Z75" s="40">
        <v>0</v>
      </c>
      <c r="AA75" s="62" t="s">
        <v>77</v>
      </c>
      <c r="AB75" s="3"/>
      <c r="AC75" s="4"/>
    </row>
    <row r="76" spans="1:29" ht="27.75" customHeight="1">
      <c r="A76" s="36" t="s">
        <v>51</v>
      </c>
      <c r="B76" s="40">
        <v>5</v>
      </c>
      <c r="C76" s="62" t="s">
        <v>77</v>
      </c>
      <c r="D76" s="40">
        <v>25</v>
      </c>
      <c r="E76" s="62" t="s">
        <v>77</v>
      </c>
      <c r="F76" s="54">
        <f t="shared" si="31"/>
        <v>-20</v>
      </c>
      <c r="G76" s="62" t="s">
        <v>77</v>
      </c>
      <c r="H76" s="40">
        <v>0</v>
      </c>
      <c r="I76" s="62" t="s">
        <v>77</v>
      </c>
      <c r="J76" s="40">
        <v>0</v>
      </c>
      <c r="K76" s="62" t="s">
        <v>77</v>
      </c>
      <c r="L76" s="56">
        <f t="shared" si="32"/>
        <v>0</v>
      </c>
      <c r="M76" s="62" t="s">
        <v>77</v>
      </c>
      <c r="N76" s="40">
        <v>0</v>
      </c>
      <c r="O76" s="62" t="s">
        <v>77</v>
      </c>
      <c r="P76" s="40">
        <v>0</v>
      </c>
      <c r="Q76" s="62" t="s">
        <v>77</v>
      </c>
      <c r="R76" s="56">
        <f t="shared" si="33"/>
        <v>0</v>
      </c>
      <c r="S76" s="62" t="s">
        <v>77</v>
      </c>
      <c r="T76" s="40">
        <v>0</v>
      </c>
      <c r="U76" s="62" t="s">
        <v>77</v>
      </c>
      <c r="V76" s="40">
        <v>0</v>
      </c>
      <c r="W76" s="62" t="s">
        <v>77</v>
      </c>
      <c r="X76" s="40">
        <v>5</v>
      </c>
      <c r="Y76" s="62" t="s">
        <v>77</v>
      </c>
      <c r="Z76" s="40">
        <v>3</v>
      </c>
      <c r="AA76" s="62" t="s">
        <v>77</v>
      </c>
      <c r="AB76" s="3"/>
      <c r="AC76" s="4"/>
    </row>
    <row r="77" spans="1:29" ht="27.75" customHeight="1">
      <c r="A77" s="36" t="s">
        <v>52</v>
      </c>
      <c r="B77" s="40">
        <v>51</v>
      </c>
      <c r="C77" s="62" t="s">
        <v>77</v>
      </c>
      <c r="D77" s="40">
        <v>55</v>
      </c>
      <c r="E77" s="62" t="s">
        <v>77</v>
      </c>
      <c r="F77" s="54">
        <f t="shared" si="31"/>
        <v>-4</v>
      </c>
      <c r="G77" s="62" t="s">
        <v>77</v>
      </c>
      <c r="H77" s="40">
        <v>0</v>
      </c>
      <c r="I77" s="62" t="s">
        <v>77</v>
      </c>
      <c r="J77" s="40">
        <v>0</v>
      </c>
      <c r="K77" s="62" t="s">
        <v>77</v>
      </c>
      <c r="L77" s="56">
        <f t="shared" si="32"/>
        <v>0</v>
      </c>
      <c r="M77" s="62" t="s">
        <v>77</v>
      </c>
      <c r="N77" s="40">
        <v>0</v>
      </c>
      <c r="O77" s="62" t="s">
        <v>77</v>
      </c>
      <c r="P77" s="40">
        <v>0</v>
      </c>
      <c r="Q77" s="62" t="s">
        <v>77</v>
      </c>
      <c r="R77" s="56">
        <f t="shared" si="33"/>
        <v>0</v>
      </c>
      <c r="S77" s="62" t="s">
        <v>77</v>
      </c>
      <c r="T77" s="40">
        <v>0</v>
      </c>
      <c r="U77" s="62" t="s">
        <v>77</v>
      </c>
      <c r="V77" s="40">
        <v>0</v>
      </c>
      <c r="W77" s="62" t="s">
        <v>77</v>
      </c>
      <c r="X77" s="40">
        <v>28</v>
      </c>
      <c r="Y77" s="62" t="s">
        <v>77</v>
      </c>
      <c r="Z77" s="40">
        <v>13</v>
      </c>
      <c r="AA77" s="62" t="s">
        <v>77</v>
      </c>
      <c r="AB77" s="3"/>
      <c r="AC77" s="4"/>
    </row>
    <row r="78" spans="1:29" ht="27.75" customHeight="1">
      <c r="A78" s="36" t="s">
        <v>53</v>
      </c>
      <c r="B78" s="40">
        <v>47</v>
      </c>
      <c r="C78" s="62" t="s">
        <v>77</v>
      </c>
      <c r="D78" s="40">
        <v>64</v>
      </c>
      <c r="E78" s="62" t="s">
        <v>77</v>
      </c>
      <c r="F78" s="54">
        <f t="shared" si="31"/>
        <v>-17</v>
      </c>
      <c r="G78" s="62" t="s">
        <v>77</v>
      </c>
      <c r="H78" s="40">
        <v>0</v>
      </c>
      <c r="I78" s="62" t="s">
        <v>77</v>
      </c>
      <c r="J78" s="40">
        <v>0</v>
      </c>
      <c r="K78" s="62" t="s">
        <v>77</v>
      </c>
      <c r="L78" s="56">
        <f t="shared" si="32"/>
        <v>4</v>
      </c>
      <c r="M78" s="62" t="s">
        <v>77</v>
      </c>
      <c r="N78" s="40">
        <v>4</v>
      </c>
      <c r="O78" s="62" t="s">
        <v>77</v>
      </c>
      <c r="P78" s="40">
        <v>0</v>
      </c>
      <c r="Q78" s="62" t="s">
        <v>77</v>
      </c>
      <c r="R78" s="56">
        <f t="shared" si="33"/>
        <v>1</v>
      </c>
      <c r="S78" s="62" t="s">
        <v>77</v>
      </c>
      <c r="T78" s="40">
        <v>1</v>
      </c>
      <c r="U78" s="62" t="s">
        <v>77</v>
      </c>
      <c r="V78" s="40">
        <v>0</v>
      </c>
      <c r="W78" s="62" t="s">
        <v>77</v>
      </c>
      <c r="X78" s="40">
        <v>33</v>
      </c>
      <c r="Y78" s="62" t="s">
        <v>77</v>
      </c>
      <c r="Z78" s="40">
        <v>10</v>
      </c>
      <c r="AA78" s="62" t="s">
        <v>77</v>
      </c>
      <c r="AB78" s="3"/>
      <c r="AC78" s="4"/>
    </row>
    <row r="79" spans="1:29" ht="27.75" customHeight="1">
      <c r="A79" s="36" t="s">
        <v>54</v>
      </c>
      <c r="B79" s="40">
        <v>83</v>
      </c>
      <c r="C79" s="62" t="s">
        <v>77</v>
      </c>
      <c r="D79" s="40">
        <v>106</v>
      </c>
      <c r="E79" s="62" t="s">
        <v>77</v>
      </c>
      <c r="F79" s="54">
        <f t="shared" si="31"/>
        <v>-23</v>
      </c>
      <c r="G79" s="62" t="s">
        <v>77</v>
      </c>
      <c r="H79" s="40">
        <v>0</v>
      </c>
      <c r="I79" s="62" t="s">
        <v>77</v>
      </c>
      <c r="J79" s="40">
        <v>0</v>
      </c>
      <c r="K79" s="62" t="s">
        <v>77</v>
      </c>
      <c r="L79" s="56">
        <f t="shared" si="32"/>
        <v>2</v>
      </c>
      <c r="M79" s="62" t="s">
        <v>77</v>
      </c>
      <c r="N79" s="40">
        <v>1</v>
      </c>
      <c r="O79" s="62" t="s">
        <v>77</v>
      </c>
      <c r="P79" s="40">
        <v>1</v>
      </c>
      <c r="Q79" s="62" t="s">
        <v>77</v>
      </c>
      <c r="R79" s="56">
        <f t="shared" si="33"/>
        <v>0</v>
      </c>
      <c r="S79" s="62" t="s">
        <v>77</v>
      </c>
      <c r="T79" s="40">
        <v>0</v>
      </c>
      <c r="U79" s="62" t="s">
        <v>77</v>
      </c>
      <c r="V79" s="40">
        <v>0</v>
      </c>
      <c r="W79" s="62" t="s">
        <v>77</v>
      </c>
      <c r="X79" s="40">
        <v>40</v>
      </c>
      <c r="Y79" s="62" t="s">
        <v>77</v>
      </c>
      <c r="Z79" s="40">
        <v>15</v>
      </c>
      <c r="AA79" s="62" t="s">
        <v>77</v>
      </c>
      <c r="AB79" s="3"/>
      <c r="AC79" s="4"/>
    </row>
    <row r="80" spans="1:29" ht="27.75" customHeight="1">
      <c r="A80" s="36" t="s">
        <v>55</v>
      </c>
      <c r="B80" s="40">
        <v>52</v>
      </c>
      <c r="C80" s="62" t="s">
        <v>77</v>
      </c>
      <c r="D80" s="40">
        <v>105</v>
      </c>
      <c r="E80" s="62" t="s">
        <v>77</v>
      </c>
      <c r="F80" s="54">
        <f t="shared" si="31"/>
        <v>-53</v>
      </c>
      <c r="G80" s="62" t="s">
        <v>77</v>
      </c>
      <c r="H80" s="40">
        <v>0</v>
      </c>
      <c r="I80" s="62" t="s">
        <v>77</v>
      </c>
      <c r="J80" s="40">
        <v>0</v>
      </c>
      <c r="K80" s="62" t="s">
        <v>77</v>
      </c>
      <c r="L80" s="56">
        <f t="shared" si="32"/>
        <v>3</v>
      </c>
      <c r="M80" s="62" t="s">
        <v>77</v>
      </c>
      <c r="N80" s="40">
        <v>0</v>
      </c>
      <c r="O80" s="62" t="s">
        <v>77</v>
      </c>
      <c r="P80" s="40">
        <v>3</v>
      </c>
      <c r="Q80" s="62" t="s">
        <v>77</v>
      </c>
      <c r="R80" s="56">
        <f t="shared" si="33"/>
        <v>0</v>
      </c>
      <c r="S80" s="62" t="s">
        <v>77</v>
      </c>
      <c r="T80" s="40">
        <v>0</v>
      </c>
      <c r="U80" s="62" t="s">
        <v>77</v>
      </c>
      <c r="V80" s="40">
        <v>0</v>
      </c>
      <c r="W80" s="62" t="s">
        <v>77</v>
      </c>
      <c r="X80" s="40">
        <v>19</v>
      </c>
      <c r="Y80" s="62" t="s">
        <v>77</v>
      </c>
      <c r="Z80" s="40">
        <v>14</v>
      </c>
      <c r="AA80" s="62" t="s">
        <v>77</v>
      </c>
      <c r="AB80" s="3"/>
      <c r="AC80" s="4"/>
    </row>
    <row r="81" spans="1:29" ht="27.75" customHeight="1">
      <c r="A81" s="36" t="s">
        <v>56</v>
      </c>
      <c r="B81" s="40">
        <v>40</v>
      </c>
      <c r="C81" s="62" t="s">
        <v>77</v>
      </c>
      <c r="D81" s="40">
        <v>85</v>
      </c>
      <c r="E81" s="62" t="s">
        <v>77</v>
      </c>
      <c r="F81" s="54">
        <f t="shared" si="31"/>
        <v>-45</v>
      </c>
      <c r="G81" s="62" t="s">
        <v>77</v>
      </c>
      <c r="H81" s="40">
        <v>0</v>
      </c>
      <c r="I81" s="62" t="s">
        <v>77</v>
      </c>
      <c r="J81" s="40">
        <v>0</v>
      </c>
      <c r="K81" s="62" t="s">
        <v>77</v>
      </c>
      <c r="L81" s="56">
        <f t="shared" si="32"/>
        <v>2</v>
      </c>
      <c r="M81" s="62" t="s">
        <v>77</v>
      </c>
      <c r="N81" s="40">
        <v>0</v>
      </c>
      <c r="O81" s="62" t="s">
        <v>77</v>
      </c>
      <c r="P81" s="40">
        <v>2</v>
      </c>
      <c r="Q81" s="62" t="s">
        <v>77</v>
      </c>
      <c r="R81" s="56">
        <f t="shared" si="33"/>
        <v>0</v>
      </c>
      <c r="S81" s="62" t="s">
        <v>77</v>
      </c>
      <c r="T81" s="40">
        <v>0</v>
      </c>
      <c r="U81" s="62" t="s">
        <v>77</v>
      </c>
      <c r="V81" s="40">
        <v>0</v>
      </c>
      <c r="W81" s="62" t="s">
        <v>77</v>
      </c>
      <c r="X81" s="40">
        <v>35</v>
      </c>
      <c r="Y81" s="62" t="s">
        <v>77</v>
      </c>
      <c r="Z81" s="40">
        <v>11</v>
      </c>
      <c r="AA81" s="62" t="s">
        <v>77</v>
      </c>
      <c r="AB81" s="3"/>
      <c r="AC81" s="4"/>
    </row>
    <row r="82" spans="1:29" ht="27.75" customHeight="1">
      <c r="A82" s="36" t="s">
        <v>82</v>
      </c>
      <c r="B82" s="40">
        <v>1737</v>
      </c>
      <c r="C82" s="62" t="s">
        <v>77</v>
      </c>
      <c r="D82" s="40">
        <v>1798</v>
      </c>
      <c r="E82" s="62" t="s">
        <v>77</v>
      </c>
      <c r="F82" s="54">
        <f t="shared" si="31"/>
        <v>-61</v>
      </c>
      <c r="G82" s="62" t="s">
        <v>77</v>
      </c>
      <c r="H82" s="40">
        <v>6</v>
      </c>
      <c r="I82" s="62" t="s">
        <v>77</v>
      </c>
      <c r="J82" s="40">
        <v>2</v>
      </c>
      <c r="K82" s="62" t="s">
        <v>77</v>
      </c>
      <c r="L82" s="56">
        <f t="shared" si="32"/>
        <v>37</v>
      </c>
      <c r="M82" s="62" t="s">
        <v>77</v>
      </c>
      <c r="N82" s="40">
        <v>17</v>
      </c>
      <c r="O82" s="62" t="s">
        <v>77</v>
      </c>
      <c r="P82" s="40">
        <v>20</v>
      </c>
      <c r="Q82" s="62" t="s">
        <v>77</v>
      </c>
      <c r="R82" s="56">
        <f t="shared" si="33"/>
        <v>6</v>
      </c>
      <c r="S82" s="62" t="s">
        <v>77</v>
      </c>
      <c r="T82" s="40">
        <v>4</v>
      </c>
      <c r="U82" s="62" t="s">
        <v>77</v>
      </c>
      <c r="V82" s="40">
        <v>2</v>
      </c>
      <c r="W82" s="62" t="s">
        <v>77</v>
      </c>
      <c r="X82" s="40">
        <v>1162</v>
      </c>
      <c r="Y82" s="62" t="s">
        <v>77</v>
      </c>
      <c r="Z82" s="40">
        <v>484</v>
      </c>
      <c r="AA82" s="62" t="s">
        <v>77</v>
      </c>
      <c r="AB82" s="3"/>
      <c r="AC82" s="4"/>
    </row>
    <row r="83" spans="1:29" s="3" customFormat="1" ht="27.75" customHeight="1">
      <c r="A83" s="36" t="s">
        <v>57</v>
      </c>
      <c r="B83" s="40">
        <v>3</v>
      </c>
      <c r="C83" s="62" t="s">
        <v>77</v>
      </c>
      <c r="D83" s="40">
        <v>21</v>
      </c>
      <c r="E83" s="62" t="s">
        <v>77</v>
      </c>
      <c r="F83" s="54">
        <f t="shared" si="31"/>
        <v>-18</v>
      </c>
      <c r="G83" s="62" t="s">
        <v>77</v>
      </c>
      <c r="H83" s="40">
        <v>0</v>
      </c>
      <c r="I83" s="62" t="s">
        <v>77</v>
      </c>
      <c r="J83" s="40">
        <v>0</v>
      </c>
      <c r="K83" s="62" t="s">
        <v>77</v>
      </c>
      <c r="L83" s="56">
        <f t="shared" si="32"/>
        <v>0</v>
      </c>
      <c r="M83" s="62" t="s">
        <v>77</v>
      </c>
      <c r="N83" s="40">
        <v>0</v>
      </c>
      <c r="O83" s="62" t="s">
        <v>77</v>
      </c>
      <c r="P83" s="40">
        <v>0</v>
      </c>
      <c r="Q83" s="62" t="s">
        <v>77</v>
      </c>
      <c r="R83" s="56">
        <f t="shared" si="33"/>
        <v>0</v>
      </c>
      <c r="S83" s="62" t="s">
        <v>77</v>
      </c>
      <c r="T83" s="40">
        <v>0</v>
      </c>
      <c r="U83" s="62" t="s">
        <v>77</v>
      </c>
      <c r="V83" s="40">
        <v>0</v>
      </c>
      <c r="W83" s="62" t="s">
        <v>77</v>
      </c>
      <c r="X83" s="40">
        <v>7</v>
      </c>
      <c r="Y83" s="62" t="s">
        <v>77</v>
      </c>
      <c r="Z83" s="40">
        <v>0</v>
      </c>
      <c r="AA83" s="62" t="s">
        <v>77</v>
      </c>
      <c r="AC83" s="6"/>
    </row>
    <row r="84" spans="1:29" ht="27.75" customHeight="1">
      <c r="A84" s="36" t="s">
        <v>83</v>
      </c>
      <c r="B84" s="40">
        <v>783</v>
      </c>
      <c r="C84" s="62" t="s">
        <v>77</v>
      </c>
      <c r="D84" s="40">
        <v>819</v>
      </c>
      <c r="E84" s="62" t="s">
        <v>77</v>
      </c>
      <c r="F84" s="54">
        <f t="shared" si="31"/>
        <v>-36</v>
      </c>
      <c r="G84" s="62" t="s">
        <v>77</v>
      </c>
      <c r="H84" s="40">
        <v>3</v>
      </c>
      <c r="I84" s="62" t="s">
        <v>77</v>
      </c>
      <c r="J84" s="40">
        <v>2</v>
      </c>
      <c r="K84" s="62" t="s">
        <v>77</v>
      </c>
      <c r="L84" s="56">
        <f t="shared" si="32"/>
        <v>15</v>
      </c>
      <c r="M84" s="62" t="s">
        <v>77</v>
      </c>
      <c r="N84" s="40">
        <v>7</v>
      </c>
      <c r="O84" s="62" t="s">
        <v>77</v>
      </c>
      <c r="P84" s="40">
        <v>8</v>
      </c>
      <c r="Q84" s="62" t="s">
        <v>77</v>
      </c>
      <c r="R84" s="56">
        <f t="shared" si="33"/>
        <v>3</v>
      </c>
      <c r="S84" s="62" t="s">
        <v>77</v>
      </c>
      <c r="T84" s="40">
        <v>3</v>
      </c>
      <c r="U84" s="62" t="s">
        <v>77</v>
      </c>
      <c r="V84" s="40">
        <v>0</v>
      </c>
      <c r="W84" s="62" t="s">
        <v>77</v>
      </c>
      <c r="X84" s="40">
        <v>408</v>
      </c>
      <c r="Y84" s="62" t="s">
        <v>77</v>
      </c>
      <c r="Z84" s="40">
        <v>143</v>
      </c>
      <c r="AA84" s="62" t="s">
        <v>77</v>
      </c>
      <c r="AB84" s="3"/>
      <c r="AC84" s="4"/>
    </row>
    <row r="85" spans="1:29" ht="27.75" customHeight="1">
      <c r="A85" s="36" t="s">
        <v>58</v>
      </c>
      <c r="B85" s="40">
        <v>41</v>
      </c>
      <c r="C85" s="62" t="s">
        <v>77</v>
      </c>
      <c r="D85" s="40">
        <v>84</v>
      </c>
      <c r="E85" s="62" t="s">
        <v>77</v>
      </c>
      <c r="F85" s="54">
        <f t="shared" si="31"/>
        <v>-43</v>
      </c>
      <c r="G85" s="62" t="s">
        <v>77</v>
      </c>
      <c r="H85" s="40">
        <v>0</v>
      </c>
      <c r="I85" s="62" t="s">
        <v>77</v>
      </c>
      <c r="J85" s="40">
        <v>0</v>
      </c>
      <c r="K85" s="62" t="s">
        <v>77</v>
      </c>
      <c r="L85" s="56">
        <f t="shared" si="32"/>
        <v>2</v>
      </c>
      <c r="M85" s="62" t="s">
        <v>77</v>
      </c>
      <c r="N85" s="40">
        <v>1</v>
      </c>
      <c r="O85" s="62" t="s">
        <v>77</v>
      </c>
      <c r="P85" s="40">
        <v>1</v>
      </c>
      <c r="Q85" s="62" t="s">
        <v>77</v>
      </c>
      <c r="R85" s="56">
        <f t="shared" si="33"/>
        <v>1</v>
      </c>
      <c r="S85" s="62" t="s">
        <v>77</v>
      </c>
      <c r="T85" s="40">
        <v>1</v>
      </c>
      <c r="U85" s="62" t="s">
        <v>77</v>
      </c>
      <c r="V85" s="40">
        <v>0</v>
      </c>
      <c r="W85" s="62" t="s">
        <v>77</v>
      </c>
      <c r="X85" s="40">
        <v>32</v>
      </c>
      <c r="Y85" s="62" t="s">
        <v>77</v>
      </c>
      <c r="Z85" s="40">
        <v>10</v>
      </c>
      <c r="AA85" s="62" t="s">
        <v>77</v>
      </c>
      <c r="AB85" s="3"/>
      <c r="AC85" s="4"/>
    </row>
    <row r="86" spans="1:29" ht="27.75" customHeight="1">
      <c r="A86" s="36" t="s">
        <v>84</v>
      </c>
      <c r="B86" s="40">
        <v>1224</v>
      </c>
      <c r="C86" s="62" t="s">
        <v>77</v>
      </c>
      <c r="D86" s="40">
        <v>1092</v>
      </c>
      <c r="E86" s="62" t="s">
        <v>77</v>
      </c>
      <c r="F86" s="54">
        <f t="shared" si="31"/>
        <v>132</v>
      </c>
      <c r="G86" s="62" t="s">
        <v>77</v>
      </c>
      <c r="H86" s="40">
        <v>3</v>
      </c>
      <c r="I86" s="62" t="s">
        <v>77</v>
      </c>
      <c r="J86" s="40">
        <v>0</v>
      </c>
      <c r="K86" s="62" t="s">
        <v>77</v>
      </c>
      <c r="L86" s="56">
        <f t="shared" si="32"/>
        <v>33</v>
      </c>
      <c r="M86" s="62" t="s">
        <v>77</v>
      </c>
      <c r="N86" s="40">
        <v>14</v>
      </c>
      <c r="O86" s="62" t="s">
        <v>77</v>
      </c>
      <c r="P86" s="40">
        <v>19</v>
      </c>
      <c r="Q86" s="62" t="s">
        <v>77</v>
      </c>
      <c r="R86" s="56">
        <f t="shared" si="33"/>
        <v>3</v>
      </c>
      <c r="S86" s="62" t="s">
        <v>77</v>
      </c>
      <c r="T86" s="40">
        <v>3</v>
      </c>
      <c r="U86" s="62" t="s">
        <v>77</v>
      </c>
      <c r="V86" s="40">
        <v>0</v>
      </c>
      <c r="W86" s="62" t="s">
        <v>77</v>
      </c>
      <c r="X86" s="40">
        <v>822</v>
      </c>
      <c r="Y86" s="62" t="s">
        <v>77</v>
      </c>
      <c r="Z86" s="40">
        <v>253</v>
      </c>
      <c r="AA86" s="62" t="s">
        <v>77</v>
      </c>
      <c r="AB86" s="3"/>
      <c r="AC86" s="4"/>
    </row>
    <row r="87" spans="1:29" ht="27.75" customHeight="1">
      <c r="A87" s="36" t="s">
        <v>59</v>
      </c>
      <c r="B87" s="40">
        <v>25</v>
      </c>
      <c r="C87" s="62" t="s">
        <v>77</v>
      </c>
      <c r="D87" s="40">
        <v>53</v>
      </c>
      <c r="E87" s="62" t="s">
        <v>77</v>
      </c>
      <c r="F87" s="54">
        <f t="shared" si="31"/>
        <v>-28</v>
      </c>
      <c r="G87" s="62" t="s">
        <v>77</v>
      </c>
      <c r="H87" s="40">
        <v>0</v>
      </c>
      <c r="I87" s="62" t="s">
        <v>77</v>
      </c>
      <c r="J87" s="40">
        <v>0</v>
      </c>
      <c r="K87" s="62" t="s">
        <v>77</v>
      </c>
      <c r="L87" s="56">
        <f t="shared" si="32"/>
        <v>0</v>
      </c>
      <c r="M87" s="62" t="s">
        <v>77</v>
      </c>
      <c r="N87" s="40">
        <v>0</v>
      </c>
      <c r="O87" s="62" t="s">
        <v>77</v>
      </c>
      <c r="P87" s="40">
        <v>0</v>
      </c>
      <c r="Q87" s="62" t="s">
        <v>77</v>
      </c>
      <c r="R87" s="56">
        <f t="shared" si="33"/>
        <v>0</v>
      </c>
      <c r="S87" s="62" t="s">
        <v>77</v>
      </c>
      <c r="T87" s="40">
        <v>0</v>
      </c>
      <c r="U87" s="62" t="s">
        <v>77</v>
      </c>
      <c r="V87" s="40">
        <v>0</v>
      </c>
      <c r="W87" s="62" t="s">
        <v>77</v>
      </c>
      <c r="X87" s="40">
        <v>18</v>
      </c>
      <c r="Y87" s="62" t="s">
        <v>77</v>
      </c>
      <c r="Z87" s="40">
        <v>4</v>
      </c>
      <c r="AA87" s="62" t="s">
        <v>77</v>
      </c>
      <c r="AB87" s="3"/>
      <c r="AC87" s="4"/>
    </row>
    <row r="88" spans="1:29" ht="27.75" customHeight="1">
      <c r="A88" s="36" t="s">
        <v>60</v>
      </c>
      <c r="B88" s="40">
        <v>49</v>
      </c>
      <c r="C88" s="62" t="s">
        <v>77</v>
      </c>
      <c r="D88" s="40">
        <v>39</v>
      </c>
      <c r="E88" s="62" t="s">
        <v>77</v>
      </c>
      <c r="F88" s="54">
        <f t="shared" si="31"/>
        <v>10</v>
      </c>
      <c r="G88" s="62" t="s">
        <v>77</v>
      </c>
      <c r="H88" s="40">
        <v>0</v>
      </c>
      <c r="I88" s="62" t="s">
        <v>77</v>
      </c>
      <c r="J88" s="40">
        <v>0</v>
      </c>
      <c r="K88" s="62" t="s">
        <v>77</v>
      </c>
      <c r="L88" s="56">
        <f t="shared" si="32"/>
        <v>1</v>
      </c>
      <c r="M88" s="62" t="s">
        <v>77</v>
      </c>
      <c r="N88" s="40">
        <v>0</v>
      </c>
      <c r="O88" s="62" t="s">
        <v>77</v>
      </c>
      <c r="P88" s="40">
        <v>1</v>
      </c>
      <c r="Q88" s="62" t="s">
        <v>77</v>
      </c>
      <c r="R88" s="56">
        <f t="shared" si="33"/>
        <v>0</v>
      </c>
      <c r="S88" s="62" t="s">
        <v>77</v>
      </c>
      <c r="T88" s="40">
        <v>0</v>
      </c>
      <c r="U88" s="62" t="s">
        <v>77</v>
      </c>
      <c r="V88" s="40">
        <v>0</v>
      </c>
      <c r="W88" s="62" t="s">
        <v>77</v>
      </c>
      <c r="X88" s="40">
        <v>23</v>
      </c>
      <c r="Y88" s="62" t="s">
        <v>77</v>
      </c>
      <c r="Z88" s="40">
        <v>10</v>
      </c>
      <c r="AA88" s="62" t="s">
        <v>77</v>
      </c>
      <c r="AB88" s="3"/>
      <c r="AC88" s="4"/>
    </row>
    <row r="89" spans="1:29" ht="27.75" customHeight="1">
      <c r="A89" s="36" t="s">
        <v>61</v>
      </c>
      <c r="B89" s="40">
        <v>72</v>
      </c>
      <c r="C89" s="62" t="s">
        <v>77</v>
      </c>
      <c r="D89" s="40">
        <v>46</v>
      </c>
      <c r="E89" s="62" t="s">
        <v>77</v>
      </c>
      <c r="F89" s="54">
        <f t="shared" si="31"/>
        <v>26</v>
      </c>
      <c r="G89" s="62" t="s">
        <v>77</v>
      </c>
      <c r="H89" s="40">
        <v>0</v>
      </c>
      <c r="I89" s="62" t="s">
        <v>77</v>
      </c>
      <c r="J89" s="40">
        <v>0</v>
      </c>
      <c r="K89" s="62" t="s">
        <v>77</v>
      </c>
      <c r="L89" s="56">
        <f t="shared" si="32"/>
        <v>1</v>
      </c>
      <c r="M89" s="62" t="s">
        <v>77</v>
      </c>
      <c r="N89" s="40">
        <v>1</v>
      </c>
      <c r="O89" s="62" t="s">
        <v>77</v>
      </c>
      <c r="P89" s="40">
        <v>0</v>
      </c>
      <c r="Q89" s="62" t="s">
        <v>77</v>
      </c>
      <c r="R89" s="56">
        <f t="shared" si="33"/>
        <v>0</v>
      </c>
      <c r="S89" s="62" t="s">
        <v>77</v>
      </c>
      <c r="T89" s="40">
        <v>0</v>
      </c>
      <c r="U89" s="62" t="s">
        <v>77</v>
      </c>
      <c r="V89" s="40">
        <v>0</v>
      </c>
      <c r="W89" s="62" t="s">
        <v>77</v>
      </c>
      <c r="X89" s="40">
        <v>41</v>
      </c>
      <c r="Y89" s="62" t="s">
        <v>77</v>
      </c>
      <c r="Z89" s="40">
        <v>21</v>
      </c>
      <c r="AA89" s="62" t="s">
        <v>77</v>
      </c>
      <c r="AB89" s="3"/>
      <c r="AC89" s="4"/>
    </row>
    <row r="90" spans="1:29" ht="27.75" customHeight="1">
      <c r="A90" s="36" t="s">
        <v>62</v>
      </c>
      <c r="B90" s="40">
        <v>24</v>
      </c>
      <c r="C90" s="62" t="s">
        <v>77</v>
      </c>
      <c r="D90" s="40">
        <v>35</v>
      </c>
      <c r="E90" s="62" t="s">
        <v>77</v>
      </c>
      <c r="F90" s="54">
        <f t="shared" si="31"/>
        <v>-11</v>
      </c>
      <c r="G90" s="62" t="s">
        <v>77</v>
      </c>
      <c r="H90" s="40">
        <v>0</v>
      </c>
      <c r="I90" s="62" t="s">
        <v>77</v>
      </c>
      <c r="J90" s="40">
        <v>0</v>
      </c>
      <c r="K90" s="62" t="s">
        <v>77</v>
      </c>
      <c r="L90" s="56">
        <f t="shared" si="32"/>
        <v>0</v>
      </c>
      <c r="M90" s="62" t="s">
        <v>77</v>
      </c>
      <c r="N90" s="40">
        <v>0</v>
      </c>
      <c r="O90" s="62" t="s">
        <v>77</v>
      </c>
      <c r="P90" s="40">
        <v>0</v>
      </c>
      <c r="Q90" s="62" t="s">
        <v>77</v>
      </c>
      <c r="R90" s="56">
        <f t="shared" si="33"/>
        <v>0</v>
      </c>
      <c r="S90" s="62" t="s">
        <v>77</v>
      </c>
      <c r="T90" s="40">
        <v>0</v>
      </c>
      <c r="U90" s="62" t="s">
        <v>77</v>
      </c>
      <c r="V90" s="40">
        <v>0</v>
      </c>
      <c r="W90" s="62" t="s">
        <v>77</v>
      </c>
      <c r="X90" s="40">
        <v>12</v>
      </c>
      <c r="Y90" s="62" t="s">
        <v>77</v>
      </c>
      <c r="Z90" s="40">
        <v>1</v>
      </c>
      <c r="AA90" s="62" t="s">
        <v>77</v>
      </c>
      <c r="AB90" s="3"/>
      <c r="AC90" s="4"/>
    </row>
    <row r="91" spans="1:29" s="3" customFormat="1" ht="27.75" customHeight="1">
      <c r="A91" s="36" t="s">
        <v>85</v>
      </c>
      <c r="B91" s="40">
        <v>929</v>
      </c>
      <c r="C91" s="62" t="s">
        <v>77</v>
      </c>
      <c r="D91" s="40">
        <v>867</v>
      </c>
      <c r="E91" s="62" t="s">
        <v>77</v>
      </c>
      <c r="F91" s="54">
        <f t="shared" si="31"/>
        <v>62</v>
      </c>
      <c r="G91" s="62" t="s">
        <v>77</v>
      </c>
      <c r="H91" s="40">
        <v>5</v>
      </c>
      <c r="I91" s="62" t="s">
        <v>77</v>
      </c>
      <c r="J91" s="40">
        <v>3</v>
      </c>
      <c r="K91" s="62" t="s">
        <v>77</v>
      </c>
      <c r="L91" s="56">
        <f t="shared" si="32"/>
        <v>16</v>
      </c>
      <c r="M91" s="62" t="s">
        <v>77</v>
      </c>
      <c r="N91" s="40">
        <v>5</v>
      </c>
      <c r="O91" s="62" t="s">
        <v>77</v>
      </c>
      <c r="P91" s="40">
        <v>11</v>
      </c>
      <c r="Q91" s="62" t="s">
        <v>77</v>
      </c>
      <c r="R91" s="56">
        <f t="shared" si="33"/>
        <v>5</v>
      </c>
      <c r="S91" s="62" t="s">
        <v>77</v>
      </c>
      <c r="T91" s="40">
        <v>2</v>
      </c>
      <c r="U91" s="62" t="s">
        <v>77</v>
      </c>
      <c r="V91" s="40">
        <v>3</v>
      </c>
      <c r="W91" s="62" t="s">
        <v>77</v>
      </c>
      <c r="X91" s="40">
        <v>608</v>
      </c>
      <c r="Y91" s="62" t="s">
        <v>77</v>
      </c>
      <c r="Z91" s="40">
        <v>146</v>
      </c>
      <c r="AA91" s="62" t="s">
        <v>77</v>
      </c>
      <c r="AC91" s="6"/>
    </row>
    <row r="92" spans="1:29" ht="27.75" customHeight="1">
      <c r="A92" s="36" t="s">
        <v>64</v>
      </c>
      <c r="B92" s="40">
        <v>18</v>
      </c>
      <c r="C92" s="62" t="s">
        <v>77</v>
      </c>
      <c r="D92" s="40">
        <v>34</v>
      </c>
      <c r="E92" s="62" t="s">
        <v>77</v>
      </c>
      <c r="F92" s="54">
        <f t="shared" si="31"/>
        <v>-16</v>
      </c>
      <c r="G92" s="62" t="s">
        <v>77</v>
      </c>
      <c r="H92" s="40">
        <v>0</v>
      </c>
      <c r="I92" s="62" t="s">
        <v>77</v>
      </c>
      <c r="J92" s="40">
        <v>0</v>
      </c>
      <c r="K92" s="62" t="s">
        <v>77</v>
      </c>
      <c r="L92" s="56">
        <f t="shared" si="32"/>
        <v>0</v>
      </c>
      <c r="M92" s="62" t="s">
        <v>77</v>
      </c>
      <c r="N92" s="40">
        <v>0</v>
      </c>
      <c r="O92" s="62" t="s">
        <v>77</v>
      </c>
      <c r="P92" s="40">
        <v>0</v>
      </c>
      <c r="Q92" s="62" t="s">
        <v>77</v>
      </c>
      <c r="R92" s="56">
        <f t="shared" si="33"/>
        <v>0</v>
      </c>
      <c r="S92" s="62" t="s">
        <v>77</v>
      </c>
      <c r="T92" s="40">
        <v>0</v>
      </c>
      <c r="U92" s="62" t="s">
        <v>77</v>
      </c>
      <c r="V92" s="40">
        <v>0</v>
      </c>
      <c r="W92" s="62" t="s">
        <v>77</v>
      </c>
      <c r="X92" s="40">
        <v>11</v>
      </c>
      <c r="Y92" s="62" t="s">
        <v>77</v>
      </c>
      <c r="Z92" s="40">
        <v>3</v>
      </c>
      <c r="AA92" s="62" t="s">
        <v>77</v>
      </c>
      <c r="AB92" s="3"/>
      <c r="AC92" s="4"/>
    </row>
    <row r="93" spans="1:29" ht="27.75" customHeight="1">
      <c r="A93" s="36" t="s">
        <v>65</v>
      </c>
      <c r="B93" s="40">
        <v>50</v>
      </c>
      <c r="C93" s="62" t="s">
        <v>77</v>
      </c>
      <c r="D93" s="40">
        <v>58</v>
      </c>
      <c r="E93" s="62" t="s">
        <v>77</v>
      </c>
      <c r="F93" s="54">
        <f t="shared" si="31"/>
        <v>-8</v>
      </c>
      <c r="G93" s="62" t="s">
        <v>77</v>
      </c>
      <c r="H93" s="40">
        <v>1</v>
      </c>
      <c r="I93" s="62" t="s">
        <v>77</v>
      </c>
      <c r="J93" s="40">
        <v>1</v>
      </c>
      <c r="K93" s="62" t="s">
        <v>77</v>
      </c>
      <c r="L93" s="56">
        <f t="shared" si="32"/>
        <v>1</v>
      </c>
      <c r="M93" s="62" t="s">
        <v>77</v>
      </c>
      <c r="N93" s="40">
        <v>0</v>
      </c>
      <c r="O93" s="62" t="s">
        <v>77</v>
      </c>
      <c r="P93" s="40">
        <v>1</v>
      </c>
      <c r="Q93" s="62" t="s">
        <v>77</v>
      </c>
      <c r="R93" s="56">
        <f t="shared" si="33"/>
        <v>0</v>
      </c>
      <c r="S93" s="62" t="s">
        <v>77</v>
      </c>
      <c r="T93" s="40">
        <v>0</v>
      </c>
      <c r="U93" s="62" t="s">
        <v>77</v>
      </c>
      <c r="V93" s="40">
        <v>0</v>
      </c>
      <c r="W93" s="62" t="s">
        <v>77</v>
      </c>
      <c r="X93" s="40">
        <v>34</v>
      </c>
      <c r="Y93" s="62" t="s">
        <v>77</v>
      </c>
      <c r="Z93" s="40">
        <v>10</v>
      </c>
      <c r="AA93" s="62" t="s">
        <v>77</v>
      </c>
      <c r="AB93" s="3"/>
      <c r="AC93" s="4"/>
    </row>
    <row r="94" spans="1:29" ht="27.75" customHeight="1">
      <c r="A94" s="36" t="s">
        <v>86</v>
      </c>
      <c r="B94" s="40">
        <v>770</v>
      </c>
      <c r="C94" s="62" t="s">
        <v>77</v>
      </c>
      <c r="D94" s="40">
        <v>526</v>
      </c>
      <c r="E94" s="62" t="s">
        <v>77</v>
      </c>
      <c r="F94" s="54">
        <f t="shared" si="31"/>
        <v>244</v>
      </c>
      <c r="G94" s="62" t="s">
        <v>77</v>
      </c>
      <c r="H94" s="40">
        <v>2</v>
      </c>
      <c r="I94" s="62" t="s">
        <v>77</v>
      </c>
      <c r="J94" s="40">
        <v>1</v>
      </c>
      <c r="K94" s="62" t="s">
        <v>77</v>
      </c>
      <c r="L94" s="56">
        <f t="shared" si="32"/>
        <v>22</v>
      </c>
      <c r="M94" s="62" t="s">
        <v>77</v>
      </c>
      <c r="N94" s="40">
        <v>9</v>
      </c>
      <c r="O94" s="62" t="s">
        <v>77</v>
      </c>
      <c r="P94" s="40">
        <v>13</v>
      </c>
      <c r="Q94" s="62" t="s">
        <v>77</v>
      </c>
      <c r="R94" s="56">
        <f t="shared" si="33"/>
        <v>10</v>
      </c>
      <c r="S94" s="62" t="s">
        <v>77</v>
      </c>
      <c r="T94" s="40">
        <v>9</v>
      </c>
      <c r="U94" s="62" t="s">
        <v>77</v>
      </c>
      <c r="V94" s="40">
        <v>1</v>
      </c>
      <c r="W94" s="62" t="s">
        <v>77</v>
      </c>
      <c r="X94" s="40">
        <v>514</v>
      </c>
      <c r="Y94" s="62" t="s">
        <v>77</v>
      </c>
      <c r="Z94" s="40">
        <v>137</v>
      </c>
      <c r="AA94" s="62" t="s">
        <v>77</v>
      </c>
      <c r="AB94" s="3"/>
      <c r="AC94" s="4"/>
    </row>
    <row r="95" spans="1:29" ht="27.75" customHeight="1">
      <c r="A95" s="36" t="s">
        <v>66</v>
      </c>
      <c r="B95" s="40">
        <v>41</v>
      </c>
      <c r="C95" s="62" t="s">
        <v>77</v>
      </c>
      <c r="D95" s="40">
        <v>37</v>
      </c>
      <c r="E95" s="62" t="s">
        <v>77</v>
      </c>
      <c r="F95" s="54">
        <f t="shared" si="31"/>
        <v>4</v>
      </c>
      <c r="G95" s="62" t="s">
        <v>77</v>
      </c>
      <c r="H95" s="40">
        <v>0</v>
      </c>
      <c r="I95" s="62" t="s">
        <v>77</v>
      </c>
      <c r="J95" s="40">
        <v>0</v>
      </c>
      <c r="K95" s="62" t="s">
        <v>77</v>
      </c>
      <c r="L95" s="56">
        <f t="shared" si="32"/>
        <v>0</v>
      </c>
      <c r="M95" s="62" t="s">
        <v>77</v>
      </c>
      <c r="N95" s="40">
        <v>0</v>
      </c>
      <c r="O95" s="62" t="s">
        <v>77</v>
      </c>
      <c r="P95" s="40">
        <v>0</v>
      </c>
      <c r="Q95" s="62" t="s">
        <v>77</v>
      </c>
      <c r="R95" s="56">
        <f t="shared" si="33"/>
        <v>0</v>
      </c>
      <c r="S95" s="62" t="s">
        <v>77</v>
      </c>
      <c r="T95" s="40">
        <v>0</v>
      </c>
      <c r="U95" s="62" t="s">
        <v>77</v>
      </c>
      <c r="V95" s="40">
        <v>0</v>
      </c>
      <c r="W95" s="62" t="s">
        <v>77</v>
      </c>
      <c r="X95" s="40">
        <v>27</v>
      </c>
      <c r="Y95" s="62" t="s">
        <v>77</v>
      </c>
      <c r="Z95" s="40">
        <v>13</v>
      </c>
      <c r="AA95" s="62" t="s">
        <v>77</v>
      </c>
      <c r="AB95" s="3"/>
      <c r="AC95" s="4"/>
    </row>
    <row r="96" spans="1:29" ht="27.75" customHeight="1">
      <c r="A96" s="36" t="s">
        <v>87</v>
      </c>
      <c r="B96" s="40">
        <v>428</v>
      </c>
      <c r="C96" s="62" t="s">
        <v>77</v>
      </c>
      <c r="D96" s="40">
        <v>391</v>
      </c>
      <c r="E96" s="62" t="s">
        <v>77</v>
      </c>
      <c r="F96" s="54">
        <f t="shared" si="31"/>
        <v>37</v>
      </c>
      <c r="G96" s="62" t="s">
        <v>77</v>
      </c>
      <c r="H96" s="40">
        <v>1</v>
      </c>
      <c r="I96" s="62" t="s">
        <v>77</v>
      </c>
      <c r="J96" s="40">
        <v>0</v>
      </c>
      <c r="K96" s="62" t="s">
        <v>77</v>
      </c>
      <c r="L96" s="56">
        <f t="shared" si="32"/>
        <v>9</v>
      </c>
      <c r="M96" s="62" t="s">
        <v>77</v>
      </c>
      <c r="N96" s="40">
        <v>5</v>
      </c>
      <c r="O96" s="62" t="s">
        <v>77</v>
      </c>
      <c r="P96" s="40">
        <v>4</v>
      </c>
      <c r="Q96" s="62" t="s">
        <v>77</v>
      </c>
      <c r="R96" s="56">
        <f t="shared" si="33"/>
        <v>2</v>
      </c>
      <c r="S96" s="62" t="s">
        <v>77</v>
      </c>
      <c r="T96" s="40">
        <v>2</v>
      </c>
      <c r="U96" s="62" t="s">
        <v>77</v>
      </c>
      <c r="V96" s="40">
        <v>0</v>
      </c>
      <c r="W96" s="62" t="s">
        <v>77</v>
      </c>
      <c r="X96" s="40">
        <v>229</v>
      </c>
      <c r="Y96" s="62" t="s">
        <v>77</v>
      </c>
      <c r="Z96" s="40">
        <v>81</v>
      </c>
      <c r="AA96" s="62" t="s">
        <v>77</v>
      </c>
      <c r="AB96" s="3"/>
      <c r="AC96" s="4"/>
    </row>
    <row r="97" spans="1:29" ht="27.75" customHeight="1">
      <c r="A97" s="36" t="s">
        <v>63</v>
      </c>
      <c r="B97" s="40">
        <v>2</v>
      </c>
      <c r="C97" s="62" t="s">
        <v>77</v>
      </c>
      <c r="D97" s="40">
        <v>8</v>
      </c>
      <c r="E97" s="62" t="s">
        <v>77</v>
      </c>
      <c r="F97" s="54">
        <f t="shared" si="31"/>
        <v>-6</v>
      </c>
      <c r="G97" s="62" t="s">
        <v>77</v>
      </c>
      <c r="H97" s="40">
        <v>0</v>
      </c>
      <c r="I97" s="62" t="s">
        <v>77</v>
      </c>
      <c r="J97" s="40">
        <v>0</v>
      </c>
      <c r="K97" s="62" t="s">
        <v>77</v>
      </c>
      <c r="L97" s="56">
        <f t="shared" si="32"/>
        <v>0</v>
      </c>
      <c r="M97" s="62" t="s">
        <v>77</v>
      </c>
      <c r="N97" s="40">
        <v>0</v>
      </c>
      <c r="O97" s="62" t="s">
        <v>77</v>
      </c>
      <c r="P97" s="40">
        <v>0</v>
      </c>
      <c r="Q97" s="62" t="s">
        <v>77</v>
      </c>
      <c r="R97" s="56">
        <f t="shared" si="33"/>
        <v>0</v>
      </c>
      <c r="S97" s="62" t="s">
        <v>77</v>
      </c>
      <c r="T97" s="40">
        <v>0</v>
      </c>
      <c r="U97" s="62" t="s">
        <v>77</v>
      </c>
      <c r="V97" s="40">
        <v>0</v>
      </c>
      <c r="W97" s="62" t="s">
        <v>77</v>
      </c>
      <c r="X97" s="40">
        <v>1</v>
      </c>
      <c r="Y97" s="62" t="s">
        <v>77</v>
      </c>
      <c r="Z97" s="40">
        <v>0</v>
      </c>
      <c r="AA97" s="62" t="s">
        <v>77</v>
      </c>
      <c r="AB97" s="3"/>
      <c r="AC97" s="4"/>
    </row>
    <row r="98" spans="1:29" ht="27.75" customHeight="1">
      <c r="A98" s="36" t="s">
        <v>67</v>
      </c>
      <c r="B98" s="40">
        <v>2</v>
      </c>
      <c r="C98" s="62" t="s">
        <v>77</v>
      </c>
      <c r="D98" s="40">
        <v>12</v>
      </c>
      <c r="E98" s="62" t="s">
        <v>77</v>
      </c>
      <c r="F98" s="54">
        <f t="shared" si="31"/>
        <v>-10</v>
      </c>
      <c r="G98" s="62" t="s">
        <v>77</v>
      </c>
      <c r="H98" s="40">
        <v>0</v>
      </c>
      <c r="I98" s="62" t="s">
        <v>77</v>
      </c>
      <c r="J98" s="40">
        <v>0</v>
      </c>
      <c r="K98" s="62" t="s">
        <v>77</v>
      </c>
      <c r="L98" s="56">
        <f t="shared" si="32"/>
        <v>1</v>
      </c>
      <c r="M98" s="62" t="s">
        <v>77</v>
      </c>
      <c r="N98" s="40">
        <v>0</v>
      </c>
      <c r="O98" s="62" t="s">
        <v>77</v>
      </c>
      <c r="P98" s="40">
        <v>1</v>
      </c>
      <c r="Q98" s="62" t="s">
        <v>77</v>
      </c>
      <c r="R98" s="56">
        <f t="shared" si="33"/>
        <v>0</v>
      </c>
      <c r="S98" s="62" t="s">
        <v>77</v>
      </c>
      <c r="T98" s="40">
        <v>0</v>
      </c>
      <c r="U98" s="62" t="s">
        <v>77</v>
      </c>
      <c r="V98" s="40">
        <v>0</v>
      </c>
      <c r="W98" s="62" t="s">
        <v>77</v>
      </c>
      <c r="X98" s="40">
        <v>9</v>
      </c>
      <c r="Y98" s="62" t="s">
        <v>77</v>
      </c>
      <c r="Z98" s="40">
        <v>1</v>
      </c>
      <c r="AA98" s="62" t="s">
        <v>77</v>
      </c>
      <c r="AB98" s="3"/>
      <c r="AC98" s="4"/>
    </row>
    <row r="99" spans="1:29" ht="27.75" customHeight="1">
      <c r="A99" s="36" t="s">
        <v>88</v>
      </c>
      <c r="B99" s="40">
        <v>316</v>
      </c>
      <c r="C99" s="62" t="s">
        <v>77</v>
      </c>
      <c r="D99" s="40">
        <v>333</v>
      </c>
      <c r="E99" s="62" t="s">
        <v>77</v>
      </c>
      <c r="F99" s="54">
        <f t="shared" si="31"/>
        <v>-17</v>
      </c>
      <c r="G99" s="62" t="s">
        <v>77</v>
      </c>
      <c r="H99" s="40">
        <v>2</v>
      </c>
      <c r="I99" s="62" t="s">
        <v>77</v>
      </c>
      <c r="J99" s="40">
        <v>2</v>
      </c>
      <c r="K99" s="62" t="s">
        <v>77</v>
      </c>
      <c r="L99" s="56">
        <f t="shared" si="32"/>
        <v>8</v>
      </c>
      <c r="M99" s="62" t="s">
        <v>77</v>
      </c>
      <c r="N99" s="40">
        <v>6</v>
      </c>
      <c r="O99" s="62" t="s">
        <v>77</v>
      </c>
      <c r="P99" s="40">
        <v>2</v>
      </c>
      <c r="Q99" s="62" t="s">
        <v>77</v>
      </c>
      <c r="R99" s="56">
        <f t="shared" si="33"/>
        <v>3</v>
      </c>
      <c r="S99" s="62" t="s">
        <v>77</v>
      </c>
      <c r="T99" s="40">
        <v>1</v>
      </c>
      <c r="U99" s="62" t="s">
        <v>77</v>
      </c>
      <c r="V99" s="40">
        <v>2</v>
      </c>
      <c r="W99" s="62" t="s">
        <v>77</v>
      </c>
      <c r="X99" s="40">
        <v>173</v>
      </c>
      <c r="Y99" s="62" t="s">
        <v>77</v>
      </c>
      <c r="Z99" s="40">
        <v>81</v>
      </c>
      <c r="AA99" s="62" t="s">
        <v>77</v>
      </c>
      <c r="AB99" s="3"/>
      <c r="AC99" s="4"/>
    </row>
    <row r="100" spans="1:29" s="3" customFormat="1" ht="27.75" customHeight="1">
      <c r="A100" s="36" t="s">
        <v>68</v>
      </c>
      <c r="B100" s="40">
        <v>36</v>
      </c>
      <c r="C100" s="62" t="s">
        <v>77</v>
      </c>
      <c r="D100" s="40">
        <v>53</v>
      </c>
      <c r="E100" s="62" t="s">
        <v>77</v>
      </c>
      <c r="F100" s="54">
        <f aca="true" t="shared" si="34" ref="F100:F107">B100-D100</f>
        <v>-17</v>
      </c>
      <c r="G100" s="62" t="s">
        <v>77</v>
      </c>
      <c r="H100" s="40">
        <v>0</v>
      </c>
      <c r="I100" s="62" t="s">
        <v>77</v>
      </c>
      <c r="J100" s="40">
        <v>0</v>
      </c>
      <c r="K100" s="62" t="s">
        <v>77</v>
      </c>
      <c r="L100" s="56">
        <f aca="true" t="shared" si="35" ref="L100:L107">SUM(N100,P100)</f>
        <v>1</v>
      </c>
      <c r="M100" s="62" t="s">
        <v>77</v>
      </c>
      <c r="N100" s="40">
        <v>1</v>
      </c>
      <c r="O100" s="62" t="s">
        <v>77</v>
      </c>
      <c r="P100" s="40">
        <v>0</v>
      </c>
      <c r="Q100" s="62" t="s">
        <v>77</v>
      </c>
      <c r="R100" s="56">
        <f aca="true" t="shared" si="36" ref="R100:R107">SUM(T100,V100)</f>
        <v>0</v>
      </c>
      <c r="S100" s="62" t="s">
        <v>77</v>
      </c>
      <c r="T100" s="40">
        <v>0</v>
      </c>
      <c r="U100" s="62" t="s">
        <v>77</v>
      </c>
      <c r="V100" s="40">
        <v>0</v>
      </c>
      <c r="W100" s="62" t="s">
        <v>77</v>
      </c>
      <c r="X100" s="40">
        <v>24</v>
      </c>
      <c r="Y100" s="62" t="s">
        <v>77</v>
      </c>
      <c r="Z100" s="40">
        <v>11</v>
      </c>
      <c r="AA100" s="62" t="s">
        <v>77</v>
      </c>
      <c r="AC100" s="4"/>
    </row>
    <row r="101" spans="1:29" s="3" customFormat="1" ht="27.75" customHeight="1">
      <c r="A101" s="36" t="s">
        <v>69</v>
      </c>
      <c r="B101" s="40">
        <v>48</v>
      </c>
      <c r="C101" s="62" t="s">
        <v>77</v>
      </c>
      <c r="D101" s="40">
        <v>52</v>
      </c>
      <c r="E101" s="62" t="s">
        <v>77</v>
      </c>
      <c r="F101" s="54">
        <f t="shared" si="34"/>
        <v>-4</v>
      </c>
      <c r="G101" s="62" t="s">
        <v>77</v>
      </c>
      <c r="H101" s="40">
        <v>0</v>
      </c>
      <c r="I101" s="62" t="s">
        <v>77</v>
      </c>
      <c r="J101" s="40">
        <v>0</v>
      </c>
      <c r="K101" s="62" t="s">
        <v>77</v>
      </c>
      <c r="L101" s="56">
        <f t="shared" si="35"/>
        <v>1</v>
      </c>
      <c r="M101" s="62" t="s">
        <v>77</v>
      </c>
      <c r="N101" s="40">
        <v>0</v>
      </c>
      <c r="O101" s="62" t="s">
        <v>77</v>
      </c>
      <c r="P101" s="40">
        <v>1</v>
      </c>
      <c r="Q101" s="62" t="s">
        <v>77</v>
      </c>
      <c r="R101" s="56">
        <f t="shared" si="36"/>
        <v>0</v>
      </c>
      <c r="S101" s="62" t="s">
        <v>77</v>
      </c>
      <c r="T101" s="40">
        <v>0</v>
      </c>
      <c r="U101" s="62" t="s">
        <v>77</v>
      </c>
      <c r="V101" s="40">
        <v>0</v>
      </c>
      <c r="W101" s="62" t="s">
        <v>77</v>
      </c>
      <c r="X101" s="40">
        <v>28</v>
      </c>
      <c r="Y101" s="62" t="s">
        <v>77</v>
      </c>
      <c r="Z101" s="40">
        <v>7</v>
      </c>
      <c r="AA101" s="62" t="s">
        <v>77</v>
      </c>
      <c r="AC101" s="4"/>
    </row>
    <row r="102" spans="1:29" s="3" customFormat="1" ht="27.75" customHeight="1">
      <c r="A102" s="36" t="s">
        <v>70</v>
      </c>
      <c r="B102" s="40">
        <v>29</v>
      </c>
      <c r="C102" s="62" t="s">
        <v>77</v>
      </c>
      <c r="D102" s="40">
        <v>44</v>
      </c>
      <c r="E102" s="62" t="s">
        <v>77</v>
      </c>
      <c r="F102" s="54">
        <f t="shared" si="34"/>
        <v>-15</v>
      </c>
      <c r="G102" s="62" t="s">
        <v>77</v>
      </c>
      <c r="H102" s="40">
        <v>0</v>
      </c>
      <c r="I102" s="62" t="s">
        <v>77</v>
      </c>
      <c r="J102" s="40">
        <v>0</v>
      </c>
      <c r="K102" s="62" t="s">
        <v>77</v>
      </c>
      <c r="L102" s="56">
        <f t="shared" si="35"/>
        <v>1</v>
      </c>
      <c r="M102" s="62" t="s">
        <v>77</v>
      </c>
      <c r="N102" s="40">
        <v>1</v>
      </c>
      <c r="O102" s="62" t="s">
        <v>77</v>
      </c>
      <c r="P102" s="40">
        <v>0</v>
      </c>
      <c r="Q102" s="62" t="s">
        <v>77</v>
      </c>
      <c r="R102" s="56">
        <f t="shared" si="36"/>
        <v>0</v>
      </c>
      <c r="S102" s="62" t="s">
        <v>77</v>
      </c>
      <c r="T102" s="40">
        <v>0</v>
      </c>
      <c r="U102" s="62" t="s">
        <v>77</v>
      </c>
      <c r="V102" s="40">
        <v>0</v>
      </c>
      <c r="W102" s="62" t="s">
        <v>77</v>
      </c>
      <c r="X102" s="40">
        <v>14</v>
      </c>
      <c r="Y102" s="62" t="s">
        <v>77</v>
      </c>
      <c r="Z102" s="40">
        <v>13</v>
      </c>
      <c r="AA102" s="62" t="s">
        <v>77</v>
      </c>
      <c r="AC102" s="4"/>
    </row>
    <row r="103" spans="1:29" s="3" customFormat="1" ht="27.75" customHeight="1">
      <c r="A103" s="36" t="s">
        <v>89</v>
      </c>
      <c r="B103" s="40">
        <v>92</v>
      </c>
      <c r="C103" s="62" t="s">
        <v>77</v>
      </c>
      <c r="D103" s="40">
        <v>125</v>
      </c>
      <c r="E103" s="62" t="s">
        <v>77</v>
      </c>
      <c r="F103" s="54">
        <f t="shared" si="34"/>
        <v>-33</v>
      </c>
      <c r="G103" s="62" t="s">
        <v>77</v>
      </c>
      <c r="H103" s="40">
        <v>0</v>
      </c>
      <c r="I103" s="62" t="s">
        <v>77</v>
      </c>
      <c r="J103" s="40">
        <v>0</v>
      </c>
      <c r="K103" s="62" t="s">
        <v>77</v>
      </c>
      <c r="L103" s="56">
        <f t="shared" si="35"/>
        <v>3</v>
      </c>
      <c r="M103" s="62" t="s">
        <v>77</v>
      </c>
      <c r="N103" s="40">
        <v>2</v>
      </c>
      <c r="O103" s="62" t="s">
        <v>77</v>
      </c>
      <c r="P103" s="40">
        <v>1</v>
      </c>
      <c r="Q103" s="62" t="s">
        <v>77</v>
      </c>
      <c r="R103" s="56">
        <f t="shared" si="36"/>
        <v>2</v>
      </c>
      <c r="S103" s="62" t="s">
        <v>77</v>
      </c>
      <c r="T103" s="40">
        <v>2</v>
      </c>
      <c r="U103" s="62" t="s">
        <v>77</v>
      </c>
      <c r="V103" s="40">
        <v>0</v>
      </c>
      <c r="W103" s="62" t="s">
        <v>77</v>
      </c>
      <c r="X103" s="40">
        <v>67</v>
      </c>
      <c r="Y103" s="62" t="s">
        <v>77</v>
      </c>
      <c r="Z103" s="40">
        <v>21</v>
      </c>
      <c r="AA103" s="62" t="s">
        <v>77</v>
      </c>
      <c r="AC103" s="4"/>
    </row>
    <row r="104" spans="1:29" s="3" customFormat="1" ht="27.75" customHeight="1">
      <c r="A104" s="36" t="s">
        <v>71</v>
      </c>
      <c r="B104" s="40">
        <v>139</v>
      </c>
      <c r="C104" s="62" t="s">
        <v>77</v>
      </c>
      <c r="D104" s="40">
        <v>186</v>
      </c>
      <c r="E104" s="62" t="s">
        <v>77</v>
      </c>
      <c r="F104" s="54">
        <f t="shared" si="34"/>
        <v>-47</v>
      </c>
      <c r="G104" s="62" t="s">
        <v>77</v>
      </c>
      <c r="H104" s="40">
        <v>0</v>
      </c>
      <c r="I104" s="62" t="s">
        <v>77</v>
      </c>
      <c r="J104" s="40">
        <v>0</v>
      </c>
      <c r="K104" s="62" t="s">
        <v>77</v>
      </c>
      <c r="L104" s="56">
        <f t="shared" si="35"/>
        <v>11</v>
      </c>
      <c r="M104" s="62" t="s">
        <v>77</v>
      </c>
      <c r="N104" s="40">
        <v>1</v>
      </c>
      <c r="O104" s="62" t="s">
        <v>77</v>
      </c>
      <c r="P104" s="40">
        <v>10</v>
      </c>
      <c r="Q104" s="62" t="s">
        <v>77</v>
      </c>
      <c r="R104" s="56">
        <f t="shared" si="36"/>
        <v>1</v>
      </c>
      <c r="S104" s="62" t="s">
        <v>77</v>
      </c>
      <c r="T104" s="40">
        <v>1</v>
      </c>
      <c r="U104" s="62" t="s">
        <v>77</v>
      </c>
      <c r="V104" s="40">
        <v>0</v>
      </c>
      <c r="W104" s="62" t="s">
        <v>77</v>
      </c>
      <c r="X104" s="40">
        <v>88</v>
      </c>
      <c r="Y104" s="62" t="s">
        <v>77</v>
      </c>
      <c r="Z104" s="40">
        <v>50</v>
      </c>
      <c r="AA104" s="62" t="s">
        <v>77</v>
      </c>
      <c r="AC104" s="4"/>
    </row>
    <row r="105" spans="1:29" s="3" customFormat="1" ht="27.75" customHeight="1">
      <c r="A105" s="36" t="s">
        <v>72</v>
      </c>
      <c r="B105" s="40">
        <v>142</v>
      </c>
      <c r="C105" s="62" t="s">
        <v>77</v>
      </c>
      <c r="D105" s="40">
        <v>174</v>
      </c>
      <c r="E105" s="62" t="s">
        <v>77</v>
      </c>
      <c r="F105" s="54">
        <f t="shared" si="34"/>
        <v>-32</v>
      </c>
      <c r="G105" s="62" t="s">
        <v>77</v>
      </c>
      <c r="H105" s="40">
        <v>0</v>
      </c>
      <c r="I105" s="62" t="s">
        <v>77</v>
      </c>
      <c r="J105" s="40">
        <v>0</v>
      </c>
      <c r="K105" s="62" t="s">
        <v>77</v>
      </c>
      <c r="L105" s="56">
        <f t="shared" si="35"/>
        <v>6</v>
      </c>
      <c r="M105" s="62" t="s">
        <v>77</v>
      </c>
      <c r="N105" s="40">
        <v>3</v>
      </c>
      <c r="O105" s="62" t="s">
        <v>77</v>
      </c>
      <c r="P105" s="40">
        <v>3</v>
      </c>
      <c r="Q105" s="62" t="s">
        <v>77</v>
      </c>
      <c r="R105" s="56">
        <f t="shared" si="36"/>
        <v>2</v>
      </c>
      <c r="S105" s="62" t="s">
        <v>77</v>
      </c>
      <c r="T105" s="40">
        <v>2</v>
      </c>
      <c r="U105" s="62" t="s">
        <v>77</v>
      </c>
      <c r="V105" s="40">
        <v>0</v>
      </c>
      <c r="W105" s="62" t="s">
        <v>77</v>
      </c>
      <c r="X105" s="40">
        <v>101</v>
      </c>
      <c r="Y105" s="62" t="s">
        <v>77</v>
      </c>
      <c r="Z105" s="40">
        <v>38</v>
      </c>
      <c r="AA105" s="62" t="s">
        <v>77</v>
      </c>
      <c r="AC105" s="4"/>
    </row>
    <row r="106" spans="1:29" s="3" customFormat="1" ht="27.75" customHeight="1">
      <c r="A106" s="36" t="s">
        <v>127</v>
      </c>
      <c r="B106" s="40">
        <v>62</v>
      </c>
      <c r="C106" s="62" t="s">
        <v>77</v>
      </c>
      <c r="D106" s="40">
        <v>148</v>
      </c>
      <c r="E106" s="62" t="s">
        <v>77</v>
      </c>
      <c r="F106" s="54">
        <f t="shared" si="34"/>
        <v>-86</v>
      </c>
      <c r="G106" s="62" t="s">
        <v>77</v>
      </c>
      <c r="H106" s="40">
        <v>0</v>
      </c>
      <c r="I106" s="62" t="s">
        <v>77</v>
      </c>
      <c r="J106" s="40">
        <v>0</v>
      </c>
      <c r="K106" s="62" t="s">
        <v>77</v>
      </c>
      <c r="L106" s="56">
        <f t="shared" si="35"/>
        <v>0</v>
      </c>
      <c r="M106" s="62" t="s">
        <v>77</v>
      </c>
      <c r="N106" s="40">
        <v>0</v>
      </c>
      <c r="O106" s="62" t="s">
        <v>77</v>
      </c>
      <c r="P106" s="40">
        <v>0</v>
      </c>
      <c r="Q106" s="62" t="s">
        <v>77</v>
      </c>
      <c r="R106" s="56">
        <f t="shared" si="36"/>
        <v>0</v>
      </c>
      <c r="S106" s="62" t="s">
        <v>77</v>
      </c>
      <c r="T106" s="40">
        <v>0</v>
      </c>
      <c r="U106" s="62" t="s">
        <v>77</v>
      </c>
      <c r="V106" s="40">
        <v>0</v>
      </c>
      <c r="W106" s="62" t="s">
        <v>77</v>
      </c>
      <c r="X106" s="40">
        <v>17</v>
      </c>
      <c r="Y106" s="62" t="s">
        <v>77</v>
      </c>
      <c r="Z106" s="40">
        <v>19</v>
      </c>
      <c r="AA106" s="62" t="s">
        <v>77</v>
      </c>
      <c r="AC106" s="4"/>
    </row>
    <row r="107" spans="1:29" s="3" customFormat="1" ht="27.75" customHeight="1">
      <c r="A107" s="36" t="s">
        <v>73</v>
      </c>
      <c r="B107" s="40">
        <v>3</v>
      </c>
      <c r="C107" s="62" t="s">
        <v>77</v>
      </c>
      <c r="D107" s="40">
        <v>19</v>
      </c>
      <c r="E107" s="62" t="s">
        <v>77</v>
      </c>
      <c r="F107" s="54">
        <f t="shared" si="34"/>
        <v>-16</v>
      </c>
      <c r="G107" s="62" t="s">
        <v>77</v>
      </c>
      <c r="H107" s="40">
        <v>0</v>
      </c>
      <c r="I107" s="62" t="s">
        <v>77</v>
      </c>
      <c r="J107" s="40">
        <v>0</v>
      </c>
      <c r="K107" s="62" t="s">
        <v>77</v>
      </c>
      <c r="L107" s="56">
        <f t="shared" si="35"/>
        <v>0</v>
      </c>
      <c r="M107" s="62" t="s">
        <v>77</v>
      </c>
      <c r="N107" s="40">
        <v>0</v>
      </c>
      <c r="O107" s="62" t="s">
        <v>77</v>
      </c>
      <c r="P107" s="40">
        <v>0</v>
      </c>
      <c r="Q107" s="62" t="s">
        <v>77</v>
      </c>
      <c r="R107" s="56">
        <f t="shared" si="36"/>
        <v>0</v>
      </c>
      <c r="S107" s="62" t="s">
        <v>77</v>
      </c>
      <c r="T107" s="40">
        <v>0</v>
      </c>
      <c r="U107" s="62" t="s">
        <v>77</v>
      </c>
      <c r="V107" s="40">
        <v>0</v>
      </c>
      <c r="W107" s="62" t="s">
        <v>77</v>
      </c>
      <c r="X107" s="40">
        <v>2</v>
      </c>
      <c r="Y107" s="62" t="s">
        <v>77</v>
      </c>
      <c r="Z107" s="40">
        <v>2</v>
      </c>
      <c r="AA107" s="62" t="s">
        <v>77</v>
      </c>
      <c r="AC107" s="4"/>
    </row>
    <row r="108" spans="1:29" s="3" customFormat="1" ht="27.75" customHeight="1">
      <c r="A108" s="36" t="s">
        <v>90</v>
      </c>
      <c r="B108" s="40">
        <v>14</v>
      </c>
      <c r="C108" s="62" t="s">
        <v>77</v>
      </c>
      <c r="D108" s="40">
        <v>38</v>
      </c>
      <c r="E108" s="62" t="s">
        <v>77</v>
      </c>
      <c r="F108" s="54">
        <f>B108-D108</f>
        <v>-24</v>
      </c>
      <c r="G108" s="62" t="s">
        <v>77</v>
      </c>
      <c r="H108" s="40">
        <v>0</v>
      </c>
      <c r="I108" s="62" t="s">
        <v>77</v>
      </c>
      <c r="J108" s="40">
        <v>0</v>
      </c>
      <c r="K108" s="62" t="s">
        <v>77</v>
      </c>
      <c r="L108" s="56">
        <f>SUM(N108,P108)</f>
        <v>0</v>
      </c>
      <c r="M108" s="62" t="s">
        <v>77</v>
      </c>
      <c r="N108" s="40">
        <v>0</v>
      </c>
      <c r="O108" s="62" t="s">
        <v>77</v>
      </c>
      <c r="P108" s="40">
        <v>0</v>
      </c>
      <c r="Q108" s="62" t="s">
        <v>77</v>
      </c>
      <c r="R108" s="56">
        <f>SUM(T108,V108)</f>
        <v>0</v>
      </c>
      <c r="S108" s="62" t="s">
        <v>77</v>
      </c>
      <c r="T108" s="40">
        <v>0</v>
      </c>
      <c r="U108" s="62" t="s">
        <v>77</v>
      </c>
      <c r="V108" s="40">
        <v>0</v>
      </c>
      <c r="W108" s="62" t="s">
        <v>77</v>
      </c>
      <c r="X108" s="40">
        <v>5</v>
      </c>
      <c r="Y108" s="62" t="s">
        <v>77</v>
      </c>
      <c r="Z108" s="40">
        <v>1</v>
      </c>
      <c r="AA108" s="62" t="s">
        <v>77</v>
      </c>
      <c r="AC108" s="4"/>
    </row>
    <row r="109" spans="1:29" s="3" customFormat="1" ht="27.75" customHeight="1">
      <c r="A109" s="36" t="s">
        <v>75</v>
      </c>
      <c r="B109" s="40">
        <v>16</v>
      </c>
      <c r="C109" s="62" t="s">
        <v>77</v>
      </c>
      <c r="D109" s="40">
        <v>65</v>
      </c>
      <c r="E109" s="62" t="s">
        <v>77</v>
      </c>
      <c r="F109" s="54">
        <f>B109-D109</f>
        <v>-49</v>
      </c>
      <c r="G109" s="62" t="s">
        <v>77</v>
      </c>
      <c r="H109" s="40">
        <v>0</v>
      </c>
      <c r="I109" s="62" t="s">
        <v>77</v>
      </c>
      <c r="J109" s="40">
        <v>0</v>
      </c>
      <c r="K109" s="62" t="s">
        <v>77</v>
      </c>
      <c r="L109" s="56">
        <f>SUM(N109,P109)</f>
        <v>0</v>
      </c>
      <c r="M109" s="62" t="s">
        <v>77</v>
      </c>
      <c r="N109" s="40">
        <v>0</v>
      </c>
      <c r="O109" s="62" t="s">
        <v>77</v>
      </c>
      <c r="P109" s="40">
        <v>0</v>
      </c>
      <c r="Q109" s="62" t="s">
        <v>77</v>
      </c>
      <c r="R109" s="56">
        <f>SUM(T109,V109)</f>
        <v>0</v>
      </c>
      <c r="S109" s="62" t="s">
        <v>77</v>
      </c>
      <c r="T109" s="40">
        <v>0</v>
      </c>
      <c r="U109" s="62" t="s">
        <v>77</v>
      </c>
      <c r="V109" s="40">
        <v>0</v>
      </c>
      <c r="W109" s="62" t="s">
        <v>77</v>
      </c>
      <c r="X109" s="40">
        <v>14</v>
      </c>
      <c r="Y109" s="62" t="s">
        <v>77</v>
      </c>
      <c r="Z109" s="40">
        <v>10</v>
      </c>
      <c r="AA109" s="62" t="s">
        <v>77</v>
      </c>
      <c r="AC109" s="4"/>
    </row>
    <row r="110" spans="1:29" s="3" customFormat="1" ht="27.75" customHeight="1">
      <c r="A110" s="37" t="s">
        <v>74</v>
      </c>
      <c r="B110" s="46">
        <v>8</v>
      </c>
      <c r="C110" s="63" t="s">
        <v>77</v>
      </c>
      <c r="D110" s="46">
        <v>27</v>
      </c>
      <c r="E110" s="63" t="s">
        <v>77</v>
      </c>
      <c r="F110" s="42">
        <f>B110-D110</f>
        <v>-19</v>
      </c>
      <c r="G110" s="63" t="s">
        <v>77</v>
      </c>
      <c r="H110" s="46">
        <v>0</v>
      </c>
      <c r="I110" s="63" t="s">
        <v>77</v>
      </c>
      <c r="J110" s="46">
        <v>0</v>
      </c>
      <c r="K110" s="63" t="s">
        <v>77</v>
      </c>
      <c r="L110" s="60">
        <f>SUM(N110,P110)</f>
        <v>0</v>
      </c>
      <c r="M110" s="63" t="s">
        <v>77</v>
      </c>
      <c r="N110" s="46">
        <v>0</v>
      </c>
      <c r="O110" s="63" t="s">
        <v>77</v>
      </c>
      <c r="P110" s="46">
        <v>0</v>
      </c>
      <c r="Q110" s="63" t="s">
        <v>77</v>
      </c>
      <c r="R110" s="60">
        <f>SUM(T110,V110)</f>
        <v>0</v>
      </c>
      <c r="S110" s="63" t="s">
        <v>77</v>
      </c>
      <c r="T110" s="46">
        <v>0</v>
      </c>
      <c r="U110" s="63" t="s">
        <v>77</v>
      </c>
      <c r="V110" s="46">
        <v>0</v>
      </c>
      <c r="W110" s="63" t="s">
        <v>77</v>
      </c>
      <c r="X110" s="46">
        <v>12</v>
      </c>
      <c r="Y110" s="63" t="s">
        <v>77</v>
      </c>
      <c r="Z110" s="46">
        <v>3</v>
      </c>
      <c r="AA110" s="63" t="s">
        <v>77</v>
      </c>
      <c r="AC110" s="4"/>
    </row>
  </sheetData>
  <mergeCells count="15">
    <mergeCell ref="X2:Y3"/>
    <mergeCell ref="Z2:AA3"/>
    <mergeCell ref="T3:U3"/>
    <mergeCell ref="L3:M3"/>
    <mergeCell ref="N3:O3"/>
    <mergeCell ref="P3:Q3"/>
    <mergeCell ref="L2:Q2"/>
    <mergeCell ref="B2:C3"/>
    <mergeCell ref="D2:E3"/>
    <mergeCell ref="F2:G3"/>
    <mergeCell ref="H2:I3"/>
    <mergeCell ref="J2:K3"/>
    <mergeCell ref="R3:S3"/>
    <mergeCell ref="V3:W3"/>
    <mergeCell ref="R2:W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48" r:id="rId1"/>
  <headerFooter alignWithMargins="0">
    <oddHeader>&amp;L&amp;22　表1-2　人口動態総覧、圏域・保健所・市町村別&amp;R&amp;16&amp;P/&amp;N</oddHeader>
  </headerFooter>
  <rowBreaks count="1" manualBreakCount="1">
    <brk id="57" max="26" man="1"/>
  </rowBreaks>
  <colBreaks count="1" manualBreakCount="1">
    <brk id="13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sdouser</cp:lastModifiedBy>
  <cp:lastPrinted>2007-01-29T06:51:00Z</cp:lastPrinted>
  <dcterms:created xsi:type="dcterms:W3CDTF">2000-02-13T10:35:13Z</dcterms:created>
  <dcterms:modified xsi:type="dcterms:W3CDTF">2007-01-29T06:53:40Z</dcterms:modified>
  <cp:category/>
  <cp:version/>
  <cp:contentType/>
  <cp:contentStatus/>
</cp:coreProperties>
</file>