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685" windowHeight="9120" activeTab="4"/>
  </bookViews>
  <sheets>
    <sheet name="概要1" sheetId="1" r:id="rId1"/>
    <sheet name="概要2" sheetId="2" r:id="rId2"/>
    <sheet name="概要3" sheetId="3" r:id="rId3"/>
    <sheet name="出生" sheetId="4" r:id="rId4"/>
    <sheet name="死亡1" sheetId="5" r:id="rId5"/>
    <sheet name="死亡２" sheetId="6" r:id="rId6"/>
    <sheet name="死亡３" sheetId="7" r:id="rId7"/>
    <sheet name="婚姻・離婚" sheetId="8" r:id="rId8"/>
  </sheets>
  <definedNames>
    <definedName name="_xlnm.Print_Area" localSheetId="0">'概要1'!$A$1:$H$41</definedName>
    <definedName name="_xlnm.Print_Area" localSheetId="1">'概要2'!$A$1:$M$38</definedName>
    <definedName name="_xlnm.Print_Area" localSheetId="2">'概要3'!$A$1:$O$55</definedName>
    <definedName name="_xlnm.Print_Area" localSheetId="7">'婚姻・離婚'!$A$1:$J$68</definedName>
    <definedName name="_xlnm.Print_Area" localSheetId="4">'死亡1'!$A$1:$H$60</definedName>
    <definedName name="_xlnm.Print_Area" localSheetId="5">'死亡２'!$A$1:$L$41</definedName>
    <definedName name="_xlnm.Print_Area" localSheetId="6">'死亡３'!$A$1:$J$48</definedName>
    <definedName name="_xlnm.Print_Area" localSheetId="3">'出生'!$A$1:$K$44</definedName>
  </definedNames>
  <calcPr fullCalcOnLoad="1"/>
</workbook>
</file>

<file path=xl/sharedStrings.xml><?xml version="1.0" encoding="utf-8"?>
<sst xmlns="http://schemas.openxmlformats.org/spreadsheetml/2006/main" count="646" uniqueCount="537">
  <si>
    <t xml:space="preserve"> した。</t>
  </si>
  <si>
    <t>　 昭和４６年から４９年の第２次ベビーブーム時には、毎年６万～６万３千人の出生</t>
  </si>
  <si>
    <t xml:space="preserve"> 平成元年からは３万人台になっている。</t>
  </si>
  <si>
    <t xml:space="preserve"> があったが、昭和５０年以降はほぼ毎年減少を続け、昭和５５年に５万人を割った後、</t>
  </si>
  <si>
    <t>　 出生数を、母の年齢（５歳階級）別にみると、２５～２９歳が最も多く、次いで</t>
  </si>
  <si>
    <t xml:space="preserve"> ３０～３４歳、２０～２４歳の順であるが、昭和５３年以前は、２５～２９歳、２０</t>
  </si>
  <si>
    <t xml:space="preserve"> ～２４歳、３０～３４歳の順であった。</t>
  </si>
  <si>
    <t>（２）合計特殊出生率</t>
  </si>
  <si>
    <t>（１）死亡数・死亡率</t>
  </si>
  <si>
    <t>38,925</t>
  </si>
  <si>
    <t>21,374</t>
  </si>
  <si>
    <t>17.1</t>
  </si>
  <si>
    <t>31,755</t>
  </si>
  <si>
    <t>25.4</t>
  </si>
  <si>
    <t>腎不全</t>
  </si>
  <si>
    <t>16,638</t>
  </si>
  <si>
    <t>12,537</t>
  </si>
  <si>
    <t>悪性新生物</t>
  </si>
  <si>
    <t>死亡数</t>
  </si>
  <si>
    <t>死亡率</t>
  </si>
  <si>
    <t>肝疾患</t>
  </si>
  <si>
    <t>糖尿病</t>
  </si>
  <si>
    <t>第１位</t>
  </si>
  <si>
    <t>平成１１年</t>
  </si>
  <si>
    <t>平成１０年</t>
  </si>
  <si>
    <t>死亡数に    占める割合（％）</t>
  </si>
  <si>
    <t>主要死因の死亡率の年次推移（静岡県）</t>
  </si>
  <si>
    <t>平成１０年６月１０日現在</t>
  </si>
  <si>
    <t>肺炎</t>
  </si>
  <si>
    <t>昭和26</t>
  </si>
  <si>
    <t>昭和27</t>
  </si>
  <si>
    <t>昭和28</t>
  </si>
  <si>
    <t>昭和29</t>
  </si>
  <si>
    <t>昭和30</t>
  </si>
  <si>
    <t>昭和31</t>
  </si>
  <si>
    <t>昭和32</t>
  </si>
  <si>
    <t>昭和33</t>
  </si>
  <si>
    <t>昭和34</t>
  </si>
  <si>
    <t>昭和35</t>
  </si>
  <si>
    <t>昭和36</t>
  </si>
  <si>
    <t>昭和37</t>
  </si>
  <si>
    <t>昭和38</t>
  </si>
  <si>
    <t>昭和39</t>
  </si>
  <si>
    <t>昭和40</t>
  </si>
  <si>
    <t>昭和41</t>
  </si>
  <si>
    <t>昭和42</t>
  </si>
  <si>
    <t>昭和43</t>
  </si>
  <si>
    <t>昭和44</t>
  </si>
  <si>
    <t>昭和45</t>
  </si>
  <si>
    <t>昭和46</t>
  </si>
  <si>
    <t>昭和47</t>
  </si>
  <si>
    <t>昭和48</t>
  </si>
  <si>
    <t>昭和49</t>
  </si>
  <si>
    <t>昭和50</t>
  </si>
  <si>
    <t>昭和51</t>
  </si>
  <si>
    <t>昭和52</t>
  </si>
  <si>
    <t>昭和53</t>
  </si>
  <si>
    <t>　　　(注）「肺炎」は平成6年まで「肺炎及び気管支炎」である。</t>
  </si>
  <si>
    <t>昭和54</t>
  </si>
  <si>
    <t>昭和55</t>
  </si>
  <si>
    <t>昭和56</t>
  </si>
  <si>
    <t>昭和57</t>
  </si>
  <si>
    <t>昭和58</t>
  </si>
  <si>
    <t>昭和59</t>
  </si>
  <si>
    <t>昭和60</t>
  </si>
  <si>
    <t>昭和61</t>
  </si>
  <si>
    <t>昭和62</t>
  </si>
  <si>
    <t>昭和63</t>
  </si>
  <si>
    <t>平成元</t>
  </si>
  <si>
    <t>平成3</t>
  </si>
  <si>
    <t>平成5</t>
  </si>
  <si>
    <t>平成6</t>
  </si>
  <si>
    <t>平成7</t>
  </si>
  <si>
    <t>平成9</t>
  </si>
  <si>
    <t>（１）婚　姻</t>
  </si>
  <si>
    <t>静　岡　県</t>
  </si>
  <si>
    <t>夫</t>
  </si>
  <si>
    <t>年齢差</t>
  </si>
  <si>
    <t>昭和45年</t>
  </si>
  <si>
    <t>平成元年</t>
  </si>
  <si>
    <t>婚　　　姻</t>
  </si>
  <si>
    <t>静　岡　県</t>
  </si>
  <si>
    <t>件　数</t>
  </si>
  <si>
    <t>（注）婚姻率及び離婚率は人口千対</t>
  </si>
  <si>
    <t>自然増加</t>
  </si>
  <si>
    <t xml:space="preserve">  ： 出生数から死亡数を減じたもの            </t>
  </si>
  <si>
    <t>乳児死亡</t>
  </si>
  <si>
    <t>新生児死亡</t>
  </si>
  <si>
    <t>早期新生児死亡</t>
  </si>
  <si>
    <t>死産</t>
  </si>
  <si>
    <t>合計特殊出生率</t>
  </si>
  <si>
    <t>２　死亡数は増加</t>
  </si>
  <si>
    <t>３　自然増加数は減少</t>
  </si>
  <si>
    <t>７　離婚件数は増加</t>
  </si>
  <si>
    <t>平均発生間隔</t>
  </si>
  <si>
    <t>出生</t>
  </si>
  <si>
    <t>死亡</t>
  </si>
  <si>
    <t>自然増加</t>
  </si>
  <si>
    <t>乳児死亡</t>
  </si>
  <si>
    <t>新生児死亡</t>
  </si>
  <si>
    <t>死産</t>
  </si>
  <si>
    <t>周産期死亡</t>
  </si>
  <si>
    <t>婚姻</t>
  </si>
  <si>
    <t>離婚</t>
  </si>
  <si>
    <t>率</t>
  </si>
  <si>
    <t>（１）出生数</t>
  </si>
  <si>
    <t>静岡県</t>
  </si>
  <si>
    <t>平成元年</t>
  </si>
  <si>
    <t>平成元年</t>
  </si>
  <si>
    <t>時間</t>
  </si>
  <si>
    <t>分</t>
  </si>
  <si>
    <t>秒</t>
  </si>
  <si>
    <t xml:space="preserve"> </t>
  </si>
  <si>
    <t>区分</t>
  </si>
  <si>
    <t>件数</t>
  </si>
  <si>
    <t>・・・・・・</t>
  </si>
  <si>
    <t>自然死産</t>
  </si>
  <si>
    <t>人工死産</t>
  </si>
  <si>
    <t>妊娠２２週以後の死産</t>
  </si>
  <si>
    <t>（単位：千人）</t>
  </si>
  <si>
    <t>静岡県</t>
  </si>
  <si>
    <t>女</t>
  </si>
  <si>
    <t>　０～　４歳</t>
  </si>
  <si>
    <t>　</t>
  </si>
  <si>
    <t>　５～　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</si>
  <si>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</si>
  <si>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</si>
  <si>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</si>
  <si>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</si>
  <si>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</si>
  <si>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</si>
  <si>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</si>
  <si>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</si>
  <si>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</si>
  <si>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</si>
  <si>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</si>
  <si>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</si>
  <si>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</si>
  <si>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</si>
  <si>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８０歳以上</t>
  </si>
  <si>
    <t>　　表　２　　人口動態の年次推移のｸﾞﾗﾌ</t>
  </si>
  <si>
    <t>年</t>
  </si>
  <si>
    <t>出生率</t>
  </si>
  <si>
    <t>死亡率</t>
  </si>
  <si>
    <t>婚姻率</t>
  </si>
  <si>
    <t>離婚率</t>
  </si>
  <si>
    <t>（注）出生・死亡・婚姻・離婚率は人口千対、乳児・新生児死亡率は出生千対、死産率は出産（出生＋死産）千対、周産期死亡率は平成７年から出産千対、妊産婦死亡率は出産１０万対。</t>
  </si>
  <si>
    <t>平成4</t>
  </si>
  <si>
    <t>（１）静岡県</t>
  </si>
  <si>
    <t>年次</t>
  </si>
  <si>
    <t>悪性新生物</t>
  </si>
  <si>
    <t>脳血管疾患</t>
  </si>
  <si>
    <t>心疾患</t>
  </si>
  <si>
    <t>不慮の事故</t>
  </si>
  <si>
    <t>老衰</t>
  </si>
  <si>
    <t>自殺</t>
  </si>
  <si>
    <t>平成２</t>
  </si>
  <si>
    <t>平成8</t>
  </si>
  <si>
    <t>肺　炎</t>
  </si>
  <si>
    <t>不慮の事故</t>
  </si>
  <si>
    <t>心疾患</t>
  </si>
  <si>
    <t>老　衰</t>
  </si>
  <si>
    <t>腎不全</t>
  </si>
  <si>
    <t>腎不全</t>
  </si>
  <si>
    <t>第８位</t>
  </si>
  <si>
    <t>第９位</t>
  </si>
  <si>
    <t>第１０位</t>
  </si>
  <si>
    <t>不慮の事故</t>
  </si>
  <si>
    <t>第３位</t>
  </si>
  <si>
    <t>第４位</t>
  </si>
  <si>
    <t>第５位</t>
  </si>
  <si>
    <t>自　殺</t>
  </si>
  <si>
    <t>　４年</t>
  </si>
  <si>
    <t>６年</t>
  </si>
  <si>
    <t>７年</t>
  </si>
  <si>
    <t>８年</t>
  </si>
  <si>
    <t>９年</t>
  </si>
  <si>
    <t>平成10</t>
  </si>
  <si>
    <t>平成10年</t>
  </si>
  <si>
    <t>率</t>
  </si>
  <si>
    <t>離婚</t>
  </si>
  <si>
    <t>不慮の事故</t>
  </si>
  <si>
    <t>第１位</t>
  </si>
  <si>
    <t>第２位</t>
  </si>
  <si>
    <t>男</t>
  </si>
  <si>
    <t>死　因</t>
  </si>
  <si>
    <t>脳血管疾患</t>
  </si>
  <si>
    <t>死亡数</t>
  </si>
  <si>
    <t>死亡率</t>
  </si>
  <si>
    <t>女</t>
  </si>
  <si>
    <t>死　因</t>
  </si>
  <si>
    <t>悪性新生物</t>
  </si>
  <si>
    <t>第６位</t>
  </si>
  <si>
    <t>第７位</t>
  </si>
  <si>
    <t>自　殺</t>
  </si>
  <si>
    <t>肝疾患</t>
  </si>
  <si>
    <t>死   因</t>
  </si>
  <si>
    <t>全        国</t>
  </si>
  <si>
    <t>死亡数</t>
  </si>
  <si>
    <t>死亡率</t>
  </si>
  <si>
    <t>死亡数</t>
  </si>
  <si>
    <t>（人口10万対）</t>
  </si>
  <si>
    <t>悪性新生物</t>
  </si>
  <si>
    <t>110.0</t>
  </si>
  <si>
    <t>114.0</t>
  </si>
  <si>
    <t>肺炎</t>
  </si>
  <si>
    <t>63.8</t>
  </si>
  <si>
    <t>31.1</t>
  </si>
  <si>
    <t>老衰</t>
  </si>
  <si>
    <t>自殺</t>
  </si>
  <si>
    <t>13.3</t>
  </si>
  <si>
    <t>糖尿病</t>
  </si>
  <si>
    <t>10.0</t>
  </si>
  <si>
    <t>　</t>
  </si>
  <si>
    <t>（注）死亡率は人口１０万対</t>
  </si>
  <si>
    <t>表１１　同居期間別離婚件数の推移</t>
  </si>
  <si>
    <t>総　数</t>
  </si>
  <si>
    <t>１年未満</t>
  </si>
  <si>
    <t>１～５</t>
  </si>
  <si>
    <t>５～10</t>
  </si>
  <si>
    <t>10～15</t>
  </si>
  <si>
    <t>15～20</t>
  </si>
  <si>
    <t>20年～　</t>
  </si>
  <si>
    <t>昭和55年</t>
  </si>
  <si>
    <t>平成元年</t>
  </si>
  <si>
    <t>（注）総数には同居期間不詳を含む。</t>
  </si>
  <si>
    <t>全　　　国</t>
  </si>
  <si>
    <t>妻</t>
  </si>
  <si>
    <t>夫</t>
  </si>
  <si>
    <t>離　　　婚</t>
  </si>
  <si>
    <t>件　数</t>
  </si>
  <si>
    <t>昭和35年</t>
  </si>
  <si>
    <t>総   数</t>
  </si>
  <si>
    <t>事件数の入力</t>
  </si>
  <si>
    <t>事件数</t>
  </si>
  <si>
    <t>全     国</t>
  </si>
  <si>
    <t>実   数</t>
  </si>
  <si>
    <t>男</t>
  </si>
  <si>
    <t>女</t>
  </si>
  <si>
    <t>死亡</t>
  </si>
  <si>
    <t>男</t>
  </si>
  <si>
    <t>107</t>
  </si>
  <si>
    <t>自然増加</t>
  </si>
  <si>
    <t>早期新生児死亡</t>
  </si>
  <si>
    <t>婚姻</t>
  </si>
  <si>
    <t>23,134</t>
  </si>
  <si>
    <t>6,780</t>
  </si>
  <si>
    <t>合計特殊出生率</t>
  </si>
  <si>
    <t>　</t>
  </si>
  <si>
    <t>表２　人口動態（実数・率）の年次推移</t>
  </si>
  <si>
    <t>表８　主な死因の順位、男女別</t>
  </si>
  <si>
    <t>11年</t>
  </si>
  <si>
    <t>10年</t>
  </si>
  <si>
    <t>静     岡     県</t>
  </si>
  <si>
    <t>実     数</t>
  </si>
  <si>
    <t>［入力シート］</t>
  </si>
  <si>
    <t>11年</t>
  </si>
  <si>
    <t>10年</t>
  </si>
  <si>
    <t>平成11年</t>
  </si>
  <si>
    <t>出生</t>
  </si>
  <si>
    <t>乳児死亡</t>
  </si>
  <si>
    <t>新生児死亡</t>
  </si>
  <si>
    <t>男</t>
  </si>
  <si>
    <t>女</t>
  </si>
  <si>
    <t>死産</t>
  </si>
  <si>
    <t>人工死産</t>
  </si>
  <si>
    <t>周産期死亡</t>
  </si>
  <si>
    <t>妊娠満22週以後の死産</t>
  </si>
  <si>
    <t>(注) 1　出生・死亡・自然増加・婚姻・離婚率は人口千対、乳児・新生児・早期新生児死亡率は出生千対、死産率は　　　　　　　　　　　　　　　　　　　　　　　　　　　　　　　　</t>
  </si>
  <si>
    <t>　　　　出産（出生＋死産）千対、周産期死亡・妊娠満22週以後の死産率は出産（出生＋妊娠満22週以後の死産）</t>
  </si>
  <si>
    <t xml:space="preserve">        千対である。</t>
  </si>
  <si>
    <t xml:space="preserve">  ： 生後1年未満の死亡</t>
  </si>
  <si>
    <t xml:space="preserve">  ： 生後4週未満の死亡</t>
  </si>
  <si>
    <t xml:space="preserve">  ： 生後1週未満の死亡</t>
  </si>
  <si>
    <t xml:space="preserve">  ： 妊娠満12週以後の死児の出産  </t>
  </si>
  <si>
    <t>周産期死亡</t>
  </si>
  <si>
    <t xml:space="preserve">  ： 妊娠満22周以後の死産に早期新生児死亡を合わせたもの</t>
  </si>
  <si>
    <t xml:space="preserve">  ： 15歳から49歳までの女子の年齢別出生率を合計したもので、1人の女子が仮にその年次</t>
  </si>
  <si>
    <t xml:space="preserve">     の年齢別出生率で一生の間に生むとした時の子ども数に相当する。</t>
  </si>
  <si>
    <t>自然死産</t>
  </si>
  <si>
    <t>1.94</t>
  </si>
  <si>
    <t>1.38</t>
  </si>
  <si>
    <t>昭和40年</t>
  </si>
  <si>
    <t>（注）出生・死亡・婚姻・離婚率は人口千対、乳児・新生児死亡率は出生千対、死産率は出産（出生＋死産）千対</t>
  </si>
  <si>
    <t>平成１１年６月１１日現在</t>
  </si>
  <si>
    <t>昭和26</t>
  </si>
  <si>
    <t>昭和27</t>
  </si>
  <si>
    <t>昭和28</t>
  </si>
  <si>
    <t>昭和29</t>
  </si>
  <si>
    <t>昭和30</t>
  </si>
  <si>
    <t>昭和31</t>
  </si>
  <si>
    <t>昭和32</t>
  </si>
  <si>
    <t>昭和33</t>
  </si>
  <si>
    <t>昭和34</t>
  </si>
  <si>
    <t>昭和35</t>
  </si>
  <si>
    <t>昭和36</t>
  </si>
  <si>
    <t>昭和37</t>
  </si>
  <si>
    <t>昭和38</t>
  </si>
  <si>
    <t>昭和39</t>
  </si>
  <si>
    <t>昭和40</t>
  </si>
  <si>
    <t>昭和41</t>
  </si>
  <si>
    <t>昭和42</t>
  </si>
  <si>
    <t>昭和43</t>
  </si>
  <si>
    <t>昭和44</t>
  </si>
  <si>
    <t>昭和45</t>
  </si>
  <si>
    <t>昭和46</t>
  </si>
  <si>
    <t>昭和47</t>
  </si>
  <si>
    <t>昭和48</t>
  </si>
  <si>
    <t>昭和49</t>
  </si>
  <si>
    <t>昭和50</t>
  </si>
  <si>
    <t>昭和51</t>
  </si>
  <si>
    <t>昭和52</t>
  </si>
  <si>
    <t>昭和53</t>
  </si>
  <si>
    <t>昭和54</t>
  </si>
  <si>
    <t>昭和55</t>
  </si>
  <si>
    <t>昭和56</t>
  </si>
  <si>
    <t>昭和57</t>
  </si>
  <si>
    <t>昭和58</t>
  </si>
  <si>
    <t>昭和59</t>
  </si>
  <si>
    <t>昭和60</t>
  </si>
  <si>
    <t>昭和61</t>
  </si>
  <si>
    <t>昭和62</t>
  </si>
  <si>
    <t>昭和63</t>
  </si>
  <si>
    <t>平成元</t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</si>
  <si>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</si>
  <si>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</si>
  <si>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</si>
  <si>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</si>
  <si>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</si>
  <si>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</si>
  <si>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</si>
  <si>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</si>
  <si>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</si>
  <si>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</si>
  <si>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 xml:space="preserve"> </t>
  </si>
  <si>
    <t>出生</t>
  </si>
  <si>
    <t>死亡</t>
  </si>
  <si>
    <t>新生児死亡</t>
  </si>
  <si>
    <t>死産</t>
  </si>
  <si>
    <t>婚姻</t>
  </si>
  <si>
    <t>離婚</t>
  </si>
  <si>
    <t>図1　人口動態（率）の年次推移</t>
  </si>
  <si>
    <t>10年-9年</t>
  </si>
  <si>
    <t>20～24</t>
  </si>
  <si>
    <t>25～29</t>
  </si>
  <si>
    <t>30～34</t>
  </si>
  <si>
    <t>35～39</t>
  </si>
  <si>
    <t>（注）総数には母の年齢不詳を含む。</t>
  </si>
  <si>
    <t>５年</t>
  </si>
  <si>
    <t>10年</t>
  </si>
  <si>
    <t>全　国</t>
  </si>
  <si>
    <t>表３　出生数の年次推移、母の年齢(５歳階級)別</t>
  </si>
  <si>
    <t>1　出　生</t>
  </si>
  <si>
    <t>対前年増減</t>
  </si>
  <si>
    <t>２０～２４</t>
  </si>
  <si>
    <t>２５～２９</t>
  </si>
  <si>
    <t>３０～３４</t>
  </si>
  <si>
    <t>３５～３９</t>
  </si>
  <si>
    <t>１１年</t>
  </si>
  <si>
    <t>1１年-１０年</t>
  </si>
  <si>
    <t>出生数</t>
  </si>
  <si>
    <t>平成１１年</t>
  </si>
  <si>
    <t>１０年</t>
  </si>
  <si>
    <t>９年</t>
  </si>
  <si>
    <t>元年</t>
  </si>
  <si>
    <t>表４　合計特殊出生率の年次推移</t>
  </si>
  <si>
    <t>４０年</t>
  </si>
  <si>
    <t>４５年</t>
  </si>
  <si>
    <t>５０年</t>
  </si>
  <si>
    <t>５５年</t>
  </si>
  <si>
    <t>６０年</t>
  </si>
  <si>
    <t>６１年</t>
  </si>
  <si>
    <t>６２年</t>
  </si>
  <si>
    <t>６３年</t>
  </si>
  <si>
    <t>３年</t>
  </si>
  <si>
    <t>平成２年</t>
  </si>
  <si>
    <t>死亡数</t>
  </si>
  <si>
    <t>死亡率</t>
  </si>
  <si>
    <t>昭和30年</t>
  </si>
  <si>
    <t>平成元年</t>
  </si>
  <si>
    <t>年齢５歳階級別人口（総人口）</t>
  </si>
  <si>
    <t>年齢階級</t>
  </si>
  <si>
    <t>対前年増減</t>
  </si>
  <si>
    <t>総　　数</t>
  </si>
  <si>
    <t xml:space="preserve"> </t>
  </si>
  <si>
    <t>５～９</t>
  </si>
  <si>
    <t>10～14</t>
  </si>
  <si>
    <t>15～19</t>
  </si>
  <si>
    <t xml:space="preserve"> 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</si>
  <si>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</si>
  <si>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</si>
  <si>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</si>
  <si>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</si>
  <si>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</si>
  <si>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</si>
  <si>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</si>
  <si>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</si>
  <si>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80歳以上</t>
  </si>
  <si>
    <t>表５　死亡数及び死亡率（人口千対）の年次推移</t>
  </si>
  <si>
    <t>表６　死亡数・死亡率（人口10万対）、年齢（５歳階級）別</t>
  </si>
  <si>
    <t>「平成１１年１０月１日現在推計人口」（総務庁統計局）</t>
  </si>
  <si>
    <t>静     岡     県</t>
  </si>
  <si>
    <t>死亡数</t>
  </si>
  <si>
    <t>283,921</t>
  </si>
  <si>
    <t>226.7</t>
  </si>
  <si>
    <t>脳血管疾患</t>
  </si>
  <si>
    <t>137,819</t>
  </si>
  <si>
    <t>心疾患</t>
  </si>
  <si>
    <t>143,120</t>
  </si>
  <si>
    <t>114.3</t>
  </si>
  <si>
    <t>79,952</t>
  </si>
  <si>
    <t>表７   死因別死亡数・死亡率・死因順位</t>
  </si>
  <si>
    <t>死因順位平成11年</t>
  </si>
  <si>
    <t>　脳血管疾患は、昭和２６年に結核にかわって第１位となったが、昭和３７年をピークに減少に転</t>
  </si>
  <si>
    <t>じ、昭和５７年には悪性新生物にかわり第２位に、さらに昭和６０年には心疾患にかわり第３位と</t>
  </si>
  <si>
    <t>なり、その後も死亡数・死亡率とも低下を続けていた。</t>
  </si>
  <si>
    <t>　心疾患は、昭和６０年に脳血管疾患にかわり第２位となり、平成５年までは悪性新生物と同様に</t>
  </si>
  <si>
    <t>上昇傾向にあった。</t>
  </si>
  <si>
    <t>（２）離　婚</t>
  </si>
  <si>
    <t>静 岡 県 に お け る 概 要</t>
  </si>
  <si>
    <t>　　出生数は３５，３９５人で、平成１０年より５２６人減少し、出生率は人口千対９．５</t>
  </si>
  <si>
    <t>１　出生数は減少</t>
  </si>
  <si>
    <t>　　自然増加数は６，６４２人で、平成１０年より２，１０１人減少し、自然増加率は人口千対</t>
  </si>
  <si>
    <t>　１．８で、平成１０年の２．４を下回った。</t>
  </si>
  <si>
    <t>　　乳児死亡数は１１１人で、平成１０年より４人増加し、乳児死亡率は出生千対３．１で</t>
  </si>
  <si>
    <t>　平成１０年の３．０を上回った。</t>
  </si>
  <si>
    <t>４　乳児死亡数・新生児死亡数は増加</t>
  </si>
  <si>
    <t>５　死産数は増加</t>
  </si>
  <si>
    <t>６　婚姻件数は減少</t>
  </si>
  <si>
    <t>　千対２９．６で、平成１０年の２７．５を上回った。</t>
  </si>
  <si>
    <t>…</t>
  </si>
  <si>
    <t>　 平成１１年の出生率は９．５であり、人口動態史上最低となった。</t>
  </si>
  <si>
    <t>　 最近の変化では、平成８年～１１年にかけて、２０～２４歳及び２５～２９歳では</t>
  </si>
  <si>
    <t xml:space="preserve"> 全体的に増加傾向となっている。</t>
  </si>
  <si>
    <t xml:space="preserve"> 数は減少しているが、逆に、～１９歳、３５～３９歳及び４０歳以上については、</t>
  </si>
  <si>
    <t xml:space="preserve">   また、出生数の割合を同じく母の年齢（５歳階級）別に見ても同様に、平成元年から</t>
  </si>
  <si>
    <t>　平成１１年の合計特殊出生率は１．３９で、前年の１．４２を下回った。</t>
  </si>
  <si>
    <t>　平成１１年の死亡数は２８，７５３人で、前年の２７，１７８人より１，５７５人増加した。</t>
  </si>
  <si>
    <t>日本人人口</t>
  </si>
  <si>
    <t>総人口</t>
  </si>
  <si>
    <t>外国人人口</t>
  </si>
  <si>
    <t xml:space="preserve">      総数には年齢不詳を含む。</t>
  </si>
  <si>
    <t xml:space="preserve">      年齢階級別は、県企画部生活統計室推計の日本人人口</t>
  </si>
  <si>
    <t>慢性閉塞性      肺疾患</t>
  </si>
  <si>
    <t>9.6</t>
  </si>
  <si>
    <t>心疾患</t>
  </si>
  <si>
    <t>平成11</t>
  </si>
  <si>
    <t>　また、離婚率(人口千対）は１．８７で、平成元年以降１１年連続して上昇している。</t>
  </si>
  <si>
    <t xml:space="preserve">  昭和45年</t>
  </si>
  <si>
    <t xml:space="preserve"> 平成元年</t>
  </si>
  <si>
    <t xml:space="preserve"> 平成１１年の間に、２０～２４歳、２５～２９歳では低下し、～１９歳、３０～ ３４</t>
  </si>
  <si>
    <t xml:space="preserve"> 歳、３５～３９歳及び４０歳以上では上昇している。</t>
  </si>
  <si>
    <t>　しかし、平成６年には死亡数・死亡率とも低下し、平成７年には第３位となったが、平成１１年</t>
  </si>
  <si>
    <t>は再び第２位となり、全死因に占める割合は１５．８％となった。</t>
  </si>
  <si>
    <t>平成1１年人口動態概数</t>
  </si>
  <si>
    <t>早 期 新 生 児 死 亡</t>
  </si>
  <si>
    <t>14分51秒</t>
  </si>
  <si>
    <t>29分00秒</t>
  </si>
  <si>
    <t>30分25秒</t>
  </si>
  <si>
    <t>18分17秒</t>
  </si>
  <si>
    <t>33分30秒</t>
  </si>
  <si>
    <t>40分15秒</t>
  </si>
  <si>
    <t>78時間55分08秒</t>
  </si>
  <si>
    <t>141時間17分25秒</t>
  </si>
  <si>
    <t>224時間36分55秒</t>
  </si>
  <si>
    <t>23分26秒</t>
  </si>
  <si>
    <t>1時間15分21秒</t>
  </si>
  <si>
    <t>表１ 人口動態総覧</t>
  </si>
  <si>
    <t>＜ 用 語 解 説 ＞</t>
  </si>
  <si>
    <t xml:space="preserve">      2  順位は高順位である。</t>
  </si>
  <si>
    <t xml:space="preserve">      3　率算出に用いた人口は静岡県3,723,000人、全国125,432,000人である。</t>
  </si>
  <si>
    <t>　         ～１９歳</t>
  </si>
  <si>
    <t>４０歳以上</t>
  </si>
  <si>
    <t>２　死　亡</t>
  </si>
  <si>
    <t>全国</t>
  </si>
  <si>
    <t>死亡数</t>
  </si>
  <si>
    <t>死亡率</t>
  </si>
  <si>
    <t>総　数</t>
  </si>
  <si>
    <t xml:space="preserve">   ０～４歳</t>
  </si>
  <si>
    <t>年ぶりに減少となったが、平成９年からは再び増加に転じた。</t>
  </si>
  <si>
    <t>　昭和３０年代以降は２万人前後で推移し、昭和６２年から９年連続増加し、平成８年は１０</t>
  </si>
  <si>
    <t>死因順位</t>
  </si>
  <si>
    <t>図２  主な死因別の死亡率の年次推移</t>
  </si>
  <si>
    <t>３　婚姻・離婚</t>
  </si>
  <si>
    <t>表９　平均初婚年齢の年次推移</t>
  </si>
  <si>
    <t>表１０　婚姻及び離婚の年次推移</t>
  </si>
  <si>
    <t>「平成10年１０月１日現在推計人口」（総務庁統計局）</t>
  </si>
  <si>
    <t>不詳</t>
  </si>
  <si>
    <t>慢性閉塞性肺疾患</t>
  </si>
  <si>
    <t>平成１１年は再び第３位となり、全死因に占める割合が１５．１％となった。</t>
  </si>
  <si>
    <t>　しかし、平成６年から死亡数・死亡率とも上昇し、平成７年～１０年にかけて第２位であったが</t>
  </si>
  <si>
    <t>　　離婚件数・率は、ともに１１年連続して増加した。</t>
  </si>
  <si>
    <t>　で、平成１０年の９．７を下回った。　　</t>
  </si>
  <si>
    <t>　　また、合計特殊出生率は１．３９で、平成１０年の１．４２を下回ったが、全国値の</t>
  </si>
  <si>
    <t xml:space="preserve">  １．３４よりやや上回っている。</t>
  </si>
  <si>
    <t xml:space="preserve">    悪性新生物、心疾患及び脳血管疾患による死亡数は、いずれも平成１０年を上回った。</t>
  </si>
  <si>
    <t>　これを全国と比較すると、全国の１．３４に対し本県の方が０．０５高い。</t>
  </si>
  <si>
    <t>　主な死因の年次推移をみると、悪性新生物は、ほぼ一貫して上昇傾向にあり、昭和５７年以降</t>
  </si>
  <si>
    <t xml:space="preserve">  ５年ぶりに入れ替わった。</t>
  </si>
  <si>
    <t>　（全国６．１）で、平成１０年の６．２を下回った。</t>
  </si>
  <si>
    <t>　（全国２．００）で、平成１０年の１．８２を上回った。</t>
  </si>
  <si>
    <t>　　死因順位は、第１位　悪性新生物（８，１５５人、人口１０万対２１９．０）、</t>
  </si>
  <si>
    <t>　第２位　心疾患（４，５５６人、人口１０万対１２２．４）、第３位　脳血管疾患</t>
  </si>
  <si>
    <t>　　死産数は１，０７９胎で、平成１０年より６２胎増加し、死産率は出産（出生＋死産）</t>
  </si>
  <si>
    <t>　　死亡数は２８，７５３人で、平成１０年より１，５７５人増加し、死亡率は人口千対</t>
  </si>
  <si>
    <t xml:space="preserve">  ７．７で、平成１０年の７．３を上回った。</t>
  </si>
  <si>
    <t>　１．８で、平成１０年の１．６を上回った。</t>
  </si>
  <si>
    <t>8時間07分07秒</t>
  </si>
  <si>
    <t>18時間24分12秒</t>
  </si>
  <si>
    <t>14時間31分39秒</t>
  </si>
  <si>
    <t>38時間15分12秒</t>
  </si>
  <si>
    <t>46時間06分19秒</t>
  </si>
  <si>
    <t>　 平成１１年の出生数は３５，３９５人で、前年の３５，９２１人より５２６人減少</t>
  </si>
  <si>
    <t>　平成１１年の死因別死亡数の順位をみると、第１位は悪性新生物、第２位は心疾患、第３位は脳血管疾患となり、第２位と第３位が入れ替わった。</t>
  </si>
  <si>
    <t>（２） 死　因</t>
  </si>
  <si>
    <t>　３大死因のうち悪性新生物による死亡数は、８，１５５人で前年より１８４人増加し、死亡率（人口１０万対）も２１９．０となり前年より４．６ポイント上昇した。</t>
  </si>
  <si>
    <t xml:space="preserve">  （４，３３５人、人口１０万対１１６．４）であり、心疾患と脳血管疾患の順位が</t>
  </si>
  <si>
    <t>　　また、新生児死亡数は６２人で、平成１０年より５人増加し、新生児死亡率は出生千対</t>
  </si>
  <si>
    <t>　　婚姻件数は２２，４２９組で、平成１０年より７０５組減少し、婚姻率は人口千対６．０</t>
  </si>
  <si>
    <t>　　離婚件数は６，９７５組で、平成１０年より１９５組増加し、離婚率は人口千対１．８７</t>
  </si>
  <si>
    <t>　この３大死因による平成１１年の死亡数は１７，０４６人で、前年より５７１人増加したが、死亡数に占める割合は、５９．３％となり、前年より１．３ポイント低下した。</t>
  </si>
  <si>
    <t>（平成１１年）</t>
  </si>
  <si>
    <t>死因位順位の第１位となり、平成１１年は全死因の２８．４％を占めている。</t>
  </si>
  <si>
    <t>　平均初婚年齢は、夫２８．６歳、妻２６．７歳で、前年に比べて夫は０．１歳低下したのに対し、妻は０．１歳上昇して戦後で最も高くなり、年齢差は１．９歳に縮まった。</t>
  </si>
  <si>
    <t>　平成１１年の婚姻件数は、２２，４２９組で、前年の２３，１３４組より７０５組減少し、婚姻率（人口千対）は６．０で、前年の６．２を下回った。</t>
  </si>
  <si>
    <t>　戦後のベビーブーム期に生まれた世代が結婚期を迎えた昭和４０年代後半には、婚姻件数は３万組を超え、婚姻率も１０．０前後を記録したが、その後、件数・率ともに減少が続き、婚姻件数は昭和６２年に２０，１３０組、婚姻率は昭和６３年に５．６まで低下した。</t>
  </si>
  <si>
    <t>　また、平成４年に婚姻件数が２２，０００組、婚姻率が６．０に回復し、以降、件数は２万２千組台～２万３千組台、率は６．０～６．３の水準で推移している。</t>
  </si>
  <si>
    <t xml:space="preserve">  脳血管疾患による死亡数は、４，３３５人で、前年より６８人増加し、死亡率（人口１０万対）も１１６．４となり、前年より１．６ポイント上昇した。</t>
  </si>
  <si>
    <t>　心疾患による死亡数は、４，５５６人で、前年より３１９人増加し、死亡率（人口１０万対）も１２２．４となり、前年より８．４ポイント上昇した。</t>
  </si>
  <si>
    <t>　平成１１年の離婚件数は６，９７５組で、前年に比べて１９５組増加し、戦後で最も多くなっている。</t>
  </si>
  <si>
    <t>（注）各年に同居し届け出たものについての集計である。</t>
  </si>
  <si>
    <t>割合（％）</t>
  </si>
  <si>
    <t>全国順位</t>
  </si>
  <si>
    <t>実数</t>
  </si>
  <si>
    <t>平成11年</t>
  </si>
  <si>
    <t>　                           　　（総務省統計局「平成11年10月1日現在推計日本人人口」）</t>
  </si>
  <si>
    <t>（注）率算出に用いた人口は、総数は総務省統計局推計日本人人口</t>
  </si>
</sst>
</file>

<file path=xl/styles.xml><?xml version="1.0" encoding="utf-8"?>
<styleSheet xmlns="http://schemas.openxmlformats.org/spreadsheetml/2006/main">
  <numFmts count="20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#,##0.0_ ;[Red]\-#,##0.0\ "/>
    <numFmt numFmtId="180" formatCode="0.0_);[Red]\(0.0\)"/>
    <numFmt numFmtId="181" formatCode="[&lt;=999]000;000\-00"/>
    <numFmt numFmtId="182" formatCode="&quot;\&quot;#,##0;\-&quot;\&quot;#,##0"/>
    <numFmt numFmtId="183" formatCode="&quot;\&quot;#,##0;[Red]\-&quot;\&quot;#,##0"/>
    <numFmt numFmtId="184" formatCode="&quot;\&quot;#,##0.00;\-&quot;\&quot;#,##0.00"/>
    <numFmt numFmtId="185" formatCode="&quot;\&quot;#,##0.00;[Red]\-&quot;\&quot;#,##0.00"/>
    <numFmt numFmtId="186" formatCode="_-&quot;\&quot;* #,##0_-;\-&quot;\&quot;* #,##0_-;_-&quot;\&quot;* &quot;-&quot;_-;_-@_-"/>
    <numFmt numFmtId="187" formatCode="_-* #,##0_-;\-* #,##0_-;_-* &quot;-&quot;_-;_-@_-"/>
    <numFmt numFmtId="188" formatCode="_-&quot;\&quot;* #,##0.00_-;\-&quot;\&quot;* #,##0.00_-;_-&quot;\&quot;* &quot;-&quot;??_-;_-@_-"/>
    <numFmt numFmtId="189" formatCode="_-* #,##0.00_-;\-* #,##0.00_-;_-* &quot;-&quot;??_-;_-@_-"/>
    <numFmt numFmtId="190" formatCode="#,##0.0"/>
    <numFmt numFmtId="191" formatCode="0.0%"/>
    <numFmt numFmtId="192" formatCode="###"/>
    <numFmt numFmtId="193" formatCode="#,##0.000"/>
    <numFmt numFmtId="194" formatCode="0.00000"/>
    <numFmt numFmtId="195" formatCode="0.0000"/>
    <numFmt numFmtId="196" formatCode="yyyy/mm/dd"/>
    <numFmt numFmtId="197" formatCode="#,##0_ "/>
    <numFmt numFmtId="198" formatCode="0_ "/>
    <numFmt numFmtId="199" formatCode="m/d"/>
    <numFmt numFmtId="200" formatCode="0.000000"/>
    <numFmt numFmtId="201" formatCode="0.000%"/>
    <numFmt numFmtId="202" formatCode="&quot;△&quot;\ #,##0;&quot;▲&quot;\ #,##0"/>
    <numFmt numFmtId="203" formatCode="0.00_);[Red]\(0.00\)"/>
    <numFmt numFmtId="204" formatCode="0.00_ "/>
    <numFmt numFmtId="205" formatCode="General&quot;万円&quot;"/>
    <numFmt numFmtId="206" formatCode="#,##0&quot;万円&quot;"/>
    <numFmt numFmtId="207" formatCode="0.0\%"/>
    <numFmt numFmtId="208" formatCode="General\ "/>
    <numFmt numFmtId="209" formatCode="General\ \ "/>
    <numFmt numFmtId="210" formatCode="#,##0.0&quot;万円&quot;"/>
    <numFmt numFmtId="211" formatCode="#,##0\ \ "/>
    <numFmt numFmtId="212" formatCode="0.0000000"/>
    <numFmt numFmtId="213" formatCode="yy/mm"/>
    <numFmt numFmtId="214" formatCode="#,##0;[Red]&quot;△&quot;#,##0"/>
    <numFmt numFmtId="215" formatCode="#,##0.00;[Red]&quot;△&quot;#,##0.00"/>
    <numFmt numFmtId="216" formatCode="0.00%;&quot;△&quot;0.00%"/>
    <numFmt numFmtId="217" formatCode="yy/m/d"/>
    <numFmt numFmtId="218" formatCode="yy/m"/>
    <numFmt numFmtId="219" formatCode="&quot;$&quot;#,##0;\-&quot;$&quot;#,##0"/>
    <numFmt numFmtId="220" formatCode="&quot;$&quot;#,##0;[Red]\-&quot;$&quot;#,##0"/>
    <numFmt numFmtId="221" formatCode="&quot;$&quot;#,##0.00;\-&quot;$&quot;#,##0.00"/>
    <numFmt numFmtId="222" formatCode="&quot;$&quot;#,##0.00;[Red]\-&quot;$&quot;#,##0.00"/>
    <numFmt numFmtId="223" formatCode="_-&quot;$&quot;* #,##0_-;\-&quot;$&quot;* #,##0_-;_-&quot;$&quot;* &quot;-&quot;_-;_-@_-"/>
    <numFmt numFmtId="224" formatCode="_-&quot;$&quot;* #,##0.00_-;\-&quot;$&quot;* #,##0.00_-;_-&quot;$&quot;* &quot;-&quot;??_-;_-@_-"/>
    <numFmt numFmtId="225" formatCode="&quot;$&quot;#,##0_);[Red]\(&quot;$&quot;#,##0\)"/>
    <numFmt numFmtId="226" formatCode="&quot;$&quot;#,##0.00_);[Red]\(&quot;$&quot;#,##0.00\)"/>
    <numFmt numFmtId="227" formatCode="00000"/>
    <numFmt numFmtId="228" formatCode="hh:mm\ AM/PM"/>
    <numFmt numFmtId="229" formatCode="hh:mm:ss\ AM/PM"/>
    <numFmt numFmtId="230" formatCode="m/d/yy\ hh:mm"/>
    <numFmt numFmtId="231" formatCode="&quot;\&quot;#,##0.0_);\(&quot;\&quot;#,##0.0\)"/>
    <numFmt numFmtId="232" formatCode="&quot;\&quot;#,##0.000_);\(&quot;\&quot;#,##0.000\)"/>
    <numFmt numFmtId="233" formatCode="&quot;\&quot;#,##0.0000_);\(&quot;\&quot;#,##0.0000\)"/>
    <numFmt numFmtId="234" formatCode="&quot;\&quot;#,##0.00000_);\(&quot;\&quot;#,##0.00000\)"/>
    <numFmt numFmtId="235" formatCode="&quot;\&quot;#,##0.000000_);\(&quot;\&quot;#,##0.000000\)"/>
    <numFmt numFmtId="236" formatCode="&quot;\&quot;#,##0.0000000_);\(&quot;\&quot;#,##0.0000000\)"/>
    <numFmt numFmtId="237" formatCode="#,##0.0000"/>
    <numFmt numFmtId="238" formatCode="#,##0.00000"/>
    <numFmt numFmtId="239" formatCode="#,##0.000000"/>
    <numFmt numFmtId="240" formatCode="#,##0.0000000"/>
    <numFmt numFmtId="241" formatCode="0.0000%"/>
    <numFmt numFmtId="242" formatCode="0.00000%"/>
    <numFmt numFmtId="243" formatCode="0.000000%"/>
    <numFmt numFmtId="244" formatCode="0.0000000%"/>
    <numFmt numFmtId="245" formatCode="0E+00"/>
    <numFmt numFmtId="246" formatCode="0.0E+00"/>
    <numFmt numFmtId="247" formatCode="0.000E+00"/>
    <numFmt numFmtId="248" formatCode="0.0000E+00"/>
    <numFmt numFmtId="249" formatCode="0.00000E+00"/>
    <numFmt numFmtId="250" formatCode="0.000000E+00"/>
    <numFmt numFmtId="251" formatCode="0.0000000E+00"/>
    <numFmt numFmtId="252" formatCode="00"/>
    <numFmt numFmtId="253" formatCode="000"/>
    <numFmt numFmtId="254" formatCode="0000"/>
    <numFmt numFmtId="255" formatCode="000000"/>
    <numFmt numFmtId="256" formatCode="0000000"/>
    <numFmt numFmtId="257" formatCode="00000000"/>
    <numFmt numFmtId="258" formatCode="&quot;\&quot;#,##0.0_);[Red]\(&quot;\&quot;#,##0.0\)"/>
    <numFmt numFmtId="259" formatCode="&quot;\&quot;#,##0.000_);[Red]\(&quot;\&quot;#,##0.000\)"/>
    <numFmt numFmtId="260" formatCode="&quot;\&quot;#,##0.0000_);[Red]\(&quot;\&quot;#,##0.0000\)"/>
    <numFmt numFmtId="261" formatCode="&quot;\&quot;#,##0.00000_);[Red]\(&quot;\&quot;#,##0.00000\)"/>
    <numFmt numFmtId="262" formatCode="&quot;\&quot;#,##0.000000_);[Red]\(&quot;\&quot;#,##0.000000\)"/>
    <numFmt numFmtId="263" formatCode="&quot;\&quot;#,##0.0000000_);[Red]\(&quot;\&quot;#,##0.0000000\)"/>
    <numFmt numFmtId="264" formatCode="#,##0.0_);[Red]\(#,##0.0\)"/>
    <numFmt numFmtId="265" formatCode="#,##0.000_);[Red]\(#,##0.000\)"/>
    <numFmt numFmtId="266" formatCode="#,##0.0000_);[Red]\(#,##0.0000\)"/>
    <numFmt numFmtId="267" formatCode="#,##0.00000_);[Red]\(#,##0.00000\)"/>
    <numFmt numFmtId="268" formatCode="#,##0.000000_);[Red]\(#,##0.000000\)"/>
    <numFmt numFmtId="269" formatCode="#,##0.0000000_);[Red]\(#,##0.0000000"/>
    <numFmt numFmtId="270" formatCode="#\ ?/2"/>
    <numFmt numFmtId="271" formatCode="#\ ?/3"/>
    <numFmt numFmtId="272" formatCode="#\ ?/4"/>
    <numFmt numFmtId="273" formatCode="#\ ?/8"/>
    <numFmt numFmtId="274" formatCode="#\ ?/10"/>
    <numFmt numFmtId="275" formatCode="#\ ?/16"/>
    <numFmt numFmtId="276" formatCode="#\ ?/32"/>
    <numFmt numFmtId="277" formatCode="#\ ?/100"/>
    <numFmt numFmtId="278" formatCode="&quot;$&quot;#,##0_);\(&quot;$&quot;#,##0\)"/>
    <numFmt numFmtId="279" formatCode="&quot;$&quot;#,##0.00_);\(&quot;$&quot;#,##0.00\)"/>
    <numFmt numFmtId="280" formatCode="_(&quot;$&quot;* #,##0_);_(&quot;$&quot;* \(#,##0\);_(&quot;$&quot;* &quot;-&quot;_);_(@_)"/>
    <numFmt numFmtId="281" formatCode="_(&quot;$&quot;* #,##0.00_);_(&quot;$&quot;* \(#,##0.00\);_(&quot;$&quot;* &quot;-&quot;??_);_(@_)"/>
    <numFmt numFmtId="282" formatCode="000\-0000"/>
    <numFmt numFmtId="283" formatCode="000\-000\-0000"/>
    <numFmt numFmtId="284" formatCode="0000\-0000"/>
    <numFmt numFmtId="285" formatCode="\10\4"/>
    <numFmt numFmtId="286" formatCode="000\-0000000"/>
    <numFmt numFmtId="287" formatCode="\(###\)\ ###\-####"/>
    <numFmt numFmtId="288" formatCode="_(&quot;$&quot;* #,##0_);_(&quot;$&quot;* \(#,##0\);_(&quot;$&quot;* &quot;-&quot;??_);_(@_)"/>
    <numFmt numFmtId="289" formatCode="_(* #,##0.0_);_(* \(#,##0.0\);_(* &quot;-&quot;??_);_(@_)"/>
    <numFmt numFmtId="290" formatCode="_(* #,##0_);_(* \(#,##0\);_(* &quot;-&quot;??_);_(@_)"/>
    <numFmt numFmtId="291" formatCode="General_)"/>
    <numFmt numFmtId="292" formatCode="hh:mm:ss\ AM/PM_)"/>
    <numFmt numFmtId="293" formatCode="&quot;$&quot;0,000"/>
    <numFmt numFmtId="294" formatCode="&quot;$&quot;#,###"/>
    <numFmt numFmtId="295" formatCode="&quot;$&quot;#,##0"/>
    <numFmt numFmtId="296" formatCode="_(&quot;$&quot;* #,##0.0_);_(&quot;$&quot;* \(#,##0.0\);_(&quot;$&quot;* &quot;-&quot;_);_(@_)"/>
    <numFmt numFmtId="297" formatCode="&quot;$&quot;#,##0.0_);\(&quot;$&quot;#,##0.0\)"/>
    <numFmt numFmtId="298" formatCode="_(&quot;$&quot;* #,##0.0_);_(&quot;$&quot;* \(#,##0.0\);_(&quot;$&quot;* &quot;-&quot;??_);_(@_)"/>
    <numFmt numFmtId="299" formatCode="_(* #,##0.000_);_(* \(#,##0.000\);_(* &quot;-&quot;??_);_(@_)"/>
    <numFmt numFmtId="300" formatCode="_(* #,##0.0000_);_(* \(#,##0.0000\);_(* &quot;-&quot;??_);_(@_)"/>
    <numFmt numFmtId="301" formatCode="_(&quot;$&quot;* #,##0.000_);_(&quot;$&quot;* \(#,##0.000\);_(&quot;$&quot;* &quot;-&quot;??_);_(@_)"/>
    <numFmt numFmtId="302" formatCode="#,##0.0_);\(#,##0.0\)"/>
    <numFmt numFmtId="303" formatCode="#,##0.000_);\(#,##0.000\)"/>
    <numFmt numFmtId="304" formatCode="&quot;$&quot;#,\);\(&quot;$&quot;#,##0\)"/>
    <numFmt numFmtId="305" formatCode="&quot;$&quot;#,\);\(&quot;$&quot;#,\)"/>
    <numFmt numFmtId="306" formatCode="&quot;$&quot;#,;\(&quot;$&quot;#,\)"/>
    <numFmt numFmtId="307" formatCode="&quot;$&quot;#.;\(&quot;$&quot;#,\)"/>
    <numFmt numFmtId="308" formatCode="&quot;$&quot;#.#"/>
    <numFmt numFmtId="309" formatCode="&quot;$&quot;#,##0.00_);\(&quot;$&quot;#.##0\)"/>
    <numFmt numFmtId="310" formatCode="&quot;$&quot;#.##0_);\(&quot;$&quot;#.##0\)"/>
    <numFmt numFmtId="311" formatCode="&quot;$&quot;#,##0.0_);[Red]\(&quot;$&quot;#,##0.0\)"/>
    <numFmt numFmtId="312" formatCode="#,##0.0_%\);[Red]\(#,##0.0%\)"/>
    <numFmt numFmtId="313" formatCode="#,##0.0_%;[Red]\(#,##0.0%\)"/>
    <numFmt numFmtId="314" formatCode="#,##0.0%;[Red]\(#,##0.0%\)"/>
    <numFmt numFmtId="315" formatCode="#,##0.0%;\(#,##0.0%\)"/>
    <numFmt numFmtId="316" formatCode="#,##0.00%;[Red]\(#,##0.00%\)"/>
    <numFmt numFmtId="317" formatCode="0.0%;\(0.0%\)"/>
    <numFmt numFmtId="318" formatCode="0.000&quot;%&quot;"/>
    <numFmt numFmtId="319" formatCode="0.0&quot;%&quot;"/>
    <numFmt numFmtId="320" formatCode="&quot;$&quot;#,##0_);\(&quot;$&quot;#,##0.0\)"/>
    <numFmt numFmtId="321" formatCode="&quot;$&quot;#.##"/>
    <numFmt numFmtId="322" formatCode="&quot;$&quot;#,##0.000_);\(&quot;$&quot;#,##0.000\)"/>
    <numFmt numFmtId="323" formatCode="&quot;$&quot;#,##0.0000_);\(&quot;$&quot;#,##0.0000\)"/>
    <numFmt numFmtId="324" formatCode="_(* #,##0.0_);_(* \(#,##0.0\);_(* &quot;-&quot;_);_(@_)"/>
    <numFmt numFmtId="325" formatCode="_(* #,##0.00_);_(* \(#,##0.00\);_(* &quot;-&quot;_);_(@_)"/>
    <numFmt numFmtId="326" formatCode="_(* #,##0.000_);_(* \(#,##0.000\);_(* &quot;-&quot;_);_(@_)"/>
    <numFmt numFmtId="327" formatCode="&quot;｣&quot;#,##0;\-&quot;｣&quot;#,##0"/>
    <numFmt numFmtId="328" formatCode="&quot;｣&quot;#,##0;[Red]\-&quot;｣&quot;#,##0"/>
    <numFmt numFmtId="329" formatCode="&quot;｣&quot;#,##0.00;\-&quot;｣&quot;#,##0.00"/>
    <numFmt numFmtId="330" formatCode="&quot;｣&quot;#,##0.00;[Red]\-&quot;｣&quot;#,##0.00"/>
    <numFmt numFmtId="331" formatCode="_-&quot;｣&quot;* #,##0_-;\-&quot;｣&quot;* #,##0_-;_-&quot;｣&quot;* &quot;-&quot;_-;_-@_-"/>
    <numFmt numFmtId="332" formatCode="_-&quot;｣&quot;* #,##0.00_-;\-&quot;｣&quot;* #,##0.00_-;_-&quot;｣&quot;* &quot;-&quot;??_-;_-@_-"/>
    <numFmt numFmtId="333" formatCode="#,##0;[Red]\(#,##0\)"/>
    <numFmt numFmtId="334" formatCode="_-* #,##0.0_-;\-* #,##0.0_-;_-* &quot;-&quot;??_-;_-@_-"/>
    <numFmt numFmtId="335" formatCode="_-* #,##0_-;\-* #,##0_-;_-* &quot;-&quot;??_-;_-@_-"/>
    <numFmt numFmtId="336" formatCode="#,##0.0;[Red]\(#,##0.0\)"/>
    <numFmt numFmtId="337" formatCode="0.0%;[Red]\(0.0%\)"/>
    <numFmt numFmtId="338" formatCode="#,##0;\(#,##0\)"/>
    <numFmt numFmtId="339" formatCode="&quot;SFr.&quot;#,##0;&quot;SFr.&quot;\-#,##0"/>
    <numFmt numFmtId="340" formatCode="&quot;SFr.&quot;#,##0;[Red]&quot;SFr.&quot;\-#,##0"/>
    <numFmt numFmtId="341" formatCode="&quot;SFr.&quot;#,##0.00;&quot;SFr.&quot;\-#,##0.00"/>
    <numFmt numFmtId="342" formatCode="&quot;SFr.&quot;#,##0.00;[Red]&quot;SFr.&quot;\-#,##0.00"/>
    <numFmt numFmtId="343" formatCode="_ &quot;SFr.&quot;* #,##0_ ;_ &quot;SFr.&quot;* \-#,##0_ ;_ &quot;SFr.&quot;* &quot;-&quot;_ ;_ @_ "/>
    <numFmt numFmtId="344" formatCode="_ &quot;SFr.&quot;* #,##0.00_ ;_ &quot;SFr.&quot;* \-#,##0.00_ ;_ &quot;SFr.&quot;* &quot;-&quot;??_ ;_ @_ "/>
    <numFmt numFmtId="345" formatCode="#,##0.00;[Red]\(#,##0.00\)"/>
    <numFmt numFmtId="346" formatCode="#,##0.000;[Red]\(#,##0.000\)"/>
    <numFmt numFmtId="347" formatCode="#,##0.0000;[Red]\(#,##0.0000\)"/>
    <numFmt numFmtId="348" formatCode="mmmm\-yy"/>
    <numFmt numFmtId="349" formatCode="#,##0.0000_);\(#,##0.0000\)"/>
    <numFmt numFmtId="350" formatCode="#,##0&quot;｣&quot;_);\(#,##0&quot;｣&quot;\)"/>
    <numFmt numFmtId="351" formatCode="#,##0&quot;｣&quot;_);[Red]\(#,##0&quot;｣&quot;\)"/>
    <numFmt numFmtId="352" formatCode="#,##0.00&quot;｣&quot;_);\(#,##0.00&quot;｣&quot;\)"/>
    <numFmt numFmtId="353" formatCode="#,##0.00&quot;｣&quot;_);[Red]\(#,##0.00&quot;｣&quot;\)"/>
    <numFmt numFmtId="354" formatCode="_ * #,##0_)&quot;｣&quot;_ ;_ * \(#,##0\)&quot;｣&quot;_ ;_ * &quot;-&quot;_)&quot;｣&quot;_ ;_ @_ "/>
    <numFmt numFmtId="355" formatCode="_ * #,##0_)_｣_ ;_ * \(#,##0\)_｣_ ;_ * &quot;-&quot;_)_｣_ ;_ @_ "/>
    <numFmt numFmtId="356" formatCode="_ * #,##0.00_)&quot;｣&quot;_ ;_ * \(#,##0.00\)&quot;｣&quot;_ ;_ * &quot;-&quot;??_)&quot;｣&quot;_ ;_ @_ "/>
    <numFmt numFmtId="357" formatCode="_ * #,##0.00_)_｣_ ;_ * \(#,##0.00\)_｣_ ;_ * &quot;-&quot;??_)_｣_ ;_ @_ "/>
    <numFmt numFmtId="358" formatCode="#,##0\ &quot;F&quot;;\-#,##0\ &quot;F&quot;"/>
    <numFmt numFmtId="359" formatCode="#,##0\ &quot;F&quot;;[Red]\-#,##0\ &quot;F&quot;"/>
    <numFmt numFmtId="360" formatCode="#,##0.00\ &quot;F&quot;;\-#,##0.00\ &quot;F&quot;"/>
    <numFmt numFmtId="361" formatCode="#,##0.00\ &quot;F&quot;;[Red]\-#,##0.00\ &quot;F&quot;"/>
    <numFmt numFmtId="362" formatCode="_-* #,##0\ &quot;F&quot;_-;\-* #,##0\ &quot;F&quot;_-;_-* &quot;-&quot;\ &quot;F&quot;_-;_-@_-"/>
    <numFmt numFmtId="363" formatCode="_-* #,##0\ _F_-;\-* #,##0\ _F_-;_-* &quot;-&quot;\ _F_-;_-@_-"/>
    <numFmt numFmtId="364" formatCode="_-* #,##0.00\ &quot;F&quot;_-;\-* #,##0.00\ &quot;F&quot;_-;_-* &quot;-&quot;??\ &quot;F&quot;_-;_-@_-"/>
    <numFmt numFmtId="365" formatCode="_-* #,##0.00\ _F_-;\-* #,##0.00\ _F_-;_-* &quot;-&quot;??\ _F_-;_-@_-"/>
    <numFmt numFmtId="366" formatCode="d/m/yy"/>
    <numFmt numFmtId="367" formatCode="d/m/yy\ h:mm"/>
    <numFmt numFmtId="368" formatCode="#,##0&quot; F&quot;_);\(#,##0&quot; F&quot;\)"/>
    <numFmt numFmtId="369" formatCode="#,##0&quot; F&quot;_);[Red]\(#,##0&quot; F&quot;\)"/>
    <numFmt numFmtId="370" formatCode="#,##0.00&quot; F&quot;_);\(#,##0.00&quot; F&quot;\)"/>
    <numFmt numFmtId="371" formatCode="#,##0.00&quot; F&quot;_);[Red]\(#,##0.00&quot; F&quot;\)"/>
    <numFmt numFmtId="372" formatCode="#,##0&quot; $&quot;;\-#,##0&quot; $&quot;"/>
  </numFmts>
  <fonts count="7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sz val="2"/>
      <name val="ＭＳ Ｐゴシック"/>
      <family val="3"/>
    </font>
    <font>
      <sz val="8"/>
      <name val="ＭＳ Ｐゴシック"/>
      <family val="3"/>
    </font>
    <font>
      <sz val="10.25"/>
      <name val="ＭＳ Ｐゴシック"/>
      <family val="3"/>
    </font>
    <font>
      <sz val="7"/>
      <name val="ＭＳ Ｐ明朝"/>
      <family val="1"/>
    </font>
    <font>
      <sz val="20.25"/>
      <name val="ＭＳ Ｐゴシック"/>
      <family val="3"/>
    </font>
    <font>
      <sz val="21"/>
      <name val="ＭＳ Ｐゴシック"/>
      <family val="3"/>
    </font>
    <font>
      <sz val="11"/>
      <name val="ＭＳ Ｐ明朝"/>
      <family val="1"/>
    </font>
    <font>
      <sz val="8.25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0"/>
      <color indexed="8"/>
      <name val="Arial"/>
      <family val="2"/>
    </font>
    <font>
      <b/>
      <sz val="9.5"/>
      <name val="Courier"/>
      <family val="3"/>
    </font>
    <font>
      <sz val="10"/>
      <name val="MS Sans Serif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0"/>
      <name val="Helv"/>
      <family val="2"/>
    </font>
    <font>
      <b/>
      <sz val="9.85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sz val="8"/>
      <name val="Tms Rmn"/>
      <family val="1"/>
    </font>
    <font>
      <sz val="10"/>
      <name val="Tms Rmn"/>
      <family val="1"/>
    </font>
    <font>
      <sz val="12"/>
      <name val="Times New Roman"/>
      <family val="1"/>
    </font>
    <font>
      <sz val="10"/>
      <name val="Univers (W1)"/>
      <family val="2"/>
    </font>
    <font>
      <sz val="10"/>
      <name val="Palatino"/>
      <family val="1"/>
    </font>
    <font>
      <sz val="10"/>
      <name val="Geneva"/>
      <family val="2"/>
    </font>
    <font>
      <sz val="12"/>
      <name val="Helv"/>
      <family val="2"/>
    </font>
    <font>
      <sz val="8"/>
      <name val="Century Schoolbook"/>
      <family val="1"/>
    </font>
    <font>
      <sz val="9.85"/>
      <name val="Times New Roman"/>
      <family val="1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1"/>
      <name val="明朝"/>
      <family val="1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name val="Arial"/>
      <family val="2"/>
    </font>
    <font>
      <sz val="10"/>
      <name val="ＭＳ ゴシック"/>
      <family val="3"/>
    </font>
    <font>
      <sz val="12"/>
      <name val="ＭＳ ゴシック"/>
      <family val="3"/>
    </font>
    <font>
      <sz val="14"/>
      <name val="Terminal"/>
      <family val="3"/>
    </font>
    <font>
      <sz val="12"/>
      <name val="標準ゴシック"/>
      <family val="3"/>
    </font>
    <font>
      <sz val="12"/>
      <name val="Osaka"/>
      <family val="3"/>
    </font>
    <font>
      <sz val="10"/>
      <color indexed="8"/>
      <name val="ＭＳ 明朝"/>
      <family val="1"/>
    </font>
    <font>
      <sz val="11"/>
      <name val="Algerian"/>
      <family val="1"/>
    </font>
    <font>
      <sz val="9"/>
      <name val="標準ゴシック"/>
      <family val="3"/>
    </font>
    <font>
      <sz val="11"/>
      <name val="ＭＳ ゴシック"/>
      <family val="3"/>
    </font>
    <font>
      <sz val="11"/>
      <name val="MS明朝"/>
      <family val="3"/>
    </font>
    <font>
      <sz val="9"/>
      <name val="標準明朝"/>
      <family val="1"/>
    </font>
    <font>
      <sz val="14"/>
      <name val="明朝"/>
      <family val="1"/>
    </font>
    <font>
      <sz val="12"/>
      <name val="ＭＳ Ｐゴシック"/>
      <family val="3"/>
    </font>
    <font>
      <sz val="10"/>
      <name val="System"/>
      <family val="0"/>
    </font>
    <font>
      <sz val="11"/>
      <name val="標準ゴシック"/>
      <family val="3"/>
    </font>
    <font>
      <sz val="10"/>
      <name val="明朝"/>
      <family val="1"/>
    </font>
    <font>
      <sz val="11"/>
      <color indexed="10"/>
      <name val="ＭＳ 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14"/>
      <name val="ＭＳ Ｐゴシック"/>
      <family val="3"/>
    </font>
    <font>
      <b/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tted"/>
      <bottom style="dotted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 diagonalDown="1">
      <left style="thin"/>
      <right style="hair"/>
      <top style="thin"/>
      <bottom style="thin"/>
      <diagonal style="hair"/>
    </border>
    <border diagonalDown="1">
      <left style="hair"/>
      <right style="hair"/>
      <top style="thin"/>
      <bottom style="thin"/>
      <diagonal style="hair"/>
    </border>
    <border diagonalDown="1">
      <left style="hair"/>
      <right style="thin"/>
      <top style="thin"/>
      <bottom style="thin"/>
      <diagonal style="hair"/>
    </border>
    <border diagonalDown="1">
      <left>
        <color indexed="63"/>
      </left>
      <right style="hair"/>
      <top style="thin"/>
      <bottom style="thin"/>
      <diagonal style="hair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</borders>
  <cellStyleXfs count="9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61" fontId="0" fillId="0" borderId="0" applyFill="0" applyBorder="0" applyAlignment="0">
      <protection/>
    </xf>
    <xf numFmtId="0" fontId="18" fillId="0" borderId="0" applyFill="0" applyBorder="0" applyAlignment="0">
      <protection/>
    </xf>
    <xf numFmtId="0" fontId="19" fillId="0" borderId="0">
      <alignment/>
      <protection locked="0"/>
    </xf>
    <xf numFmtId="0" fontId="19" fillId="0" borderId="0">
      <alignment/>
      <protection locked="0"/>
    </xf>
    <xf numFmtId="38" fontId="20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6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38" fontId="20" fillId="0" borderId="0" applyFont="0" applyFill="0" applyBorder="0" applyAlignment="0" applyProtection="0"/>
    <xf numFmtId="41" fontId="21" fillId="0" borderId="0" applyFont="0" applyFill="0" applyBorder="0" applyAlignment="0" applyProtection="0"/>
    <xf numFmtId="36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36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363" fontId="21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63" fontId="22" fillId="0" borderId="0" applyFont="0" applyFill="0" applyBorder="0" applyAlignment="0" applyProtection="0"/>
    <xf numFmtId="41" fontId="21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41" fontId="21" fillId="0" borderId="0" applyFont="0" applyFill="0" applyBorder="0" applyAlignment="0" applyProtection="0"/>
    <xf numFmtId="372" fontId="0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1" fillId="0" borderId="0" applyFont="0" applyFill="0" applyBorder="0" applyAlignment="0" applyProtection="0"/>
    <xf numFmtId="38" fontId="20" fillId="0" borderId="0" applyFont="0" applyFill="0" applyBorder="0" applyAlignment="0" applyProtection="0"/>
    <xf numFmtId="41" fontId="21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20" fillId="0" borderId="0">
      <alignment/>
      <protection locked="0"/>
    </xf>
    <xf numFmtId="0" fontId="20" fillId="0" borderId="0">
      <alignment/>
      <protection locked="0"/>
    </xf>
    <xf numFmtId="40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0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3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0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3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365" fontId="21" fillId="0" borderId="0" applyFont="0" applyFill="0" applyBorder="0" applyAlignment="0" applyProtection="0"/>
    <xf numFmtId="40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4" fontId="24" fillId="0" borderId="0" applyFont="0" applyFill="0" applyBorder="0" applyAlignment="0" applyProtection="0"/>
    <xf numFmtId="365" fontId="22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40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372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40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0" fontId="20" fillId="0" borderId="0" applyFont="0" applyFill="0" applyBorder="0" applyAlignment="0" applyProtection="0"/>
    <xf numFmtId="4" fontId="24" fillId="0" borderId="0" applyFont="0" applyFill="0" applyBorder="0" applyAlignment="0" applyProtection="0"/>
    <xf numFmtId="40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25" fillId="0" borderId="0">
      <alignment/>
      <protection locked="0"/>
    </xf>
    <xf numFmtId="0" fontId="25" fillId="0" borderId="0">
      <alignment/>
      <protection locked="0"/>
    </xf>
    <xf numFmtId="225" fontId="20" fillId="0" borderId="0" applyFont="0" applyFill="0" applyBorder="0" applyAlignment="0" applyProtection="0"/>
    <xf numFmtId="280" fontId="21" fillId="0" borderId="0" applyFont="0" applyFill="0" applyBorder="0" applyAlignment="0" applyProtection="0"/>
    <xf numFmtId="280" fontId="21" fillId="0" borderId="0" applyFont="0" applyFill="0" applyBorder="0" applyAlignment="0" applyProtection="0"/>
    <xf numFmtId="331" fontId="21" fillId="0" borderId="0" applyFont="0" applyFill="0" applyBorder="0" applyAlignment="0" applyProtection="0"/>
    <xf numFmtId="225" fontId="20" fillId="0" borderId="0" applyFont="0" applyFill="0" applyBorder="0" applyAlignment="0" applyProtection="0"/>
    <xf numFmtId="311" fontId="0" fillId="0" borderId="0" applyFont="0" applyFill="0" applyBorder="0" applyAlignment="0" applyProtection="0"/>
    <xf numFmtId="225" fontId="20" fillId="0" borderId="0" applyFont="0" applyFill="0" applyBorder="0" applyAlignment="0" applyProtection="0"/>
    <xf numFmtId="362" fontId="21" fillId="0" borderId="0" applyFont="0" applyFill="0" applyBorder="0" applyAlignment="0" applyProtection="0"/>
    <xf numFmtId="280" fontId="21" fillId="0" borderId="0" applyFont="0" applyFill="0" applyBorder="0" applyAlignment="0" applyProtection="0"/>
    <xf numFmtId="343" fontId="21" fillId="0" borderId="0" applyFont="0" applyFill="0" applyBorder="0" applyAlignment="0" applyProtection="0"/>
    <xf numFmtId="331" fontId="21" fillId="0" borderId="0" applyFont="0" applyFill="0" applyBorder="0" applyAlignment="0" applyProtection="0"/>
    <xf numFmtId="311" fontId="0" fillId="0" borderId="0" applyFont="0" applyFill="0" applyBorder="0" applyAlignment="0" applyProtection="0"/>
    <xf numFmtId="362" fontId="21" fillId="0" borderId="0" applyFont="0" applyFill="0" applyBorder="0" applyAlignment="0" applyProtection="0"/>
    <xf numFmtId="280" fontId="21" fillId="0" borderId="0" applyFont="0" applyFill="0" applyBorder="0" applyAlignment="0" applyProtection="0"/>
    <xf numFmtId="362" fontId="21" fillId="0" borderId="0" applyFont="0" applyFill="0" applyBorder="0" applyAlignment="0" applyProtection="0"/>
    <xf numFmtId="343" fontId="21" fillId="0" borderId="0" applyFont="0" applyFill="0" applyBorder="0" applyAlignment="0" applyProtection="0"/>
    <xf numFmtId="362" fontId="21" fillId="0" borderId="0" applyFont="0" applyFill="0" applyBorder="0" applyAlignment="0" applyProtection="0"/>
    <xf numFmtId="280" fontId="21" fillId="0" borderId="0" applyFont="0" applyFill="0" applyBorder="0" applyAlignment="0" applyProtection="0"/>
    <xf numFmtId="362" fontId="21" fillId="0" borderId="0" applyFont="0" applyFill="0" applyBorder="0" applyAlignment="0" applyProtection="0"/>
    <xf numFmtId="225" fontId="20" fillId="0" borderId="0" applyFont="0" applyFill="0" applyBorder="0" applyAlignment="0" applyProtection="0"/>
    <xf numFmtId="225" fontId="20" fillId="0" borderId="0" applyFont="0" applyFill="0" applyBorder="0" applyAlignment="0" applyProtection="0"/>
    <xf numFmtId="362" fontId="22" fillId="0" borderId="0" applyFont="0" applyFill="0" applyBorder="0" applyAlignment="0" applyProtection="0"/>
    <xf numFmtId="280" fontId="21" fillId="0" borderId="0" applyFont="0" applyFill="0" applyBorder="0" applyAlignment="0" applyProtection="0"/>
    <xf numFmtId="225" fontId="20" fillId="0" borderId="0" applyFont="0" applyFill="0" applyBorder="0" applyAlignment="0" applyProtection="0"/>
    <xf numFmtId="225" fontId="20" fillId="0" borderId="0" applyFont="0" applyFill="0" applyBorder="0" applyAlignment="0" applyProtection="0"/>
    <xf numFmtId="37" fontId="0" fillId="0" borderId="0" applyFont="0" applyFill="0" applyBorder="0" applyAlignment="0" applyProtection="0"/>
    <xf numFmtId="280" fontId="21" fillId="0" borderId="0" applyFont="0" applyFill="0" applyBorder="0" applyAlignment="0" applyProtection="0"/>
    <xf numFmtId="280" fontId="21" fillId="0" borderId="0" applyFont="0" applyFill="0" applyBorder="0" applyAlignment="0" applyProtection="0"/>
    <xf numFmtId="280" fontId="21" fillId="0" borderId="0" applyFont="0" applyFill="0" applyBorder="0" applyAlignment="0" applyProtection="0"/>
    <xf numFmtId="280" fontId="21" fillId="0" borderId="0" applyFont="0" applyFill="0" applyBorder="0" applyAlignment="0" applyProtection="0"/>
    <xf numFmtId="280" fontId="21" fillId="0" borderId="0" applyFont="0" applyFill="0" applyBorder="0" applyAlignment="0" applyProtection="0"/>
    <xf numFmtId="280" fontId="21" fillId="0" borderId="0" applyFont="0" applyFill="0" applyBorder="0" applyAlignment="0" applyProtection="0"/>
    <xf numFmtId="331" fontId="23" fillId="0" borderId="0" applyFont="0" applyFill="0" applyBorder="0" applyAlignment="0" applyProtection="0"/>
    <xf numFmtId="311" fontId="0" fillId="0" borderId="0" applyFont="0" applyFill="0" applyBorder="0" applyAlignment="0" applyProtection="0"/>
    <xf numFmtId="280" fontId="21" fillId="0" borderId="0" applyFont="0" applyFill="0" applyBorder="0" applyAlignment="0" applyProtection="0"/>
    <xf numFmtId="225" fontId="20" fillId="0" borderId="0" applyFont="0" applyFill="0" applyBorder="0" applyAlignment="0" applyProtection="0"/>
    <xf numFmtId="280" fontId="21" fillId="0" borderId="0" applyFont="0" applyFill="0" applyBorder="0" applyAlignment="0" applyProtection="0"/>
    <xf numFmtId="225" fontId="20" fillId="0" borderId="0" applyFont="0" applyFill="0" applyBorder="0" applyAlignment="0" applyProtection="0"/>
    <xf numFmtId="225" fontId="20" fillId="0" borderId="0" applyFont="0" applyFill="0" applyBorder="0" applyAlignment="0" applyProtection="0"/>
    <xf numFmtId="0" fontId="26" fillId="0" borderId="0">
      <alignment horizontal="center"/>
      <protection locked="0"/>
    </xf>
    <xf numFmtId="0" fontId="26" fillId="0" borderId="0">
      <alignment horizontal="center"/>
      <protection locked="0"/>
    </xf>
    <xf numFmtId="226" fontId="20" fillId="0" borderId="0" applyFont="0" applyFill="0" applyBorder="0" applyAlignment="0" applyProtection="0"/>
    <xf numFmtId="281" fontId="21" fillId="0" borderId="0" applyFont="0" applyFill="0" applyBorder="0" applyAlignment="0" applyProtection="0"/>
    <xf numFmtId="226" fontId="24" fillId="0" borderId="0" applyFont="0" applyFill="0" applyBorder="0" applyAlignment="0" applyProtection="0"/>
    <xf numFmtId="226" fontId="24" fillId="0" borderId="0" applyFont="0" applyFill="0" applyBorder="0" applyAlignment="0" applyProtection="0"/>
    <xf numFmtId="226" fontId="24" fillId="0" borderId="0" applyFont="0" applyFill="0" applyBorder="0" applyAlignment="0" applyProtection="0"/>
    <xf numFmtId="226" fontId="24" fillId="0" borderId="0" applyFont="0" applyFill="0" applyBorder="0" applyAlignment="0" applyProtection="0"/>
    <xf numFmtId="226" fontId="24" fillId="0" borderId="0" applyFont="0" applyFill="0" applyBorder="0" applyAlignment="0" applyProtection="0"/>
    <xf numFmtId="226" fontId="24" fillId="0" borderId="0" applyFont="0" applyFill="0" applyBorder="0" applyAlignment="0" applyProtection="0"/>
    <xf numFmtId="226" fontId="24" fillId="0" borderId="0" applyFont="0" applyFill="0" applyBorder="0" applyAlignment="0" applyProtection="0"/>
    <xf numFmtId="226" fontId="24" fillId="0" borderId="0" applyFont="0" applyFill="0" applyBorder="0" applyAlignment="0" applyProtection="0"/>
    <xf numFmtId="226" fontId="24" fillId="0" borderId="0" applyFont="0" applyFill="0" applyBorder="0" applyAlignment="0" applyProtection="0"/>
    <xf numFmtId="281" fontId="21" fillId="0" borderId="0" applyFont="0" applyFill="0" applyBorder="0" applyAlignment="0" applyProtection="0"/>
    <xf numFmtId="332" fontId="21" fillId="0" borderId="0" applyFont="0" applyFill="0" applyBorder="0" applyAlignment="0" applyProtection="0"/>
    <xf numFmtId="226" fontId="20" fillId="0" borderId="0" applyFont="0" applyFill="0" applyBorder="0" applyAlignment="0" applyProtection="0"/>
    <xf numFmtId="312" fontId="0" fillId="0" borderId="0" applyFont="0" applyFill="0" applyBorder="0" applyAlignment="0" applyProtection="0"/>
    <xf numFmtId="226" fontId="20" fillId="0" borderId="0" applyFont="0" applyFill="0" applyBorder="0" applyAlignment="0" applyProtection="0"/>
    <xf numFmtId="364" fontId="21" fillId="0" borderId="0" applyFont="0" applyFill="0" applyBorder="0" applyAlignment="0" applyProtection="0"/>
    <xf numFmtId="281" fontId="21" fillId="0" borderId="0" applyFont="0" applyFill="0" applyBorder="0" applyAlignment="0" applyProtection="0"/>
    <xf numFmtId="344" fontId="21" fillId="0" borderId="0" applyFont="0" applyFill="0" applyBorder="0" applyAlignment="0" applyProtection="0"/>
    <xf numFmtId="332" fontId="21" fillId="0" borderId="0" applyFont="0" applyFill="0" applyBorder="0" applyAlignment="0" applyProtection="0"/>
    <xf numFmtId="312" fontId="0" fillId="0" borderId="0" applyFont="0" applyFill="0" applyBorder="0" applyAlignment="0" applyProtection="0"/>
    <xf numFmtId="364" fontId="21" fillId="0" borderId="0" applyFont="0" applyFill="0" applyBorder="0" applyAlignment="0" applyProtection="0"/>
    <xf numFmtId="281" fontId="21" fillId="0" borderId="0" applyFont="0" applyFill="0" applyBorder="0" applyAlignment="0" applyProtection="0"/>
    <xf numFmtId="364" fontId="21" fillId="0" borderId="0" applyFont="0" applyFill="0" applyBorder="0" applyAlignment="0" applyProtection="0"/>
    <xf numFmtId="344" fontId="21" fillId="0" borderId="0" applyFont="0" applyFill="0" applyBorder="0" applyAlignment="0" applyProtection="0"/>
    <xf numFmtId="364" fontId="21" fillId="0" borderId="0" applyFont="0" applyFill="0" applyBorder="0" applyAlignment="0" applyProtection="0"/>
    <xf numFmtId="226" fontId="20" fillId="0" borderId="0" applyFont="0" applyFill="0" applyBorder="0" applyAlignment="0" applyProtection="0"/>
    <xf numFmtId="226" fontId="20" fillId="0" borderId="0" applyFont="0" applyFill="0" applyBorder="0" applyAlignment="0" applyProtection="0"/>
    <xf numFmtId="226" fontId="24" fillId="0" borderId="0" applyFont="0" applyFill="0" applyBorder="0" applyAlignment="0" applyProtection="0"/>
    <xf numFmtId="364" fontId="22" fillId="0" borderId="0" applyFont="0" applyFill="0" applyBorder="0" applyAlignment="0" applyProtection="0"/>
    <xf numFmtId="226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354" fontId="0" fillId="0" borderId="0" applyFont="0" applyFill="0" applyBorder="0" applyAlignment="0" applyProtection="0"/>
    <xf numFmtId="226" fontId="20" fillId="0" borderId="0" applyFont="0" applyFill="0" applyBorder="0" applyAlignment="0" applyProtection="0"/>
    <xf numFmtId="226" fontId="20" fillId="0" borderId="0" applyFont="0" applyFill="0" applyBorder="0" applyAlignment="0" applyProtection="0"/>
    <xf numFmtId="5" fontId="0" fillId="0" borderId="0" applyFont="0" applyFill="0" applyBorder="0" applyAlignment="0" applyProtection="0"/>
    <xf numFmtId="281" fontId="21" fillId="0" borderId="0" applyFont="0" applyFill="0" applyBorder="0" applyAlignment="0" applyProtection="0"/>
    <xf numFmtId="281" fontId="21" fillId="0" borderId="0" applyFont="0" applyFill="0" applyBorder="0" applyAlignment="0" applyProtection="0"/>
    <xf numFmtId="281" fontId="21" fillId="0" borderId="0" applyFont="0" applyFill="0" applyBorder="0" applyAlignment="0" applyProtection="0"/>
    <xf numFmtId="281" fontId="21" fillId="0" borderId="0" applyFont="0" applyFill="0" applyBorder="0" applyAlignment="0" applyProtection="0"/>
    <xf numFmtId="281" fontId="21" fillId="0" borderId="0" applyFont="0" applyFill="0" applyBorder="0" applyAlignment="0" applyProtection="0"/>
    <xf numFmtId="281" fontId="21" fillId="0" borderId="0" applyFont="0" applyFill="0" applyBorder="0" applyAlignment="0" applyProtection="0"/>
    <xf numFmtId="332" fontId="23" fillId="0" borderId="0" applyFont="0" applyFill="0" applyBorder="0" applyAlignment="0" applyProtection="0"/>
    <xf numFmtId="312" fontId="0" fillId="0" borderId="0" applyFont="0" applyFill="0" applyBorder="0" applyAlignment="0" applyProtection="0"/>
    <xf numFmtId="281" fontId="21" fillId="0" borderId="0" applyFont="0" applyFill="0" applyBorder="0" applyAlignment="0" applyProtection="0"/>
    <xf numFmtId="226" fontId="24" fillId="0" borderId="0" applyFont="0" applyFill="0" applyBorder="0" applyAlignment="0" applyProtection="0"/>
    <xf numFmtId="226" fontId="24" fillId="0" borderId="0" applyFont="0" applyFill="0" applyBorder="0" applyAlignment="0" applyProtection="0"/>
    <xf numFmtId="226" fontId="20" fillId="0" borderId="0" applyFont="0" applyFill="0" applyBorder="0" applyAlignment="0" applyProtection="0"/>
    <xf numFmtId="281" fontId="21" fillId="0" borderId="0" applyFont="0" applyFill="0" applyBorder="0" applyAlignment="0" applyProtection="0"/>
    <xf numFmtId="226" fontId="20" fillId="0" borderId="0" applyFont="0" applyFill="0" applyBorder="0" applyAlignment="0" applyProtection="0"/>
    <xf numFmtId="226" fontId="24" fillId="0" borderId="0" applyFont="0" applyFill="0" applyBorder="0" applyAlignment="0" applyProtection="0"/>
    <xf numFmtId="226" fontId="20" fillId="0" borderId="0" applyFont="0" applyFill="0" applyBorder="0" applyAlignment="0" applyProtection="0"/>
    <xf numFmtId="281" fontId="21" fillId="0" borderId="0" applyFont="0" applyFill="0" applyBorder="0" applyAlignment="0" applyProtection="0"/>
    <xf numFmtId="226" fontId="24" fillId="0" borderId="0" applyFont="0" applyFill="0" applyBorder="0" applyAlignment="0" applyProtection="0"/>
    <xf numFmtId="226" fontId="24" fillId="0" borderId="0" applyFont="0" applyFill="0" applyBorder="0" applyAlignment="0" applyProtection="0"/>
    <xf numFmtId="0" fontId="27" fillId="0" borderId="0">
      <alignment horizontal="left"/>
      <protection/>
    </xf>
    <xf numFmtId="0" fontId="28" fillId="0" borderId="1" applyNumberFormat="0" applyAlignment="0" applyProtection="0"/>
    <xf numFmtId="0" fontId="28" fillId="0" borderId="2">
      <alignment horizontal="left" vertical="center"/>
      <protection/>
    </xf>
    <xf numFmtId="335" fontId="0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9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0" fillId="0" borderId="0" applyNumberFormat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0" fontId="32" fillId="0" borderId="0">
      <alignment/>
      <protection/>
    </xf>
    <xf numFmtId="0" fontId="31" fillId="0" borderId="0">
      <alignment/>
      <protection/>
    </xf>
    <xf numFmtId="0" fontId="21" fillId="0" borderId="0" applyFill="0" applyBorder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3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34" fillId="0" borderId="3">
      <alignment/>
      <protection/>
    </xf>
    <xf numFmtId="0" fontId="22" fillId="0" borderId="0">
      <alignment/>
      <protection/>
    </xf>
    <xf numFmtId="0" fontId="21" fillId="0" borderId="0">
      <alignment wrapText="1"/>
      <protection/>
    </xf>
    <xf numFmtId="0" fontId="35" fillId="0" borderId="0">
      <alignment/>
      <protection/>
    </xf>
    <xf numFmtId="0" fontId="22" fillId="0" borderId="0">
      <alignment/>
      <protection/>
    </xf>
    <xf numFmtId="0" fontId="36" fillId="0" borderId="0">
      <alignment/>
      <protection/>
    </xf>
    <xf numFmtId="0" fontId="21" fillId="0" borderId="0" applyBorder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0" fillId="0" borderId="0" applyNumberFormat="0" applyFont="0" applyFill="0" applyBorder="0" applyAlignment="0" applyProtection="0"/>
    <xf numFmtId="335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1" fillId="0" borderId="0">
      <alignment/>
      <protection locked="0"/>
    </xf>
    <xf numFmtId="0" fontId="22" fillId="0" borderId="0">
      <alignment/>
      <protection/>
    </xf>
    <xf numFmtId="0" fontId="22" fillId="0" borderId="0">
      <alignment/>
      <protection/>
    </xf>
    <xf numFmtId="0" fontId="31" fillId="0" borderId="0">
      <alignment/>
      <protection locked="0"/>
    </xf>
    <xf numFmtId="0" fontId="2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36" fillId="0" borderId="0">
      <alignment/>
      <protection/>
    </xf>
    <xf numFmtId="15" fontId="21" fillId="0" borderId="0">
      <alignment horizontal="center" vertical="center"/>
      <protection/>
    </xf>
    <xf numFmtId="0" fontId="29" fillId="0" borderId="0">
      <alignment/>
      <protection/>
    </xf>
    <xf numFmtId="291" fontId="37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4" fontId="38" fillId="0" borderId="0">
      <alignment horizontal="right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31" fillId="0" borderId="0">
      <alignment/>
      <protection locked="0"/>
    </xf>
    <xf numFmtId="0" fontId="31" fillId="0" borderId="0">
      <alignment/>
      <protection locked="0"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4" fillId="0" borderId="0">
      <alignment/>
      <protection/>
    </xf>
    <xf numFmtId="0" fontId="3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4" fillId="0" borderId="0">
      <alignment/>
      <protection/>
    </xf>
    <xf numFmtId="0" fontId="31" fillId="0" borderId="0">
      <alignment/>
      <protection locked="0"/>
    </xf>
    <xf numFmtId="0" fontId="20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4" fontId="38" fillId="0" borderId="0">
      <alignment horizontal="right" wrapText="1"/>
      <protection/>
    </xf>
    <xf numFmtId="4" fontId="38" fillId="0" borderId="0">
      <alignment horizontal="right" wrapText="1"/>
      <protection/>
    </xf>
    <xf numFmtId="0" fontId="31" fillId="0" borderId="0">
      <alignment/>
      <protection locked="0"/>
    </xf>
    <xf numFmtId="0" fontId="31" fillId="0" borderId="0">
      <alignment/>
      <protection locked="0"/>
    </xf>
    <xf numFmtId="4" fontId="39" fillId="0" borderId="0">
      <alignment/>
      <protection locked="0"/>
    </xf>
    <xf numFmtId="4" fontId="39" fillId="0" borderId="0">
      <alignment/>
      <protection locked="0"/>
    </xf>
    <xf numFmtId="9" fontId="21" fillId="0" borderId="0" applyFont="0" applyFill="0" applyBorder="0" applyAlignment="0" applyProtection="0"/>
    <xf numFmtId="4" fontId="27" fillId="0" borderId="0">
      <alignment horizontal="right"/>
      <protection/>
    </xf>
    <xf numFmtId="0" fontId="20" fillId="0" borderId="0" applyNumberFormat="0" applyFont="0" applyFill="0" applyBorder="0" applyAlignment="0" applyProtection="0"/>
    <xf numFmtId="0" fontId="40" fillId="0" borderId="4">
      <alignment horizontal="center"/>
      <protection/>
    </xf>
    <xf numFmtId="4" fontId="41" fillId="0" borderId="0">
      <alignment horizontal="right"/>
      <protection/>
    </xf>
    <xf numFmtId="0" fontId="42" fillId="0" borderId="0">
      <alignment horizontal="left"/>
      <protection/>
    </xf>
    <xf numFmtId="0" fontId="42" fillId="0" borderId="0">
      <alignment horizontal="left"/>
      <protection/>
    </xf>
    <xf numFmtId="0" fontId="42" fillId="0" borderId="0">
      <alignment horizontal="left"/>
      <protection/>
    </xf>
    <xf numFmtId="0" fontId="42" fillId="0" borderId="0">
      <alignment horizontal="left"/>
      <protection/>
    </xf>
    <xf numFmtId="0" fontId="43" fillId="0" borderId="0">
      <alignment/>
      <protection/>
    </xf>
    <xf numFmtId="0" fontId="44" fillId="0" borderId="0">
      <alignment horizontal="center"/>
      <protection/>
    </xf>
    <xf numFmtId="9" fontId="0" fillId="0" borderId="0" applyFont="0" applyFill="0" applyBorder="0" applyAlignment="0" applyProtection="0"/>
    <xf numFmtId="0" fontId="0" fillId="0" borderId="5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36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36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36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3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0" fontId="45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7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" fontId="36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36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20" fillId="0" borderId="0" applyFont="0" applyFill="0" applyBorder="0" applyAlignment="0" applyProtection="0"/>
    <xf numFmtId="41" fontId="21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17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281" fontId="21" fillId="0" borderId="0" applyFont="0" applyFill="0" applyBorder="0" applyAlignment="0" applyProtection="0"/>
    <xf numFmtId="8" fontId="0" fillId="0" borderId="0" applyFont="0" applyFill="0" applyBorder="0" applyAlignment="0" applyProtection="0"/>
    <xf numFmtId="281" fontId="21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281" fontId="21" fillId="0" borderId="0" applyFont="0" applyFill="0" applyBorder="0" applyAlignment="0" applyProtection="0"/>
    <xf numFmtId="8" fontId="0" fillId="0" borderId="0" applyFont="0" applyFill="0" applyBorder="0" applyAlignment="0" applyProtection="0"/>
    <xf numFmtId="281" fontId="21" fillId="0" borderId="0" applyFont="0" applyFill="0" applyBorder="0" applyAlignment="0" applyProtection="0"/>
    <xf numFmtId="281" fontId="21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45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224" fontId="21" fillId="0" borderId="0" applyFont="0" applyFill="0" applyBorder="0" applyAlignment="0" applyProtection="0"/>
    <xf numFmtId="8" fontId="45" fillId="0" borderId="0" applyFont="0" applyFill="0" applyBorder="0" applyAlignment="0" applyProtection="0"/>
    <xf numFmtId="8" fontId="45" fillId="0" borderId="0" applyFont="0" applyFill="0" applyBorder="0" applyAlignment="0" applyProtection="0"/>
    <xf numFmtId="241" fontId="0" fillId="0" borderId="0" applyFont="0" applyFill="0" applyBorder="0" applyAlignment="0" applyProtection="0"/>
    <xf numFmtId="6" fontId="20" fillId="0" borderId="0" applyFont="0" applyFill="0" applyBorder="0" applyAlignment="0" applyProtection="0"/>
    <xf numFmtId="226" fontId="20" fillId="0" borderId="0" applyFont="0" applyFill="0" applyBorder="0" applyAlignment="0" applyProtection="0"/>
    <xf numFmtId="281" fontId="21" fillId="0" borderId="0" applyFont="0" applyFill="0" applyBorder="0" applyAlignment="0" applyProtection="0"/>
    <xf numFmtId="281" fontId="21" fillId="0" borderId="0" applyFont="0" applyFill="0" applyBorder="0" applyAlignment="0" applyProtection="0"/>
    <xf numFmtId="8" fontId="1" fillId="0" borderId="0" applyFont="0" applyFill="0" applyBorder="0" applyAlignment="0" applyProtection="0"/>
    <xf numFmtId="281" fontId="21" fillId="0" borderId="0" applyFont="0" applyFill="0" applyBorder="0" applyAlignment="0" applyProtection="0"/>
    <xf numFmtId="8" fontId="1" fillId="0" borderId="0" applyFont="0" applyFill="0" applyBorder="0" applyAlignment="0" applyProtection="0"/>
    <xf numFmtId="281" fontId="21" fillId="0" borderId="0" applyFont="0" applyFill="0" applyBorder="0" applyAlignment="0" applyProtection="0"/>
    <xf numFmtId="281" fontId="21" fillId="0" borderId="0" applyFont="0" applyFill="0" applyBorder="0" applyAlignment="0" applyProtection="0"/>
    <xf numFmtId="44" fontId="17" fillId="0" borderId="0" applyFont="0" applyFill="0" applyBorder="0" applyAlignment="0" applyProtection="0"/>
    <xf numFmtId="198" fontId="0" fillId="0" borderId="0" applyFont="0" applyFill="0" applyBorder="0" applyAlignment="0" applyProtection="0"/>
    <xf numFmtId="281" fontId="46" fillId="0" borderId="0" applyFont="0" applyFill="0" applyBorder="0" applyAlignment="0" applyProtection="0"/>
    <xf numFmtId="8" fontId="45" fillId="0" borderId="0" applyFont="0" applyFill="0" applyBorder="0" applyAlignment="0" applyProtection="0"/>
    <xf numFmtId="8" fontId="0" fillId="0" borderId="0" applyFont="0" applyFill="0" applyBorder="0" applyAlignment="0" applyProtection="0"/>
    <xf numFmtId="281" fontId="47" fillId="0" borderId="0" applyFont="0" applyFill="0" applyBorder="0" applyAlignment="0" applyProtection="0"/>
    <xf numFmtId="8" fontId="45" fillId="0" borderId="0" applyFont="0" applyFill="0" applyBorder="0" applyAlignment="0" applyProtection="0"/>
    <xf numFmtId="8" fontId="45" fillId="0" borderId="0" applyFont="0" applyFill="0" applyBorder="0" applyAlignment="0" applyProtection="0"/>
    <xf numFmtId="8" fontId="45" fillId="0" borderId="0" applyFont="0" applyFill="0" applyBorder="0" applyAlignment="0" applyProtection="0"/>
    <xf numFmtId="281" fontId="47" fillId="0" borderId="0" applyFont="0" applyFill="0" applyBorder="0" applyAlignment="0" applyProtection="0"/>
    <xf numFmtId="8" fontId="45" fillId="0" borderId="0" applyFont="0" applyFill="0" applyBorder="0" applyAlignment="0" applyProtection="0"/>
    <xf numFmtId="8" fontId="45" fillId="0" borderId="0" applyFont="0" applyFill="0" applyBorder="0" applyAlignment="0" applyProtection="0"/>
    <xf numFmtId="8" fontId="45" fillId="0" borderId="0" applyFont="0" applyFill="0" applyBorder="0" applyAlignment="0" applyProtection="0"/>
    <xf numFmtId="8" fontId="45" fillId="0" borderId="0" applyFont="0" applyFill="0" applyBorder="0" applyAlignment="0" applyProtection="0"/>
    <xf numFmtId="8" fontId="45" fillId="0" borderId="0" applyFont="0" applyFill="0" applyBorder="0" applyAlignment="0" applyProtection="0"/>
    <xf numFmtId="8" fontId="45" fillId="0" borderId="0" applyFont="0" applyFill="0" applyBorder="0" applyAlignment="0" applyProtection="0"/>
    <xf numFmtId="8" fontId="45" fillId="0" borderId="0" applyFont="0" applyFill="0" applyBorder="0" applyAlignment="0" applyProtection="0"/>
    <xf numFmtId="8" fontId="45" fillId="0" borderId="0" applyFont="0" applyFill="0" applyBorder="0" applyAlignment="0" applyProtection="0"/>
    <xf numFmtId="8" fontId="45" fillId="0" borderId="0" applyFont="0" applyFill="0" applyBorder="0" applyAlignment="0" applyProtection="0"/>
    <xf numFmtId="8" fontId="45" fillId="0" borderId="0" applyFont="0" applyFill="0" applyBorder="0" applyAlignment="0" applyProtection="0"/>
    <xf numFmtId="8" fontId="45" fillId="0" borderId="0" applyFont="0" applyFill="0" applyBorder="0" applyAlignment="0" applyProtection="0"/>
    <xf numFmtId="8" fontId="45" fillId="0" borderId="0" applyFont="0" applyFill="0" applyBorder="0" applyAlignment="0" applyProtection="0"/>
    <xf numFmtId="8" fontId="45" fillId="0" borderId="0" applyFont="0" applyFill="0" applyBorder="0" applyAlignment="0" applyProtection="0"/>
    <xf numFmtId="8" fontId="45" fillId="0" borderId="0" applyFont="0" applyFill="0" applyBorder="0" applyAlignment="0" applyProtection="0"/>
    <xf numFmtId="8" fontId="45" fillId="0" borderId="0" applyFont="0" applyFill="0" applyBorder="0" applyAlignment="0" applyProtection="0"/>
    <xf numFmtId="8" fontId="45" fillId="0" borderId="0" applyFont="0" applyFill="0" applyBorder="0" applyAlignment="0" applyProtection="0"/>
    <xf numFmtId="8" fontId="48" fillId="0" borderId="0" applyFont="0" applyFill="0" applyBorder="0" applyAlignment="0" applyProtection="0"/>
    <xf numFmtId="281" fontId="46" fillId="0" borderId="0" applyFont="0" applyFill="0" applyBorder="0" applyAlignment="0" applyProtection="0"/>
    <xf numFmtId="8" fontId="45" fillId="0" borderId="0" applyFont="0" applyFill="0" applyBorder="0" applyAlignment="0" applyProtection="0"/>
    <xf numFmtId="8" fontId="45" fillId="0" borderId="0" applyFont="0" applyFill="0" applyBorder="0" applyAlignment="0" applyProtection="0"/>
    <xf numFmtId="281" fontId="46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45" fillId="0" borderId="0" applyFont="0" applyFill="0" applyBorder="0" applyAlignment="0" applyProtection="0"/>
    <xf numFmtId="8" fontId="45" fillId="0" borderId="0" applyFont="0" applyFill="0" applyBorder="0" applyAlignment="0" applyProtection="0"/>
    <xf numFmtId="8" fontId="45" fillId="0" borderId="0" applyFont="0" applyFill="0" applyBorder="0" applyAlignment="0" applyProtection="0"/>
    <xf numFmtId="281" fontId="46" fillId="0" borderId="0" applyFont="0" applyFill="0" applyBorder="0" applyAlignment="0" applyProtection="0"/>
    <xf numFmtId="8" fontId="45" fillId="0" borderId="0" applyFont="0" applyFill="0" applyBorder="0" applyAlignment="0" applyProtection="0"/>
    <xf numFmtId="8" fontId="45" fillId="0" borderId="0" applyFont="0" applyFill="0" applyBorder="0" applyAlignment="0" applyProtection="0"/>
    <xf numFmtId="281" fontId="46" fillId="0" borderId="0" applyFont="0" applyFill="0" applyBorder="0" applyAlignment="0" applyProtection="0"/>
    <xf numFmtId="8" fontId="45" fillId="0" borderId="0" applyFont="0" applyFill="0" applyBorder="0" applyAlignment="0" applyProtection="0"/>
    <xf numFmtId="8" fontId="45" fillId="0" borderId="0" applyFont="0" applyFill="0" applyBorder="0" applyAlignment="0" applyProtection="0"/>
    <xf numFmtId="8" fontId="45" fillId="0" borderId="0" applyFont="0" applyFill="0" applyBorder="0" applyAlignment="0" applyProtection="0"/>
    <xf numFmtId="8" fontId="45" fillId="0" borderId="0" applyFont="0" applyFill="0" applyBorder="0" applyAlignment="0" applyProtection="0"/>
    <xf numFmtId="8" fontId="45" fillId="0" borderId="0" applyFont="0" applyFill="0" applyBorder="0" applyAlignment="0" applyProtection="0"/>
    <xf numFmtId="8" fontId="45" fillId="0" borderId="0" applyFont="0" applyFill="0" applyBorder="0" applyAlignment="0" applyProtection="0"/>
    <xf numFmtId="8" fontId="45" fillId="0" borderId="0" applyFont="0" applyFill="0" applyBorder="0" applyAlignment="0" applyProtection="0"/>
    <xf numFmtId="8" fontId="45" fillId="0" borderId="0" applyFont="0" applyFill="0" applyBorder="0" applyAlignment="0" applyProtection="0"/>
    <xf numFmtId="8" fontId="45" fillId="0" borderId="0" applyFont="0" applyFill="0" applyBorder="0" applyAlignment="0" applyProtection="0"/>
    <xf numFmtId="8" fontId="45" fillId="0" borderId="0" applyFont="0" applyFill="0" applyBorder="0" applyAlignment="0" applyProtection="0"/>
    <xf numFmtId="281" fontId="21" fillId="0" borderId="0" applyFont="0" applyFill="0" applyBorder="0" applyAlignment="0" applyProtection="0"/>
    <xf numFmtId="8" fontId="0" fillId="0" borderId="0" applyFont="0" applyFill="0" applyBorder="0" applyAlignment="0" applyProtection="0"/>
    <xf numFmtId="281" fontId="21" fillId="0" borderId="0" applyFont="0" applyFill="0" applyBorder="0" applyAlignment="0" applyProtection="0"/>
    <xf numFmtId="281" fontId="21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45" fillId="0" borderId="0" applyFont="0" applyFill="0" applyBorder="0" applyAlignment="0" applyProtection="0"/>
    <xf numFmtId="8" fontId="0" fillId="0" borderId="0" applyFont="0" applyFill="0" applyBorder="0" applyAlignment="0" applyProtection="0"/>
    <xf numFmtId="226" fontId="49" fillId="0" borderId="0" applyFont="0" applyFill="0" applyBorder="0" applyAlignment="0" applyProtection="0"/>
    <xf numFmtId="8" fontId="45" fillId="0" borderId="0" applyFont="0" applyFill="0" applyBorder="0" applyAlignment="0" applyProtection="0"/>
    <xf numFmtId="8" fontId="45" fillId="0" borderId="0" applyFont="0" applyFill="0" applyBorder="0" applyAlignment="0" applyProtection="0"/>
    <xf numFmtId="281" fontId="21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1" fillId="0" borderId="0" applyFont="0" applyFill="0" applyBorder="0" applyAlignment="0" applyProtection="0"/>
    <xf numFmtId="226" fontId="49" fillId="0" borderId="0" applyFont="0" applyFill="0" applyBorder="0" applyAlignment="0" applyProtection="0"/>
    <xf numFmtId="8" fontId="45" fillId="0" borderId="0" applyFont="0" applyFill="0" applyBorder="0" applyAlignment="0" applyProtection="0"/>
    <xf numFmtId="8" fontId="45" fillId="0" borderId="0" applyFont="0" applyFill="0" applyBorder="0" applyAlignment="0" applyProtection="0"/>
    <xf numFmtId="226" fontId="49" fillId="0" borderId="0" applyFont="0" applyFill="0" applyBorder="0" applyAlignment="0" applyProtection="0"/>
    <xf numFmtId="226" fontId="49" fillId="0" borderId="0" applyFont="0" applyFill="0" applyBorder="0" applyAlignment="0" applyProtection="0"/>
    <xf numFmtId="8" fontId="45" fillId="0" borderId="0" applyFont="0" applyFill="0" applyBorder="0" applyAlignment="0" applyProtection="0"/>
    <xf numFmtId="226" fontId="49" fillId="0" borderId="0" applyFont="0" applyFill="0" applyBorder="0" applyAlignment="0" applyProtection="0"/>
    <xf numFmtId="226" fontId="49" fillId="0" borderId="0" applyFont="0" applyFill="0" applyBorder="0" applyAlignment="0" applyProtection="0"/>
    <xf numFmtId="8" fontId="45" fillId="0" borderId="0" applyFont="0" applyFill="0" applyBorder="0" applyAlignment="0" applyProtection="0"/>
    <xf numFmtId="8" fontId="45" fillId="0" borderId="0" applyFont="0" applyFill="0" applyBorder="0" applyAlignment="0" applyProtection="0"/>
    <xf numFmtId="8" fontId="0" fillId="0" borderId="0" applyFont="0" applyFill="0" applyBorder="0" applyAlignment="0" applyProtection="0"/>
    <xf numFmtId="281" fontId="21" fillId="0" borderId="0" applyFont="0" applyFill="0" applyBorder="0" applyAlignment="0" applyProtection="0"/>
    <xf numFmtId="281" fontId="21" fillId="0" borderId="0" applyFont="0" applyFill="0" applyBorder="0" applyAlignment="0" applyProtection="0"/>
    <xf numFmtId="8" fontId="50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226" fontId="49" fillId="0" borderId="0" applyFont="0" applyFill="0" applyBorder="0" applyAlignment="0" applyProtection="0"/>
    <xf numFmtId="8" fontId="45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45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223" fontId="21" fillId="0" borderId="0" applyFont="0" applyFill="0" applyBorder="0" applyAlignment="0" applyProtection="0"/>
    <xf numFmtId="6" fontId="45" fillId="0" borderId="0" applyFont="0" applyFill="0" applyBorder="0" applyAlignment="0" applyProtection="0"/>
    <xf numFmtId="6" fontId="45" fillId="0" borderId="0" applyFont="0" applyFill="0" applyBorder="0" applyAlignment="0" applyProtection="0"/>
    <xf numFmtId="280" fontId="21" fillId="0" borderId="0" applyFont="0" applyFill="0" applyBorder="0" applyAlignment="0" applyProtection="0"/>
    <xf numFmtId="241" fontId="0" fillId="0" borderId="0" applyFont="0" applyFill="0" applyBorder="0" applyAlignment="0" applyProtection="0"/>
    <xf numFmtId="8" fontId="20" fillId="0" borderId="0" applyFont="0" applyFill="0" applyBorder="0" applyAlignment="0" applyProtection="0"/>
    <xf numFmtId="225" fontId="20" fillId="0" borderId="0" applyFont="0" applyFill="0" applyBorder="0" applyAlignment="0" applyProtection="0"/>
    <xf numFmtId="280" fontId="21" fillId="0" borderId="0" applyFont="0" applyFill="0" applyBorder="0" applyAlignment="0" applyProtection="0"/>
    <xf numFmtId="280" fontId="21" fillId="0" borderId="0" applyFont="0" applyFill="0" applyBorder="0" applyAlignment="0" applyProtection="0"/>
    <xf numFmtId="6" fontId="1" fillId="0" borderId="0" applyFont="0" applyFill="0" applyBorder="0" applyAlignment="0" applyProtection="0"/>
    <xf numFmtId="280" fontId="21" fillId="0" borderId="0" applyFont="0" applyFill="0" applyBorder="0" applyAlignment="0" applyProtection="0"/>
    <xf numFmtId="6" fontId="1" fillId="0" borderId="0" applyFont="0" applyFill="0" applyBorder="0" applyAlignment="0" applyProtection="0"/>
    <xf numFmtId="280" fontId="21" fillId="0" borderId="0" applyFont="0" applyFill="0" applyBorder="0" applyAlignment="0" applyProtection="0"/>
    <xf numFmtId="280" fontId="21" fillId="0" borderId="0" applyFont="0" applyFill="0" applyBorder="0" applyAlignment="0" applyProtection="0"/>
    <xf numFmtId="42" fontId="17" fillId="0" borderId="0" applyFont="0" applyFill="0" applyBorder="0" applyAlignment="0" applyProtection="0"/>
    <xf numFmtId="212" fontId="0" fillId="0" borderId="0" applyFont="0" applyFill="0" applyBorder="0" applyAlignment="0" applyProtection="0"/>
    <xf numFmtId="280" fontId="46" fillId="0" borderId="0" applyFont="0" applyFill="0" applyBorder="0" applyAlignment="0" applyProtection="0"/>
    <xf numFmtId="280" fontId="21" fillId="0" borderId="0" applyFont="0" applyFill="0" applyBorder="0" applyAlignment="0" applyProtection="0"/>
    <xf numFmtId="6" fontId="45" fillId="0" borderId="0" applyFont="0" applyFill="0" applyBorder="0" applyAlignment="0" applyProtection="0"/>
    <xf numFmtId="6" fontId="0" fillId="0" borderId="0" applyFont="0" applyFill="0" applyBorder="0" applyAlignment="0" applyProtection="0"/>
    <xf numFmtId="280" fontId="47" fillId="0" borderId="0" applyFont="0" applyFill="0" applyBorder="0" applyAlignment="0" applyProtection="0"/>
    <xf numFmtId="6" fontId="45" fillId="0" borderId="0" applyFont="0" applyFill="0" applyBorder="0" applyAlignment="0" applyProtection="0"/>
    <xf numFmtId="6" fontId="45" fillId="0" borderId="0" applyFont="0" applyFill="0" applyBorder="0" applyAlignment="0" applyProtection="0"/>
    <xf numFmtId="6" fontId="45" fillId="0" borderId="0" applyFont="0" applyFill="0" applyBorder="0" applyAlignment="0" applyProtection="0"/>
    <xf numFmtId="280" fontId="47" fillId="0" borderId="0" applyFont="0" applyFill="0" applyBorder="0" applyAlignment="0" applyProtection="0"/>
    <xf numFmtId="6" fontId="45" fillId="0" borderId="0" applyFont="0" applyFill="0" applyBorder="0" applyAlignment="0" applyProtection="0"/>
    <xf numFmtId="6" fontId="45" fillId="0" borderId="0" applyFont="0" applyFill="0" applyBorder="0" applyAlignment="0" applyProtection="0"/>
    <xf numFmtId="6" fontId="45" fillId="0" borderId="0" applyFont="0" applyFill="0" applyBorder="0" applyAlignment="0" applyProtection="0"/>
    <xf numFmtId="6" fontId="45" fillId="0" borderId="0" applyFont="0" applyFill="0" applyBorder="0" applyAlignment="0" applyProtection="0"/>
    <xf numFmtId="6" fontId="45" fillId="0" borderId="0" applyFont="0" applyFill="0" applyBorder="0" applyAlignment="0" applyProtection="0"/>
    <xf numFmtId="6" fontId="45" fillId="0" borderId="0" applyFont="0" applyFill="0" applyBorder="0" applyAlignment="0" applyProtection="0"/>
    <xf numFmtId="6" fontId="45" fillId="0" borderId="0" applyFont="0" applyFill="0" applyBorder="0" applyAlignment="0" applyProtection="0"/>
    <xf numFmtId="6" fontId="45" fillId="0" borderId="0" applyFont="0" applyFill="0" applyBorder="0" applyAlignment="0" applyProtection="0"/>
    <xf numFmtId="6" fontId="45" fillId="0" borderId="0" applyFont="0" applyFill="0" applyBorder="0" applyAlignment="0" applyProtection="0"/>
    <xf numFmtId="6" fontId="45" fillId="0" borderId="0" applyFont="0" applyFill="0" applyBorder="0" applyAlignment="0" applyProtection="0"/>
    <xf numFmtId="6" fontId="45" fillId="0" borderId="0" applyFont="0" applyFill="0" applyBorder="0" applyAlignment="0" applyProtection="0"/>
    <xf numFmtId="6" fontId="45" fillId="0" borderId="0" applyFont="0" applyFill="0" applyBorder="0" applyAlignment="0" applyProtection="0"/>
    <xf numFmtId="6" fontId="45" fillId="0" borderId="0" applyFont="0" applyFill="0" applyBorder="0" applyAlignment="0" applyProtection="0"/>
    <xf numFmtId="6" fontId="45" fillId="0" borderId="0" applyFont="0" applyFill="0" applyBorder="0" applyAlignment="0" applyProtection="0"/>
    <xf numFmtId="6" fontId="45" fillId="0" borderId="0" applyFont="0" applyFill="0" applyBorder="0" applyAlignment="0" applyProtection="0"/>
    <xf numFmtId="6" fontId="45" fillId="0" borderId="0" applyFont="0" applyFill="0" applyBorder="0" applyAlignment="0" applyProtection="0"/>
    <xf numFmtId="6" fontId="48" fillId="0" borderId="0" applyFont="0" applyFill="0" applyBorder="0" applyAlignment="0" applyProtection="0"/>
    <xf numFmtId="280" fontId="46" fillId="0" borderId="0" applyFont="0" applyFill="0" applyBorder="0" applyAlignment="0" applyProtection="0"/>
    <xf numFmtId="6" fontId="45" fillId="0" borderId="0" applyFont="0" applyFill="0" applyBorder="0" applyAlignment="0" applyProtection="0"/>
    <xf numFmtId="6" fontId="45" fillId="0" borderId="0" applyFont="0" applyFill="0" applyBorder="0" applyAlignment="0" applyProtection="0"/>
    <xf numFmtId="280" fontId="46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45" fillId="0" borderId="0" applyFont="0" applyFill="0" applyBorder="0" applyAlignment="0" applyProtection="0"/>
    <xf numFmtId="6" fontId="45" fillId="0" borderId="0" applyFont="0" applyFill="0" applyBorder="0" applyAlignment="0" applyProtection="0"/>
    <xf numFmtId="6" fontId="45" fillId="0" borderId="0" applyFont="0" applyFill="0" applyBorder="0" applyAlignment="0" applyProtection="0"/>
    <xf numFmtId="280" fontId="46" fillId="0" borderId="0" applyFont="0" applyFill="0" applyBorder="0" applyAlignment="0" applyProtection="0"/>
    <xf numFmtId="6" fontId="45" fillId="0" borderId="0" applyFont="0" applyFill="0" applyBorder="0" applyAlignment="0" applyProtection="0"/>
    <xf numFmtId="6" fontId="45" fillId="0" borderId="0" applyFont="0" applyFill="0" applyBorder="0" applyAlignment="0" applyProtection="0"/>
    <xf numFmtId="280" fontId="46" fillId="0" borderId="0" applyFont="0" applyFill="0" applyBorder="0" applyAlignment="0" applyProtection="0"/>
    <xf numFmtId="6" fontId="45" fillId="0" borderId="0" applyFont="0" applyFill="0" applyBorder="0" applyAlignment="0" applyProtection="0"/>
    <xf numFmtId="6" fontId="45" fillId="0" borderId="0" applyFont="0" applyFill="0" applyBorder="0" applyAlignment="0" applyProtection="0"/>
    <xf numFmtId="6" fontId="45" fillId="0" borderId="0" applyFont="0" applyFill="0" applyBorder="0" applyAlignment="0" applyProtection="0"/>
    <xf numFmtId="6" fontId="45" fillId="0" borderId="0" applyFont="0" applyFill="0" applyBorder="0" applyAlignment="0" applyProtection="0"/>
    <xf numFmtId="6" fontId="45" fillId="0" borderId="0" applyFont="0" applyFill="0" applyBorder="0" applyAlignment="0" applyProtection="0"/>
    <xf numFmtId="6" fontId="45" fillId="0" borderId="0" applyFont="0" applyFill="0" applyBorder="0" applyAlignment="0" applyProtection="0"/>
    <xf numFmtId="6" fontId="45" fillId="0" borderId="0" applyFont="0" applyFill="0" applyBorder="0" applyAlignment="0" applyProtection="0"/>
    <xf numFmtId="6" fontId="45" fillId="0" borderId="0" applyFont="0" applyFill="0" applyBorder="0" applyAlignment="0" applyProtection="0"/>
    <xf numFmtId="6" fontId="45" fillId="0" borderId="0" applyFont="0" applyFill="0" applyBorder="0" applyAlignment="0" applyProtection="0"/>
    <xf numFmtId="6" fontId="45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45" fillId="0" borderId="0" applyFont="0" applyFill="0" applyBorder="0" applyAlignment="0" applyProtection="0"/>
    <xf numFmtId="6" fontId="0" fillId="0" borderId="0" applyFont="0" applyFill="0" applyBorder="0" applyAlignment="0" applyProtection="0"/>
    <xf numFmtId="225" fontId="49" fillId="0" borderId="0" applyFont="0" applyFill="0" applyBorder="0" applyAlignment="0" applyProtection="0"/>
    <xf numFmtId="6" fontId="45" fillId="0" borderId="0" applyFont="0" applyFill="0" applyBorder="0" applyAlignment="0" applyProtection="0"/>
    <xf numFmtId="6" fontId="45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225" fontId="49" fillId="0" borderId="0" applyFont="0" applyFill="0" applyBorder="0" applyAlignment="0" applyProtection="0"/>
    <xf numFmtId="6" fontId="45" fillId="0" borderId="0" applyFont="0" applyFill="0" applyBorder="0" applyAlignment="0" applyProtection="0"/>
    <xf numFmtId="6" fontId="45" fillId="0" borderId="0" applyFont="0" applyFill="0" applyBorder="0" applyAlignment="0" applyProtection="0"/>
    <xf numFmtId="225" fontId="49" fillId="0" borderId="0" applyFont="0" applyFill="0" applyBorder="0" applyAlignment="0" applyProtection="0"/>
    <xf numFmtId="225" fontId="49" fillId="0" borderId="0" applyFont="0" applyFill="0" applyBorder="0" applyAlignment="0" applyProtection="0"/>
    <xf numFmtId="6" fontId="45" fillId="0" borderId="0" applyFont="0" applyFill="0" applyBorder="0" applyAlignment="0" applyProtection="0"/>
    <xf numFmtId="225" fontId="49" fillId="0" borderId="0" applyFont="0" applyFill="0" applyBorder="0" applyAlignment="0" applyProtection="0"/>
    <xf numFmtId="225" fontId="49" fillId="0" borderId="0" applyFont="0" applyFill="0" applyBorder="0" applyAlignment="0" applyProtection="0"/>
    <xf numFmtId="6" fontId="45" fillId="0" borderId="0" applyFont="0" applyFill="0" applyBorder="0" applyAlignment="0" applyProtection="0"/>
    <xf numFmtId="6" fontId="45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50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225" fontId="49" fillId="0" borderId="0" applyFont="0" applyFill="0" applyBorder="0" applyAlignment="0" applyProtection="0"/>
    <xf numFmtId="6" fontId="45" fillId="0" borderId="0" applyFont="0" applyFill="0" applyBorder="0" applyAlignment="0" applyProtection="0"/>
    <xf numFmtId="0" fontId="3" fillId="0" borderId="0">
      <alignment/>
      <protection/>
    </xf>
    <xf numFmtId="0" fontId="51" fillId="0" borderId="0">
      <alignment/>
      <protection/>
    </xf>
    <xf numFmtId="4" fontId="38" fillId="0" borderId="0">
      <alignment horizontal="right"/>
      <protection/>
    </xf>
    <xf numFmtId="4" fontId="38" fillId="0" borderId="0">
      <alignment horizontal="right"/>
      <protection/>
    </xf>
    <xf numFmtId="0" fontId="0" fillId="0" borderId="0">
      <alignment/>
      <protection/>
    </xf>
    <xf numFmtId="4" fontId="38" fillId="0" borderId="0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4" fontId="38" fillId="0" borderId="0">
      <alignment horizontal="right"/>
      <protection/>
    </xf>
    <xf numFmtId="0" fontId="0" fillId="0" borderId="0">
      <alignment/>
      <protection/>
    </xf>
    <xf numFmtId="4" fontId="38" fillId="0" borderId="0">
      <alignment horizontal="right"/>
      <protection/>
    </xf>
    <xf numFmtId="4" fontId="38" fillId="0" borderId="0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2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9" fillId="0" borderId="0">
      <alignment/>
      <protection/>
    </xf>
    <xf numFmtId="0" fontId="16" fillId="0" borderId="0">
      <alignment/>
      <protection/>
    </xf>
    <xf numFmtId="0" fontId="49" fillId="0" borderId="0">
      <alignment/>
      <protection/>
    </xf>
    <xf numFmtId="0" fontId="21" fillId="0" borderId="0">
      <alignment/>
      <protection/>
    </xf>
    <xf numFmtId="4" fontId="38" fillId="0" borderId="0">
      <alignment horizontal="right"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45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1" fillId="0" borderId="0">
      <alignment/>
      <protection/>
    </xf>
    <xf numFmtId="1" fontId="4" fillId="0" borderId="0">
      <alignment/>
      <protection/>
    </xf>
    <xf numFmtId="0" fontId="21" fillId="0" borderId="0">
      <alignment/>
      <protection/>
    </xf>
    <xf numFmtId="0" fontId="16" fillId="0" borderId="0">
      <alignment/>
      <protection/>
    </xf>
    <xf numFmtId="0" fontId="53" fillId="0" borderId="0">
      <alignment vertical="center" wrapText="1"/>
      <protection/>
    </xf>
    <xf numFmtId="0" fontId="53" fillId="0" borderId="0">
      <alignment vertical="center" wrapText="1"/>
      <protection/>
    </xf>
    <xf numFmtId="0" fontId="53" fillId="0" borderId="0">
      <alignment vertical="center" wrapText="1"/>
      <protection/>
    </xf>
    <xf numFmtId="0" fontId="53" fillId="0" borderId="0">
      <alignment vertical="center" wrapText="1"/>
      <protection/>
    </xf>
    <xf numFmtId="0" fontId="54" fillId="0" borderId="0" applyNumberFormat="0" applyFont="0" applyFill="0" applyBorder="0" applyAlignment="0" applyProtection="0"/>
    <xf numFmtId="0" fontId="5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1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21" fillId="0" borderId="0">
      <alignment/>
      <protection/>
    </xf>
    <xf numFmtId="0" fontId="56" fillId="0" borderId="0">
      <alignment/>
      <protection/>
    </xf>
    <xf numFmtId="0" fontId="45" fillId="0" borderId="0">
      <alignment/>
      <protection/>
    </xf>
    <xf numFmtId="0" fontId="57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21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21" fillId="0" borderId="0">
      <alignment/>
      <protection/>
    </xf>
    <xf numFmtId="0" fontId="60" fillId="0" borderId="0">
      <alignment/>
      <protection/>
    </xf>
    <xf numFmtId="0" fontId="21" fillId="0" borderId="0">
      <alignment/>
      <protection/>
    </xf>
    <xf numFmtId="0" fontId="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57" fillId="0" borderId="0">
      <alignment/>
      <protection/>
    </xf>
    <xf numFmtId="0" fontId="3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17" fillId="0" borderId="0">
      <alignment/>
      <protection/>
    </xf>
    <xf numFmtId="37" fontId="5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53" fillId="0" borderId="0">
      <alignment/>
      <protection/>
    </xf>
    <xf numFmtId="0" fontId="36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6" fillId="0" borderId="0">
      <alignment/>
      <protection/>
    </xf>
    <xf numFmtId="0" fontId="45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47" fillId="0" borderId="0">
      <alignment/>
      <protection/>
    </xf>
    <xf numFmtId="0" fontId="63" fillId="0" borderId="0">
      <alignment/>
      <protection/>
    </xf>
    <xf numFmtId="0" fontId="53" fillId="0" borderId="0" applyBorder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47" fillId="0" borderId="0">
      <alignment/>
      <protection/>
    </xf>
    <xf numFmtId="0" fontId="4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5" fillId="0" borderId="0">
      <alignment/>
      <protection/>
    </xf>
    <xf numFmtId="0" fontId="1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6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7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7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7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7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9" fillId="0" borderId="0">
      <alignment/>
      <protection/>
    </xf>
    <xf numFmtId="4" fontId="38" fillId="0" borderId="0">
      <alignment horizontal="right"/>
      <protection/>
    </xf>
    <xf numFmtId="4" fontId="38" fillId="0" borderId="0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4" fontId="38" fillId="0" borderId="0">
      <alignment horizontal="right"/>
      <protection/>
    </xf>
    <xf numFmtId="4" fontId="38" fillId="0" borderId="0">
      <alignment horizontal="right"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49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6" fillId="0" borderId="0">
      <alignment/>
      <protection/>
    </xf>
    <xf numFmtId="0" fontId="57" fillId="0" borderId="0">
      <alignment/>
      <protection/>
    </xf>
    <xf numFmtId="0" fontId="3" fillId="0" borderId="0">
      <alignment/>
      <protection/>
    </xf>
    <xf numFmtId="0" fontId="4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9" fillId="0" borderId="0">
      <alignment/>
      <protection/>
    </xf>
    <xf numFmtId="0" fontId="16" fillId="0" borderId="0">
      <alignment/>
      <protection/>
    </xf>
    <xf numFmtId="4" fontId="38" fillId="0" borderId="0">
      <alignment horizontal="right"/>
      <protection/>
    </xf>
    <xf numFmtId="0" fontId="0" fillId="0" borderId="0">
      <alignment/>
      <protection/>
    </xf>
    <xf numFmtId="4" fontId="38" fillId="0" borderId="0">
      <alignment horizontal="right"/>
      <protection/>
    </xf>
    <xf numFmtId="4" fontId="38" fillId="0" borderId="0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64" fillId="0" borderId="0">
      <alignment/>
      <protection/>
    </xf>
    <xf numFmtId="0" fontId="57" fillId="0" borderId="0">
      <alignment/>
      <protection/>
    </xf>
    <xf numFmtId="0" fontId="49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6" fillId="0" borderId="0">
      <alignment/>
      <protection/>
    </xf>
    <xf numFmtId="0" fontId="45" fillId="0" borderId="0">
      <alignment/>
      <protection/>
    </xf>
    <xf numFmtId="0" fontId="4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9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7" fillId="0" borderId="0">
      <alignment/>
      <protection/>
    </xf>
    <xf numFmtId="0" fontId="16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6" fillId="0" borderId="0">
      <alignment/>
      <protection/>
    </xf>
    <xf numFmtId="0" fontId="49" fillId="0" borderId="0">
      <alignment/>
      <protection/>
    </xf>
    <xf numFmtId="0" fontId="16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6" fillId="0" borderId="0">
      <alignment/>
      <protection/>
    </xf>
    <xf numFmtId="0" fontId="45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49" fillId="0" borderId="0">
      <alignment/>
      <protection/>
    </xf>
    <xf numFmtId="0" fontId="51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38" fillId="0" borderId="0">
      <alignment horizontal="right"/>
      <protection/>
    </xf>
    <xf numFmtId="4" fontId="38" fillId="0" borderId="0">
      <alignment horizontal="right"/>
      <protection/>
    </xf>
    <xf numFmtId="4" fontId="38" fillId="0" borderId="0">
      <alignment horizontal="right"/>
      <protection/>
    </xf>
    <xf numFmtId="0" fontId="63" fillId="0" borderId="0">
      <alignment/>
      <protection/>
    </xf>
    <xf numFmtId="0" fontId="57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5" fillId="0" borderId="0">
      <alignment/>
      <protection/>
    </xf>
    <xf numFmtId="0" fontId="57" fillId="0" borderId="0">
      <alignment/>
      <protection/>
    </xf>
  </cellStyleXfs>
  <cellXfs count="44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65" fillId="0" borderId="0" xfId="0" applyFont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NumberFormat="1" applyFont="1" applyAlignment="1">
      <alignment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66" fillId="0" borderId="0" xfId="0" applyFont="1" applyAlignment="1">
      <alignment horizontal="left"/>
    </xf>
    <xf numFmtId="0" fontId="14" fillId="0" borderId="6" xfId="0" applyNumberFormat="1" applyFont="1" applyAlignment="1">
      <alignment/>
    </xf>
    <xf numFmtId="0" fontId="14" fillId="0" borderId="0" xfId="0" applyNumberFormat="1" applyFont="1" applyBorder="1" applyAlignment="1">
      <alignment horizontal="right" vertical="center"/>
    </xf>
    <xf numFmtId="3" fontId="14" fillId="0" borderId="7" xfId="0" applyNumberFormat="1" applyFont="1" applyAlignment="1">
      <alignment/>
    </xf>
    <xf numFmtId="0" fontId="14" fillId="0" borderId="8" xfId="0" applyFont="1" applyAlignment="1">
      <alignment/>
    </xf>
    <xf numFmtId="0" fontId="67" fillId="0" borderId="0" xfId="0" applyNumberFormat="1" applyFont="1" applyBorder="1" applyAlignment="1">
      <alignment horizontal="right" vertical="center"/>
    </xf>
    <xf numFmtId="0" fontId="14" fillId="0" borderId="9" xfId="0" applyNumberFormat="1" applyFont="1" applyAlignment="1">
      <alignment/>
    </xf>
    <xf numFmtId="0" fontId="14" fillId="0" borderId="9" xfId="0" applyFont="1" applyAlignment="1">
      <alignment/>
    </xf>
    <xf numFmtId="0" fontId="14" fillId="0" borderId="0" xfId="0" applyFont="1" applyBorder="1" applyAlignment="1">
      <alignment horizontal="distributed" vertical="center"/>
    </xf>
    <xf numFmtId="0" fontId="14" fillId="0" borderId="7" xfId="0" applyNumberFormat="1" applyFont="1" applyAlignment="1">
      <alignment horizontal="center"/>
    </xf>
    <xf numFmtId="0" fontId="14" fillId="0" borderId="10" xfId="0" applyFont="1" applyBorder="1" applyAlignment="1">
      <alignment/>
    </xf>
    <xf numFmtId="0" fontId="14" fillId="0" borderId="2" xfId="0" applyNumberFormat="1" applyFont="1" applyBorder="1" applyAlignment="1">
      <alignment/>
    </xf>
    <xf numFmtId="0" fontId="14" fillId="0" borderId="11" xfId="0" applyNumberFormat="1" applyFont="1" applyBorder="1" applyAlignment="1">
      <alignment horizontal="center"/>
    </xf>
    <xf numFmtId="3" fontId="14" fillId="0" borderId="12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 shrinkToFit="1"/>
    </xf>
    <xf numFmtId="3" fontId="14" fillId="0" borderId="13" xfId="0" applyNumberFormat="1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/>
    </xf>
    <xf numFmtId="0" fontId="67" fillId="0" borderId="0" xfId="0" applyFont="1" applyBorder="1" applyAlignment="1">
      <alignment horizontal="center" vertical="center"/>
    </xf>
    <xf numFmtId="38" fontId="67" fillId="0" borderId="0" xfId="361" applyFont="1" applyBorder="1" applyAlignment="1">
      <alignment horizontal="right" vertical="center"/>
    </xf>
    <xf numFmtId="0" fontId="67" fillId="0" borderId="0" xfId="0" applyFont="1" applyBorder="1" applyAlignment="1">
      <alignment horizontal="right" vertical="center"/>
    </xf>
    <xf numFmtId="0" fontId="67" fillId="0" borderId="0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66" fillId="0" borderId="0" xfId="0" applyFont="1" applyAlignment="1">
      <alignment horizontal="left" vertical="center"/>
    </xf>
    <xf numFmtId="0" fontId="14" fillId="0" borderId="13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left" vertical="center" shrinkToFit="1"/>
    </xf>
    <xf numFmtId="0" fontId="14" fillId="0" borderId="12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 shrinkToFit="1"/>
    </xf>
    <xf numFmtId="0" fontId="14" fillId="0" borderId="16" xfId="0" applyNumberFormat="1" applyFont="1" applyAlignment="1">
      <alignment horizontal="center"/>
    </xf>
    <xf numFmtId="0" fontId="14" fillId="0" borderId="17" xfId="0" applyNumberFormat="1" applyFont="1" applyAlignment="1">
      <alignment/>
    </xf>
    <xf numFmtId="0" fontId="14" fillId="0" borderId="16" xfId="0" applyNumberFormat="1" applyFont="1" applyAlignment="1">
      <alignment/>
    </xf>
    <xf numFmtId="176" fontId="14" fillId="0" borderId="16" xfId="0" applyNumberFormat="1" applyFont="1" applyAlignment="1">
      <alignment/>
    </xf>
    <xf numFmtId="2" fontId="14" fillId="0" borderId="16" xfId="0" applyNumberFormat="1" applyFont="1" applyAlignment="1">
      <alignment/>
    </xf>
    <xf numFmtId="176" fontId="14" fillId="0" borderId="0" xfId="0" applyNumberFormat="1" applyFont="1" applyAlignment="1">
      <alignment/>
    </xf>
    <xf numFmtId="0" fontId="14" fillId="0" borderId="16" xfId="0" applyNumberFormat="1" applyFont="1" applyAlignment="1">
      <alignment horizontal="left"/>
    </xf>
    <xf numFmtId="0" fontId="14" fillId="0" borderId="11" xfId="0" applyNumberFormat="1" applyFont="1" applyBorder="1" applyAlignment="1">
      <alignment horizontal="left"/>
    </xf>
    <xf numFmtId="0" fontId="14" fillId="0" borderId="11" xfId="0" applyNumberFormat="1" applyFont="1" applyBorder="1" applyAlignment="1">
      <alignment/>
    </xf>
    <xf numFmtId="176" fontId="14" fillId="0" borderId="11" xfId="0" applyNumberFormat="1" applyFont="1" applyBorder="1" applyAlignment="1">
      <alignment/>
    </xf>
    <xf numFmtId="2" fontId="14" fillId="0" borderId="11" xfId="0" applyNumberFormat="1" applyFont="1" applyBorder="1" applyAlignment="1">
      <alignment/>
    </xf>
    <xf numFmtId="0" fontId="61" fillId="0" borderId="0" xfId="0" applyFont="1" applyAlignment="1">
      <alignment horizontal="left" vertical="center"/>
    </xf>
    <xf numFmtId="0" fontId="14" fillId="0" borderId="11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19" xfId="0" applyFont="1" applyBorder="1" applyAlignment="1">
      <alignment horizontal="left" vertical="center"/>
    </xf>
    <xf numFmtId="0" fontId="14" fillId="0" borderId="19" xfId="0" applyFont="1" applyBorder="1" applyAlignment="1">
      <alignment horizontal="center" vertical="center"/>
    </xf>
    <xf numFmtId="38" fontId="14" fillId="0" borderId="0" xfId="361" applyFont="1" applyAlignment="1">
      <alignment/>
    </xf>
    <xf numFmtId="38" fontId="14" fillId="0" borderId="11" xfId="361" applyFont="1" applyBorder="1" applyAlignment="1">
      <alignment horizontal="center"/>
    </xf>
    <xf numFmtId="38" fontId="14" fillId="0" borderId="0" xfId="361" applyFont="1" applyAlignment="1">
      <alignment horizontal="center"/>
    </xf>
    <xf numFmtId="38" fontId="14" fillId="0" borderId="11" xfId="361" applyFont="1" applyBorder="1" applyAlignment="1">
      <alignment/>
    </xf>
    <xf numFmtId="38" fontId="14" fillId="0" borderId="0" xfId="0" applyNumberFormat="1" applyFont="1" applyAlignment="1">
      <alignment vertical="center"/>
    </xf>
    <xf numFmtId="0" fontId="69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shrinkToFit="1"/>
    </xf>
    <xf numFmtId="0" fontId="67" fillId="0" borderId="0" xfId="0" applyFont="1" applyBorder="1" applyAlignment="1">
      <alignment horizontal="distributed" vertical="center" shrinkToFit="1"/>
    </xf>
    <xf numFmtId="177" fontId="67" fillId="0" borderId="0" xfId="361" applyNumberFormat="1" applyFont="1" applyBorder="1" applyAlignment="1">
      <alignment horizontal="right" vertical="center"/>
    </xf>
    <xf numFmtId="177" fontId="67" fillId="0" borderId="0" xfId="361" applyNumberFormat="1" applyFont="1" applyBorder="1" applyAlignment="1">
      <alignment horizontal="center" vertical="center"/>
    </xf>
    <xf numFmtId="197" fontId="67" fillId="0" borderId="0" xfId="0" applyNumberFormat="1" applyFont="1" applyBorder="1" applyAlignment="1">
      <alignment horizontal="right" vertical="center"/>
    </xf>
    <xf numFmtId="0" fontId="67" fillId="0" borderId="0" xfId="0" applyFont="1" applyBorder="1" applyAlignment="1" applyProtection="1">
      <alignment horizontal="right" vertical="center"/>
      <protection locked="0"/>
    </xf>
    <xf numFmtId="0" fontId="14" fillId="0" borderId="15" xfId="0" applyFont="1" applyBorder="1" applyAlignment="1">
      <alignment horizontal="center" vertical="center" shrinkToFit="1"/>
    </xf>
    <xf numFmtId="38" fontId="14" fillId="0" borderId="0" xfId="361" applyFont="1" applyAlignment="1">
      <alignment horizontal="center" vertical="center" shrinkToFit="1"/>
    </xf>
    <xf numFmtId="0" fontId="67" fillId="0" borderId="15" xfId="0" applyFont="1" applyBorder="1" applyAlignment="1">
      <alignment vertical="center"/>
    </xf>
    <xf numFmtId="0" fontId="67" fillId="0" borderId="11" xfId="0" applyFont="1" applyBorder="1" applyAlignment="1">
      <alignment horizontal="center" vertical="center"/>
    </xf>
    <xf numFmtId="0" fontId="67" fillId="0" borderId="13" xfId="0" applyFont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3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 vertical="center" shrinkToFit="1"/>
      <protection/>
    </xf>
    <xf numFmtId="0" fontId="1" fillId="0" borderId="11" xfId="0" applyFont="1" applyBorder="1" applyAlignment="1" applyProtection="1">
      <alignment/>
      <protection/>
    </xf>
    <xf numFmtId="176" fontId="1" fillId="0" borderId="11" xfId="0" applyNumberFormat="1" applyFont="1" applyBorder="1" applyAlignment="1" applyProtection="1">
      <alignment/>
      <protection/>
    </xf>
    <xf numFmtId="0" fontId="3" fillId="0" borderId="0" xfId="0" applyFont="1" applyAlignment="1">
      <alignment vertical="center"/>
    </xf>
    <xf numFmtId="0" fontId="1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67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176" fontId="67" fillId="0" borderId="0" xfId="0" applyNumberFormat="1" applyFont="1" applyBorder="1" applyAlignment="1">
      <alignment vertical="center"/>
    </xf>
    <xf numFmtId="0" fontId="61" fillId="0" borderId="0" xfId="0" applyFont="1" applyAlignment="1">
      <alignment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38" fontId="14" fillId="0" borderId="22" xfId="361" applyFont="1" applyBorder="1" applyAlignment="1">
      <alignment vertical="center"/>
    </xf>
    <xf numFmtId="38" fontId="14" fillId="0" borderId="23" xfId="361" applyFont="1" applyBorder="1" applyAlignment="1">
      <alignment vertical="center"/>
    </xf>
    <xf numFmtId="176" fontId="14" fillId="0" borderId="23" xfId="0" applyNumberFormat="1" applyFont="1" applyBorder="1" applyAlignment="1">
      <alignment horizontal="right" vertical="center"/>
    </xf>
    <xf numFmtId="0" fontId="14" fillId="0" borderId="23" xfId="0" applyNumberFormat="1" applyFont="1" applyBorder="1" applyAlignment="1">
      <alignment horizontal="right" vertical="center"/>
    </xf>
    <xf numFmtId="38" fontId="14" fillId="0" borderId="23" xfId="361" applyFont="1" applyBorder="1" applyAlignment="1">
      <alignment horizontal="right" vertical="center"/>
    </xf>
    <xf numFmtId="0" fontId="14" fillId="0" borderId="24" xfId="0" applyNumberFormat="1" applyFont="1" applyBorder="1" applyAlignment="1">
      <alignment horizontal="right" vertical="center"/>
    </xf>
    <xf numFmtId="0" fontId="14" fillId="0" borderId="23" xfId="0" applyNumberFormat="1" applyFont="1" applyBorder="1" applyAlignment="1">
      <alignment horizontal="center" vertical="center"/>
    </xf>
    <xf numFmtId="38" fontId="14" fillId="0" borderId="22" xfId="361" applyFont="1" applyBorder="1" applyAlignment="1">
      <alignment horizontal="right" vertical="center"/>
    </xf>
    <xf numFmtId="2" fontId="14" fillId="0" borderId="25" xfId="0" applyNumberFormat="1" applyFont="1" applyBorder="1" applyAlignment="1">
      <alignment horizontal="right" vertical="center"/>
    </xf>
    <xf numFmtId="0" fontId="14" fillId="0" borderId="25" xfId="0" applyNumberFormat="1" applyFont="1" applyBorder="1" applyAlignment="1">
      <alignment horizontal="right" vertical="center"/>
    </xf>
    <xf numFmtId="0" fontId="14" fillId="0" borderId="26" xfId="0" applyNumberFormat="1" applyFont="1" applyBorder="1" applyAlignment="1">
      <alignment horizontal="right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38" fontId="14" fillId="0" borderId="30" xfId="361" applyFont="1" applyBorder="1" applyAlignment="1">
      <alignment horizontal="right" vertical="center" shrinkToFit="1"/>
    </xf>
    <xf numFmtId="38" fontId="14" fillId="0" borderId="30" xfId="361" applyFont="1" applyBorder="1" applyAlignment="1">
      <alignment horizontal="right" vertical="center"/>
    </xf>
    <xf numFmtId="0" fontId="14" fillId="0" borderId="31" xfId="0" applyFont="1" applyBorder="1" applyAlignment="1">
      <alignment horizontal="center" vertical="center"/>
    </xf>
    <xf numFmtId="0" fontId="14" fillId="0" borderId="24" xfId="0" applyFont="1" applyBorder="1" applyAlignment="1">
      <alignment horizontal="right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38" fontId="14" fillId="0" borderId="35" xfId="361" applyFont="1" applyBorder="1" applyAlignment="1">
      <alignment horizontal="right" vertical="center"/>
    </xf>
    <xf numFmtId="38" fontId="14" fillId="0" borderId="36" xfId="361" applyFont="1" applyBorder="1" applyAlignment="1">
      <alignment horizontal="right" vertical="center"/>
    </xf>
    <xf numFmtId="0" fontId="14" fillId="0" borderId="37" xfId="0" applyFont="1" applyBorder="1" applyAlignment="1">
      <alignment horizontal="right" vertical="center"/>
    </xf>
    <xf numFmtId="49" fontId="14" fillId="0" borderId="38" xfId="0" applyNumberFormat="1" applyFont="1" applyBorder="1" applyAlignment="1">
      <alignment horizontal="right" vertical="center"/>
    </xf>
    <xf numFmtId="0" fontId="14" fillId="0" borderId="36" xfId="0" applyNumberFormat="1" applyFont="1" applyBorder="1" applyAlignment="1">
      <alignment horizontal="right" vertical="center"/>
    </xf>
    <xf numFmtId="0" fontId="14" fillId="0" borderId="26" xfId="0" applyFont="1" applyBorder="1" applyAlignment="1">
      <alignment horizontal="right" vertical="center"/>
    </xf>
    <xf numFmtId="0" fontId="14" fillId="0" borderId="20" xfId="0" applyFont="1" applyBorder="1" applyAlignment="1">
      <alignment horizontal="center" vertical="center" shrinkToFit="1"/>
    </xf>
    <xf numFmtId="40" fontId="67" fillId="0" borderId="39" xfId="361" applyNumberFormat="1" applyFont="1" applyBorder="1" applyAlignment="1">
      <alignment horizontal="right" vertical="center" shrinkToFit="1"/>
    </xf>
    <xf numFmtId="40" fontId="67" fillId="0" borderId="24" xfId="361" applyNumberFormat="1" applyFont="1" applyBorder="1" applyAlignment="1">
      <alignment horizontal="right" vertical="center" shrinkToFit="1"/>
    </xf>
    <xf numFmtId="40" fontId="67" fillId="0" borderId="26" xfId="361" applyNumberFormat="1" applyFont="1" applyBorder="1" applyAlignment="1">
      <alignment horizontal="right" vertical="center" shrinkToFit="1"/>
    </xf>
    <xf numFmtId="0" fontId="14" fillId="0" borderId="27" xfId="0" applyFont="1" applyBorder="1" applyAlignment="1">
      <alignment horizontal="center" vertical="center" shrinkToFit="1"/>
    </xf>
    <xf numFmtId="0" fontId="14" fillId="0" borderId="28" xfId="0" applyFont="1" applyBorder="1" applyAlignment="1">
      <alignment horizontal="center" vertical="center" shrinkToFit="1"/>
    </xf>
    <xf numFmtId="0" fontId="14" fillId="0" borderId="40" xfId="0" applyFont="1" applyBorder="1" applyAlignment="1">
      <alignment horizontal="center" vertical="center" shrinkToFit="1"/>
    </xf>
    <xf numFmtId="177" fontId="67" fillId="0" borderId="41" xfId="361" applyNumberFormat="1" applyFont="1" applyBorder="1" applyAlignment="1">
      <alignment horizontal="right" vertical="center" shrinkToFit="1"/>
    </xf>
    <xf numFmtId="177" fontId="67" fillId="0" borderId="42" xfId="361" applyNumberFormat="1" applyFont="1" applyBorder="1" applyAlignment="1">
      <alignment horizontal="right" vertical="center" shrinkToFit="1"/>
    </xf>
    <xf numFmtId="177" fontId="67" fillId="0" borderId="43" xfId="361" applyNumberFormat="1" applyFont="1" applyBorder="1" applyAlignment="1">
      <alignment horizontal="right" vertical="center" shrinkToFit="1"/>
    </xf>
    <xf numFmtId="0" fontId="14" fillId="0" borderId="29" xfId="0" applyFont="1" applyBorder="1" applyAlignment="1">
      <alignment horizontal="center" vertical="center" shrinkToFit="1"/>
    </xf>
    <xf numFmtId="38" fontId="67" fillId="0" borderId="44" xfId="361" applyFont="1" applyBorder="1" applyAlignment="1">
      <alignment horizontal="right" vertical="center" shrinkToFit="1"/>
    </xf>
    <xf numFmtId="38" fontId="67" fillId="0" borderId="30" xfId="361" applyFont="1" applyBorder="1" applyAlignment="1">
      <alignment horizontal="right" vertical="center" shrinkToFit="1"/>
    </xf>
    <xf numFmtId="38" fontId="67" fillId="0" borderId="45" xfId="361" applyFont="1" applyBorder="1" applyAlignment="1">
      <alignment horizontal="right" vertical="center" shrinkToFit="1"/>
    </xf>
    <xf numFmtId="0" fontId="14" fillId="0" borderId="31" xfId="0" applyFont="1" applyBorder="1" applyAlignment="1">
      <alignment horizontal="center" vertical="center" shrinkToFit="1"/>
    </xf>
    <xf numFmtId="38" fontId="67" fillId="0" borderId="46" xfId="361" applyFont="1" applyBorder="1" applyAlignment="1">
      <alignment horizontal="right" vertical="center" shrinkToFit="1"/>
    </xf>
    <xf numFmtId="177" fontId="67" fillId="0" borderId="39" xfId="361" applyNumberFormat="1" applyFont="1" applyBorder="1" applyAlignment="1">
      <alignment horizontal="right" vertical="center" shrinkToFit="1"/>
    </xf>
    <xf numFmtId="38" fontId="67" fillId="0" borderId="22" xfId="361" applyFont="1" applyBorder="1" applyAlignment="1">
      <alignment horizontal="right" vertical="center" shrinkToFit="1"/>
    </xf>
    <xf numFmtId="177" fontId="67" fillId="0" borderId="24" xfId="361" applyNumberFormat="1" applyFont="1" applyBorder="1" applyAlignment="1">
      <alignment horizontal="right" vertical="center" shrinkToFit="1"/>
    </xf>
    <xf numFmtId="38" fontId="67" fillId="0" borderId="47" xfId="361" applyFont="1" applyBorder="1" applyAlignment="1">
      <alignment horizontal="right" vertical="center" shrinkToFit="1"/>
    </xf>
    <xf numFmtId="177" fontId="67" fillId="0" borderId="26" xfId="361" applyNumberFormat="1" applyFont="1" applyBorder="1" applyAlignment="1">
      <alignment horizontal="right" vertical="center" shrinkToFit="1"/>
    </xf>
    <xf numFmtId="0" fontId="14" fillId="0" borderId="48" xfId="0" applyFont="1" applyBorder="1" applyAlignment="1">
      <alignment horizontal="center" vertical="center" shrinkToFit="1"/>
    </xf>
    <xf numFmtId="38" fontId="67" fillId="0" borderId="49" xfId="361" applyFont="1" applyBorder="1" applyAlignment="1">
      <alignment horizontal="right" vertical="center"/>
    </xf>
    <xf numFmtId="177" fontId="67" fillId="0" borderId="48" xfId="361" applyNumberFormat="1" applyFont="1" applyBorder="1" applyAlignment="1">
      <alignment horizontal="right" vertical="center"/>
    </xf>
    <xf numFmtId="38" fontId="67" fillId="0" borderId="27" xfId="361" applyFont="1" applyBorder="1" applyAlignment="1">
      <alignment horizontal="right" vertical="center"/>
    </xf>
    <xf numFmtId="177" fontId="67" fillId="0" borderId="28" xfId="361" applyNumberFormat="1" applyFont="1" applyBorder="1" applyAlignment="1">
      <alignment horizontal="right" vertical="center"/>
    </xf>
    <xf numFmtId="38" fontId="67" fillId="0" borderId="50" xfId="361" applyFont="1" applyBorder="1" applyAlignment="1">
      <alignment horizontal="right" vertical="center"/>
    </xf>
    <xf numFmtId="38" fontId="67" fillId="0" borderId="29" xfId="361" applyFont="1" applyBorder="1" applyAlignment="1">
      <alignment horizontal="right" vertical="center"/>
    </xf>
    <xf numFmtId="38" fontId="67" fillId="0" borderId="51" xfId="361" applyFont="1" applyBorder="1" applyAlignment="1">
      <alignment horizontal="right" vertical="center"/>
    </xf>
    <xf numFmtId="38" fontId="67" fillId="0" borderId="48" xfId="361" applyFont="1" applyBorder="1" applyAlignment="1">
      <alignment horizontal="right" vertical="center"/>
    </xf>
    <xf numFmtId="38" fontId="67" fillId="0" borderId="31" xfId="361" applyFont="1" applyBorder="1" applyAlignment="1">
      <alignment horizontal="right" vertical="center"/>
    </xf>
    <xf numFmtId="38" fontId="67" fillId="0" borderId="28" xfId="361" applyFont="1" applyBorder="1" applyAlignment="1">
      <alignment horizontal="right" vertical="center"/>
    </xf>
    <xf numFmtId="38" fontId="67" fillId="0" borderId="52" xfId="361" applyFont="1" applyBorder="1" applyAlignment="1">
      <alignment horizontal="right" vertical="center"/>
    </xf>
    <xf numFmtId="38" fontId="67" fillId="0" borderId="32" xfId="361" applyFont="1" applyBorder="1" applyAlignment="1">
      <alignment horizontal="right" vertical="center"/>
    </xf>
    <xf numFmtId="38" fontId="67" fillId="0" borderId="33" xfId="361" applyFont="1" applyBorder="1" applyAlignment="1">
      <alignment horizontal="right" vertical="center"/>
    </xf>
    <xf numFmtId="38" fontId="67" fillId="0" borderId="34" xfId="361" applyFont="1" applyBorder="1" applyAlignment="1">
      <alignment horizontal="right" vertical="center"/>
    </xf>
    <xf numFmtId="177" fontId="67" fillId="0" borderId="33" xfId="361" applyNumberFormat="1" applyFont="1" applyBorder="1" applyAlignment="1">
      <alignment horizontal="right" vertical="center"/>
    </xf>
    <xf numFmtId="0" fontId="14" fillId="0" borderId="53" xfId="0" applyFont="1" applyBorder="1" applyAlignment="1">
      <alignment horizontal="center" vertical="center" shrinkToFit="1"/>
    </xf>
    <xf numFmtId="2" fontId="14" fillId="0" borderId="27" xfId="0" applyNumberFormat="1" applyFont="1" applyBorder="1" applyAlignment="1">
      <alignment horizontal="center" vertical="center"/>
    </xf>
    <xf numFmtId="2" fontId="14" fillId="0" borderId="28" xfId="0" applyNumberFormat="1" applyFont="1" applyBorder="1" applyAlignment="1">
      <alignment horizontal="center" vertical="center"/>
    </xf>
    <xf numFmtId="2" fontId="14" fillId="0" borderId="29" xfId="0" applyNumberFormat="1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2" fontId="14" fillId="0" borderId="32" xfId="0" applyNumberFormat="1" applyFont="1" applyBorder="1" applyAlignment="1">
      <alignment horizontal="center" vertical="center"/>
    </xf>
    <xf numFmtId="2" fontId="14" fillId="0" borderId="33" xfId="0" applyNumberFormat="1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2" fontId="14" fillId="0" borderId="34" xfId="0" applyNumberFormat="1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177" fontId="67" fillId="0" borderId="24" xfId="361" applyNumberFormat="1" applyFont="1" applyBorder="1" applyAlignment="1">
      <alignment horizontal="right" vertical="center"/>
    </xf>
    <xf numFmtId="0" fontId="14" fillId="0" borderId="22" xfId="0" applyFont="1" applyBorder="1" applyAlignment="1">
      <alignment horizontal="center" vertical="center"/>
    </xf>
    <xf numFmtId="38" fontId="67" fillId="0" borderId="25" xfId="361" applyFont="1" applyBorder="1" applyAlignment="1">
      <alignment vertical="center"/>
    </xf>
    <xf numFmtId="177" fontId="67" fillId="0" borderId="25" xfId="361" applyNumberFormat="1" applyFont="1" applyBorder="1" applyAlignment="1">
      <alignment vertical="center"/>
    </xf>
    <xf numFmtId="177" fontId="67" fillId="0" borderId="26" xfId="361" applyNumberFormat="1" applyFont="1" applyBorder="1" applyAlignment="1">
      <alignment vertical="center"/>
    </xf>
    <xf numFmtId="38" fontId="67" fillId="0" borderId="30" xfId="361" applyFont="1" applyBorder="1" applyAlignment="1">
      <alignment horizontal="right" vertical="center"/>
    </xf>
    <xf numFmtId="38" fontId="67" fillId="0" borderId="45" xfId="361" applyFont="1" applyBorder="1" applyAlignment="1">
      <alignment vertical="center"/>
    </xf>
    <xf numFmtId="38" fontId="67" fillId="0" borderId="22" xfId="361" applyFont="1" applyBorder="1" applyAlignment="1">
      <alignment horizontal="right" vertical="center"/>
    </xf>
    <xf numFmtId="38" fontId="67" fillId="0" borderId="47" xfId="361" applyFont="1" applyBorder="1" applyAlignment="1">
      <alignment vertical="center"/>
    </xf>
    <xf numFmtId="0" fontId="14" fillId="0" borderId="47" xfId="0" applyFont="1" applyBorder="1" applyAlignment="1">
      <alignment horizontal="distributed" vertical="center"/>
    </xf>
    <xf numFmtId="0" fontId="14" fillId="0" borderId="26" xfId="0" applyFont="1" applyBorder="1" applyAlignment="1">
      <alignment horizontal="distributed" vertical="center"/>
    </xf>
    <xf numFmtId="0" fontId="14" fillId="0" borderId="45" xfId="0" applyFont="1" applyBorder="1" applyAlignment="1">
      <alignment horizontal="distributed" vertical="center"/>
    </xf>
    <xf numFmtId="38" fontId="67" fillId="0" borderId="23" xfId="361" applyFont="1" applyBorder="1" applyAlignment="1">
      <alignment vertical="center"/>
    </xf>
    <xf numFmtId="177" fontId="67" fillId="0" borderId="23" xfId="361" applyNumberFormat="1" applyFont="1" applyBorder="1" applyAlignment="1">
      <alignment vertical="center"/>
    </xf>
    <xf numFmtId="177" fontId="67" fillId="0" borderId="24" xfId="361" applyNumberFormat="1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177" fontId="67" fillId="0" borderId="30" xfId="361" applyNumberFormat="1" applyFont="1" applyBorder="1" applyAlignment="1">
      <alignment vertical="center"/>
    </xf>
    <xf numFmtId="177" fontId="67" fillId="0" borderId="45" xfId="361" applyNumberFormat="1" applyFont="1" applyBorder="1" applyAlignment="1">
      <alignment vertical="center"/>
    </xf>
    <xf numFmtId="38" fontId="67" fillId="0" borderId="22" xfId="361" applyFont="1" applyBorder="1" applyAlignment="1">
      <alignment vertical="center"/>
    </xf>
    <xf numFmtId="38" fontId="67" fillId="0" borderId="24" xfId="361" applyFont="1" applyBorder="1" applyAlignment="1">
      <alignment vertical="center"/>
    </xf>
    <xf numFmtId="38" fontId="67" fillId="0" borderId="26" xfId="361" applyFont="1" applyBorder="1" applyAlignment="1">
      <alignment vertical="center"/>
    </xf>
    <xf numFmtId="0" fontId="14" fillId="0" borderId="25" xfId="0" applyFont="1" applyBorder="1" applyAlignment="1">
      <alignment horizontal="distributed" vertical="center"/>
    </xf>
    <xf numFmtId="0" fontId="14" fillId="0" borderId="23" xfId="0" applyFont="1" applyBorder="1" applyAlignment="1">
      <alignment vertical="center"/>
    </xf>
    <xf numFmtId="176" fontId="14" fillId="0" borderId="23" xfId="0" applyNumberFormat="1" applyFont="1" applyBorder="1" applyAlignment="1">
      <alignment vertical="center"/>
    </xf>
    <xf numFmtId="3" fontId="14" fillId="0" borderId="23" xfId="0" applyNumberFormat="1" applyFont="1" applyBorder="1" applyAlignment="1">
      <alignment vertical="center"/>
    </xf>
    <xf numFmtId="49" fontId="14" fillId="0" borderId="23" xfId="0" applyNumberFormat="1" applyFont="1" applyBorder="1" applyAlignment="1">
      <alignment horizontal="right" vertical="center"/>
    </xf>
    <xf numFmtId="49" fontId="14" fillId="0" borderId="24" xfId="0" applyNumberFormat="1" applyFont="1" applyBorder="1" applyAlignment="1">
      <alignment horizontal="right" vertical="center"/>
    </xf>
    <xf numFmtId="0" fontId="14" fillId="0" borderId="25" xfId="0" applyFont="1" applyBorder="1" applyAlignment="1">
      <alignment vertical="center"/>
    </xf>
    <xf numFmtId="176" fontId="14" fillId="0" borderId="25" xfId="0" applyNumberFormat="1" applyFont="1" applyBorder="1" applyAlignment="1">
      <alignment vertical="center"/>
    </xf>
    <xf numFmtId="49" fontId="14" fillId="0" borderId="25" xfId="0" applyNumberFormat="1" applyFont="1" applyBorder="1" applyAlignment="1">
      <alignment horizontal="right" vertical="center"/>
    </xf>
    <xf numFmtId="49" fontId="14" fillId="0" borderId="26" xfId="0" applyNumberFormat="1" applyFont="1" applyBorder="1" applyAlignment="1">
      <alignment horizontal="right" vertical="center"/>
    </xf>
    <xf numFmtId="0" fontId="14" fillId="0" borderId="42" xfId="0" applyFont="1" applyBorder="1" applyAlignment="1">
      <alignment horizontal="distributed" vertical="center"/>
    </xf>
    <xf numFmtId="0" fontId="67" fillId="0" borderId="42" xfId="0" applyFont="1" applyBorder="1" applyAlignment="1">
      <alignment horizontal="distributed" vertical="center"/>
    </xf>
    <xf numFmtId="0" fontId="14" fillId="0" borderId="43" xfId="0" applyFont="1" applyBorder="1" applyAlignment="1">
      <alignment horizontal="distributed" vertical="center"/>
    </xf>
    <xf numFmtId="38" fontId="14" fillId="0" borderId="45" xfId="361" applyFont="1" applyBorder="1" applyAlignment="1">
      <alignment horizontal="right" vertical="center"/>
    </xf>
    <xf numFmtId="0" fontId="14" fillId="0" borderId="24" xfId="0" applyFont="1" applyBorder="1" applyAlignment="1">
      <alignment vertical="center"/>
    </xf>
    <xf numFmtId="38" fontId="14" fillId="0" borderId="47" xfId="361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33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176" fontId="67" fillId="0" borderId="23" xfId="0" applyNumberFormat="1" applyFont="1" applyBorder="1" applyAlignment="1">
      <alignment vertical="center"/>
    </xf>
    <xf numFmtId="176" fontId="67" fillId="0" borderId="24" xfId="0" applyNumberFormat="1" applyFont="1" applyBorder="1" applyAlignment="1">
      <alignment vertical="center"/>
    </xf>
    <xf numFmtId="176" fontId="67" fillId="0" borderId="25" xfId="0" applyNumberFormat="1" applyFont="1" applyBorder="1" applyAlignment="1">
      <alignment vertical="center"/>
    </xf>
    <xf numFmtId="176" fontId="67" fillId="0" borderId="26" xfId="0" applyNumberFormat="1" applyFont="1" applyBorder="1" applyAlignment="1">
      <alignment vertical="center"/>
    </xf>
    <xf numFmtId="176" fontId="67" fillId="0" borderId="30" xfId="0" applyNumberFormat="1" applyFont="1" applyBorder="1" applyAlignment="1">
      <alignment vertical="center"/>
    </xf>
    <xf numFmtId="176" fontId="67" fillId="0" borderId="45" xfId="0" applyNumberFormat="1" applyFont="1" applyBorder="1" applyAlignment="1">
      <alignment vertical="center"/>
    </xf>
    <xf numFmtId="0" fontId="67" fillId="0" borderId="12" xfId="0" applyFont="1" applyBorder="1" applyAlignment="1">
      <alignment horizontal="left" vertical="center"/>
    </xf>
    <xf numFmtId="0" fontId="67" fillId="0" borderId="45" xfId="0" applyFont="1" applyBorder="1" applyAlignment="1">
      <alignment horizontal="center" vertical="center"/>
    </xf>
    <xf numFmtId="0" fontId="67" fillId="0" borderId="25" xfId="0" applyFont="1" applyBorder="1" applyAlignment="1">
      <alignment horizontal="center" vertical="center"/>
    </xf>
    <xf numFmtId="0" fontId="67" fillId="0" borderId="26" xfId="0" applyFont="1" applyBorder="1" applyAlignment="1">
      <alignment horizontal="center" vertical="center"/>
    </xf>
    <xf numFmtId="40" fontId="67" fillId="0" borderId="24" xfId="361" applyNumberFormat="1" applyFont="1" applyBorder="1" applyAlignment="1">
      <alignment vertical="center"/>
    </xf>
    <xf numFmtId="40" fontId="67" fillId="0" borderId="26" xfId="361" applyNumberFormat="1" applyFont="1" applyBorder="1" applyAlignment="1">
      <alignment vertical="center"/>
    </xf>
    <xf numFmtId="38" fontId="67" fillId="0" borderId="30" xfId="361" applyFont="1" applyBorder="1" applyAlignment="1">
      <alignment vertical="center"/>
    </xf>
    <xf numFmtId="0" fontId="67" fillId="0" borderId="28" xfId="0" applyFont="1" applyBorder="1" applyAlignment="1">
      <alignment horizontal="center" vertical="center"/>
    </xf>
    <xf numFmtId="0" fontId="67" fillId="0" borderId="19" xfId="0" applyFont="1" applyBorder="1" applyAlignment="1">
      <alignment vertical="center"/>
    </xf>
    <xf numFmtId="0" fontId="67" fillId="0" borderId="19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0" fontId="67" fillId="0" borderId="29" xfId="0" applyFont="1" applyBorder="1" applyAlignment="1">
      <alignment horizontal="center" vertical="center"/>
    </xf>
    <xf numFmtId="0" fontId="67" fillId="0" borderId="31" xfId="0" applyFont="1" applyBorder="1" applyAlignment="1">
      <alignment horizontal="center" vertical="center"/>
    </xf>
    <xf numFmtId="0" fontId="67" fillId="0" borderId="40" xfId="0" applyFont="1" applyBorder="1" applyAlignment="1">
      <alignment horizontal="center" vertical="center"/>
    </xf>
    <xf numFmtId="177" fontId="67" fillId="0" borderId="42" xfId="361" applyNumberFormat="1" applyFont="1" applyBorder="1" applyAlignment="1">
      <alignment vertical="center"/>
    </xf>
    <xf numFmtId="177" fontId="67" fillId="0" borderId="43" xfId="361" applyNumberFormat="1" applyFont="1" applyBorder="1" applyAlignment="1">
      <alignment vertical="center"/>
    </xf>
    <xf numFmtId="38" fontId="67" fillId="0" borderId="22" xfId="361" applyFont="1" applyBorder="1" applyAlignment="1">
      <alignment vertical="center" shrinkToFit="1"/>
    </xf>
    <xf numFmtId="40" fontId="67" fillId="0" borderId="42" xfId="361" applyNumberFormat="1" applyFont="1" applyBorder="1" applyAlignment="1">
      <alignment vertical="center"/>
    </xf>
    <xf numFmtId="40" fontId="67" fillId="0" borderId="43" xfId="361" applyNumberFormat="1" applyFont="1" applyBorder="1" applyAlignment="1">
      <alignment vertical="center"/>
    </xf>
    <xf numFmtId="176" fontId="14" fillId="0" borderId="0" xfId="0" applyNumberFormat="1" applyFont="1" applyAlignment="1">
      <alignment horizontal="center" vertical="center"/>
    </xf>
    <xf numFmtId="38" fontId="14" fillId="0" borderId="0" xfId="361" applyFont="1" applyBorder="1" applyAlignment="1">
      <alignment/>
    </xf>
    <xf numFmtId="38" fontId="14" fillId="2" borderId="11" xfId="361" applyFont="1" applyFill="1" applyBorder="1" applyAlignment="1">
      <alignment horizontal="center"/>
    </xf>
    <xf numFmtId="177" fontId="67" fillId="0" borderId="57" xfId="361" applyNumberFormat="1" applyFont="1" applyBorder="1" applyAlignment="1">
      <alignment vertical="center"/>
    </xf>
    <xf numFmtId="0" fontId="14" fillId="0" borderId="58" xfId="0" applyFont="1" applyBorder="1" applyAlignment="1">
      <alignment horizontal="center" shrinkToFit="1"/>
    </xf>
    <xf numFmtId="0" fontId="14" fillId="0" borderId="25" xfId="0" applyFont="1" applyBorder="1" applyAlignment="1">
      <alignment horizontal="center" vertical="top" shrinkToFit="1"/>
    </xf>
    <xf numFmtId="0" fontId="14" fillId="0" borderId="59" xfId="0" applyFont="1" applyBorder="1" applyAlignment="1">
      <alignment horizontal="center" shrinkToFit="1"/>
    </xf>
    <xf numFmtId="0" fontId="14" fillId="0" borderId="26" xfId="0" applyFont="1" applyBorder="1" applyAlignment="1">
      <alignment horizontal="center" vertical="top" shrinkToFit="1"/>
    </xf>
    <xf numFmtId="176" fontId="14" fillId="0" borderId="57" xfId="0" applyNumberFormat="1" applyFont="1" applyBorder="1" applyAlignment="1">
      <alignment vertical="center"/>
    </xf>
    <xf numFmtId="176" fontId="14" fillId="0" borderId="24" xfId="0" applyNumberFormat="1" applyFont="1" applyBorder="1" applyAlignment="1">
      <alignment horizontal="right" vertical="center"/>
    </xf>
    <xf numFmtId="0" fontId="67" fillId="0" borderId="60" xfId="0" applyFont="1" applyBorder="1" applyAlignment="1">
      <alignment horizontal="center" vertical="center"/>
    </xf>
    <xf numFmtId="0" fontId="67" fillId="0" borderId="20" xfId="0" applyFont="1" applyBorder="1" applyAlignment="1">
      <alignment horizontal="center" vertical="center"/>
    </xf>
    <xf numFmtId="0" fontId="14" fillId="0" borderId="25" xfId="0" applyNumberFormat="1" applyFont="1" applyBorder="1" applyAlignment="1">
      <alignment horizontal="center" vertical="center"/>
    </xf>
    <xf numFmtId="0" fontId="14" fillId="0" borderId="20" xfId="0" applyNumberFormat="1" applyFont="1" applyBorder="1" applyAlignment="1">
      <alignment horizontal="center" vertical="center"/>
    </xf>
    <xf numFmtId="176" fontId="14" fillId="0" borderId="57" xfId="0" applyNumberFormat="1" applyFont="1" applyBorder="1" applyAlignment="1">
      <alignment horizontal="right" vertical="center"/>
    </xf>
    <xf numFmtId="176" fontId="14" fillId="0" borderId="25" xfId="0" applyNumberFormat="1" applyFont="1" applyBorder="1" applyAlignment="1">
      <alignment horizontal="right" vertical="center"/>
    </xf>
    <xf numFmtId="176" fontId="1" fillId="0" borderId="11" xfId="0" applyNumberFormat="1" applyFont="1" applyBorder="1" applyAlignment="1">
      <alignment/>
    </xf>
    <xf numFmtId="0" fontId="67" fillId="0" borderId="15" xfId="0" applyFont="1" applyBorder="1" applyAlignment="1">
      <alignment horizontal="left" vertical="center"/>
    </xf>
    <xf numFmtId="0" fontId="67" fillId="0" borderId="12" xfId="0" applyFont="1" applyBorder="1" applyAlignment="1">
      <alignment vertical="center"/>
    </xf>
    <xf numFmtId="0" fontId="67" fillId="0" borderId="21" xfId="0" applyFont="1" applyBorder="1" applyAlignment="1">
      <alignment horizontal="center" vertical="center" shrinkToFit="1"/>
    </xf>
    <xf numFmtId="38" fontId="67" fillId="0" borderId="46" xfId="361" applyFont="1" applyBorder="1" applyAlignment="1">
      <alignment horizontal="right" vertical="center"/>
    </xf>
    <xf numFmtId="38" fontId="67" fillId="0" borderId="57" xfId="361" applyFont="1" applyBorder="1" applyAlignment="1">
      <alignment horizontal="right" vertical="center"/>
    </xf>
    <xf numFmtId="38" fontId="67" fillId="0" borderId="39" xfId="361" applyFont="1" applyBorder="1" applyAlignment="1">
      <alignment horizontal="right" vertical="center"/>
    </xf>
    <xf numFmtId="38" fontId="67" fillId="0" borderId="23" xfId="361" applyFont="1" applyBorder="1" applyAlignment="1">
      <alignment horizontal="right" vertical="center"/>
    </xf>
    <xf numFmtId="38" fontId="67" fillId="0" borderId="24" xfId="361" applyFont="1" applyBorder="1" applyAlignment="1">
      <alignment horizontal="right" vertical="center"/>
    </xf>
    <xf numFmtId="38" fontId="67" fillId="0" borderId="47" xfId="361" applyFont="1" applyBorder="1" applyAlignment="1">
      <alignment horizontal="right" vertical="center"/>
    </xf>
    <xf numFmtId="38" fontId="67" fillId="0" borderId="25" xfId="361" applyFont="1" applyBorder="1" applyAlignment="1">
      <alignment horizontal="right" vertical="center"/>
    </xf>
    <xf numFmtId="38" fontId="67" fillId="0" borderId="26" xfId="361" applyFont="1" applyBorder="1" applyAlignment="1">
      <alignment horizontal="right" vertical="center"/>
    </xf>
    <xf numFmtId="0" fontId="67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4" fillId="0" borderId="0" xfId="0" applyFont="1" applyAlignment="1">
      <alignment horizontal="right" vertical="center"/>
    </xf>
    <xf numFmtId="38" fontId="67" fillId="0" borderId="61" xfId="361" applyFont="1" applyBorder="1" applyAlignment="1">
      <alignment horizontal="right" vertical="center"/>
    </xf>
    <xf numFmtId="38" fontId="67" fillId="0" borderId="62" xfId="361" applyFont="1" applyBorder="1" applyAlignment="1">
      <alignment horizontal="right" vertical="center"/>
    </xf>
    <xf numFmtId="38" fontId="67" fillId="0" borderId="40" xfId="361" applyFont="1" applyBorder="1" applyAlignment="1">
      <alignment horizontal="right" vertical="center"/>
    </xf>
    <xf numFmtId="177" fontId="67" fillId="0" borderId="52" xfId="361" applyNumberFormat="1" applyFont="1" applyBorder="1" applyAlignment="1">
      <alignment horizontal="right" vertical="center"/>
    </xf>
    <xf numFmtId="177" fontId="67" fillId="0" borderId="51" xfId="361" applyNumberFormat="1" applyFont="1" applyBorder="1" applyAlignment="1">
      <alignment horizontal="right" vertical="center"/>
    </xf>
    <xf numFmtId="177" fontId="67" fillId="0" borderId="31" xfId="361" applyNumberFormat="1" applyFont="1" applyBorder="1" applyAlignment="1">
      <alignment horizontal="right" vertical="center"/>
    </xf>
    <xf numFmtId="0" fontId="67" fillId="0" borderId="43" xfId="0" applyFont="1" applyBorder="1" applyAlignment="1">
      <alignment horizontal="center" vertical="center"/>
    </xf>
    <xf numFmtId="176" fontId="67" fillId="0" borderId="42" xfId="0" applyNumberFormat="1" applyFont="1" applyBorder="1" applyAlignment="1">
      <alignment vertical="center"/>
    </xf>
    <xf numFmtId="176" fontId="67" fillId="0" borderId="43" xfId="0" applyNumberFormat="1" applyFont="1" applyBorder="1" applyAlignment="1">
      <alignment vertical="center"/>
    </xf>
    <xf numFmtId="0" fontId="67" fillId="0" borderId="47" xfId="0" applyFont="1" applyBorder="1" applyAlignment="1">
      <alignment horizontal="center" vertical="center"/>
    </xf>
    <xf numFmtId="176" fontId="67" fillId="0" borderId="22" xfId="0" applyNumberFormat="1" applyFont="1" applyBorder="1" applyAlignment="1">
      <alignment vertical="center"/>
    </xf>
    <xf numFmtId="176" fontId="67" fillId="0" borderId="47" xfId="0" applyNumberFormat="1" applyFont="1" applyBorder="1" applyAlignment="1">
      <alignment vertical="center"/>
    </xf>
    <xf numFmtId="176" fontId="67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 shrinkToFit="1"/>
    </xf>
    <xf numFmtId="0" fontId="14" fillId="0" borderId="52" xfId="0" applyFont="1" applyBorder="1" applyAlignment="1">
      <alignment horizontal="center" vertical="center"/>
    </xf>
    <xf numFmtId="0" fontId="14" fillId="0" borderId="63" xfId="0" applyFont="1" applyBorder="1" applyAlignment="1">
      <alignment/>
    </xf>
    <xf numFmtId="0" fontId="14" fillId="0" borderId="19" xfId="0" applyFont="1" applyBorder="1" applyAlignment="1">
      <alignment horizontal="distributed" vertical="center" wrapText="1"/>
    </xf>
    <xf numFmtId="0" fontId="14" fillId="0" borderId="0" xfId="0" applyFont="1" applyBorder="1" applyAlignment="1">
      <alignment horizontal="distributed" vertical="center" wrapText="1"/>
    </xf>
    <xf numFmtId="0" fontId="67" fillId="0" borderId="0" xfId="0" applyNumberFormat="1" applyFont="1" applyBorder="1" applyAlignment="1">
      <alignment horizontal="right" vertical="center"/>
    </xf>
    <xf numFmtId="0" fontId="67" fillId="0" borderId="0" xfId="0" applyFont="1" applyBorder="1" applyAlignment="1">
      <alignment horizontal="right" vertical="center"/>
    </xf>
    <xf numFmtId="0" fontId="67" fillId="0" borderId="0" xfId="0" applyNumberFormat="1" applyFont="1" applyBorder="1" applyAlignment="1" applyProtection="1">
      <alignment horizontal="right" vertical="center"/>
      <protection/>
    </xf>
    <xf numFmtId="2" fontId="67" fillId="0" borderId="0" xfId="0" applyNumberFormat="1" applyFont="1" applyBorder="1" applyAlignment="1">
      <alignment horizontal="right" vertical="center"/>
    </xf>
    <xf numFmtId="49" fontId="67" fillId="0" borderId="0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right" vertical="center"/>
    </xf>
    <xf numFmtId="0" fontId="14" fillId="0" borderId="34" xfId="0" applyFont="1" applyBorder="1" applyAlignment="1">
      <alignment horizontal="center" vertical="center"/>
    </xf>
    <xf numFmtId="0" fontId="14" fillId="0" borderId="19" xfId="0" applyFont="1" applyBorder="1" applyAlignment="1">
      <alignment horizontal="distributed" vertical="center"/>
    </xf>
    <xf numFmtId="0" fontId="14" fillId="0" borderId="19" xfId="0" applyFont="1" applyBorder="1" applyAlignment="1">
      <alignment vertical="center" shrinkToFit="1"/>
    </xf>
    <xf numFmtId="0" fontId="0" fillId="0" borderId="0" xfId="0" applyBorder="1" applyAlignment="1">
      <alignment shrinkToFit="1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18" xfId="0" applyNumberFormat="1" applyFont="1" applyBorder="1" applyAlignment="1">
      <alignment horizontal="distributed" vertical="center"/>
    </xf>
    <xf numFmtId="0" fontId="14" fillId="0" borderId="64" xfId="0" applyFont="1" applyBorder="1" applyAlignment="1">
      <alignment horizontal="distributed" vertical="center"/>
    </xf>
    <xf numFmtId="0" fontId="67" fillId="0" borderId="0" xfId="0" applyFont="1" applyAlignment="1">
      <alignment horizontal="left" vertical="center" inden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distributed" vertical="center"/>
    </xf>
    <xf numFmtId="0" fontId="14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distributed" vertical="center" wrapText="1" shrinkToFit="1"/>
    </xf>
    <xf numFmtId="0" fontId="14" fillId="0" borderId="14" xfId="0" applyFont="1" applyBorder="1" applyAlignment="1">
      <alignment horizontal="distributed" vertical="center"/>
    </xf>
    <xf numFmtId="0" fontId="14" fillId="0" borderId="3" xfId="0" applyFont="1" applyBorder="1" applyAlignment="1">
      <alignment horizontal="distributed" vertical="center"/>
    </xf>
    <xf numFmtId="0" fontId="14" fillId="0" borderId="0" xfId="0" applyNumberFormat="1" applyFont="1" applyBorder="1" applyAlignment="1">
      <alignment horizontal="right" vertical="center"/>
    </xf>
    <xf numFmtId="0" fontId="14" fillId="0" borderId="65" xfId="0" applyFont="1" applyBorder="1" applyAlignment="1">
      <alignment horizontal="right" vertical="center"/>
    </xf>
    <xf numFmtId="0" fontId="14" fillId="0" borderId="3" xfId="0" applyNumberFormat="1" applyFont="1" applyBorder="1" applyAlignment="1">
      <alignment horizontal="right" vertical="center"/>
    </xf>
    <xf numFmtId="0" fontId="14" fillId="0" borderId="66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14" fillId="0" borderId="2" xfId="0" applyNumberFormat="1" applyFont="1" applyBorder="1" applyAlignment="1">
      <alignment horizontal="center"/>
    </xf>
    <xf numFmtId="0" fontId="14" fillId="0" borderId="67" xfId="0" applyNumberFormat="1" applyFont="1" applyBorder="1" applyAlignment="1">
      <alignment horizontal="center"/>
    </xf>
    <xf numFmtId="0" fontId="14" fillId="0" borderId="19" xfId="0" applyNumberFormat="1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4" fillId="0" borderId="14" xfId="0" applyNumberFormat="1" applyFont="1" applyBorder="1" applyAlignment="1">
      <alignment horizontal="distributed" vertical="center"/>
    </xf>
    <xf numFmtId="0" fontId="14" fillId="0" borderId="64" xfId="0" applyNumberFormat="1" applyFont="1" applyBorder="1" applyAlignment="1">
      <alignment horizontal="right" vertical="center"/>
    </xf>
    <xf numFmtId="0" fontId="14" fillId="0" borderId="68" xfId="0" applyNumberFormat="1" applyFont="1" applyBorder="1" applyAlignment="1">
      <alignment horizontal="right" vertical="center"/>
    </xf>
    <xf numFmtId="0" fontId="14" fillId="0" borderId="19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4" fillId="0" borderId="6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9" xfId="0" applyFont="1" applyBorder="1" applyAlignment="1">
      <alignment horizontal="right" vertical="center"/>
    </xf>
    <xf numFmtId="0" fontId="14" fillId="0" borderId="69" xfId="0" applyFont="1" applyBorder="1" applyAlignment="1">
      <alignment/>
    </xf>
    <xf numFmtId="0" fontId="14" fillId="0" borderId="51" xfId="0" applyFont="1" applyBorder="1" applyAlignment="1">
      <alignment/>
    </xf>
    <xf numFmtId="0" fontId="14" fillId="0" borderId="62" xfId="0" applyFont="1" applyBorder="1" applyAlignment="1">
      <alignment/>
    </xf>
    <xf numFmtId="0" fontId="14" fillId="0" borderId="31" xfId="0" applyFont="1" applyBorder="1" applyAlignment="1">
      <alignment/>
    </xf>
    <xf numFmtId="0" fontId="14" fillId="0" borderId="40" xfId="0" applyFont="1" applyBorder="1" applyAlignment="1">
      <alignment/>
    </xf>
    <xf numFmtId="0" fontId="14" fillId="0" borderId="10" xfId="0" applyFont="1" applyBorder="1" applyAlignment="1">
      <alignment vertical="center" shrinkToFit="1"/>
    </xf>
    <xf numFmtId="0" fontId="14" fillId="0" borderId="2" xfId="0" applyFont="1" applyBorder="1" applyAlignment="1">
      <alignment vertical="center" shrinkToFit="1"/>
    </xf>
    <xf numFmtId="0" fontId="14" fillId="0" borderId="65" xfId="0" applyNumberFormat="1" applyFont="1" applyBorder="1" applyAlignment="1">
      <alignment horizontal="right" vertical="center"/>
    </xf>
    <xf numFmtId="0" fontId="14" fillId="0" borderId="63" xfId="0" applyFont="1" applyBorder="1" applyAlignment="1">
      <alignment horizontal="distributed" vertical="center"/>
    </xf>
    <xf numFmtId="0" fontId="14" fillId="0" borderId="53" xfId="0" applyFont="1" applyBorder="1" applyAlignment="1">
      <alignment horizontal="distributed" vertical="center"/>
    </xf>
    <xf numFmtId="0" fontId="14" fillId="0" borderId="64" xfId="0" applyFont="1" applyBorder="1" applyAlignment="1">
      <alignment horizontal="left" vertical="center" shrinkToFit="1"/>
    </xf>
    <xf numFmtId="0" fontId="14" fillId="0" borderId="70" xfId="0" applyFont="1" applyBorder="1" applyAlignment="1">
      <alignment horizontal="distributed" vertical="center"/>
    </xf>
    <xf numFmtId="0" fontId="14" fillId="0" borderId="69" xfId="0" applyFont="1" applyBorder="1" applyAlignment="1">
      <alignment horizontal="distributed" vertical="center"/>
    </xf>
    <xf numFmtId="0" fontId="14" fillId="0" borderId="51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51" xfId="0" applyFont="1" applyBorder="1" applyAlignment="1">
      <alignment vertical="center"/>
    </xf>
    <xf numFmtId="0" fontId="14" fillId="0" borderId="62" xfId="0" applyFont="1" applyBorder="1" applyAlignment="1">
      <alignment vertical="center"/>
    </xf>
    <xf numFmtId="0" fontId="14" fillId="0" borderId="63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72" fillId="3" borderId="0" xfId="0" applyFont="1" applyFill="1" applyAlignment="1">
      <alignment vertical="center"/>
    </xf>
    <xf numFmtId="0" fontId="14" fillId="0" borderId="73" xfId="0" applyFont="1" applyBorder="1" applyAlignment="1">
      <alignment horizontal="distributed" vertical="center"/>
    </xf>
    <xf numFmtId="38" fontId="14" fillId="0" borderId="10" xfId="361" applyFont="1" applyBorder="1" applyAlignment="1">
      <alignment horizontal="center"/>
    </xf>
    <xf numFmtId="38" fontId="14" fillId="0" borderId="2" xfId="361" applyFont="1" applyBorder="1" applyAlignment="1">
      <alignment horizontal="center"/>
    </xf>
    <xf numFmtId="38" fontId="14" fillId="0" borderId="67" xfId="361" applyFont="1" applyBorder="1" applyAlignment="1">
      <alignment horizontal="center"/>
    </xf>
    <xf numFmtId="0" fontId="14" fillId="0" borderId="10" xfId="0" applyFont="1" applyBorder="1" applyAlignment="1">
      <alignment horizontal="distributed" vertical="center" shrinkToFit="1"/>
    </xf>
    <xf numFmtId="0" fontId="0" fillId="0" borderId="67" xfId="0" applyBorder="1" applyAlignment="1">
      <alignment horizontal="distributed" vertical="center" shrinkToFit="1"/>
    </xf>
    <xf numFmtId="0" fontId="14" fillId="0" borderId="0" xfId="0" applyFont="1" applyBorder="1" applyAlignment="1">
      <alignment horizontal="center" vertical="center"/>
    </xf>
    <xf numFmtId="0" fontId="70" fillId="0" borderId="46" xfId="0" applyFont="1" applyBorder="1" applyAlignment="1">
      <alignment horizontal="center" vertical="center" wrapText="1"/>
    </xf>
    <xf numFmtId="0" fontId="70" fillId="0" borderId="22" xfId="0" applyFont="1" applyBorder="1" applyAlignment="1">
      <alignment horizontal="center" vertical="center" wrapText="1"/>
    </xf>
    <xf numFmtId="0" fontId="70" fillId="0" borderId="47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 shrinkToFit="1"/>
    </xf>
    <xf numFmtId="0" fontId="14" fillId="0" borderId="51" xfId="0" applyFont="1" applyBorder="1" applyAlignment="1">
      <alignment horizontal="center" vertical="center" shrinkToFit="1"/>
    </xf>
    <xf numFmtId="0" fontId="14" fillId="0" borderId="31" xfId="0" applyFont="1" applyBorder="1" applyAlignment="1">
      <alignment horizontal="center" vertical="center" shrinkToFit="1"/>
    </xf>
    <xf numFmtId="0" fontId="14" fillId="0" borderId="52" xfId="0" applyFont="1" applyBorder="1" applyAlignment="1">
      <alignment horizontal="center" vertical="center" shrinkToFit="1"/>
    </xf>
    <xf numFmtId="0" fontId="14" fillId="0" borderId="75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14" fillId="0" borderId="10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67" xfId="0" applyBorder="1" applyAlignment="1">
      <alignment horizontal="distributed" vertical="center"/>
    </xf>
    <xf numFmtId="0" fontId="14" fillId="0" borderId="51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distributed" vertical="center"/>
    </xf>
    <xf numFmtId="0" fontId="14" fillId="0" borderId="57" xfId="0" applyFont="1" applyBorder="1" applyAlignment="1">
      <alignment horizontal="distributed" vertical="center"/>
    </xf>
    <xf numFmtId="0" fontId="14" fillId="0" borderId="39" xfId="0" applyFont="1" applyBorder="1" applyAlignment="1">
      <alignment horizontal="distributed" vertical="center"/>
    </xf>
    <xf numFmtId="0" fontId="14" fillId="0" borderId="50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71" fillId="0" borderId="49" xfId="0" applyFont="1" applyBorder="1" applyAlignment="1">
      <alignment horizontal="distributed" vertical="center" wrapText="1"/>
    </xf>
    <xf numFmtId="0" fontId="14" fillId="0" borderId="27" xfId="0" applyFont="1" applyBorder="1" applyAlignment="1">
      <alignment horizontal="distributed" vertical="center" wrapText="1"/>
    </xf>
    <xf numFmtId="0" fontId="71" fillId="0" borderId="48" xfId="0" applyFont="1" applyBorder="1" applyAlignment="1">
      <alignment horizontal="distributed" vertical="center" wrapText="1"/>
    </xf>
    <xf numFmtId="0" fontId="14" fillId="0" borderId="28" xfId="0" applyFont="1" applyBorder="1" applyAlignment="1">
      <alignment horizontal="distributed" vertical="center" wrapText="1"/>
    </xf>
    <xf numFmtId="0" fontId="14" fillId="0" borderId="70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38" fontId="14" fillId="0" borderId="50" xfId="361" applyFont="1" applyBorder="1" applyAlignment="1">
      <alignment horizontal="right" vertical="center"/>
    </xf>
    <xf numFmtId="0" fontId="14" fillId="0" borderId="49" xfId="0" applyFont="1" applyBorder="1" applyAlignment="1">
      <alignment horizontal="right" vertical="center"/>
    </xf>
    <xf numFmtId="177" fontId="14" fillId="0" borderId="29" xfId="361" applyNumberFormat="1" applyFont="1" applyBorder="1" applyAlignment="1">
      <alignment horizontal="right" vertical="center"/>
    </xf>
    <xf numFmtId="0" fontId="14" fillId="0" borderId="27" xfId="0" applyFont="1" applyBorder="1" applyAlignment="1">
      <alignment horizontal="right" vertical="center"/>
    </xf>
    <xf numFmtId="38" fontId="14" fillId="0" borderId="34" xfId="361" applyFont="1" applyBorder="1" applyAlignment="1">
      <alignment horizontal="center" vertical="center"/>
    </xf>
    <xf numFmtId="38" fontId="14" fillId="0" borderId="56" xfId="361" applyFont="1" applyBorder="1" applyAlignment="1">
      <alignment horizontal="distributed" vertical="center"/>
    </xf>
    <xf numFmtId="0" fontId="14" fillId="0" borderId="20" xfId="0" applyFont="1" applyBorder="1" applyAlignment="1">
      <alignment horizontal="distributed" vertical="center"/>
    </xf>
    <xf numFmtId="38" fontId="14" fillId="0" borderId="32" xfId="361" applyFont="1" applyBorder="1" applyAlignment="1">
      <alignment horizontal="center" vertical="center"/>
    </xf>
    <xf numFmtId="38" fontId="14" fillId="0" borderId="49" xfId="361" applyFont="1" applyBorder="1" applyAlignment="1">
      <alignment horizontal="right" vertical="center"/>
    </xf>
    <xf numFmtId="38" fontId="14" fillId="0" borderId="20" xfId="361" applyFont="1" applyBorder="1" applyAlignment="1">
      <alignment horizontal="distributed" vertical="center"/>
    </xf>
    <xf numFmtId="38" fontId="14" fillId="0" borderId="73" xfId="361" applyFont="1" applyBorder="1" applyAlignment="1">
      <alignment horizontal="center" vertical="center"/>
    </xf>
    <xf numFmtId="177" fontId="14" fillId="0" borderId="40" xfId="361" applyNumberFormat="1" applyFont="1" applyBorder="1" applyAlignment="1">
      <alignment horizontal="right" vertical="center"/>
    </xf>
    <xf numFmtId="38" fontId="14" fillId="0" borderId="70" xfId="361" applyFont="1" applyBorder="1" applyAlignment="1">
      <alignment horizontal="center" vertical="center"/>
    </xf>
    <xf numFmtId="38" fontId="14" fillId="0" borderId="69" xfId="361" applyFont="1" applyBorder="1" applyAlignment="1">
      <alignment horizontal="center" vertical="center" shrinkToFit="1"/>
    </xf>
    <xf numFmtId="0" fontId="14" fillId="0" borderId="70" xfId="0" applyFont="1" applyBorder="1" applyAlignment="1">
      <alignment horizontal="center" vertical="center" shrinkToFit="1"/>
    </xf>
    <xf numFmtId="0" fontId="14" fillId="0" borderId="48" xfId="0" applyFont="1" applyBorder="1" applyAlignment="1">
      <alignment horizontal="right" vertical="center"/>
    </xf>
    <xf numFmtId="0" fontId="14" fillId="0" borderId="28" xfId="0" applyFont="1" applyBorder="1" applyAlignment="1">
      <alignment horizontal="right" vertical="center"/>
    </xf>
    <xf numFmtId="0" fontId="14" fillId="0" borderId="21" xfId="0" applyFont="1" applyBorder="1" applyAlignment="1">
      <alignment horizontal="distributed" vertical="center"/>
    </xf>
    <xf numFmtId="0" fontId="14" fillId="0" borderId="53" xfId="0" applyFont="1" applyBorder="1" applyAlignment="1">
      <alignment horizontal="center" vertical="center"/>
    </xf>
    <xf numFmtId="177" fontId="14" fillId="0" borderId="72" xfId="361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67" fillId="0" borderId="60" xfId="0" applyFont="1" applyBorder="1" applyAlignment="1">
      <alignment horizontal="center" vertical="center"/>
    </xf>
    <xf numFmtId="0" fontId="67" fillId="0" borderId="20" xfId="0" applyFont="1" applyBorder="1" applyAlignment="1">
      <alignment horizontal="center" vertical="center"/>
    </xf>
    <xf numFmtId="0" fontId="67" fillId="0" borderId="77" xfId="0" applyFont="1" applyBorder="1" applyAlignment="1">
      <alignment horizontal="center" vertical="center"/>
    </xf>
    <xf numFmtId="0" fontId="67" fillId="0" borderId="21" xfId="0" applyFont="1" applyBorder="1" applyAlignment="1">
      <alignment horizontal="center" vertical="center"/>
    </xf>
    <xf numFmtId="0" fontId="67" fillId="0" borderId="74" xfId="0" applyFont="1" applyBorder="1" applyAlignment="1">
      <alignment horizontal="center" vertical="center"/>
    </xf>
    <xf numFmtId="0" fontId="67" fillId="0" borderId="78" xfId="0" applyFont="1" applyBorder="1" applyAlignment="1">
      <alignment horizontal="center" vertical="center"/>
    </xf>
    <xf numFmtId="0" fontId="67" fillId="0" borderId="71" xfId="0" applyFont="1" applyBorder="1" applyAlignment="1">
      <alignment horizontal="center" vertical="center"/>
    </xf>
    <xf numFmtId="0" fontId="67" fillId="0" borderId="63" xfId="0" applyFont="1" applyBorder="1" applyAlignment="1">
      <alignment horizontal="center" vertical="center"/>
    </xf>
    <xf numFmtId="0" fontId="67" fillId="0" borderId="53" xfId="0" applyFont="1" applyBorder="1" applyAlignment="1">
      <alignment horizontal="center" vertical="center"/>
    </xf>
    <xf numFmtId="0" fontId="67" fillId="0" borderId="56" xfId="0" applyFont="1" applyBorder="1" applyAlignment="1">
      <alignment horizontal="center" vertical="center"/>
    </xf>
    <xf numFmtId="0" fontId="67" fillId="0" borderId="52" xfId="0" applyFont="1" applyBorder="1" applyAlignment="1">
      <alignment horizontal="center" vertical="center"/>
    </xf>
    <xf numFmtId="0" fontId="67" fillId="0" borderId="61" xfId="0" applyFont="1" applyBorder="1" applyAlignment="1">
      <alignment horizontal="center" vertical="center"/>
    </xf>
    <xf numFmtId="0" fontId="67" fillId="0" borderId="34" xfId="0" applyFont="1" applyBorder="1" applyAlignment="1">
      <alignment horizontal="center" vertical="center"/>
    </xf>
  </cellXfs>
  <cellStyles count="956">
    <cellStyle name="Normal" xfId="0"/>
    <cellStyle name="Calc Currency (0)" xfId="15"/>
    <cellStyle name="Calc Currency (0)_#19-ISV Targets" xfId="16"/>
    <cellStyle name="Comma [0]_12~3SO2" xfId="17"/>
    <cellStyle name="Comma [0]_12~3SO2_pldt" xfId="18"/>
    <cellStyle name="Comma [0]_Channel Table" xfId="19"/>
    <cellStyle name="Comma [0]_Full Year FY96" xfId="20"/>
    <cellStyle name="Comma [0]_laroux" xfId="21"/>
    <cellStyle name="Comma [0]_laroux_1" xfId="22"/>
    <cellStyle name="Comma [0]_laroux_1_12~3SO2" xfId="23"/>
    <cellStyle name="Comma [0]_laroux_1_pldt" xfId="24"/>
    <cellStyle name="Comma [0]_laroux_1_pldt_1" xfId="25"/>
    <cellStyle name="Comma [0]_laroux_12~3SO2" xfId="26"/>
    <cellStyle name="Comma [0]_laroux_2" xfId="27"/>
    <cellStyle name="Comma [0]_laroux_2_12~3SO2" xfId="28"/>
    <cellStyle name="Comma [0]_laroux_2_pldt" xfId="29"/>
    <cellStyle name="Comma [0]_laroux_2_pldt_1" xfId="30"/>
    <cellStyle name="Comma [0]_laroux_3" xfId="31"/>
    <cellStyle name="Comma [0]_laroux_MATERAL2" xfId="32"/>
    <cellStyle name="Comma [0]_laroux_mud plant bolted" xfId="33"/>
    <cellStyle name="Comma [0]_laroux_pldt" xfId="34"/>
    <cellStyle name="Comma [0]_MACRO1.XLM" xfId="35"/>
    <cellStyle name="Comma [0]_MATERAL2" xfId="36"/>
    <cellStyle name="Comma [0]_mud plant bolted" xfId="37"/>
    <cellStyle name="Comma [0]_NWUPGPRC" xfId="38"/>
    <cellStyle name="Comma [0]_P&amp;L" xfId="39"/>
    <cellStyle name="Comma [0]_pldt" xfId="40"/>
    <cellStyle name="Comma [0]_pldt_1" xfId="41"/>
    <cellStyle name="Comma [0]_Q1 FY96" xfId="42"/>
    <cellStyle name="Comma [0]_Q2 FY96" xfId="43"/>
    <cellStyle name="Comma [0]_Q3 FY96" xfId="44"/>
    <cellStyle name="Comma [0]_Q4 FY96" xfId="45"/>
    <cellStyle name="Comma [0]_QTR94_95" xfId="46"/>
    <cellStyle name="Comma [0]_r1" xfId="47"/>
    <cellStyle name="Comma [0]_RQSTFRM" xfId="48"/>
    <cellStyle name="Comma [0]_Sheet1" xfId="49"/>
    <cellStyle name="Comma [0]_Sheet1_laroux" xfId="50"/>
    <cellStyle name="Comma [0]_Sheet4" xfId="51"/>
    <cellStyle name="Comma [0]_SSPRCAUG" xfId="52"/>
    <cellStyle name="Comma_12~3SO2" xfId="53"/>
    <cellStyle name="Comma_12~3SO2_pldt" xfId="54"/>
    <cellStyle name="Comma_Channel Table" xfId="55"/>
    <cellStyle name="Comma_Full Year FY96" xfId="56"/>
    <cellStyle name="Comma_GOVTCPUS" xfId="57"/>
    <cellStyle name="Comma_GOVTEXCL" xfId="58"/>
    <cellStyle name="Comma_GOVTOPT1" xfId="59"/>
    <cellStyle name="Comma_GOVTOPT2" xfId="60"/>
    <cellStyle name="Comma_GOVTOPT3" xfId="61"/>
    <cellStyle name="Comma_GOVTOPT4" xfId="62"/>
    <cellStyle name="Comma_GOVTOPT5" xfId="63"/>
    <cellStyle name="Comma_GOVTORDR" xfId="64"/>
    <cellStyle name="Comma_GOVTTTL" xfId="65"/>
    <cellStyle name="Comma_laroux" xfId="66"/>
    <cellStyle name="Comma_laroux_1" xfId="67"/>
    <cellStyle name="Comma_laroux_1_12~3SO2" xfId="68"/>
    <cellStyle name="Comma_laroux_1_pldt" xfId="69"/>
    <cellStyle name="Comma_laroux_1_pldt_1" xfId="70"/>
    <cellStyle name="Comma_laroux_12~3SO2" xfId="71"/>
    <cellStyle name="Comma_laroux_2" xfId="72"/>
    <cellStyle name="Comma_laroux_2_12~3SO2" xfId="73"/>
    <cellStyle name="Comma_laroux_2_pldt" xfId="74"/>
    <cellStyle name="Comma_laroux_2_pldt_1" xfId="75"/>
    <cellStyle name="Comma_laroux_3" xfId="76"/>
    <cellStyle name="Comma_laroux_pldt" xfId="77"/>
    <cellStyle name="Comma_MACRO1.XLM" xfId="78"/>
    <cellStyle name="Comma_Main Products" xfId="79"/>
    <cellStyle name="Comma_MATERAL2" xfId="80"/>
    <cellStyle name="Comma_Microsoft" xfId="81"/>
    <cellStyle name="Comma_mud plant bolted" xfId="82"/>
    <cellStyle name="Comma_NWUPGPRC" xfId="83"/>
    <cellStyle name="Comma_P&amp;L" xfId="84"/>
    <cellStyle name="Comma_pldt" xfId="85"/>
    <cellStyle name="Comma_pldt_1" xfId="86"/>
    <cellStyle name="Comma_Q1 FY96" xfId="87"/>
    <cellStyle name="Comma_Q2 FY96" xfId="88"/>
    <cellStyle name="Comma_Q3 FY96" xfId="89"/>
    <cellStyle name="Comma_Q4 FY96" xfId="90"/>
    <cellStyle name="Comma_QTR94_95" xfId="91"/>
    <cellStyle name="Comma_r1" xfId="92"/>
    <cellStyle name="Comma_RQSTFRM" xfId="93"/>
    <cellStyle name="Comma_Server Options (2)" xfId="94"/>
    <cellStyle name="Comma_Servers (2)" xfId="95"/>
    <cellStyle name="Comma_Sheet1" xfId="96"/>
    <cellStyle name="Comma_Sheet1_laroux" xfId="97"/>
    <cellStyle name="Comma_Sheet4" xfId="98"/>
    <cellStyle name="Comma_SmartStart" xfId="99"/>
    <cellStyle name="Comma_SSPRCAUG" xfId="100"/>
    <cellStyle name="Comma_Upgrade Program" xfId="101"/>
    <cellStyle name="Comma_Workstation Options" xfId="102"/>
    <cellStyle name="Comma_Workstations - GEM" xfId="103"/>
    <cellStyle name="Currency [0]_12~3SO2" xfId="104"/>
    <cellStyle name="Currency [0]_12~3SO2_pldt" xfId="105"/>
    <cellStyle name="Currency [0]_Channel Table" xfId="106"/>
    <cellStyle name="Currency [0]_Full Year FY96" xfId="107"/>
    <cellStyle name="Currency [0]_laroux" xfId="108"/>
    <cellStyle name="Currency [0]_laroux_1" xfId="109"/>
    <cellStyle name="Currency [0]_laroux_1_12~3SO2" xfId="110"/>
    <cellStyle name="Currency [0]_laroux_1_pldt" xfId="111"/>
    <cellStyle name="Currency [0]_laroux_1_pldt_1" xfId="112"/>
    <cellStyle name="Currency [0]_laroux_1_pldt_2" xfId="113"/>
    <cellStyle name="Currency [0]_laroux_12~3SO2" xfId="114"/>
    <cellStyle name="Currency [0]_laroux_2" xfId="115"/>
    <cellStyle name="Currency [0]_laroux_2_12~3SO2" xfId="116"/>
    <cellStyle name="Currency [0]_laroux_2_12~3SO2_pldt" xfId="117"/>
    <cellStyle name="Currency [0]_laroux_2_pldt" xfId="118"/>
    <cellStyle name="Currency [0]_laroux_2_pldt_1" xfId="119"/>
    <cellStyle name="Currency [0]_laroux_3" xfId="120"/>
    <cellStyle name="Currency [0]_laroux_3_12~3SO2" xfId="121"/>
    <cellStyle name="Currency [0]_laroux_4" xfId="122"/>
    <cellStyle name="Currency [0]_laroux_MATERAL2" xfId="123"/>
    <cellStyle name="Currency [0]_laroux_mud plant bolted" xfId="124"/>
    <cellStyle name="Currency [0]_laroux_pldt" xfId="125"/>
    <cellStyle name="Currency [0]_MACRO1.XLM" xfId="126"/>
    <cellStyle name="Currency [0]_MATERAL2" xfId="127"/>
    <cellStyle name="Currency [0]_mud plant bolted" xfId="128"/>
    <cellStyle name="Currency [0]_NWUPGPRC" xfId="129"/>
    <cellStyle name="Currency [0]_P&amp;L" xfId="130"/>
    <cellStyle name="Currency [0]_pldt" xfId="131"/>
    <cellStyle name="Currency [0]_pldt_1" xfId="132"/>
    <cellStyle name="Currency [0]_Q1 FY96" xfId="133"/>
    <cellStyle name="Currency [0]_Q2 FY96" xfId="134"/>
    <cellStyle name="Currency [0]_Q3 FY96" xfId="135"/>
    <cellStyle name="Currency [0]_Q4 FY96" xfId="136"/>
    <cellStyle name="Currency [0]_QTR94_95" xfId="137"/>
    <cellStyle name="Currency [0]_r1" xfId="138"/>
    <cellStyle name="Currency [0]_r1_pldt" xfId="139"/>
    <cellStyle name="Currency [0]_RQSTFRM" xfId="140"/>
    <cellStyle name="Currency [0]_Sheet1" xfId="141"/>
    <cellStyle name="Currency [0]_Sheet1_laroux" xfId="142"/>
    <cellStyle name="Currency [0]_Sheet4" xfId="143"/>
    <cellStyle name="Currency [0]_SSPRCAUG" xfId="144"/>
    <cellStyle name="Currency_12~3SO2" xfId="145"/>
    <cellStyle name="Currency_12~3SO2_pldt" xfId="146"/>
    <cellStyle name="Currency_Channel Table" xfId="147"/>
    <cellStyle name="Currency_Full Year FY96" xfId="148"/>
    <cellStyle name="Currency_GOVTCPUS" xfId="149"/>
    <cellStyle name="Currency_GOVTEXCL" xfId="150"/>
    <cellStyle name="Currency_GOVTOPT1" xfId="151"/>
    <cellStyle name="Currency_GOVTOPT2" xfId="152"/>
    <cellStyle name="Currency_GOVTOPT3" xfId="153"/>
    <cellStyle name="Currency_GOVTOPT4" xfId="154"/>
    <cellStyle name="Currency_GOVTOPT5" xfId="155"/>
    <cellStyle name="Currency_GOVTORDR" xfId="156"/>
    <cellStyle name="Currency_GOVTTTL" xfId="157"/>
    <cellStyle name="Currency_laroux" xfId="158"/>
    <cellStyle name="Currency_laroux_1" xfId="159"/>
    <cellStyle name="Currency_laroux_1_12~3SO2" xfId="160"/>
    <cellStyle name="Currency_laroux_1_pldt" xfId="161"/>
    <cellStyle name="Currency_laroux_1_pldt_1" xfId="162"/>
    <cellStyle name="Currency_laroux_1_pldt_2" xfId="163"/>
    <cellStyle name="Currency_laroux_12~3SO2" xfId="164"/>
    <cellStyle name="Currency_laroux_2" xfId="165"/>
    <cellStyle name="Currency_laroux_2_12~3SO2" xfId="166"/>
    <cellStyle name="Currency_laroux_2_12~3SO2_pldt" xfId="167"/>
    <cellStyle name="Currency_laroux_2_pldt" xfId="168"/>
    <cellStyle name="Currency_laroux_2_pldt_1" xfId="169"/>
    <cellStyle name="Currency_laroux_3" xfId="170"/>
    <cellStyle name="Currency_laroux_3_12~3SO2" xfId="171"/>
    <cellStyle name="Currency_laroux_4" xfId="172"/>
    <cellStyle name="Currency_laroux_pldt" xfId="173"/>
    <cellStyle name="Currency_MACRO1.XLM" xfId="174"/>
    <cellStyle name="Currency_Main Products" xfId="175"/>
    <cellStyle name="Currency_MATERAL2" xfId="176"/>
    <cellStyle name="Currency_Microsoft" xfId="177"/>
    <cellStyle name="Currency_mud plant bolted" xfId="178"/>
    <cellStyle name="Currency_mud plant bolted_pldt" xfId="179"/>
    <cellStyle name="Currency_NWUPGPRC" xfId="180"/>
    <cellStyle name="Currency_P&amp;L" xfId="181"/>
    <cellStyle name="Currency_pldt" xfId="182"/>
    <cellStyle name="Currency_pldt_1" xfId="183"/>
    <cellStyle name="Currency_Q1 FY96" xfId="184"/>
    <cellStyle name="Currency_Q2 FY96" xfId="185"/>
    <cellStyle name="Currency_Q3 FY96" xfId="186"/>
    <cellStyle name="Currency_Q4 FY96" xfId="187"/>
    <cellStyle name="Currency_QTR94_95" xfId="188"/>
    <cellStyle name="Currency_r1" xfId="189"/>
    <cellStyle name="Currency_r1_pldt" xfId="190"/>
    <cellStyle name="Currency_RQSTFRM" xfId="191"/>
    <cellStyle name="Currency_Server Options (2)" xfId="192"/>
    <cellStyle name="Currency_Servers (2)" xfId="193"/>
    <cellStyle name="Currency_Sheet1" xfId="194"/>
    <cellStyle name="Currency_Sheet1_laroux" xfId="195"/>
    <cellStyle name="Currency_Sheet4" xfId="196"/>
    <cellStyle name="Currency_SmartStart" xfId="197"/>
    <cellStyle name="Currency_SSPRCAUG" xfId="198"/>
    <cellStyle name="Currency_Upgrade Program" xfId="199"/>
    <cellStyle name="Currency_Workstation Options" xfId="200"/>
    <cellStyle name="Currency_Workstations - GEM" xfId="201"/>
    <cellStyle name="entry" xfId="202"/>
    <cellStyle name="Header1" xfId="203"/>
    <cellStyle name="Header2" xfId="204"/>
    <cellStyle name="Normal - Style1" xfId="205"/>
    <cellStyle name="Normal_#18-Internet" xfId="206"/>
    <cellStyle name="Normal_12~3SO2" xfId="207"/>
    <cellStyle name="Normal_12~3SO2_pldt" xfId="208"/>
    <cellStyle name="Normal_Bid" xfId="209"/>
    <cellStyle name="Normal_Certs Q2" xfId="210"/>
    <cellStyle name="Normal_Certs Q2 (2)" xfId="211"/>
    <cellStyle name="Normal_Certs Q2 (2)_pldt" xfId="212"/>
    <cellStyle name="Normal_Channel Table" xfId="213"/>
    <cellStyle name="Normal_Channel Table_1" xfId="214"/>
    <cellStyle name="Normal_Channel Table_1_Macro2" xfId="215"/>
    <cellStyle name="Normal_Channel Table_1_Macro2_pldt" xfId="216"/>
    <cellStyle name="Normal_Channel Table_1_Module1" xfId="217"/>
    <cellStyle name="Normal_Channel Table_1_Module1_pldt" xfId="218"/>
    <cellStyle name="Normal_Channel Table_1_pldt" xfId="219"/>
    <cellStyle name="Normal_Channel Table_2" xfId="220"/>
    <cellStyle name="Normal_Channel Table_2_pldt" xfId="221"/>
    <cellStyle name="Normal_Channel Table_Channel Table" xfId="222"/>
    <cellStyle name="Normal_Channel Table_Channel Table_pldt" xfId="223"/>
    <cellStyle name="Normal_Channel Table_Macro2" xfId="224"/>
    <cellStyle name="Normal_Channel Table_Macro2_pldt" xfId="225"/>
    <cellStyle name="Normal_Channel Table_Module1" xfId="226"/>
    <cellStyle name="Normal_Channel Table_Module1_pldt" xfId="227"/>
    <cellStyle name="Normal_Channel Table_pldt" xfId="228"/>
    <cellStyle name="Normal_Cost Summ" xfId="229"/>
    <cellStyle name="Normal_Cost Summ_pldt" xfId="230"/>
    <cellStyle name="Normal_Co-wide Monthly" xfId="231"/>
    <cellStyle name="Normal_Focus goals" xfId="232"/>
    <cellStyle name="Normal_Full Year FY96" xfId="233"/>
    <cellStyle name="Normal_Full Year FY96_pldt" xfId="234"/>
    <cellStyle name="Normal_GOVTCPUS" xfId="235"/>
    <cellStyle name="Normal_GOVTEXCL" xfId="236"/>
    <cellStyle name="Normal_GOVTOPT1" xfId="237"/>
    <cellStyle name="Normal_GOVTOPT2" xfId="238"/>
    <cellStyle name="Normal_GOVTOPT3" xfId="239"/>
    <cellStyle name="Normal_GOVTOPT4" xfId="240"/>
    <cellStyle name="Normal_GOVTOPT5" xfId="241"/>
    <cellStyle name="Normal_GOVTORDR" xfId="242"/>
    <cellStyle name="Normal_GOVTTTL" xfId="243"/>
    <cellStyle name="Normal_Internet Sites" xfId="244"/>
    <cellStyle name="Normal_laroux" xfId="245"/>
    <cellStyle name="Normal_laroux_1" xfId="246"/>
    <cellStyle name="Normal_laroux_1_12~3SO2" xfId="247"/>
    <cellStyle name="Normal_laroux_1_12~3SO2_pldt" xfId="248"/>
    <cellStyle name="Normal_laroux_1_pldt" xfId="249"/>
    <cellStyle name="Normal_laroux_1_pldt_1" xfId="250"/>
    <cellStyle name="Normal_laroux_12~3SO2" xfId="251"/>
    <cellStyle name="Normal_laroux_12~3SO2_pldt" xfId="252"/>
    <cellStyle name="Normal_laroux_2" xfId="253"/>
    <cellStyle name="Normal_laroux_2_pldt" xfId="254"/>
    <cellStyle name="Normal_laroux_3" xfId="255"/>
    <cellStyle name="Normal_laroux_3_pldt" xfId="256"/>
    <cellStyle name="Normal_laroux_3_pldt_1" xfId="257"/>
    <cellStyle name="Normal_laroux_3_pldt_2" xfId="258"/>
    <cellStyle name="Normal_laroux_4" xfId="259"/>
    <cellStyle name="Normal_laroux_4_pldt" xfId="260"/>
    <cellStyle name="Normal_laroux_5" xfId="261"/>
    <cellStyle name="Normal_laroux_5_pldt" xfId="262"/>
    <cellStyle name="Normal_laroux_6" xfId="263"/>
    <cellStyle name="Normal_laroux_7" xfId="264"/>
    <cellStyle name="Normal_laroux_8" xfId="265"/>
    <cellStyle name="Normal_laroux_pldt" xfId="266"/>
    <cellStyle name="Normal_laroux_pldt_1" xfId="267"/>
    <cellStyle name="Normal_laroux_pldt_2" xfId="268"/>
    <cellStyle name="Normal_MACRO1.XLM" xfId="269"/>
    <cellStyle name="Normal_MACRO1.XLM_pldt" xfId="270"/>
    <cellStyle name="Normal_Macro2" xfId="271"/>
    <cellStyle name="Normal_Macro2_pldt" xfId="272"/>
    <cellStyle name="Normal_Main Products" xfId="273"/>
    <cellStyle name="Normal_MATERAL2" xfId="274"/>
    <cellStyle name="Normal_MATERAL2_pldt" xfId="275"/>
    <cellStyle name="Normal_Microsoft" xfId="276"/>
    <cellStyle name="Normal_Module1" xfId="277"/>
    <cellStyle name="Normal_Module1_1" xfId="278"/>
    <cellStyle name="Normal_Module1_1_pldt" xfId="279"/>
    <cellStyle name="Normal_Module1_pldt" xfId="280"/>
    <cellStyle name="Normal_Module5" xfId="281"/>
    <cellStyle name="Normal_Module5_pldt" xfId="282"/>
    <cellStyle name="Normal_mud plant bolted" xfId="283"/>
    <cellStyle name="Normal_mud plant bolted_pldt" xfId="284"/>
    <cellStyle name="Normal_NovChanges" xfId="285"/>
    <cellStyle name="Normal_NovDeletions" xfId="286"/>
    <cellStyle name="Normal_NWUPGPRC" xfId="287"/>
    <cellStyle name="Normal_OS2 - NA pricing" xfId="288"/>
    <cellStyle name="Normal_P&amp;L" xfId="289"/>
    <cellStyle name="Normal_P&amp;L_pldt" xfId="290"/>
    <cellStyle name="Normal_pldt" xfId="291"/>
    <cellStyle name="Normal_pldt_1" xfId="292"/>
    <cellStyle name="Normal_pldt_2" xfId="293"/>
    <cellStyle name="Normal_pldt_3" xfId="294"/>
    <cellStyle name="Normal_pldt_4" xfId="295"/>
    <cellStyle name="Normal_pldt_5" xfId="296"/>
    <cellStyle name="Normal_Price Reductions" xfId="297"/>
    <cellStyle name="Normal_PRICES.XLS" xfId="298"/>
    <cellStyle name="Normal_PROD SALES" xfId="299"/>
    <cellStyle name="Normal_PROD SALES by Region Pg 2" xfId="300"/>
    <cellStyle name="Normal_PRODUCT" xfId="301"/>
    <cellStyle name="Normal_PTNRCPU" xfId="302"/>
    <cellStyle name="Normal_Q1 FY96" xfId="303"/>
    <cellStyle name="Normal_Q1 FY96_pldt" xfId="304"/>
    <cellStyle name="Normal_Q2 FY96" xfId="305"/>
    <cellStyle name="Normal_Q2 FY96_pldt" xfId="306"/>
    <cellStyle name="Normal_Q3 FY96" xfId="307"/>
    <cellStyle name="Normal_Q3 FY96_pldt" xfId="308"/>
    <cellStyle name="Normal_Q4 FY96" xfId="309"/>
    <cellStyle name="Normal_Q4 FY96_pldt" xfId="310"/>
    <cellStyle name="Normal_QTR94_95" xfId="311"/>
    <cellStyle name="Normal_QTR94_95_pldt" xfId="312"/>
    <cellStyle name="Normal_r1" xfId="313"/>
    <cellStyle name="Normal_r1_pldt" xfId="314"/>
    <cellStyle name="Normal_Reg-By Timeframe" xfId="315"/>
    <cellStyle name="Normal_Req Summ" xfId="316"/>
    <cellStyle name="Normal_Req Summ_pldt" xfId="317"/>
    <cellStyle name="Normal_RQSTFRM" xfId="318"/>
    <cellStyle name="Normal_SCO &amp; UnixWare" xfId="319"/>
    <cellStyle name="Normal_Server Options (2)" xfId="320"/>
    <cellStyle name="Normal_Servers (2)" xfId="321"/>
    <cellStyle name="Normal_Sheet1" xfId="322"/>
    <cellStyle name="Normal_Sheet1_9707" xfId="323"/>
    <cellStyle name="Normal_Sheet1_9710" xfId="324"/>
    <cellStyle name="Normal_Sheet1_9710 (2)" xfId="325"/>
    <cellStyle name="Normal_Sheet1_laroux" xfId="326"/>
    <cellStyle name="Normal_Sheet1_laroux_1" xfId="327"/>
    <cellStyle name="Normal_Sheet1_laroux_9707" xfId="328"/>
    <cellStyle name="Normal_Sheet1_laroux_9710" xfId="329"/>
    <cellStyle name="Normal_Sheet1_laroux_9710 (2)" xfId="330"/>
    <cellStyle name="Normal_Sheet1_laroux_laroux" xfId="331"/>
    <cellStyle name="Normal_Sheet1_laroux_pldt" xfId="332"/>
    <cellStyle name="Normal_Sheet1_pldt" xfId="333"/>
    <cellStyle name="Normal_Sheet1_pldt_1" xfId="334"/>
    <cellStyle name="Normal_Sheet4" xfId="335"/>
    <cellStyle name="Normal_Sheet4_pldt" xfId="336"/>
    <cellStyle name="Normal_Sheet7" xfId="337"/>
    <cellStyle name="Normal_SmartStart" xfId="338"/>
    <cellStyle name="Normal_SSPRCAUG" xfId="339"/>
    <cellStyle name="Normal_Summary" xfId="340"/>
    <cellStyle name="Normal_Upgrade Program" xfId="341"/>
    <cellStyle name="Normal_US&amp;EUROP" xfId="342"/>
    <cellStyle name="Normal_US&amp;ROW (2)" xfId="343"/>
    <cellStyle name="Normal_Workstation Options" xfId="344"/>
    <cellStyle name="Normal_Workstations - GEM" xfId="345"/>
    <cellStyle name="Percent_12~3SO2" xfId="346"/>
    <cellStyle name="Percent_12~3SO2_pldt" xfId="347"/>
    <cellStyle name="Percent_laroux" xfId="348"/>
    <cellStyle name="price" xfId="349"/>
    <cellStyle name="PSChar" xfId="350"/>
    <cellStyle name="PSHeading" xfId="351"/>
    <cellStyle name="revised" xfId="352"/>
    <cellStyle name="section" xfId="353"/>
    <cellStyle name="section_D&amp;D_9611" xfId="354"/>
    <cellStyle name="section_JP_PRICE_9608" xfId="355"/>
    <cellStyle name="section_Sheet1" xfId="356"/>
    <cellStyle name="subhead" xfId="357"/>
    <cellStyle name="title" xfId="358"/>
    <cellStyle name="Percent" xfId="359"/>
    <cellStyle name="下点線" xfId="360"/>
    <cellStyle name="Comma [0]" xfId="361"/>
    <cellStyle name="Comma" xfId="362"/>
    <cellStyle name="桁区切り [0.00]_１１月価格表" xfId="363"/>
    <cellStyle name="桁区切り [0.00]_１１月価格表_TW" xfId="364"/>
    <cellStyle name="桁区切り [0.00]_１１月価格表_TW_九州" xfId="365"/>
    <cellStyle name="桁区切り [0.00]_１１月価格表_TW_九州_TW" xfId="366"/>
    <cellStyle name="桁区切り [0.00]_１１月価格表_TW_九州_北海道" xfId="367"/>
    <cellStyle name="桁区切り [0.00]_１１月価格表_TW_北海道" xfId="368"/>
    <cellStyle name="桁区切り [0.00]_１１月価格表_九州" xfId="369"/>
    <cellStyle name="桁区切り [0.00]_１１月価格表_九州_TW" xfId="370"/>
    <cellStyle name="桁区切り [0.00]_１１月価格表_九州_北海道" xfId="371"/>
    <cellStyle name="桁区切り [0.00]_１１月価格表_北海道" xfId="372"/>
    <cellStyle name="桁区切り [0.00]_１１月価格表_北海道 (2)" xfId="373"/>
    <cellStyle name="桁区切り [0.00]_D&amp;D_9611" xfId="374"/>
    <cellStyle name="桁区切り [0.00]_JapanSRP" xfId="375"/>
    <cellStyle name="桁区切り [0.00]_JapanSRP_laroux" xfId="376"/>
    <cellStyle name="桁区切り [0.00]_JP_NEW_9512" xfId="377"/>
    <cellStyle name="桁区切り [0.00]_JP_PRICE_9608" xfId="378"/>
    <cellStyle name="桁区切り [0.00]_JSRP_9512" xfId="379"/>
    <cellStyle name="桁区切り [0.00]_laroux" xfId="380"/>
    <cellStyle name="桁区切り [0.00]_laroux_pldt" xfId="381"/>
    <cellStyle name="桁区切り [0.00]_NT Server " xfId="382"/>
    <cellStyle name="桁区切り [0.00]_NT Workstation" xfId="383"/>
    <cellStyle name="桁区切り [0.00]_PERSONAL" xfId="384"/>
    <cellStyle name="桁区切り [0.00]_pldt" xfId="385"/>
    <cellStyle name="桁区切り [0.00]_Sheet1" xfId="386"/>
    <cellStyle name="桁区切り [0.00]_Sheet1_1" xfId="387"/>
    <cellStyle name="桁区切り [0.00]_Sheet1_２月 価格表" xfId="388"/>
    <cellStyle name="桁区切り [0.00]_Sheet1_laroux" xfId="389"/>
    <cellStyle name="桁区切り [0.00]_Sheet1_laroux_pldt" xfId="390"/>
    <cellStyle name="桁区切り [0.00]_Sheet1_pldt" xfId="391"/>
    <cellStyle name="桁区切り [0.00]_Sheet1_TelWel" xfId="392"/>
    <cellStyle name="桁区切り [0.00]_Sheet1_TW" xfId="393"/>
    <cellStyle name="桁区切り [0.00]_Sheet1_注文書" xfId="394"/>
    <cellStyle name="桁区切り [0.00]_Sheet10" xfId="395"/>
    <cellStyle name="桁区切り [0.00]_Sheet11" xfId="396"/>
    <cellStyle name="桁区切り [0.00]_Sheet12" xfId="397"/>
    <cellStyle name="桁区切り [0.00]_Sheet13" xfId="398"/>
    <cellStyle name="桁区切り [0.00]_Sheet14" xfId="399"/>
    <cellStyle name="桁区切り [0.00]_Sheet15" xfId="400"/>
    <cellStyle name="桁区切り [0.00]_Sheet16" xfId="401"/>
    <cellStyle name="桁区切り [0.00]_Sheet2" xfId="402"/>
    <cellStyle name="桁区切り [0.00]_Sheet2_２月 価格表" xfId="403"/>
    <cellStyle name="桁区切り [0.00]_Sheet2_laroux" xfId="404"/>
    <cellStyle name="桁区切り [0.00]_Sheet2_TelWel" xfId="405"/>
    <cellStyle name="桁区切り [0.00]_Sheet2_TW" xfId="406"/>
    <cellStyle name="桁区切り [0.00]_Sheet2_注文書" xfId="407"/>
    <cellStyle name="桁区切り [0.00]_Sheet3" xfId="408"/>
    <cellStyle name="桁区切り [0.00]_Sheet4" xfId="409"/>
    <cellStyle name="桁区切り [0.00]_Sheet4_２月 価格表" xfId="410"/>
    <cellStyle name="桁区切り [0.00]_Sheet4_laroux" xfId="411"/>
    <cellStyle name="桁区切り [0.00]_Sheet4_TelWel" xfId="412"/>
    <cellStyle name="桁区切り [0.00]_Sheet4_TW" xfId="413"/>
    <cellStyle name="桁区切り [0.00]_Sheet4_注文書" xfId="414"/>
    <cellStyle name="桁区切り [0.00]_Sheet5" xfId="415"/>
    <cellStyle name="桁区切り [0.00]_Sheet6" xfId="416"/>
    <cellStyle name="桁区切り [0.00]_Sheet7" xfId="417"/>
    <cellStyle name="桁区切り [0.00]_Sheet8" xfId="418"/>
    <cellStyle name="桁区切り [0.00]_Sheet9" xfId="419"/>
    <cellStyle name="桁区切り [0.00]_TW" xfId="420"/>
    <cellStyle name="桁区切り [0.00]_TW_九州" xfId="421"/>
    <cellStyle name="桁区切り [0.00]_TW_九州_TW" xfId="422"/>
    <cellStyle name="桁区切り [0.00]_TW_九州_北海道" xfId="423"/>
    <cellStyle name="桁区切り [0.00]_TW_北海道" xfId="424"/>
    <cellStyle name="桁区切り [0.00]_九州" xfId="425"/>
    <cellStyle name="桁区切り [0.00]_九州_TW" xfId="426"/>
    <cellStyle name="桁区切り [0.00]_九州_北海道" xfId="427"/>
    <cellStyle name="桁区切り [0.00]_北海道" xfId="428"/>
    <cellStyle name="桁区切り [0.00]_北海道 (2)" xfId="429"/>
    <cellStyle name="桁区切り_１１月価格表" xfId="430"/>
    <cellStyle name="桁区切り_１１月価格表_TW" xfId="431"/>
    <cellStyle name="桁区切り_１１月価格表_TW_九州" xfId="432"/>
    <cellStyle name="桁区切り_１１月価格表_TW_九州_TW" xfId="433"/>
    <cellStyle name="桁区切り_１１月価格表_TW_九州_北海道" xfId="434"/>
    <cellStyle name="桁区切り_１１月価格表_TW_北海道" xfId="435"/>
    <cellStyle name="桁区切り_１１月価格表_九州" xfId="436"/>
    <cellStyle name="桁区切り_１１月価格表_九州_TW" xfId="437"/>
    <cellStyle name="桁区切り_１１月価格表_九州_北海道" xfId="438"/>
    <cellStyle name="桁区切り_１１月価格表_北海道" xfId="439"/>
    <cellStyle name="桁区切り_１１月価格表_北海道 (2)" xfId="440"/>
    <cellStyle name="桁区切り_JapanSRP" xfId="441"/>
    <cellStyle name="桁区切り_JapanSRP_laroux" xfId="442"/>
    <cellStyle name="桁区切り_JP_NEW_9512" xfId="443"/>
    <cellStyle name="桁区切り_JSRP_9512" xfId="444"/>
    <cellStyle name="桁区切り_laroux" xfId="445"/>
    <cellStyle name="桁区切り_laroux_pldt" xfId="446"/>
    <cellStyle name="桁区切り_NT Server " xfId="447"/>
    <cellStyle name="桁区切り_NT Workstation" xfId="448"/>
    <cellStyle name="桁区切り_PERSONAL" xfId="449"/>
    <cellStyle name="桁区切り_pldt" xfId="450"/>
    <cellStyle name="桁区切り_Sheet1" xfId="451"/>
    <cellStyle name="桁区切り_Sheet1_２月 価格表" xfId="452"/>
    <cellStyle name="桁区切り_Sheet1_laroux" xfId="453"/>
    <cellStyle name="桁区切り_Sheet1_laroux_pldt" xfId="454"/>
    <cellStyle name="桁区切り_Sheet1_pldt" xfId="455"/>
    <cellStyle name="桁区切り_Sheet1_TelWel" xfId="456"/>
    <cellStyle name="桁区切り_Sheet1_TW" xfId="457"/>
    <cellStyle name="桁区切り_Sheet1_注文書" xfId="458"/>
    <cellStyle name="桁区切り_Sheet10" xfId="459"/>
    <cellStyle name="桁区切り_Sheet11" xfId="460"/>
    <cellStyle name="桁区切り_Sheet12" xfId="461"/>
    <cellStyle name="桁区切り_Sheet13" xfId="462"/>
    <cellStyle name="桁区切り_Sheet14" xfId="463"/>
    <cellStyle name="桁区切り_Sheet15" xfId="464"/>
    <cellStyle name="桁区切り_Sheet16" xfId="465"/>
    <cellStyle name="桁区切り_Sheet2" xfId="466"/>
    <cellStyle name="桁区切り_Sheet2_２月 価格表" xfId="467"/>
    <cellStyle name="桁区切り_Sheet2_laroux" xfId="468"/>
    <cellStyle name="桁区切り_Sheet2_TelWel" xfId="469"/>
    <cellStyle name="桁区切り_Sheet2_TW" xfId="470"/>
    <cellStyle name="桁区切り_Sheet2_注文書" xfId="471"/>
    <cellStyle name="桁区切り_Sheet3" xfId="472"/>
    <cellStyle name="桁区切り_Sheet4" xfId="473"/>
    <cellStyle name="桁区切り_Sheet4_２月 価格表" xfId="474"/>
    <cellStyle name="桁区切り_Sheet4_laroux" xfId="475"/>
    <cellStyle name="桁区切り_Sheet4_TelWel" xfId="476"/>
    <cellStyle name="桁区切り_Sheet4_TW" xfId="477"/>
    <cellStyle name="桁区切り_Sheet4_注文書" xfId="478"/>
    <cellStyle name="桁区切り_Sheet5" xfId="479"/>
    <cellStyle name="桁区切り_Sheet6" xfId="480"/>
    <cellStyle name="桁区切り_Sheet7" xfId="481"/>
    <cellStyle name="桁区切り_Sheet8" xfId="482"/>
    <cellStyle name="桁区切り_Sheet9" xfId="483"/>
    <cellStyle name="桁区切り_TW" xfId="484"/>
    <cellStyle name="桁区切り_TW_九州" xfId="485"/>
    <cellStyle name="桁区切り_TW_九州_TW" xfId="486"/>
    <cellStyle name="桁区切り_TW_九州_北海道" xfId="487"/>
    <cellStyle name="桁区切り_TW_北海道" xfId="488"/>
    <cellStyle name="桁区切り_九州" xfId="489"/>
    <cellStyle name="桁区切り_九州_TW" xfId="490"/>
    <cellStyle name="桁区切り_九州_北海道" xfId="491"/>
    <cellStyle name="桁区切り_北海道" xfId="492"/>
    <cellStyle name="桁区切り_北海道 (2)" xfId="493"/>
    <cellStyle name="Currency [0]" xfId="494"/>
    <cellStyle name="Currency" xfId="495"/>
    <cellStyle name="通貨 [0.00]_１１月価格表" xfId="496"/>
    <cellStyle name="通貨 [0.00]_１１月価格表_TW" xfId="497"/>
    <cellStyle name="通貨 [0.00]_１１月価格表_TW_九州" xfId="498"/>
    <cellStyle name="通貨 [0.00]_１１月価格表_TW_九州_TW" xfId="499"/>
    <cellStyle name="通貨 [0.00]_１１月価格表_TW_九州_北海道" xfId="500"/>
    <cellStyle name="通貨 [0.00]_１１月価格表_TW_北海道" xfId="501"/>
    <cellStyle name="通貨 [0.00]_１１月価格表_九州" xfId="502"/>
    <cellStyle name="通貨 [0.00]_１１月価格表_九州_TW" xfId="503"/>
    <cellStyle name="通貨 [0.00]_１１月価格表_九州_北海道" xfId="504"/>
    <cellStyle name="通貨 [0.00]_１１月価格表_北海道" xfId="505"/>
    <cellStyle name="通貨 [0.00]_１１月価格表_北海道 (2)" xfId="506"/>
    <cellStyle name="通貨 [0.00]_ANNEX" xfId="507"/>
    <cellStyle name="通貨 [0.00]_H9ﾏｸﾛ指示" xfId="508"/>
    <cellStyle name="通貨 [0.00]_H9ﾏｸﾛ指示 (2)" xfId="509"/>
    <cellStyle name="通貨 [0.00]_JapanSRP" xfId="510"/>
    <cellStyle name="通貨 [0.00]_JP_NEW_9512" xfId="511"/>
    <cellStyle name="通貨 [0.00]_JP_NEW_9512_laroux" xfId="512"/>
    <cellStyle name="通貨 [0.00]_JSRP_9512" xfId="513"/>
    <cellStyle name="通貨 [0.00]_laroux" xfId="514"/>
    <cellStyle name="通貨 [0.00]_laroux_1" xfId="515"/>
    <cellStyle name="通貨 [0.00]_laroux_1_pldt" xfId="516"/>
    <cellStyle name="通貨 [0.00]_laroux_pldt" xfId="517"/>
    <cellStyle name="通貨 [0.00]_laroux_ﾋｱﾘﾝｸﾞ資料Ⅱ" xfId="518"/>
    <cellStyle name="通貨 [0.00]_laroux_ﾋｱﾘﾝｸﾞ資料Ⅱ_普及率" xfId="519"/>
    <cellStyle name="通貨 [0.00]_laroux_普及率" xfId="520"/>
    <cellStyle name="通貨 [0.00]_NT Server " xfId="521"/>
    <cellStyle name="通貨 [0.00]_NT Workstation" xfId="522"/>
    <cellStyle name="通貨 [0.00]_pldt" xfId="523"/>
    <cellStyle name="通貨 [0.00]_pldt_1" xfId="524"/>
    <cellStyle name="通貨 [0.00]_Sheet1" xfId="525"/>
    <cellStyle name="通貨 [0.00]_Sheet1_２月 価格表" xfId="526"/>
    <cellStyle name="通貨 [0.00]_Sheet1_laroux" xfId="527"/>
    <cellStyle name="通貨 [0.00]_Sheet1_laroux_pldt" xfId="528"/>
    <cellStyle name="通貨 [0.00]_Sheet1_pldt" xfId="529"/>
    <cellStyle name="通貨 [0.00]_Sheet1_TelWel" xfId="530"/>
    <cellStyle name="通貨 [0.00]_Sheet1_TW" xfId="531"/>
    <cellStyle name="通貨 [0.00]_Sheet1_注文書" xfId="532"/>
    <cellStyle name="通貨 [0.00]_Sheet10" xfId="533"/>
    <cellStyle name="通貨 [0.00]_Sheet10_laroux" xfId="534"/>
    <cellStyle name="通貨 [0.00]_Sheet11" xfId="535"/>
    <cellStyle name="通貨 [0.00]_Sheet11_laroux" xfId="536"/>
    <cellStyle name="通貨 [0.00]_Sheet12" xfId="537"/>
    <cellStyle name="通貨 [0.00]_Sheet12_laroux" xfId="538"/>
    <cellStyle name="通貨 [0.00]_Sheet13" xfId="539"/>
    <cellStyle name="通貨 [0.00]_Sheet13_laroux" xfId="540"/>
    <cellStyle name="通貨 [0.00]_Sheet14" xfId="541"/>
    <cellStyle name="通貨 [0.00]_Sheet14_laroux" xfId="542"/>
    <cellStyle name="通貨 [0.00]_Sheet15" xfId="543"/>
    <cellStyle name="通貨 [0.00]_Sheet15_laroux" xfId="544"/>
    <cellStyle name="通貨 [0.00]_Sheet16" xfId="545"/>
    <cellStyle name="通貨 [0.00]_Sheet16_laroux" xfId="546"/>
    <cellStyle name="通貨 [0.00]_Sheet2" xfId="547"/>
    <cellStyle name="通貨 [0.00]_Sheet2_２月 価格表" xfId="548"/>
    <cellStyle name="通貨 [0.00]_Sheet2_laroux" xfId="549"/>
    <cellStyle name="通貨 [0.00]_Sheet2_laroux_1" xfId="550"/>
    <cellStyle name="通貨 [0.00]_Sheet2_TelWel" xfId="551"/>
    <cellStyle name="通貨 [0.00]_Sheet2_TW" xfId="552"/>
    <cellStyle name="通貨 [0.00]_Sheet2_注文書" xfId="553"/>
    <cellStyle name="通貨 [0.00]_Sheet3" xfId="554"/>
    <cellStyle name="通貨 [0.00]_Sheet3_laroux" xfId="555"/>
    <cellStyle name="通貨 [0.00]_Sheet4" xfId="556"/>
    <cellStyle name="通貨 [0.00]_Sheet4_２月 価格表" xfId="557"/>
    <cellStyle name="通貨 [0.00]_Sheet4_laroux" xfId="558"/>
    <cellStyle name="通貨 [0.00]_Sheet4_TelWel" xfId="559"/>
    <cellStyle name="通貨 [0.00]_Sheet4_TW" xfId="560"/>
    <cellStyle name="通貨 [0.00]_Sheet4_注文書" xfId="561"/>
    <cellStyle name="通貨 [0.00]_Sheet5" xfId="562"/>
    <cellStyle name="通貨 [0.00]_Sheet5_laroux" xfId="563"/>
    <cellStyle name="通貨 [0.00]_Sheet6" xfId="564"/>
    <cellStyle name="通貨 [0.00]_Sheet6_laroux" xfId="565"/>
    <cellStyle name="通貨 [0.00]_Sheet7" xfId="566"/>
    <cellStyle name="通貨 [0.00]_Sheet7_laroux" xfId="567"/>
    <cellStyle name="通貨 [0.00]_Sheet8" xfId="568"/>
    <cellStyle name="通貨 [0.00]_Sheet8_laroux" xfId="569"/>
    <cellStyle name="通貨 [0.00]_Sheet9" xfId="570"/>
    <cellStyle name="通貨 [0.00]_Sheet9_laroux" xfId="571"/>
    <cellStyle name="通貨 [0.00]_TW" xfId="572"/>
    <cellStyle name="通貨 [0.00]_TW_九州" xfId="573"/>
    <cellStyle name="通貨 [0.00]_TW_九州_TW" xfId="574"/>
    <cellStyle name="通貨 [0.00]_TW_九州_北海道" xfId="575"/>
    <cellStyle name="通貨 [0.00]_TW_北海道" xfId="576"/>
    <cellStyle name="通貨 [0.00]_ﾋｱﾘﾝｸﾞ資料Ⅱ" xfId="577"/>
    <cellStyle name="通貨 [0.00]_ﾋｱﾘﾝｸﾞ資料Ⅱ_普及率" xfId="578"/>
    <cellStyle name="通貨 [0.00]_浦和" xfId="579"/>
    <cellStyle name="通貨 [0.00]_浦和店" xfId="580"/>
    <cellStyle name="通貨 [0.00]_吉祥寺店" xfId="581"/>
    <cellStyle name="通貨 [0.00]_九州" xfId="582"/>
    <cellStyle name="通貨 [0.00]_九州_TW" xfId="583"/>
    <cellStyle name="通貨 [0.00]_九州_北海道" xfId="584"/>
    <cellStyle name="通貨 [0.00]_算定部所" xfId="585"/>
    <cellStyle name="通貨 [0.00]_松戸" xfId="586"/>
    <cellStyle name="通貨 [0.00]_松戸店" xfId="587"/>
    <cellStyle name="通貨 [0.00]_食品ﾚｽ" xfId="588"/>
    <cellStyle name="通貨 [0.00]_新宿" xfId="589"/>
    <cellStyle name="通貨 [0.00]_新宿ﾚｽﾄﾗﾝ" xfId="590"/>
    <cellStyle name="通貨 [0.00]_新宿食品" xfId="591"/>
    <cellStyle name="通貨 [0.00]_相模原" xfId="592"/>
    <cellStyle name="通貨 [0.00]_相模原ANNEX" xfId="593"/>
    <cellStyle name="通貨 [0.00]_相模原店" xfId="594"/>
    <cellStyle name="通貨 [0.00]_普及率" xfId="595"/>
    <cellStyle name="通貨 [0.00]_法人" xfId="596"/>
    <cellStyle name="通貨 [0.00]_北海道" xfId="597"/>
    <cellStyle name="通貨 [0.00]_北海道 (2)" xfId="598"/>
    <cellStyle name="通貨 [0.00]_様式" xfId="599"/>
    <cellStyle name="通貨 [0.00]_様式 収益" xfId="600"/>
    <cellStyle name="通貨 [0.00]_様式 費用" xfId="601"/>
    <cellStyle name="通貨 [0.00]_立川" xfId="602"/>
    <cellStyle name="通貨 [0.00]_立川店" xfId="603"/>
    <cellStyle name="通貨_１１月価格表" xfId="604"/>
    <cellStyle name="通貨_１１月価格表_TW" xfId="605"/>
    <cellStyle name="通貨_１１月価格表_TW_九州" xfId="606"/>
    <cellStyle name="通貨_１１月価格表_TW_九州_TW" xfId="607"/>
    <cellStyle name="通貨_１１月価格表_TW_九州_北海道" xfId="608"/>
    <cellStyle name="通貨_１１月価格表_TW_北海道" xfId="609"/>
    <cellStyle name="通貨_１１月価格表_九州" xfId="610"/>
    <cellStyle name="通貨_１１月価格表_九州_TW" xfId="611"/>
    <cellStyle name="通貨_１１月価格表_九州_北海道" xfId="612"/>
    <cellStyle name="通貨_１１月価格表_北海道" xfId="613"/>
    <cellStyle name="通貨_１１月価格表_北海道 (2)" xfId="614"/>
    <cellStyle name="通貨_ANNEX" xfId="615"/>
    <cellStyle name="通貨_D&amp;D_9611" xfId="616"/>
    <cellStyle name="通貨_H9ﾏｸﾛ指示" xfId="617"/>
    <cellStyle name="通貨_H9ﾏｸﾛ指示 (2)" xfId="618"/>
    <cellStyle name="通貨_JapanSRP" xfId="619"/>
    <cellStyle name="通貨_JP_NEW_9512" xfId="620"/>
    <cellStyle name="通貨_JP_NEW_9512_laroux" xfId="621"/>
    <cellStyle name="通貨_JP_PRICE_9608" xfId="622"/>
    <cellStyle name="通貨_JSRP_9512" xfId="623"/>
    <cellStyle name="通貨_laroux" xfId="624"/>
    <cellStyle name="通貨_laroux_1" xfId="625"/>
    <cellStyle name="通貨_laroux_1_pldt" xfId="626"/>
    <cellStyle name="通貨_laroux_pldt" xfId="627"/>
    <cellStyle name="通貨_laroux_ﾋｱﾘﾝｸﾞ資料Ⅱ" xfId="628"/>
    <cellStyle name="通貨_laroux_ﾋｱﾘﾝｸﾞ資料Ⅱ_普及率" xfId="629"/>
    <cellStyle name="通貨_laroux_普及率" xfId="630"/>
    <cellStyle name="通貨_NT Server " xfId="631"/>
    <cellStyle name="通貨_NT Workstation" xfId="632"/>
    <cellStyle name="通貨_pldt" xfId="633"/>
    <cellStyle name="通貨_pldt_1" xfId="634"/>
    <cellStyle name="通貨_Sheet1" xfId="635"/>
    <cellStyle name="通貨_Sheet1_1" xfId="636"/>
    <cellStyle name="通貨_Sheet1_２月 価格表" xfId="637"/>
    <cellStyle name="通貨_Sheet1_laroux" xfId="638"/>
    <cellStyle name="通貨_Sheet1_laroux_pldt" xfId="639"/>
    <cellStyle name="通貨_Sheet1_pldt" xfId="640"/>
    <cellStyle name="通貨_Sheet1_TelWel" xfId="641"/>
    <cellStyle name="通貨_Sheet1_TW" xfId="642"/>
    <cellStyle name="通貨_Sheet1_注文書" xfId="643"/>
    <cellStyle name="通貨_Sheet10" xfId="644"/>
    <cellStyle name="通貨_Sheet10_laroux" xfId="645"/>
    <cellStyle name="通貨_Sheet11" xfId="646"/>
    <cellStyle name="通貨_Sheet11_laroux" xfId="647"/>
    <cellStyle name="通貨_Sheet12" xfId="648"/>
    <cellStyle name="通貨_Sheet12_laroux" xfId="649"/>
    <cellStyle name="通貨_Sheet13" xfId="650"/>
    <cellStyle name="通貨_Sheet13_laroux" xfId="651"/>
    <cellStyle name="通貨_Sheet14" xfId="652"/>
    <cellStyle name="通貨_Sheet14_laroux" xfId="653"/>
    <cellStyle name="通貨_Sheet15" xfId="654"/>
    <cellStyle name="通貨_Sheet15_laroux" xfId="655"/>
    <cellStyle name="通貨_Sheet16" xfId="656"/>
    <cellStyle name="通貨_Sheet16_laroux" xfId="657"/>
    <cellStyle name="通貨_Sheet2" xfId="658"/>
    <cellStyle name="通貨_Sheet2_２月 価格表" xfId="659"/>
    <cellStyle name="通貨_Sheet2_laroux" xfId="660"/>
    <cellStyle name="通貨_Sheet2_laroux_1" xfId="661"/>
    <cellStyle name="通貨_Sheet2_TelWel" xfId="662"/>
    <cellStyle name="通貨_Sheet2_TW" xfId="663"/>
    <cellStyle name="通貨_Sheet2_注文書" xfId="664"/>
    <cellStyle name="通貨_Sheet3" xfId="665"/>
    <cellStyle name="通貨_Sheet3_laroux" xfId="666"/>
    <cellStyle name="通貨_Sheet4" xfId="667"/>
    <cellStyle name="通貨_Sheet4_２月 価格表" xfId="668"/>
    <cellStyle name="通貨_Sheet4_laroux" xfId="669"/>
    <cellStyle name="通貨_Sheet4_TelWel" xfId="670"/>
    <cellStyle name="通貨_Sheet4_TW" xfId="671"/>
    <cellStyle name="通貨_Sheet4_注文書" xfId="672"/>
    <cellStyle name="通貨_Sheet5" xfId="673"/>
    <cellStyle name="通貨_Sheet5_laroux" xfId="674"/>
    <cellStyle name="通貨_Sheet6" xfId="675"/>
    <cellStyle name="通貨_Sheet6_laroux" xfId="676"/>
    <cellStyle name="通貨_Sheet7" xfId="677"/>
    <cellStyle name="通貨_Sheet7_laroux" xfId="678"/>
    <cellStyle name="通貨_Sheet8" xfId="679"/>
    <cellStyle name="通貨_Sheet8_laroux" xfId="680"/>
    <cellStyle name="通貨_Sheet9" xfId="681"/>
    <cellStyle name="通貨_Sheet9_laroux" xfId="682"/>
    <cellStyle name="通貨_TW" xfId="683"/>
    <cellStyle name="通貨_TW_九州" xfId="684"/>
    <cellStyle name="通貨_TW_九州_TW" xfId="685"/>
    <cellStyle name="通貨_TW_九州_北海道" xfId="686"/>
    <cellStyle name="通貨_TW_北海道" xfId="687"/>
    <cellStyle name="通貨_ﾋｱﾘﾝｸﾞ資料Ⅱ" xfId="688"/>
    <cellStyle name="通貨_ﾋｱﾘﾝｸﾞ資料Ⅱ_普及率" xfId="689"/>
    <cellStyle name="通貨_浦和" xfId="690"/>
    <cellStyle name="通貨_浦和店" xfId="691"/>
    <cellStyle name="通貨_吉祥寺店" xfId="692"/>
    <cellStyle name="通貨_九州" xfId="693"/>
    <cellStyle name="通貨_九州_TW" xfId="694"/>
    <cellStyle name="通貨_九州_北海道" xfId="695"/>
    <cellStyle name="通貨_算定部所" xfId="696"/>
    <cellStyle name="通貨_松戸" xfId="697"/>
    <cellStyle name="通貨_松戸店" xfId="698"/>
    <cellStyle name="通貨_食品ﾚｽ" xfId="699"/>
    <cellStyle name="通貨_新宿" xfId="700"/>
    <cellStyle name="通貨_新宿ﾚｽﾄﾗﾝ" xfId="701"/>
    <cellStyle name="通貨_新宿食品" xfId="702"/>
    <cellStyle name="通貨_相模原" xfId="703"/>
    <cellStyle name="通貨_相模原ANNEX" xfId="704"/>
    <cellStyle name="通貨_相模原店" xfId="705"/>
    <cellStyle name="通貨_普及率" xfId="706"/>
    <cellStyle name="通貨_法人" xfId="707"/>
    <cellStyle name="通貨_北海道" xfId="708"/>
    <cellStyle name="通貨_北海道 (2)" xfId="709"/>
    <cellStyle name="通貨_様式" xfId="710"/>
    <cellStyle name="通貨_様式 収益" xfId="711"/>
    <cellStyle name="通貨_様式 費用" xfId="712"/>
    <cellStyle name="通貨_立川" xfId="713"/>
    <cellStyle name="通貨_立川店" xfId="714"/>
    <cellStyle name="標準_１ー１４" xfId="715"/>
    <cellStyle name="標準_１ー１４_1" xfId="716"/>
    <cellStyle name="標準_１１月価格表" xfId="717"/>
    <cellStyle name="標準_１１月価格表_1" xfId="718"/>
    <cellStyle name="標準_１１月価格表_TW" xfId="719"/>
    <cellStyle name="標準_１１月価格表_TW_九州" xfId="720"/>
    <cellStyle name="標準_１１月価格表_TW_九州_TW" xfId="721"/>
    <cellStyle name="標準_１１月価格表_TW_九州_北海道" xfId="722"/>
    <cellStyle name="標準_１１月価格表_TW_北海道" xfId="723"/>
    <cellStyle name="標準_１１月価格表_九州" xfId="724"/>
    <cellStyle name="標準_１１月価格表_九州_TW" xfId="725"/>
    <cellStyle name="標準_１１月価格表_九州_北海道" xfId="726"/>
    <cellStyle name="標準_１１月価格表_北海道" xfId="727"/>
    <cellStyle name="標準_１１月価格表_北海道 (2)" xfId="728"/>
    <cellStyle name="標準_１2月" xfId="729"/>
    <cellStyle name="標準_2.x &amp; 3.x Price List" xfId="730"/>
    <cellStyle name="標準_3COM" xfId="731"/>
    <cellStyle name="標準_９７週報" xfId="732"/>
    <cellStyle name="標準_ANNEX" xfId="733"/>
    <cellStyle name="標準_Backlog" xfId="734"/>
    <cellStyle name="標準_Backlog " xfId="735"/>
    <cellStyle name="標準_Backlog (2)" xfId="736"/>
    <cellStyle name="標準_Changes Select 2 &amp; 3" xfId="737"/>
    <cellStyle name="標準_D&amp;D_9611" xfId="738"/>
    <cellStyle name="標準_H9ﾏｸﾛ指示" xfId="739"/>
    <cellStyle name="標準_H9ﾏｸﾛ指示 (2)" xfId="740"/>
    <cellStyle name="標準_JP_NEW_1996" xfId="741"/>
    <cellStyle name="標準_JP_NEW_9512" xfId="742"/>
    <cellStyle name="標準_JP_PRICE_9601" xfId="743"/>
    <cellStyle name="標準_JP_PRICE_9608" xfId="744"/>
    <cellStyle name="標準_JP_PRICE_9609" xfId="745"/>
    <cellStyle name="標準_JSRP_9512" xfId="746"/>
    <cellStyle name="標準_laroux" xfId="747"/>
    <cellStyle name="標準_laroux_1" xfId="748"/>
    <cellStyle name="標準_laroux_1_２月 価格表" xfId="749"/>
    <cellStyle name="標準_laroux_1_laroux" xfId="750"/>
    <cellStyle name="標準_laroux_1_laroux_laroux" xfId="751"/>
    <cellStyle name="標準_laroux_1_pldt" xfId="752"/>
    <cellStyle name="標準_laroux_1_pldt_1" xfId="753"/>
    <cellStyle name="標準_laroux_1_TW" xfId="754"/>
    <cellStyle name="標準_laroux_2" xfId="755"/>
    <cellStyle name="標準_laroux_2_9707" xfId="756"/>
    <cellStyle name="標準_laroux_2_9710" xfId="757"/>
    <cellStyle name="標準_laroux_2_9710 (2)" xfId="758"/>
    <cellStyle name="標準_laroux_2_laroux" xfId="759"/>
    <cellStyle name="標準_laroux_2_laroux_1" xfId="760"/>
    <cellStyle name="標準_laroux_2_pldt" xfId="761"/>
    <cellStyle name="標準_laroux_2_pldt_1" xfId="762"/>
    <cellStyle name="標準_laroux_2_pldt_2" xfId="763"/>
    <cellStyle name="標準_laroux_２月 価格表" xfId="764"/>
    <cellStyle name="標準_laroux_3" xfId="765"/>
    <cellStyle name="標準_laroux_3_9707" xfId="766"/>
    <cellStyle name="標準_laroux_3_9710" xfId="767"/>
    <cellStyle name="標準_laroux_3_9710 (2)" xfId="768"/>
    <cellStyle name="標準_laroux_3_laroux" xfId="769"/>
    <cellStyle name="標準_laroux_3_laroux_1" xfId="770"/>
    <cellStyle name="標準_laroux_3_pldt" xfId="771"/>
    <cellStyle name="標準_laroux_3_pldt_1" xfId="772"/>
    <cellStyle name="標準_laroux_3_pldt_2" xfId="773"/>
    <cellStyle name="標準_laroux_4" xfId="774"/>
    <cellStyle name="標準_laroux_4_laroux" xfId="775"/>
    <cellStyle name="標準_laroux_4_pldt" xfId="776"/>
    <cellStyle name="標準_laroux_4_pldt_1" xfId="777"/>
    <cellStyle name="標準_laroux_4_pldt_2" xfId="778"/>
    <cellStyle name="標準_laroux_5" xfId="779"/>
    <cellStyle name="標準_laroux_5_pldt" xfId="780"/>
    <cellStyle name="標準_laroux_5_pldt_1" xfId="781"/>
    <cellStyle name="標準_laroux_6" xfId="782"/>
    <cellStyle name="標準_laroux_6_pldt" xfId="783"/>
    <cellStyle name="標準_laroux_6_pldt_1" xfId="784"/>
    <cellStyle name="標準_laroux_7" xfId="785"/>
    <cellStyle name="標準_laroux_7_pldt" xfId="786"/>
    <cellStyle name="標準_laroux_7_pldt_1" xfId="787"/>
    <cellStyle name="標準_laroux_8" xfId="788"/>
    <cellStyle name="標準_laroux_9" xfId="789"/>
    <cellStyle name="標準_laroux_9707" xfId="790"/>
    <cellStyle name="標準_laroux_9710" xfId="791"/>
    <cellStyle name="標準_laroux_9710 (2)" xfId="792"/>
    <cellStyle name="標準_laroux_laroux" xfId="793"/>
    <cellStyle name="標準_laroux_laroux_1" xfId="794"/>
    <cellStyle name="標準_laroux_laroux_laroux" xfId="795"/>
    <cellStyle name="標準_laroux_pldt" xfId="796"/>
    <cellStyle name="標準_laroux_pldt_1" xfId="797"/>
    <cellStyle name="標準_laroux_pldt_2" xfId="798"/>
    <cellStyle name="標準_laroux_TW" xfId="799"/>
    <cellStyle name="標準_Module1" xfId="800"/>
    <cellStyle name="標準_MOLPG_95年9月" xfId="801"/>
    <cellStyle name="標準_New SKU's Select 2 &amp; 3" xfId="802"/>
    <cellStyle name="標準_NT Server " xfId="803"/>
    <cellStyle name="標準_NT Workstation" xfId="804"/>
    <cellStyle name="標準_Oct.96 Prelim NEW SKU's Added" xfId="805"/>
    <cellStyle name="標準_Oct.96 Prelim SKU Changes" xfId="806"/>
    <cellStyle name="標準_Oct.96 SKU DELETIONS" xfId="807"/>
    <cellStyle name="標準_PLDT" xfId="808"/>
    <cellStyle name="標準_PLDT_1" xfId="809"/>
    <cellStyle name="標準_pldt_2" xfId="810"/>
    <cellStyle name="標準_pldt_3" xfId="811"/>
    <cellStyle name="標準_pldt_4" xfId="812"/>
    <cellStyle name="標準_pldt_5" xfId="813"/>
    <cellStyle name="標準_pldt_6" xfId="814"/>
    <cellStyle name="標準_pldt_7" xfId="815"/>
    <cellStyle name="標準_pldt_8" xfId="816"/>
    <cellStyle name="標準_Sheet1" xfId="817"/>
    <cellStyle name="標準_Sheet1 (2)" xfId="818"/>
    <cellStyle name="標準_Sheet1 (2)_1" xfId="819"/>
    <cellStyle name="標準_Sheet1 (2)_pldt" xfId="820"/>
    <cellStyle name="標準_Sheet1_1" xfId="821"/>
    <cellStyle name="標準_Sheet1_1_pldt" xfId="822"/>
    <cellStyle name="標準_Sheet1_2" xfId="823"/>
    <cellStyle name="標準_Sheet1_２月 価格表" xfId="824"/>
    <cellStyle name="標準_Sheet1_3" xfId="825"/>
    <cellStyle name="標準_Sheet1_laroux" xfId="826"/>
    <cellStyle name="標準_Sheet1_laroux_1" xfId="827"/>
    <cellStyle name="標準_Sheet1_laroux_1_pldt" xfId="828"/>
    <cellStyle name="標準_Sheet1_laroux_2" xfId="829"/>
    <cellStyle name="標準_Sheet1_laroux_pldt" xfId="830"/>
    <cellStyle name="標準_Sheet1_pldt" xfId="831"/>
    <cellStyle name="標準_Sheet1_pldt_1" xfId="832"/>
    <cellStyle name="標準_Sheet1_pldt_2" xfId="833"/>
    <cellStyle name="標準_Sheet1_TelWel" xfId="834"/>
    <cellStyle name="標準_Sheet1_TW" xfId="835"/>
    <cellStyle name="標準_Sheet1_注文書" xfId="836"/>
    <cellStyle name="標準_Sheet10" xfId="837"/>
    <cellStyle name="標準_Sheet10.14" xfId="838"/>
    <cellStyle name="標準_Sheet10.21" xfId="839"/>
    <cellStyle name="標準_Sheet10.28" xfId="840"/>
    <cellStyle name="標準_Sheet10.7" xfId="841"/>
    <cellStyle name="標準_Sheet11" xfId="842"/>
    <cellStyle name="標準_Sheet11.04" xfId="843"/>
    <cellStyle name="標準_Sheet11.11" xfId="844"/>
    <cellStyle name="標準_Sheet11.25" xfId="845"/>
    <cellStyle name="標準_Sheet12" xfId="846"/>
    <cellStyle name="標準_Sheet12.2" xfId="847"/>
    <cellStyle name="標準_Sheet13" xfId="848"/>
    <cellStyle name="標準_Sheet14" xfId="849"/>
    <cellStyle name="標準_Sheet15" xfId="850"/>
    <cellStyle name="標準_Sheet16" xfId="851"/>
    <cellStyle name="標準_Sheet2" xfId="852"/>
    <cellStyle name="標準_Sheet2_２月 価格表" xfId="853"/>
    <cellStyle name="標準_Sheet2_9707" xfId="854"/>
    <cellStyle name="標準_Sheet2_9710" xfId="855"/>
    <cellStyle name="標準_Sheet2_9710 (2)" xfId="856"/>
    <cellStyle name="標準_Sheet2_laroux" xfId="857"/>
    <cellStyle name="標準_Sheet2_laroux_1" xfId="858"/>
    <cellStyle name="標準_Sheet2_laroux_２月 価格表" xfId="859"/>
    <cellStyle name="標準_Sheet2_laroux_laroux" xfId="860"/>
    <cellStyle name="標準_Sheet2_laroux_TW" xfId="861"/>
    <cellStyle name="標準_Sheet2_pldt" xfId="862"/>
    <cellStyle name="標準_Sheet2_TelWel" xfId="863"/>
    <cellStyle name="標準_Sheet2_TW" xfId="864"/>
    <cellStyle name="標準_Sheet2_注文書" xfId="865"/>
    <cellStyle name="標準_Sheet3" xfId="866"/>
    <cellStyle name="標準_Sheet3_laroux" xfId="867"/>
    <cellStyle name="標準_Sheet3_pldt" xfId="868"/>
    <cellStyle name="標準_Sheet4" xfId="869"/>
    <cellStyle name="標準_Sheet4_２月 価格表" xfId="870"/>
    <cellStyle name="標準_Sheet4_laroux" xfId="871"/>
    <cellStyle name="標準_Sheet4_laroux_pldt" xfId="872"/>
    <cellStyle name="標準_Sheet4_pldt" xfId="873"/>
    <cellStyle name="標準_Sheet4_TelWel" xfId="874"/>
    <cellStyle name="標準_Sheet4_TW" xfId="875"/>
    <cellStyle name="標準_Sheet4_注文書" xfId="876"/>
    <cellStyle name="標準_Sheet5" xfId="877"/>
    <cellStyle name="標準_Sheet6" xfId="878"/>
    <cellStyle name="標準_Sheet7" xfId="879"/>
    <cellStyle name="標準_Sheet7_pldt" xfId="880"/>
    <cellStyle name="標準_Sheet8" xfId="881"/>
    <cellStyle name="標準_Sheet9" xfId="882"/>
    <cellStyle name="標準_Sheet9.16" xfId="883"/>
    <cellStyle name="標準_Sheet9.2" xfId="884"/>
    <cellStyle name="標準_Sheet9.23" xfId="885"/>
    <cellStyle name="標準_TUSK" xfId="886"/>
    <cellStyle name="標準_TW" xfId="887"/>
    <cellStyle name="標準_TW_1" xfId="888"/>
    <cellStyle name="標準_TW_2" xfId="889"/>
    <cellStyle name="標準_TW_九州" xfId="890"/>
    <cellStyle name="標準_TW_九州_TW" xfId="891"/>
    <cellStyle name="標準_TW_九州_北海道" xfId="892"/>
    <cellStyle name="標準_TW_北海道" xfId="893"/>
    <cellStyle name="標準_ﾋｱﾘﾝｸﾞ資料Ⅱ" xfId="894"/>
    <cellStyle name="標準_ﾋｱﾘﾝｸﾞ資料Ⅱ_1" xfId="895"/>
    <cellStyle name="標準_ﾋｱﾘﾝｸﾞ資料Ⅱ_1_普及率" xfId="896"/>
    <cellStyle name="標準_ﾋｱﾘﾝｸﾞ資料Ⅱ_普及率" xfId="897"/>
    <cellStyle name="標準_フリーダイヤル（チャネル別）" xfId="898"/>
    <cellStyle name="標準_安達" xfId="899"/>
    <cellStyle name="標準_浦和" xfId="900"/>
    <cellStyle name="標準_浦和店" xfId="901"/>
    <cellStyle name="標準_営業各部計月別 " xfId="902"/>
    <cellStyle name="標準_課題整理" xfId="903"/>
    <cellStyle name="標準_解除" xfId="904"/>
    <cellStyle name="標準_管理番号一覧" xfId="905"/>
    <cellStyle name="標準_吉祥寺店" xfId="906"/>
    <cellStyle name="標準_吉田" xfId="907"/>
    <cellStyle name="標準_久保田" xfId="908"/>
    <cellStyle name="標準_宮下" xfId="909"/>
    <cellStyle name="標準_宮下_1" xfId="910"/>
    <cellStyle name="標準_九州" xfId="911"/>
    <cellStyle name="標準_九州_1" xfId="912"/>
    <cellStyle name="標準_九州_1_TW" xfId="913"/>
    <cellStyle name="標準_九州_1_北海道" xfId="914"/>
    <cellStyle name="標準_九州_TW" xfId="915"/>
    <cellStyle name="標準_九州_北海道" xfId="916"/>
    <cellStyle name="標準_参加明細" xfId="917"/>
    <cellStyle name="標準_参加明細 1-②" xfId="918"/>
    <cellStyle name="標準_算定部所" xfId="919"/>
    <cellStyle name="標準_施設数（月末値 ～累計用）" xfId="920"/>
    <cellStyle name="標準_施設数（初日）" xfId="921"/>
    <cellStyle name="標準_施設数（前週）" xfId="922"/>
    <cellStyle name="標準_施設数（前日）" xfId="923"/>
    <cellStyle name="標準_施設数（当週）" xfId="924"/>
    <cellStyle name="標準_施設数（当日）" xfId="925"/>
    <cellStyle name="標準_施設数ＭＤＢ_1" xfId="926"/>
    <cellStyle name="標準_受講ﾘｽﾄ.XLS" xfId="927"/>
    <cellStyle name="標準_修正モ" xfId="928"/>
    <cellStyle name="標準_松戸" xfId="929"/>
    <cellStyle name="標準_松戸店" xfId="930"/>
    <cellStyle name="標準_障害台帳(1)" xfId="931"/>
    <cellStyle name="標準_上野" xfId="932"/>
    <cellStyle name="標準_食品ﾚｽ" xfId="933"/>
    <cellStyle name="標準_新宿" xfId="934"/>
    <cellStyle name="標準_新宿(ﾚｽﾄﾗﾝ)" xfId="935"/>
    <cellStyle name="標準_新宿(食品)" xfId="936"/>
    <cellStyle name="標準_新宿ﾚｽﾄﾗﾝ" xfId="937"/>
    <cellStyle name="標準_新宿食品" xfId="938"/>
    <cellStyle name="標準_申込書-2" xfId="939"/>
    <cellStyle name="標準_性格変更" xfId="940"/>
    <cellStyle name="標準_早乙女" xfId="941"/>
    <cellStyle name="標準_相模原" xfId="942"/>
    <cellStyle name="標準_相模原 (2)" xfId="943"/>
    <cellStyle name="標準_相模原_1" xfId="944"/>
    <cellStyle name="標準_相模原_相模原 (2)" xfId="945"/>
    <cellStyle name="標準_相模原_相模原ANNEX" xfId="946"/>
    <cellStyle name="標準_相模原_相模原ANNEX (2)" xfId="947"/>
    <cellStyle name="標準_相模原ANNEX" xfId="948"/>
    <cellStyle name="標準_相模原ANNEX (2)" xfId="949"/>
    <cellStyle name="標準_相模原ANNEX_1" xfId="950"/>
    <cellStyle name="標準_相模原店" xfId="951"/>
    <cellStyle name="標準_東京 (2)" xfId="952"/>
    <cellStyle name="標準_東京ダイヤル" xfId="953"/>
    <cellStyle name="標準_販売数ＭＤＢ" xfId="954"/>
    <cellStyle name="標準_費用総括2_13" xfId="955"/>
    <cellStyle name="標準_普及率" xfId="956"/>
    <cellStyle name="標準_普及率_1" xfId="957"/>
    <cellStyle name="標準_法人" xfId="958"/>
    <cellStyle name="標準_北海道" xfId="959"/>
    <cellStyle name="標準_北海道 (2)" xfId="960"/>
    <cellStyle name="標準_北海道 (2)_laroux" xfId="961"/>
    <cellStyle name="標準_北海道 (2)_pldt" xfId="962"/>
    <cellStyle name="標準_釦ﾌﾟﾘ" xfId="963"/>
    <cellStyle name="標準_様式" xfId="964"/>
    <cellStyle name="標準_様式 収益" xfId="965"/>
    <cellStyle name="標準_様式 費用" xfId="966"/>
    <cellStyle name="標準_立川" xfId="967"/>
    <cellStyle name="標準_立川店" xfId="968"/>
    <cellStyle name="標準_練習モ" xfId="9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'概要3'!$S$26</c:f>
              <c:strCache>
                <c:ptCount val="1"/>
                <c:pt idx="0">
                  <c:v>出生率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'概要3'!$S$27:$S$74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'概要3'!$T$26</c:f>
              <c:strCache>
                <c:ptCount val="1"/>
                <c:pt idx="0">
                  <c:v>死亡率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'概要3'!$T$27:$T$74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'概要3'!$U$26</c:f>
              <c:strCache>
                <c:ptCount val="1"/>
                <c:pt idx="0">
                  <c:v>婚姻率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'概要3'!$U$27:$U$74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'概要3'!$V$26</c:f>
              <c:strCache>
                <c:ptCount val="1"/>
                <c:pt idx="0">
                  <c:v>離婚率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'概要3'!$V$27:$V$74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axId val="15436457"/>
        <c:axId val="4710386"/>
      </c:lineChart>
      <c:catAx>
        <c:axId val="15436457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crossAx val="4710386"/>
        <c:crosses val="autoZero"/>
        <c:auto val="1"/>
        <c:lblOffset val="100"/>
        <c:tickLblSkip val="5"/>
        <c:noMultiLvlLbl val="0"/>
      </c:catAx>
      <c:valAx>
        <c:axId val="471038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54364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.004"/>
          <c:w val="0.92875"/>
          <c:h val="0.90025"/>
        </c:manualLayout>
      </c:layout>
      <c:lineChart>
        <c:grouping val="standard"/>
        <c:varyColors val="0"/>
        <c:ser>
          <c:idx val="0"/>
          <c:order val="0"/>
          <c:tx>
            <c:strRef>
              <c:f>'概要3'!$S$26</c:f>
              <c:strCache>
                <c:ptCount val="1"/>
                <c:pt idx="0">
                  <c:v>出生率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'概要3'!$R$27:$R$75</c:f>
              <c:strCache/>
            </c:strRef>
          </c:cat>
          <c:val>
            <c:numRef>
              <c:f>'概要3'!$S$27:$S$75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'概要3'!$T$26</c:f>
              <c:strCache>
                <c:ptCount val="1"/>
                <c:pt idx="0">
                  <c:v>死亡率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'概要3'!$R$27:$R$75</c:f>
              <c:strCache/>
            </c:strRef>
          </c:cat>
          <c:val>
            <c:numRef>
              <c:f>'概要3'!$T$27:$T$75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'概要3'!$U$26</c:f>
              <c:strCache>
                <c:ptCount val="1"/>
                <c:pt idx="0">
                  <c:v>婚姻率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'概要3'!$R$27:$R$75</c:f>
              <c:strCache/>
            </c:strRef>
          </c:cat>
          <c:val>
            <c:numRef>
              <c:f>'概要3'!$U$27:$U$75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'概要3'!$V$26</c:f>
              <c:strCache>
                <c:ptCount val="1"/>
                <c:pt idx="0">
                  <c:v>離婚率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'概要3'!$R$27:$R$75</c:f>
              <c:strCache/>
            </c:strRef>
          </c:cat>
          <c:val>
            <c:numRef>
              <c:f>'概要3'!$V$27:$V$75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</c:ser>
        <c:marker val="1"/>
        <c:axId val="42393475"/>
        <c:axId val="45996956"/>
      </c:lineChart>
      <c:catAx>
        <c:axId val="423934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996956"/>
        <c:crosses val="autoZero"/>
        <c:auto val="0"/>
        <c:lblOffset val="100"/>
        <c:tickLblSkip val="5"/>
        <c:noMultiLvlLbl val="0"/>
      </c:catAx>
      <c:valAx>
        <c:axId val="4599695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人口千対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23934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5"/>
          <c:y val="0.03725"/>
          <c:w val="0.1485"/>
          <c:h val="0.17625"/>
        </c:manualLayout>
      </c:layout>
      <c:overlay val="0"/>
      <c:txPr>
        <a:bodyPr vert="horz" rot="0"/>
        <a:lstStyle/>
        <a:p>
          <a:pPr>
            <a:defRPr lang="en-US" cap="none" sz="10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3725"/>
          <c:w val="0.954"/>
          <c:h val="0.9005"/>
        </c:manualLayout>
      </c:layout>
      <c:lineChart>
        <c:grouping val="standard"/>
        <c:varyColors val="0"/>
        <c:ser>
          <c:idx val="0"/>
          <c:order val="0"/>
          <c:tx>
            <c:strRef>
              <c:f>'死亡３'!$N$19</c:f>
              <c:strCache>
                <c:ptCount val="1"/>
                <c:pt idx="0">
                  <c:v>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'死亡３'!$M$20:$M$68</c:f>
              <c:strCache/>
            </c:strRef>
          </c:cat>
          <c:val>
            <c:numRef>
              <c:f>'死亡３'!$N$20:$N$68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'死亡３'!$O$19</c:f>
              <c:strCache>
                <c:ptCount val="1"/>
                <c:pt idx="0">
                  <c:v>脳血管疾患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'死亡３'!$M$20:$M$68</c:f>
              <c:strCache/>
            </c:strRef>
          </c:cat>
          <c:val>
            <c:numRef>
              <c:f>'死亡３'!$O$20:$O$68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'死亡３'!$P$19</c:f>
              <c:strCache>
                <c:ptCount val="1"/>
                <c:pt idx="0">
                  <c:v>心疾患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'死亡３'!$M$20:$M$68</c:f>
              <c:strCache/>
            </c:strRef>
          </c:cat>
          <c:val>
            <c:numRef>
              <c:f>'死亡３'!$P$20:$P$68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'死亡３'!$Q$19</c:f>
              <c:strCache>
                <c:ptCount val="1"/>
                <c:pt idx="0">
                  <c:v>肺炎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80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'死亡３'!$M$20:$M$68</c:f>
              <c:strCache/>
            </c:strRef>
          </c:cat>
          <c:val>
            <c:numRef>
              <c:f>'死亡３'!$Q$20:$Q$68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'死亡３'!$R$19</c:f>
              <c:strCache>
                <c:ptCount val="1"/>
                <c:pt idx="0">
                  <c:v>不慮の事故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'死亡３'!$M$20:$M$68</c:f>
              <c:strCache/>
            </c:strRef>
          </c:cat>
          <c:val>
            <c:numRef>
              <c:f>'死亡３'!$R$20:$R$68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'死亡３'!$S$19</c:f>
              <c:strCache>
                <c:ptCount val="1"/>
                <c:pt idx="0">
                  <c:v>老衰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'死亡３'!$M$20:$M$68</c:f>
              <c:strCache/>
            </c:strRef>
          </c:cat>
          <c:val>
            <c:numRef>
              <c:f>'死亡３'!$S$20:$S$68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'死亡３'!$T$19</c:f>
              <c:strCache>
                <c:ptCount val="1"/>
                <c:pt idx="0">
                  <c:v>自殺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4"/>
            <c:spPr>
              <a:solidFill>
                <a:srgbClr val="FFFFFF"/>
              </a:solidFill>
              <a:ln>
                <a:solidFill>
                  <a:srgbClr val="003300"/>
                </a:solidFill>
              </a:ln>
            </c:spPr>
          </c:marker>
          <c:cat>
            <c:strRef>
              <c:f>'死亡３'!$M$20:$M$68</c:f>
              <c:strCache/>
            </c:strRef>
          </c:cat>
          <c:val>
            <c:numRef>
              <c:f>'死亡３'!$T$20:$T$68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</c:ser>
        <c:marker val="1"/>
        <c:axId val="11319421"/>
        <c:axId val="34765926"/>
      </c:lineChart>
      <c:catAx>
        <c:axId val="113194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34765926"/>
        <c:crosses val="autoZero"/>
        <c:auto val="1"/>
        <c:lblOffset val="100"/>
        <c:tickLblSkip val="5"/>
        <c:noMultiLvlLbl val="0"/>
      </c:catAx>
      <c:valAx>
        <c:axId val="3476592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人口十万対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13194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45775"/>
          <c:y val="0.01175"/>
          <c:w val="0.2355"/>
          <c:h val="0.194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31</xdr:row>
      <xdr:rowOff>0</xdr:rowOff>
    </xdr:from>
    <xdr:to>
      <xdr:col>23</xdr:col>
      <xdr:colOff>0</xdr:colOff>
      <xdr:row>41</xdr:row>
      <xdr:rowOff>142875</xdr:rowOff>
    </xdr:to>
    <xdr:graphicFrame>
      <xdr:nvGraphicFramePr>
        <xdr:cNvPr id="1" name="Chart 1"/>
        <xdr:cNvGraphicFramePr/>
      </xdr:nvGraphicFramePr>
      <xdr:xfrm>
        <a:off x="12287250" y="6353175"/>
        <a:ext cx="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85725</xdr:rowOff>
    </xdr:from>
    <xdr:to>
      <xdr:col>14</xdr:col>
      <xdr:colOff>352425</xdr:colOff>
      <xdr:row>56</xdr:row>
      <xdr:rowOff>38100</xdr:rowOff>
    </xdr:to>
    <xdr:graphicFrame>
      <xdr:nvGraphicFramePr>
        <xdr:cNvPr id="2" name="Chart 2"/>
        <xdr:cNvGraphicFramePr/>
      </xdr:nvGraphicFramePr>
      <xdr:xfrm>
        <a:off x="0" y="5238750"/>
        <a:ext cx="6819900" cy="543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9</xdr:col>
      <xdr:colOff>342900</xdr:colOff>
      <xdr:row>46</xdr:row>
      <xdr:rowOff>76200</xdr:rowOff>
    </xdr:to>
    <xdr:graphicFrame>
      <xdr:nvGraphicFramePr>
        <xdr:cNvPr id="1" name="Chart 2"/>
        <xdr:cNvGraphicFramePr/>
      </xdr:nvGraphicFramePr>
      <xdr:xfrm>
        <a:off x="0" y="2476500"/>
        <a:ext cx="65151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T47"/>
  <sheetViews>
    <sheetView workbookViewId="0" topLeftCell="A1">
      <selection activeCell="A1" sqref="A1:H1"/>
    </sheetView>
  </sheetViews>
  <sheetFormatPr defaultColWidth="9.00390625" defaultRowHeight="13.5"/>
  <cols>
    <col min="1" max="1" width="15.125" style="1" customWidth="1"/>
    <col min="2" max="5" width="10.625" style="1" customWidth="1"/>
    <col min="6" max="6" width="9.00390625" style="1" customWidth="1"/>
    <col min="7" max="7" width="12.00390625" style="1" customWidth="1"/>
    <col min="8" max="8" width="9.00390625" style="1" customWidth="1"/>
    <col min="9" max="9" width="4.375" style="1" customWidth="1"/>
    <col min="10" max="10" width="3.25390625" style="1" customWidth="1"/>
    <col min="11" max="11" width="1.25" style="1" customWidth="1"/>
    <col min="12" max="12" width="17.125" style="1" customWidth="1"/>
    <col min="13" max="13" width="7.125" style="1" bestFit="1" customWidth="1"/>
    <col min="14" max="14" width="17.375" style="1" bestFit="1" customWidth="1"/>
    <col min="15" max="15" width="8.50390625" style="1" customWidth="1"/>
    <col min="16" max="16" width="6.50390625" style="1" bestFit="1" customWidth="1"/>
    <col min="17" max="17" width="9.00390625" style="1" customWidth="1"/>
    <col min="18" max="18" width="5.75390625" style="1" customWidth="1"/>
    <col min="19" max="19" width="6.375" style="1" customWidth="1"/>
    <col min="20" max="16384" width="9.00390625" style="1" customWidth="1"/>
  </cols>
  <sheetData>
    <row r="1" spans="1:8" ht="19.5" customHeight="1">
      <c r="A1" s="317" t="s">
        <v>419</v>
      </c>
      <c r="B1" s="317"/>
      <c r="C1" s="317"/>
      <c r="D1" s="317"/>
      <c r="E1" s="317"/>
      <c r="F1" s="317"/>
      <c r="G1" s="317"/>
      <c r="H1" s="317"/>
    </row>
    <row r="2" ht="19.5" customHeight="1"/>
    <row r="3" ht="19.5" customHeight="1">
      <c r="A3" s="2" t="s">
        <v>421</v>
      </c>
    </row>
    <row r="4" spans="1:8" ht="19.5" customHeight="1">
      <c r="A4" s="315" t="s">
        <v>420</v>
      </c>
      <c r="B4" s="315"/>
      <c r="C4" s="315"/>
      <c r="D4" s="315"/>
      <c r="E4" s="315"/>
      <c r="F4" s="315"/>
      <c r="G4" s="315"/>
      <c r="H4" s="316"/>
    </row>
    <row r="5" spans="1:7" ht="19.5" customHeight="1">
      <c r="A5" s="315" t="s">
        <v>492</v>
      </c>
      <c r="B5" s="315"/>
      <c r="C5" s="315"/>
      <c r="D5" s="315"/>
      <c r="E5" s="315"/>
      <c r="F5" s="315"/>
      <c r="G5" s="315"/>
    </row>
    <row r="6" spans="1:8" ht="19.5" customHeight="1">
      <c r="A6" s="315" t="s">
        <v>493</v>
      </c>
      <c r="B6" s="315"/>
      <c r="C6" s="315"/>
      <c r="D6" s="315"/>
      <c r="E6" s="315"/>
      <c r="F6" s="315"/>
      <c r="G6" s="315"/>
      <c r="H6" s="315"/>
    </row>
    <row r="7" ht="19.5" customHeight="1">
      <c r="A7" s="1" t="s">
        <v>494</v>
      </c>
    </row>
    <row r="8" ht="19.5" customHeight="1"/>
    <row r="9" ht="19.5" customHeight="1">
      <c r="A9" s="2" t="s">
        <v>91</v>
      </c>
    </row>
    <row r="10" spans="1:8" ht="19.5" customHeight="1">
      <c r="A10" s="315" t="s">
        <v>504</v>
      </c>
      <c r="B10" s="315"/>
      <c r="C10" s="315"/>
      <c r="D10" s="315"/>
      <c r="E10" s="315"/>
      <c r="F10" s="315"/>
      <c r="G10" s="315"/>
      <c r="H10" s="316"/>
    </row>
    <row r="11" spans="1:7" ht="19.5" customHeight="1">
      <c r="A11" s="315" t="s">
        <v>505</v>
      </c>
      <c r="B11" s="315"/>
      <c r="C11" s="315"/>
      <c r="D11" s="315"/>
      <c r="E11" s="315"/>
      <c r="F11" s="315"/>
      <c r="G11" s="315"/>
    </row>
    <row r="12" spans="1:8" ht="19.5" customHeight="1">
      <c r="A12" s="315" t="s">
        <v>501</v>
      </c>
      <c r="B12" s="315"/>
      <c r="C12" s="315"/>
      <c r="D12" s="315"/>
      <c r="E12" s="315"/>
      <c r="F12" s="315"/>
      <c r="G12" s="315"/>
      <c r="H12" s="316"/>
    </row>
    <row r="13" spans="1:8" ht="19.5" customHeight="1">
      <c r="A13" s="315" t="s">
        <v>502</v>
      </c>
      <c r="B13" s="315"/>
      <c r="C13" s="315"/>
      <c r="D13" s="315"/>
      <c r="E13" s="315"/>
      <c r="F13" s="315"/>
      <c r="G13" s="315"/>
      <c r="H13" s="316"/>
    </row>
    <row r="14" spans="1:8" ht="19.5" customHeight="1">
      <c r="A14" s="315" t="s">
        <v>516</v>
      </c>
      <c r="B14" s="315"/>
      <c r="C14" s="315"/>
      <c r="D14" s="315"/>
      <c r="E14" s="315"/>
      <c r="F14" s="315"/>
      <c r="G14" s="315"/>
      <c r="H14" s="315"/>
    </row>
    <row r="15" ht="19.5" customHeight="1">
      <c r="A15" s="1" t="s">
        <v>498</v>
      </c>
    </row>
    <row r="16" spans="1:8" ht="19.5" customHeight="1">
      <c r="A16" s="315" t="s">
        <v>495</v>
      </c>
      <c r="B16" s="315"/>
      <c r="C16" s="315"/>
      <c r="D16" s="315"/>
      <c r="E16" s="315"/>
      <c r="F16" s="315"/>
      <c r="G16" s="315"/>
      <c r="H16" s="316"/>
    </row>
    <row r="17" ht="19.5" customHeight="1">
      <c r="H17" s="223"/>
    </row>
    <row r="18" ht="19.5" customHeight="1">
      <c r="A18" s="2" t="s">
        <v>92</v>
      </c>
    </row>
    <row r="19" spans="1:8" ht="19.5" customHeight="1">
      <c r="A19" s="315" t="s">
        <v>422</v>
      </c>
      <c r="B19" s="315"/>
      <c r="C19" s="315"/>
      <c r="D19" s="315"/>
      <c r="E19" s="315"/>
      <c r="F19" s="315"/>
      <c r="G19" s="315"/>
      <c r="H19" s="315"/>
    </row>
    <row r="20" spans="1:7" ht="19.5" customHeight="1">
      <c r="A20" s="315" t="s">
        <v>423</v>
      </c>
      <c r="B20" s="315"/>
      <c r="C20" s="315"/>
      <c r="D20" s="315"/>
      <c r="E20" s="315"/>
      <c r="F20" s="315"/>
      <c r="G20" s="315"/>
    </row>
    <row r="21" ht="19.5" customHeight="1"/>
    <row r="22" ht="19.5" customHeight="1">
      <c r="A22" s="2" t="s">
        <v>426</v>
      </c>
    </row>
    <row r="23" spans="1:8" ht="19.5" customHeight="1">
      <c r="A23" s="315" t="s">
        <v>424</v>
      </c>
      <c r="B23" s="315"/>
      <c r="C23" s="315"/>
      <c r="D23" s="315"/>
      <c r="E23" s="315"/>
      <c r="F23" s="315"/>
      <c r="G23" s="315"/>
      <c r="H23" s="315"/>
    </row>
    <row r="24" spans="1:7" ht="19.5" customHeight="1">
      <c r="A24" s="315" t="s">
        <v>425</v>
      </c>
      <c r="B24" s="315"/>
      <c r="C24" s="315"/>
      <c r="D24" s="315"/>
      <c r="E24" s="315"/>
      <c r="F24" s="315"/>
      <c r="G24" s="315"/>
    </row>
    <row r="25" spans="1:8" ht="19.5" customHeight="1">
      <c r="A25" s="315" t="s">
        <v>517</v>
      </c>
      <c r="B25" s="315"/>
      <c r="C25" s="315"/>
      <c r="D25" s="315"/>
      <c r="E25" s="315"/>
      <c r="F25" s="315"/>
      <c r="G25" s="315"/>
      <c r="H25" s="315"/>
    </row>
    <row r="26" spans="1:8" ht="19.5" customHeight="1">
      <c r="A26" s="315" t="s">
        <v>506</v>
      </c>
      <c r="B26" s="315"/>
      <c r="C26" s="315"/>
      <c r="D26" s="315"/>
      <c r="E26" s="315"/>
      <c r="F26" s="315"/>
      <c r="G26" s="315"/>
      <c r="H26" s="315"/>
    </row>
    <row r="27" ht="19.5" customHeight="1"/>
    <row r="28" ht="19.5" customHeight="1">
      <c r="A28" s="2" t="s">
        <v>427</v>
      </c>
    </row>
    <row r="29" spans="1:8" ht="19.5" customHeight="1">
      <c r="A29" s="315" t="s">
        <v>503</v>
      </c>
      <c r="B29" s="315"/>
      <c r="C29" s="315"/>
      <c r="D29" s="315"/>
      <c r="E29" s="315"/>
      <c r="F29" s="315"/>
      <c r="G29" s="315"/>
      <c r="H29" s="315"/>
    </row>
    <row r="30" spans="1:8" ht="19.5" customHeight="1">
      <c r="A30" s="315" t="s">
        <v>429</v>
      </c>
      <c r="B30" s="315"/>
      <c r="C30" s="315"/>
      <c r="D30" s="315"/>
      <c r="E30" s="315"/>
      <c r="F30" s="315"/>
      <c r="G30" s="315"/>
      <c r="H30" s="315"/>
    </row>
    <row r="31" ht="19.5" customHeight="1"/>
    <row r="32" ht="19.5" customHeight="1">
      <c r="A32" s="2" t="s">
        <v>428</v>
      </c>
    </row>
    <row r="33" spans="1:8" ht="19.5" customHeight="1">
      <c r="A33" s="315" t="s">
        <v>518</v>
      </c>
      <c r="B33" s="315"/>
      <c r="C33" s="315"/>
      <c r="D33" s="315"/>
      <c r="E33" s="315"/>
      <c r="F33" s="315"/>
      <c r="G33" s="315"/>
      <c r="H33" s="315"/>
    </row>
    <row r="34" spans="1:8" ht="19.5" customHeight="1">
      <c r="A34" s="315" t="s">
        <v>499</v>
      </c>
      <c r="B34" s="315"/>
      <c r="C34" s="315"/>
      <c r="D34" s="315"/>
      <c r="E34" s="315"/>
      <c r="F34" s="315"/>
      <c r="G34" s="315"/>
      <c r="H34" s="315"/>
    </row>
    <row r="35" ht="19.5" customHeight="1"/>
    <row r="36" ht="19.5" customHeight="1">
      <c r="A36" s="2" t="s">
        <v>93</v>
      </c>
    </row>
    <row r="37" spans="1:20" ht="19.5" customHeight="1">
      <c r="A37" s="315" t="s">
        <v>519</v>
      </c>
      <c r="B37" s="315"/>
      <c r="C37" s="315"/>
      <c r="D37" s="315"/>
      <c r="E37" s="315"/>
      <c r="F37" s="315"/>
      <c r="G37" s="315"/>
      <c r="H37" s="315"/>
      <c r="J37" s="88"/>
      <c r="K37" s="88"/>
      <c r="L37" s="88"/>
      <c r="M37" s="88"/>
      <c r="N37" s="97"/>
      <c r="O37" s="88"/>
      <c r="P37" s="88"/>
      <c r="Q37" s="88"/>
      <c r="R37" s="88"/>
      <c r="S37" s="88"/>
      <c r="T37" s="88"/>
    </row>
    <row r="38" spans="1:20" ht="19.5" customHeight="1">
      <c r="A38" s="1" t="s">
        <v>500</v>
      </c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</row>
    <row r="39" spans="1:20" ht="19.5" customHeight="1">
      <c r="A39" s="1" t="s">
        <v>491</v>
      </c>
      <c r="J39" s="98"/>
      <c r="K39" s="87"/>
      <c r="L39" s="88"/>
      <c r="M39" s="88"/>
      <c r="N39" s="99"/>
      <c r="O39" s="100"/>
      <c r="P39" s="101"/>
      <c r="Q39" s="88"/>
      <c r="R39" s="88"/>
      <c r="S39" s="88"/>
      <c r="T39" s="88"/>
    </row>
    <row r="40" spans="10:20" ht="12" customHeight="1">
      <c r="J40" s="88"/>
      <c r="K40" s="88"/>
      <c r="L40" s="88"/>
      <c r="M40" s="88"/>
      <c r="N40" s="99"/>
      <c r="O40" s="101"/>
      <c r="P40" s="88"/>
      <c r="Q40" s="88"/>
      <c r="R40" s="88"/>
      <c r="S40" s="88"/>
      <c r="T40" s="88"/>
    </row>
    <row r="41" spans="1:10" ht="13.5">
      <c r="A41" s="3"/>
      <c r="J41" s="88"/>
    </row>
    <row r="42" ht="13.5">
      <c r="J42" s="88"/>
    </row>
    <row r="43" ht="13.5">
      <c r="J43" s="88"/>
    </row>
    <row r="44" ht="13.5">
      <c r="J44" s="88"/>
    </row>
    <row r="47" ht="13.5">
      <c r="A47" s="4"/>
    </row>
  </sheetData>
  <mergeCells count="21">
    <mergeCell ref="A5:G5"/>
    <mergeCell ref="A4:H4"/>
    <mergeCell ref="A6:H6"/>
    <mergeCell ref="A1:H1"/>
    <mergeCell ref="A10:H10"/>
    <mergeCell ref="A11:G11"/>
    <mergeCell ref="A13:H13"/>
    <mergeCell ref="A12:H12"/>
    <mergeCell ref="A14:H14"/>
    <mergeCell ref="A20:G20"/>
    <mergeCell ref="A23:H23"/>
    <mergeCell ref="A19:H19"/>
    <mergeCell ref="A16:H16"/>
    <mergeCell ref="A24:G24"/>
    <mergeCell ref="A25:H25"/>
    <mergeCell ref="A26:H26"/>
    <mergeCell ref="A29:H29"/>
    <mergeCell ref="A33:H33"/>
    <mergeCell ref="A34:H34"/>
    <mergeCell ref="A37:H37"/>
    <mergeCell ref="A30:H30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1"/>
  <sheetViews>
    <sheetView workbookViewId="0" topLeftCell="A1">
      <selection activeCell="A1" sqref="A1"/>
    </sheetView>
  </sheetViews>
  <sheetFormatPr defaultColWidth="9.00390625" defaultRowHeight="13.5"/>
  <cols>
    <col min="1" max="1" width="3.25390625" style="8" customWidth="1"/>
    <col min="2" max="2" width="8.25390625" style="8" customWidth="1"/>
    <col min="3" max="8" width="7.00390625" style="8" customWidth="1"/>
    <col min="9" max="9" width="15.75390625" style="8" bestFit="1" customWidth="1"/>
    <col min="10" max="10" width="9.50390625" style="8" customWidth="1"/>
    <col min="11" max="11" width="9.50390625" style="8" bestFit="1" customWidth="1"/>
    <col min="12" max="17" width="6.625" style="8" customWidth="1"/>
    <col min="18" max="18" width="10.625" style="8" customWidth="1"/>
    <col min="19" max="20" width="9.00390625" style="8" customWidth="1"/>
    <col min="21" max="21" width="10.375" style="8" customWidth="1"/>
    <col min="22" max="16384" width="9.00390625" style="8" customWidth="1"/>
  </cols>
  <sheetData>
    <row r="1" spans="1:27" ht="17.25">
      <c r="A1" s="62" t="s">
        <v>467</v>
      </c>
      <c r="R1" s="9"/>
      <c r="S1" s="9"/>
      <c r="T1" s="9"/>
      <c r="U1" s="10" t="s">
        <v>233</v>
      </c>
      <c r="V1" s="9"/>
      <c r="W1" s="9"/>
      <c r="X1" s="9"/>
      <c r="Y1" s="9"/>
      <c r="Z1" s="9"/>
      <c r="AA1" s="11"/>
    </row>
    <row r="2" spans="1:27" ht="24.75" customHeight="1" thickBot="1">
      <c r="A2" s="296"/>
      <c r="B2" s="342"/>
      <c r="C2" s="338" t="s">
        <v>253</v>
      </c>
      <c r="D2" s="339"/>
      <c r="E2" s="339"/>
      <c r="F2" s="339"/>
      <c r="G2" s="339"/>
      <c r="H2" s="339"/>
      <c r="I2" s="340"/>
      <c r="J2" s="311" t="s">
        <v>235</v>
      </c>
      <c r="K2" s="339"/>
      <c r="L2" s="339"/>
      <c r="M2" s="340"/>
      <c r="N2" s="7"/>
      <c r="O2" s="7"/>
      <c r="P2" s="7"/>
      <c r="Q2" s="7"/>
      <c r="R2" s="9"/>
      <c r="S2" s="9"/>
      <c r="T2" s="9"/>
      <c r="U2" s="9"/>
      <c r="V2" s="9"/>
      <c r="W2" s="9"/>
      <c r="X2" s="9"/>
      <c r="Y2" s="9"/>
      <c r="Z2" s="9"/>
      <c r="AA2" s="12"/>
    </row>
    <row r="3" spans="1:27" ht="24.75" customHeight="1" thickBot="1" thickTop="1">
      <c r="A3" s="343"/>
      <c r="B3" s="344"/>
      <c r="C3" s="295" t="s">
        <v>236</v>
      </c>
      <c r="D3" s="309"/>
      <c r="E3" s="309" t="s">
        <v>179</v>
      </c>
      <c r="F3" s="309"/>
      <c r="G3" s="309" t="s">
        <v>532</v>
      </c>
      <c r="H3" s="309"/>
      <c r="I3" s="127" t="s">
        <v>94</v>
      </c>
      <c r="J3" s="305" t="s">
        <v>254</v>
      </c>
      <c r="K3" s="309"/>
      <c r="L3" s="309" t="s">
        <v>179</v>
      </c>
      <c r="M3" s="310"/>
      <c r="N3" s="7"/>
      <c r="O3" s="7"/>
      <c r="P3" s="7"/>
      <c r="Q3" s="7"/>
      <c r="R3" s="14" t="s">
        <v>255</v>
      </c>
      <c r="T3" s="9"/>
      <c r="U3" s="15" t="s">
        <v>234</v>
      </c>
      <c r="V3" s="17">
        <v>6975</v>
      </c>
      <c r="W3" s="18"/>
      <c r="X3" s="9"/>
      <c r="Y3" s="9"/>
      <c r="Z3" s="9"/>
      <c r="AA3" s="12"/>
    </row>
    <row r="4" spans="1:27" ht="24.75" customHeight="1" thickBot="1" thickTop="1">
      <c r="A4" s="345"/>
      <c r="B4" s="346"/>
      <c r="C4" s="124" t="s">
        <v>256</v>
      </c>
      <c r="D4" s="119" t="s">
        <v>257</v>
      </c>
      <c r="E4" s="119" t="s">
        <v>251</v>
      </c>
      <c r="F4" s="119" t="s">
        <v>252</v>
      </c>
      <c r="G4" s="119" t="s">
        <v>251</v>
      </c>
      <c r="H4" s="119" t="s">
        <v>252</v>
      </c>
      <c r="I4" s="120" t="s">
        <v>258</v>
      </c>
      <c r="J4" s="121" t="s">
        <v>251</v>
      </c>
      <c r="K4" s="119" t="s">
        <v>252</v>
      </c>
      <c r="L4" s="119" t="s">
        <v>251</v>
      </c>
      <c r="M4" s="120" t="s">
        <v>252</v>
      </c>
      <c r="N4" s="19"/>
      <c r="O4" s="19"/>
      <c r="P4" s="5"/>
      <c r="Q4" s="5"/>
      <c r="R4" s="9"/>
      <c r="S4" s="9"/>
      <c r="T4" s="9"/>
      <c r="U4" s="20" t="s">
        <v>94</v>
      </c>
      <c r="V4" s="21"/>
      <c r="W4" s="9"/>
      <c r="X4" s="9"/>
      <c r="Y4" s="9"/>
      <c r="Z4" s="9"/>
      <c r="AA4" s="12"/>
    </row>
    <row r="5" spans="1:27" ht="30" customHeight="1" thickBot="1" thickTop="1">
      <c r="A5" s="306" t="s">
        <v>259</v>
      </c>
      <c r="B5" s="332"/>
      <c r="C5" s="108">
        <f>SUM(C6:C7)</f>
        <v>35395</v>
      </c>
      <c r="D5" s="109">
        <f>SUM(D6:D7)</f>
        <v>35921</v>
      </c>
      <c r="E5" s="110">
        <f aca="true" t="shared" si="0" ref="E5:E10">C5/3723000*1000</f>
        <v>9.507117915659416</v>
      </c>
      <c r="F5" s="110">
        <f aca="true" t="shared" si="1" ref="F5:F10">D5/3718000*1000</f>
        <v>9.661377084454006</v>
      </c>
      <c r="G5" s="114">
        <v>16</v>
      </c>
      <c r="H5" s="114">
        <v>19</v>
      </c>
      <c r="I5" s="113" t="str">
        <f>U8</f>
        <v>14分51秒</v>
      </c>
      <c r="J5" s="122">
        <f>SUM(J6:J7)</f>
        <v>1177669</v>
      </c>
      <c r="K5" s="112">
        <f>SUM(K6:K7)</f>
        <v>1203147</v>
      </c>
      <c r="L5" s="110">
        <f aca="true" t="shared" si="2" ref="L5:L10">J5/125432000*1000</f>
        <v>9.388903947955866</v>
      </c>
      <c r="M5" s="113">
        <v>9.6</v>
      </c>
      <c r="N5" s="19"/>
      <c r="O5" s="19"/>
      <c r="P5" s="5"/>
      <c r="Q5" s="5"/>
      <c r="R5" s="9"/>
      <c r="S5" s="9"/>
      <c r="T5" s="9"/>
      <c r="U5" s="15">
        <f>TRUNC(ROUND(365*24*60^2/V3,0)/60^2)</f>
        <v>1</v>
      </c>
      <c r="V5" s="23" t="s">
        <v>109</v>
      </c>
      <c r="W5" s="15">
        <f>TRUNC(MOD(ROUND(365*24*60^2/V3,0),60^2)/60)</f>
        <v>15</v>
      </c>
      <c r="X5" s="23" t="s">
        <v>110</v>
      </c>
      <c r="Y5" s="15">
        <f>MOD(MOD(ROUND(365*24*60^2/V3,0),60^2),60)</f>
        <v>21</v>
      </c>
      <c r="Z5" s="23" t="s">
        <v>111</v>
      </c>
      <c r="AA5" s="12"/>
    </row>
    <row r="6" spans="1:27" ht="30" customHeight="1" thickTop="1">
      <c r="A6" s="341" t="s">
        <v>237</v>
      </c>
      <c r="B6" s="337"/>
      <c r="C6" s="108">
        <v>18119</v>
      </c>
      <c r="D6" s="109">
        <v>18565</v>
      </c>
      <c r="E6" s="110">
        <f t="shared" si="0"/>
        <v>4.866774106903035</v>
      </c>
      <c r="F6" s="110">
        <f t="shared" si="1"/>
        <v>4.993275954814416</v>
      </c>
      <c r="G6" s="114" t="s">
        <v>430</v>
      </c>
      <c r="H6" s="114" t="s">
        <v>430</v>
      </c>
      <c r="I6" s="125" t="str">
        <f>U9</f>
        <v>29分00秒</v>
      </c>
      <c r="J6" s="123">
        <v>604769</v>
      </c>
      <c r="K6" s="112">
        <v>617414</v>
      </c>
      <c r="L6" s="110">
        <f t="shared" si="2"/>
        <v>4.821488934243256</v>
      </c>
      <c r="M6" s="113">
        <v>4.9</v>
      </c>
      <c r="N6" s="19"/>
      <c r="O6" s="19"/>
      <c r="P6" s="5"/>
      <c r="Q6" s="5"/>
      <c r="R6" s="10" t="s">
        <v>454</v>
      </c>
      <c r="T6" s="9"/>
      <c r="U6" s="20" t="s">
        <v>112</v>
      </c>
      <c r="V6" s="20" t="s">
        <v>112</v>
      </c>
      <c r="W6" s="21"/>
      <c r="X6" s="21"/>
      <c r="Y6" s="21"/>
      <c r="Z6" s="21"/>
      <c r="AA6" s="12"/>
    </row>
    <row r="7" spans="1:27" ht="30" customHeight="1">
      <c r="A7" s="341" t="s">
        <v>121</v>
      </c>
      <c r="B7" s="337"/>
      <c r="C7" s="108">
        <v>17276</v>
      </c>
      <c r="D7" s="109">
        <v>17356</v>
      </c>
      <c r="E7" s="110">
        <f t="shared" si="0"/>
        <v>4.64034380875638</v>
      </c>
      <c r="F7" s="110">
        <f t="shared" si="1"/>
        <v>4.668101129639591</v>
      </c>
      <c r="G7" s="114" t="s">
        <v>430</v>
      </c>
      <c r="H7" s="114" t="s">
        <v>430</v>
      </c>
      <c r="I7" s="125" t="str">
        <f>U10</f>
        <v>30分25秒</v>
      </c>
      <c r="J7" s="123">
        <v>572900</v>
      </c>
      <c r="K7" s="112">
        <v>585733</v>
      </c>
      <c r="L7" s="110">
        <f t="shared" si="2"/>
        <v>4.567415013712609</v>
      </c>
      <c r="M7" s="113">
        <v>4.7</v>
      </c>
      <c r="N7" s="19"/>
      <c r="O7" s="19"/>
      <c r="P7" s="5"/>
      <c r="Q7" s="5"/>
      <c r="R7" s="24"/>
      <c r="S7" s="25" t="s">
        <v>113</v>
      </c>
      <c r="T7" s="26" t="s">
        <v>114</v>
      </c>
      <c r="U7" s="329" t="s">
        <v>94</v>
      </c>
      <c r="V7" s="330"/>
      <c r="W7" s="12"/>
      <c r="X7" s="12"/>
      <c r="Y7" s="9"/>
      <c r="Z7" s="9"/>
      <c r="AA7" s="12"/>
    </row>
    <row r="8" spans="1:27" ht="30" customHeight="1">
      <c r="A8" s="306" t="s">
        <v>239</v>
      </c>
      <c r="B8" s="332"/>
      <c r="C8" s="115">
        <f>SUM(C9:C10)</f>
        <v>28753</v>
      </c>
      <c r="D8" s="112">
        <f>SUM(D9:D10)</f>
        <v>27178</v>
      </c>
      <c r="E8" s="110">
        <f t="shared" si="0"/>
        <v>7.72307279076014</v>
      </c>
      <c r="F8" s="110">
        <f t="shared" si="1"/>
        <v>7.309844002151695</v>
      </c>
      <c r="G8" s="114">
        <v>37</v>
      </c>
      <c r="H8" s="114">
        <v>37</v>
      </c>
      <c r="I8" s="125" t="str">
        <f aca="true" t="shared" si="3" ref="I8:I21">U11</f>
        <v>18分17秒</v>
      </c>
      <c r="J8" s="123">
        <f>SUM(J9:J10)</f>
        <v>982031</v>
      </c>
      <c r="K8" s="112">
        <f>SUM(K9:K10)</f>
        <v>936484</v>
      </c>
      <c r="L8" s="110">
        <f t="shared" si="2"/>
        <v>7.8291903182600935</v>
      </c>
      <c r="M8" s="113">
        <v>7.5</v>
      </c>
      <c r="N8" s="19"/>
      <c r="O8" s="19"/>
      <c r="P8" s="5"/>
      <c r="Q8" s="5"/>
      <c r="R8" s="312" t="s">
        <v>95</v>
      </c>
      <c r="S8" s="313"/>
      <c r="T8" s="27">
        <f>SUM(T9:T10)</f>
        <v>35395</v>
      </c>
      <c r="U8" s="334" t="s">
        <v>456</v>
      </c>
      <c r="V8" s="335"/>
      <c r="W8" s="12"/>
      <c r="X8" s="12"/>
      <c r="Y8" s="9"/>
      <c r="Z8" s="9"/>
      <c r="AA8" s="12"/>
    </row>
    <row r="9" spans="1:27" ht="30" customHeight="1">
      <c r="A9" s="341" t="s">
        <v>240</v>
      </c>
      <c r="B9" s="337"/>
      <c r="C9" s="108">
        <v>15692</v>
      </c>
      <c r="D9" s="109">
        <v>14822</v>
      </c>
      <c r="E9" s="110">
        <f t="shared" si="0"/>
        <v>4.214880472737041</v>
      </c>
      <c r="F9" s="110">
        <f t="shared" si="1"/>
        <v>3.9865519096288327</v>
      </c>
      <c r="G9" s="114" t="s">
        <v>430</v>
      </c>
      <c r="H9" s="114" t="s">
        <v>430</v>
      </c>
      <c r="I9" s="125" t="str">
        <f t="shared" si="3"/>
        <v>33分30秒</v>
      </c>
      <c r="J9" s="123">
        <v>534778</v>
      </c>
      <c r="K9" s="112">
        <v>512128</v>
      </c>
      <c r="L9" s="110">
        <f t="shared" si="2"/>
        <v>4.2634893807003</v>
      </c>
      <c r="M9" s="113">
        <v>4.1</v>
      </c>
      <c r="N9" s="19"/>
      <c r="O9" s="19"/>
      <c r="P9" s="5"/>
      <c r="Q9" s="5"/>
      <c r="R9" s="341" t="s">
        <v>240</v>
      </c>
      <c r="S9" s="337"/>
      <c r="T9" s="27">
        <f>C6</f>
        <v>18119</v>
      </c>
      <c r="U9" s="337" t="s">
        <v>457</v>
      </c>
      <c r="V9" s="325"/>
      <c r="W9" s="12"/>
      <c r="X9" s="12"/>
      <c r="Y9" s="9"/>
      <c r="Z9" s="9"/>
      <c r="AA9" s="12"/>
    </row>
    <row r="10" spans="1:27" ht="30" customHeight="1">
      <c r="A10" s="341" t="s">
        <v>238</v>
      </c>
      <c r="B10" s="337"/>
      <c r="C10" s="108">
        <v>13061</v>
      </c>
      <c r="D10" s="109">
        <v>12356</v>
      </c>
      <c r="E10" s="110">
        <f t="shared" si="0"/>
        <v>3.5081923180231</v>
      </c>
      <c r="F10" s="110">
        <f t="shared" si="1"/>
        <v>3.3232920925228617</v>
      </c>
      <c r="G10" s="114" t="s">
        <v>430</v>
      </c>
      <c r="H10" s="114" t="s">
        <v>430</v>
      </c>
      <c r="I10" s="125" t="str">
        <f t="shared" si="3"/>
        <v>40分15秒</v>
      </c>
      <c r="J10" s="123">
        <v>447253</v>
      </c>
      <c r="K10" s="112">
        <v>424356</v>
      </c>
      <c r="L10" s="110">
        <f t="shared" si="2"/>
        <v>3.5657009375597934</v>
      </c>
      <c r="M10" s="113">
        <v>3.4</v>
      </c>
      <c r="N10" s="19"/>
      <c r="O10" s="19"/>
      <c r="P10" s="5"/>
      <c r="Q10" s="5"/>
      <c r="R10" s="341" t="s">
        <v>238</v>
      </c>
      <c r="S10" s="337"/>
      <c r="T10" s="27">
        <f>C7</f>
        <v>17276</v>
      </c>
      <c r="U10" s="337" t="s">
        <v>458</v>
      </c>
      <c r="V10" s="325"/>
      <c r="W10" s="12"/>
      <c r="X10" s="12"/>
      <c r="Y10" s="9"/>
      <c r="Z10" s="9"/>
      <c r="AA10" s="12"/>
    </row>
    <row r="11" spans="1:27" ht="30" customHeight="1">
      <c r="A11" s="306" t="s">
        <v>260</v>
      </c>
      <c r="B11" s="332"/>
      <c r="C11" s="115">
        <v>111</v>
      </c>
      <c r="D11" s="112" t="s">
        <v>241</v>
      </c>
      <c r="E11" s="110">
        <f>C11/$C$5*1000</f>
        <v>3.136036163299901</v>
      </c>
      <c r="F11" s="110">
        <f>D11/$C$5*1000</f>
        <v>3.0230258511089136</v>
      </c>
      <c r="G11" s="114">
        <v>33</v>
      </c>
      <c r="H11" s="114">
        <v>44</v>
      </c>
      <c r="I11" s="125" t="str">
        <f>U14</f>
        <v>78時間55分08秒</v>
      </c>
      <c r="J11" s="123">
        <v>4010</v>
      </c>
      <c r="K11" s="112">
        <v>4380</v>
      </c>
      <c r="L11" s="111">
        <v>3.4</v>
      </c>
      <c r="M11" s="113">
        <v>3.6</v>
      </c>
      <c r="N11" s="19"/>
      <c r="O11" s="19"/>
      <c r="P11" s="5"/>
      <c r="Q11" s="5"/>
      <c r="R11" s="331" t="s">
        <v>96</v>
      </c>
      <c r="S11" s="332"/>
      <c r="T11" s="27">
        <f>SUM(T12:T13)</f>
        <v>28753</v>
      </c>
      <c r="U11" s="324" t="s">
        <v>459</v>
      </c>
      <c r="V11" s="349"/>
      <c r="W11" s="12"/>
      <c r="X11" s="12"/>
      <c r="Y11" s="9"/>
      <c r="Z11" s="9"/>
      <c r="AA11" s="12"/>
    </row>
    <row r="12" spans="1:27" ht="30" customHeight="1">
      <c r="A12" s="306" t="s">
        <v>261</v>
      </c>
      <c r="B12" s="332"/>
      <c r="C12" s="115">
        <v>62</v>
      </c>
      <c r="D12" s="112">
        <v>57</v>
      </c>
      <c r="E12" s="110">
        <f>C12/$C$5*1000</f>
        <v>1.751659838960305</v>
      </c>
      <c r="F12" s="110">
        <f>D12/$C$5*1000</f>
        <v>1.6103969487215708</v>
      </c>
      <c r="G12" s="114">
        <v>28</v>
      </c>
      <c r="H12" s="114">
        <v>45</v>
      </c>
      <c r="I12" s="125" t="str">
        <f t="shared" si="3"/>
        <v>141時間17分25秒</v>
      </c>
      <c r="J12" s="123">
        <v>2137</v>
      </c>
      <c r="K12" s="112">
        <v>2353</v>
      </c>
      <c r="L12" s="111">
        <v>1.8</v>
      </c>
      <c r="M12" s="258">
        <v>2</v>
      </c>
      <c r="N12" s="19"/>
      <c r="O12" s="19"/>
      <c r="P12" s="5"/>
      <c r="Q12" s="5"/>
      <c r="R12" s="341" t="s">
        <v>262</v>
      </c>
      <c r="S12" s="337"/>
      <c r="T12" s="27">
        <f>C9</f>
        <v>15692</v>
      </c>
      <c r="U12" s="337" t="s">
        <v>460</v>
      </c>
      <c r="V12" s="325"/>
      <c r="W12" s="12"/>
      <c r="X12" s="12"/>
      <c r="Y12" s="9"/>
      <c r="Z12" s="9"/>
      <c r="AA12" s="12"/>
    </row>
    <row r="13" spans="1:27" ht="30" customHeight="1">
      <c r="A13" s="306" t="s">
        <v>242</v>
      </c>
      <c r="B13" s="332"/>
      <c r="C13" s="115">
        <f>C5-C8</f>
        <v>6642</v>
      </c>
      <c r="D13" s="112">
        <f>D5-D8</f>
        <v>8743</v>
      </c>
      <c r="E13" s="110">
        <f>C13/3723000*1000</f>
        <v>1.7840451248992746</v>
      </c>
      <c r="F13" s="110">
        <f>D13/3718000*1000</f>
        <v>2.3515330823023133</v>
      </c>
      <c r="G13" s="114">
        <v>11</v>
      </c>
      <c r="H13" s="114">
        <v>11</v>
      </c>
      <c r="I13" s="113" t="s">
        <v>115</v>
      </c>
      <c r="J13" s="123">
        <f>J5-J8</f>
        <v>195638</v>
      </c>
      <c r="K13" s="112">
        <f>K5-K8</f>
        <v>266663</v>
      </c>
      <c r="L13" s="111">
        <v>1.6</v>
      </c>
      <c r="M13" s="113">
        <v>2.1</v>
      </c>
      <c r="N13" s="19"/>
      <c r="O13" s="19"/>
      <c r="P13" s="5"/>
      <c r="Q13" s="5"/>
      <c r="R13" s="341" t="s">
        <v>263</v>
      </c>
      <c r="S13" s="337"/>
      <c r="T13" s="27">
        <f>C10</f>
        <v>13061</v>
      </c>
      <c r="U13" s="337" t="s">
        <v>461</v>
      </c>
      <c r="V13" s="325"/>
      <c r="W13" s="12"/>
      <c r="X13" s="12"/>
      <c r="Y13" s="9"/>
      <c r="Z13" s="9"/>
      <c r="AA13" s="12"/>
    </row>
    <row r="14" spans="1:27" ht="30" customHeight="1">
      <c r="A14" s="306" t="s">
        <v>264</v>
      </c>
      <c r="B14" s="332"/>
      <c r="C14" s="115">
        <f>SUM(C15:C16)</f>
        <v>1079</v>
      </c>
      <c r="D14" s="112">
        <f>SUM(D15:D16)</f>
        <v>1017</v>
      </c>
      <c r="E14" s="110">
        <f>C14/($C$5+$C$14)*1000</f>
        <v>29.58271645555738</v>
      </c>
      <c r="F14" s="110">
        <v>27.5</v>
      </c>
      <c r="G14" s="114">
        <v>34</v>
      </c>
      <c r="H14" s="114">
        <v>35</v>
      </c>
      <c r="I14" s="125" t="str">
        <f t="shared" si="3"/>
        <v>8時間07分07秒</v>
      </c>
      <c r="J14" s="123">
        <f>SUM(J15:J16)</f>
        <v>38452</v>
      </c>
      <c r="K14" s="112">
        <f>SUM(K15:K16)</f>
        <v>38988</v>
      </c>
      <c r="L14" s="111">
        <v>31.6</v>
      </c>
      <c r="M14" s="113">
        <v>31.4</v>
      </c>
      <c r="N14" s="19"/>
      <c r="O14" s="19"/>
      <c r="P14" s="5"/>
      <c r="Q14" s="5"/>
      <c r="R14" s="331" t="s">
        <v>98</v>
      </c>
      <c r="S14" s="332"/>
      <c r="T14" s="27">
        <f>C11</f>
        <v>111</v>
      </c>
      <c r="U14" s="324" t="s">
        <v>462</v>
      </c>
      <c r="V14" s="325"/>
      <c r="W14" s="12"/>
      <c r="X14" s="12"/>
      <c r="Y14" s="9"/>
      <c r="Z14" s="9"/>
      <c r="AA14" s="12"/>
    </row>
    <row r="15" spans="1:27" ht="30" customHeight="1">
      <c r="A15" s="341" t="s">
        <v>279</v>
      </c>
      <c r="B15" s="337"/>
      <c r="C15" s="115">
        <v>476</v>
      </c>
      <c r="D15" s="112">
        <v>451</v>
      </c>
      <c r="E15" s="110">
        <f>C15/($C$5+$C$14)*1000</f>
        <v>13.050392060097604</v>
      </c>
      <c r="F15" s="110">
        <v>12.2</v>
      </c>
      <c r="G15" s="114">
        <v>27</v>
      </c>
      <c r="H15" s="114">
        <v>39</v>
      </c>
      <c r="I15" s="125" t="str">
        <f t="shared" si="3"/>
        <v>18時間24分12秒</v>
      </c>
      <c r="J15" s="123">
        <v>16711</v>
      </c>
      <c r="K15" s="112">
        <v>16936</v>
      </c>
      <c r="L15" s="111">
        <v>13.7</v>
      </c>
      <c r="M15" s="113">
        <v>13.6</v>
      </c>
      <c r="N15" s="19"/>
      <c r="O15" s="19"/>
      <c r="P15" s="5"/>
      <c r="Q15" s="5"/>
      <c r="R15" s="331" t="s">
        <v>99</v>
      </c>
      <c r="S15" s="332"/>
      <c r="T15" s="27">
        <f>C12</f>
        <v>62</v>
      </c>
      <c r="U15" s="324" t="s">
        <v>463</v>
      </c>
      <c r="V15" s="325"/>
      <c r="W15" s="12"/>
      <c r="X15" s="12"/>
      <c r="Y15" s="9"/>
      <c r="Z15" s="9"/>
      <c r="AA15" s="12"/>
    </row>
    <row r="16" spans="1:27" ht="30" customHeight="1">
      <c r="A16" s="341" t="s">
        <v>265</v>
      </c>
      <c r="B16" s="337"/>
      <c r="C16" s="115">
        <v>603</v>
      </c>
      <c r="D16" s="112">
        <v>566</v>
      </c>
      <c r="E16" s="110">
        <f>C16/($C$5+$C$14)*1000</f>
        <v>16.53232439545978</v>
      </c>
      <c r="F16" s="110">
        <v>15.3</v>
      </c>
      <c r="G16" s="114">
        <v>28</v>
      </c>
      <c r="H16" s="114">
        <v>31</v>
      </c>
      <c r="I16" s="125" t="str">
        <f t="shared" si="3"/>
        <v>14時間31分39秒</v>
      </c>
      <c r="J16" s="123">
        <v>21741</v>
      </c>
      <c r="K16" s="112">
        <v>22052</v>
      </c>
      <c r="L16" s="111">
        <v>17.9</v>
      </c>
      <c r="M16" s="113">
        <v>17.8</v>
      </c>
      <c r="N16" s="19"/>
      <c r="O16" s="19"/>
      <c r="P16" s="5"/>
      <c r="Q16" s="5"/>
      <c r="R16" s="331" t="s">
        <v>97</v>
      </c>
      <c r="S16" s="332"/>
      <c r="T16" s="27">
        <f>C13</f>
        <v>6642</v>
      </c>
      <c r="U16" s="324" t="s">
        <v>115</v>
      </c>
      <c r="V16" s="325"/>
      <c r="W16" s="12"/>
      <c r="X16" s="12"/>
      <c r="Y16" s="9"/>
      <c r="Z16" s="9"/>
      <c r="AA16" s="12"/>
    </row>
    <row r="17" spans="1:27" ht="30" customHeight="1">
      <c r="A17" s="306" t="s">
        <v>266</v>
      </c>
      <c r="B17" s="332"/>
      <c r="C17" s="115">
        <f>SUM(C18:C19)</f>
        <v>229</v>
      </c>
      <c r="D17" s="112">
        <f>SUM(D18:D19)</f>
        <v>195</v>
      </c>
      <c r="E17" s="110">
        <f>C17/($C$5+$C$17)*1000</f>
        <v>6.428250617561194</v>
      </c>
      <c r="F17" s="110">
        <v>5.4</v>
      </c>
      <c r="G17" s="114">
        <v>10</v>
      </c>
      <c r="H17" s="114">
        <v>42</v>
      </c>
      <c r="I17" s="125" t="str">
        <f t="shared" si="3"/>
        <v>38時間15分12秒</v>
      </c>
      <c r="J17" s="123">
        <f>SUM(J18:J19)</f>
        <v>7102</v>
      </c>
      <c r="K17" s="112">
        <v>7447</v>
      </c>
      <c r="L17" s="110">
        <v>6</v>
      </c>
      <c r="M17" s="113">
        <v>6.2</v>
      </c>
      <c r="N17" s="5"/>
      <c r="O17" s="5"/>
      <c r="P17" s="5"/>
      <c r="Q17" s="5"/>
      <c r="R17" s="331" t="s">
        <v>100</v>
      </c>
      <c r="S17" s="332"/>
      <c r="T17" s="27">
        <f>SUM(T18:T19)</f>
        <v>1079</v>
      </c>
      <c r="U17" s="324" t="s">
        <v>507</v>
      </c>
      <c r="V17" s="325"/>
      <c r="W17" s="12"/>
      <c r="X17" s="12"/>
      <c r="Y17" s="9"/>
      <c r="Z17" s="9"/>
      <c r="AA17" s="28"/>
    </row>
    <row r="18" spans="1:27" ht="30" customHeight="1">
      <c r="A18" s="297" t="s">
        <v>267</v>
      </c>
      <c r="B18" s="298"/>
      <c r="C18" s="115">
        <v>190</v>
      </c>
      <c r="D18" s="112">
        <v>161</v>
      </c>
      <c r="E18" s="110">
        <f>C18/($C$5+$C$17)*1000</f>
        <v>5.3334830451381094</v>
      </c>
      <c r="F18" s="110">
        <f>D18/($C$5+$C$17)*1000</f>
        <v>4.519425106669661</v>
      </c>
      <c r="G18" s="114">
        <v>3</v>
      </c>
      <c r="H18" s="114">
        <v>38</v>
      </c>
      <c r="I18" s="125" t="str">
        <f t="shared" si="3"/>
        <v>46時間06分19秒</v>
      </c>
      <c r="J18" s="123">
        <v>5567</v>
      </c>
      <c r="K18" s="112">
        <v>5804</v>
      </c>
      <c r="L18" s="111">
        <v>4.7</v>
      </c>
      <c r="M18" s="113">
        <v>4.8</v>
      </c>
      <c r="O18" s="12"/>
      <c r="P18" s="12"/>
      <c r="Q18" s="12"/>
      <c r="R18" s="336" t="s">
        <v>116</v>
      </c>
      <c r="S18" s="337"/>
      <c r="T18" s="27">
        <f>C15</f>
        <v>476</v>
      </c>
      <c r="U18" s="324" t="s">
        <v>508</v>
      </c>
      <c r="V18" s="325"/>
      <c r="W18" s="12"/>
      <c r="X18" s="12"/>
      <c r="Y18" s="9"/>
      <c r="Z18" s="9"/>
      <c r="AA18" s="28"/>
    </row>
    <row r="19" spans="1:27" ht="30" customHeight="1">
      <c r="A19" s="307" t="s">
        <v>243</v>
      </c>
      <c r="B19" s="308"/>
      <c r="C19" s="115">
        <v>39</v>
      </c>
      <c r="D19" s="112">
        <v>34</v>
      </c>
      <c r="E19" s="110">
        <f>C19/$C$5*1000</f>
        <v>1.1018505438621273</v>
      </c>
      <c r="F19" s="110">
        <v>0.9</v>
      </c>
      <c r="G19" s="114">
        <v>35</v>
      </c>
      <c r="H19" s="114">
        <v>47</v>
      </c>
      <c r="I19" s="125" t="str">
        <f t="shared" si="3"/>
        <v>224時間36分55秒</v>
      </c>
      <c r="J19" s="123">
        <v>1535</v>
      </c>
      <c r="K19" s="112">
        <v>1643</v>
      </c>
      <c r="L19" s="111">
        <v>1.3</v>
      </c>
      <c r="M19" s="113">
        <v>1.4</v>
      </c>
      <c r="O19" s="12"/>
      <c r="P19" s="12"/>
      <c r="Q19" s="12"/>
      <c r="R19" s="336" t="s">
        <v>117</v>
      </c>
      <c r="S19" s="337"/>
      <c r="T19" s="27">
        <f>C16</f>
        <v>603</v>
      </c>
      <c r="U19" s="324" t="s">
        <v>509</v>
      </c>
      <c r="V19" s="325"/>
      <c r="W19" s="12"/>
      <c r="X19" s="12"/>
      <c r="Y19" s="9"/>
      <c r="Z19" s="9"/>
      <c r="AA19" s="28"/>
    </row>
    <row r="20" spans="1:27" ht="30" customHeight="1">
      <c r="A20" s="306" t="s">
        <v>244</v>
      </c>
      <c r="B20" s="332"/>
      <c r="C20" s="115">
        <v>22429</v>
      </c>
      <c r="D20" s="112" t="s">
        <v>245</v>
      </c>
      <c r="E20" s="110">
        <f>C20/3723000*1000</f>
        <v>6.024442653773838</v>
      </c>
      <c r="F20" s="110">
        <f>D20/3718000*1000</f>
        <v>6.222162452931683</v>
      </c>
      <c r="G20" s="114">
        <v>11</v>
      </c>
      <c r="H20" s="114">
        <v>11</v>
      </c>
      <c r="I20" s="125" t="str">
        <f t="shared" si="3"/>
        <v>23分26秒</v>
      </c>
      <c r="J20" s="123">
        <v>762028</v>
      </c>
      <c r="K20" s="112">
        <v>784595</v>
      </c>
      <c r="L20" s="111">
        <v>6.1</v>
      </c>
      <c r="M20" s="113">
        <v>6.3</v>
      </c>
      <c r="O20" s="12"/>
      <c r="P20" s="12"/>
      <c r="Q20" s="12"/>
      <c r="R20" s="331" t="s">
        <v>101</v>
      </c>
      <c r="S20" s="332"/>
      <c r="T20" s="27">
        <f>SUM(T21:T22)</f>
        <v>229</v>
      </c>
      <c r="U20" s="324" t="s">
        <v>510</v>
      </c>
      <c r="V20" s="325"/>
      <c r="W20" s="12"/>
      <c r="X20" s="12"/>
      <c r="Y20" s="9"/>
      <c r="Z20" s="9"/>
      <c r="AA20" s="29"/>
    </row>
    <row r="21" spans="1:22" ht="30" customHeight="1">
      <c r="A21" s="322" t="s">
        <v>180</v>
      </c>
      <c r="B21" s="323"/>
      <c r="C21" s="115">
        <v>6975</v>
      </c>
      <c r="D21" s="112" t="s">
        <v>246</v>
      </c>
      <c r="E21" s="116">
        <f>C21/3723000*1000</f>
        <v>1.8734891216760678</v>
      </c>
      <c r="F21" s="116">
        <f>D21/3718000*1000</f>
        <v>1.8235610543302851</v>
      </c>
      <c r="G21" s="261">
        <v>21</v>
      </c>
      <c r="H21" s="261">
        <v>21</v>
      </c>
      <c r="I21" s="134" t="str">
        <f t="shared" si="3"/>
        <v>1時間15分21秒</v>
      </c>
      <c r="J21" s="123">
        <v>250529</v>
      </c>
      <c r="K21" s="112">
        <v>243183</v>
      </c>
      <c r="L21" s="116">
        <v>2</v>
      </c>
      <c r="M21" s="118" t="s">
        <v>280</v>
      </c>
      <c r="O21" s="12"/>
      <c r="P21" s="12"/>
      <c r="Q21" s="12"/>
      <c r="R21" s="336" t="s">
        <v>118</v>
      </c>
      <c r="S21" s="337"/>
      <c r="T21" s="27">
        <f>C18</f>
        <v>190</v>
      </c>
      <c r="U21" s="324" t="s">
        <v>511</v>
      </c>
      <c r="V21" s="325"/>
    </row>
    <row r="22" spans="1:22" ht="30" customHeight="1">
      <c r="A22" s="347" t="s">
        <v>247</v>
      </c>
      <c r="B22" s="348"/>
      <c r="C22" s="129"/>
      <c r="D22" s="130"/>
      <c r="E22" s="117">
        <v>1.39</v>
      </c>
      <c r="F22" s="117">
        <v>1.42</v>
      </c>
      <c r="G22" s="262">
        <v>32</v>
      </c>
      <c r="H22" s="262">
        <v>34</v>
      </c>
      <c r="I22" s="131"/>
      <c r="J22" s="132"/>
      <c r="K22" s="133"/>
      <c r="L22" s="117">
        <v>1.34</v>
      </c>
      <c r="M22" s="118" t="s">
        <v>281</v>
      </c>
      <c r="O22" s="12"/>
      <c r="P22" s="12"/>
      <c r="Q22" s="12"/>
      <c r="R22" s="336" t="s">
        <v>455</v>
      </c>
      <c r="S22" s="337"/>
      <c r="T22" s="27">
        <f>C19</f>
        <v>39</v>
      </c>
      <c r="U22" s="324" t="s">
        <v>464</v>
      </c>
      <c r="V22" s="325"/>
    </row>
    <row r="23" spans="1:22" ht="16.5" customHeight="1">
      <c r="A23" s="328" t="s">
        <v>268</v>
      </c>
      <c r="B23" s="328"/>
      <c r="C23" s="328"/>
      <c r="D23" s="328"/>
      <c r="E23" s="328"/>
      <c r="F23" s="328"/>
      <c r="G23" s="328"/>
      <c r="H23" s="328"/>
      <c r="I23" s="328"/>
      <c r="J23" s="328"/>
      <c r="K23" s="328"/>
      <c r="L23" s="328"/>
      <c r="M23" s="328"/>
      <c r="N23" s="9"/>
      <c r="O23" s="9"/>
      <c r="P23" s="9"/>
      <c r="Q23" s="9"/>
      <c r="R23" s="331" t="s">
        <v>102</v>
      </c>
      <c r="S23" s="332"/>
      <c r="T23" s="27">
        <f>C20</f>
        <v>22429</v>
      </c>
      <c r="U23" s="324" t="s">
        <v>465</v>
      </c>
      <c r="V23" s="325"/>
    </row>
    <row r="24" spans="1:22" ht="16.5" customHeight="1">
      <c r="A24" s="320" t="s">
        <v>269</v>
      </c>
      <c r="B24" s="320"/>
      <c r="C24" s="320"/>
      <c r="D24" s="320"/>
      <c r="E24" s="320"/>
      <c r="F24" s="320"/>
      <c r="G24" s="320"/>
      <c r="H24" s="320"/>
      <c r="I24" s="320"/>
      <c r="J24" s="320"/>
      <c r="K24" s="320"/>
      <c r="L24" s="320"/>
      <c r="M24" s="320"/>
      <c r="R24" s="333" t="s">
        <v>103</v>
      </c>
      <c r="S24" s="323"/>
      <c r="T24" s="32">
        <f>C21</f>
        <v>6975</v>
      </c>
      <c r="U24" s="326" t="s">
        <v>466</v>
      </c>
      <c r="V24" s="327"/>
    </row>
    <row r="25" spans="1:22" ht="16.5" customHeight="1">
      <c r="A25" s="320" t="s">
        <v>270</v>
      </c>
      <c r="B25" s="320"/>
      <c r="C25" s="320"/>
      <c r="D25" s="320"/>
      <c r="E25" s="320"/>
      <c r="F25" s="320"/>
      <c r="G25" s="320"/>
      <c r="H25" s="320"/>
      <c r="I25" s="320"/>
      <c r="J25" s="320"/>
      <c r="K25" s="320"/>
      <c r="L25" s="320"/>
      <c r="M25" s="320"/>
      <c r="R25" s="34"/>
      <c r="S25" s="7"/>
      <c r="T25" s="35"/>
      <c r="U25" s="16"/>
      <c r="V25" s="5"/>
    </row>
    <row r="26" spans="1:22" ht="16.5" customHeight="1">
      <c r="A26" s="320" t="s">
        <v>469</v>
      </c>
      <c r="B26" s="320"/>
      <c r="C26" s="320"/>
      <c r="D26" s="320"/>
      <c r="E26" s="320"/>
      <c r="F26" s="320"/>
      <c r="G26" s="320"/>
      <c r="H26" s="320"/>
      <c r="I26" s="320"/>
      <c r="J26" s="320"/>
      <c r="K26" s="320"/>
      <c r="L26" s="320"/>
      <c r="M26" s="320"/>
      <c r="R26" s="34"/>
      <c r="S26" s="7"/>
      <c r="T26" s="35"/>
      <c r="U26" s="16"/>
      <c r="V26" s="5"/>
    </row>
    <row r="27" spans="1:22" ht="16.5" customHeight="1">
      <c r="A27" s="320" t="s">
        <v>470</v>
      </c>
      <c r="B27" s="320"/>
      <c r="C27" s="320"/>
      <c r="D27" s="320"/>
      <c r="E27" s="320"/>
      <c r="F27" s="320"/>
      <c r="G27" s="320"/>
      <c r="H27" s="320"/>
      <c r="I27" s="320"/>
      <c r="J27" s="320"/>
      <c r="K27" s="320"/>
      <c r="L27" s="320"/>
      <c r="M27" s="320"/>
      <c r="R27" s="34"/>
      <c r="S27" s="7"/>
      <c r="T27" s="35"/>
      <c r="U27" s="16"/>
      <c r="V27" s="5"/>
    </row>
    <row r="28" spans="1:22" ht="16.5" customHeight="1">
      <c r="A28" s="320" t="s">
        <v>535</v>
      </c>
      <c r="B28" s="320"/>
      <c r="C28" s="320"/>
      <c r="D28" s="320"/>
      <c r="E28" s="320"/>
      <c r="F28" s="320"/>
      <c r="G28" s="320"/>
      <c r="H28" s="320"/>
      <c r="I28" s="320"/>
      <c r="J28" s="320"/>
      <c r="K28" s="320"/>
      <c r="L28" s="320"/>
      <c r="M28" s="320"/>
      <c r="R28" s="34"/>
      <c r="S28" s="7"/>
      <c r="T28" s="35"/>
      <c r="U28" s="16"/>
      <c r="V28" s="5"/>
    </row>
    <row r="29" spans="1:22" ht="16.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R29" s="34"/>
      <c r="S29" s="7"/>
      <c r="T29" s="35"/>
      <c r="U29" s="16"/>
      <c r="V29" s="5"/>
    </row>
    <row r="30" spans="1:13" ht="16.5" customHeight="1">
      <c r="A30" s="320" t="s">
        <v>468</v>
      </c>
      <c r="B30" s="320"/>
      <c r="C30" s="320"/>
      <c r="D30" s="320"/>
      <c r="E30" s="320"/>
      <c r="F30" s="320"/>
      <c r="G30" s="320"/>
      <c r="H30" s="320"/>
      <c r="I30" s="320"/>
      <c r="J30" s="320"/>
      <c r="K30" s="320"/>
      <c r="L30" s="320"/>
      <c r="M30" s="320"/>
    </row>
    <row r="31" spans="1:28" ht="16.5" customHeight="1">
      <c r="A31" s="30"/>
      <c r="B31" s="318" t="s">
        <v>84</v>
      </c>
      <c r="C31" s="318"/>
      <c r="D31" s="320" t="s">
        <v>85</v>
      </c>
      <c r="E31" s="320"/>
      <c r="F31" s="320"/>
      <c r="G31" s="320"/>
      <c r="H31" s="320"/>
      <c r="I31" s="320"/>
      <c r="J31" s="320"/>
      <c r="K31" s="320"/>
      <c r="L31" s="320"/>
      <c r="M31" s="32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</row>
    <row r="32" spans="2:28" ht="16.5" customHeight="1">
      <c r="B32" s="318" t="s">
        <v>86</v>
      </c>
      <c r="C32" s="318"/>
      <c r="D32" s="320" t="s">
        <v>271</v>
      </c>
      <c r="E32" s="320"/>
      <c r="F32" s="320"/>
      <c r="G32" s="320"/>
      <c r="H32" s="320"/>
      <c r="I32" s="320"/>
      <c r="J32" s="320"/>
      <c r="K32" s="320"/>
      <c r="L32" s="320"/>
      <c r="M32" s="32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</row>
    <row r="33" spans="2:28" ht="16.5" customHeight="1">
      <c r="B33" s="318" t="s">
        <v>87</v>
      </c>
      <c r="C33" s="318"/>
      <c r="D33" s="320" t="s">
        <v>272</v>
      </c>
      <c r="E33" s="320"/>
      <c r="F33" s="320"/>
      <c r="G33" s="320"/>
      <c r="H33" s="320"/>
      <c r="I33" s="320"/>
      <c r="J33" s="320"/>
      <c r="K33" s="320"/>
      <c r="L33" s="320"/>
      <c r="M33" s="32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</row>
    <row r="34" spans="2:28" ht="16.5" customHeight="1">
      <c r="B34" s="319" t="s">
        <v>88</v>
      </c>
      <c r="C34" s="319"/>
      <c r="D34" s="320" t="s">
        <v>273</v>
      </c>
      <c r="E34" s="320"/>
      <c r="F34" s="320"/>
      <c r="G34" s="320"/>
      <c r="H34" s="320"/>
      <c r="I34" s="320"/>
      <c r="J34" s="320"/>
      <c r="K34" s="320"/>
      <c r="L34" s="320"/>
      <c r="M34" s="32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</row>
    <row r="35" spans="2:28" ht="16.5" customHeight="1">
      <c r="B35" s="318" t="s">
        <v>89</v>
      </c>
      <c r="C35" s="318"/>
      <c r="D35" s="320" t="s">
        <v>274</v>
      </c>
      <c r="E35" s="320"/>
      <c r="F35" s="320"/>
      <c r="G35" s="320"/>
      <c r="H35" s="320"/>
      <c r="I35" s="320"/>
      <c r="J35" s="320"/>
      <c r="K35" s="320"/>
      <c r="L35" s="320"/>
      <c r="M35" s="32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</row>
    <row r="36" spans="2:28" ht="16.5" customHeight="1">
      <c r="B36" s="318" t="s">
        <v>275</v>
      </c>
      <c r="C36" s="318"/>
      <c r="D36" s="320" t="s">
        <v>276</v>
      </c>
      <c r="E36" s="320"/>
      <c r="F36" s="320"/>
      <c r="G36" s="320"/>
      <c r="H36" s="320"/>
      <c r="I36" s="320"/>
      <c r="J36" s="320"/>
      <c r="K36" s="320"/>
      <c r="L36" s="320"/>
      <c r="M36" s="32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</row>
    <row r="37" spans="2:28" ht="16.5" customHeight="1">
      <c r="B37" s="321" t="s">
        <v>90</v>
      </c>
      <c r="C37" s="321"/>
      <c r="D37" s="320" t="s">
        <v>277</v>
      </c>
      <c r="E37" s="320"/>
      <c r="F37" s="320"/>
      <c r="G37" s="320"/>
      <c r="H37" s="320"/>
      <c r="I37" s="320"/>
      <c r="J37" s="320"/>
      <c r="K37" s="320"/>
      <c r="L37" s="320"/>
      <c r="M37" s="32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</row>
    <row r="38" spans="4:28" ht="16.5" customHeight="1">
      <c r="D38" s="320" t="s">
        <v>278</v>
      </c>
      <c r="E38" s="320"/>
      <c r="F38" s="320"/>
      <c r="G38" s="320"/>
      <c r="H38" s="320"/>
      <c r="I38" s="320"/>
      <c r="J38" s="320"/>
      <c r="K38" s="320"/>
      <c r="L38" s="320"/>
      <c r="M38" s="32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</row>
    <row r="39" spans="1:29" ht="13.5">
      <c r="A39" s="320"/>
      <c r="B39" s="320"/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AB39" s="36"/>
      <c r="AC39" s="11"/>
    </row>
    <row r="40" spans="1:29" ht="13.5">
      <c r="A40" s="320"/>
      <c r="B40" s="320"/>
      <c r="C40" s="320"/>
      <c r="D40" s="320"/>
      <c r="E40" s="320"/>
      <c r="F40" s="320"/>
      <c r="G40" s="320"/>
      <c r="H40" s="320"/>
      <c r="I40" s="320"/>
      <c r="J40" s="320"/>
      <c r="K40" s="320"/>
      <c r="L40" s="320"/>
      <c r="M40" s="320"/>
      <c r="AB40" s="12"/>
      <c r="AC40" s="12"/>
    </row>
    <row r="41" spans="1:29" ht="13.5">
      <c r="A41" s="22"/>
      <c r="B41" s="22"/>
      <c r="C41" s="22"/>
      <c r="D41" s="37"/>
      <c r="E41" s="7"/>
      <c r="F41" s="37"/>
      <c r="G41" s="7"/>
      <c r="H41" s="37"/>
      <c r="I41" s="37"/>
      <c r="J41" s="37"/>
      <c r="K41" s="7"/>
      <c r="L41" s="7"/>
      <c r="M41" s="7"/>
      <c r="AB41" s="13"/>
      <c r="AC41" s="13"/>
    </row>
    <row r="42" spans="1:29" ht="13.5">
      <c r="A42" s="332"/>
      <c r="B42" s="332"/>
      <c r="C42" s="332"/>
      <c r="D42" s="38"/>
      <c r="E42" s="5"/>
      <c r="F42" s="300"/>
      <c r="G42" s="337"/>
      <c r="H42" s="300"/>
      <c r="I42" s="300"/>
      <c r="J42" s="300"/>
      <c r="K42" s="299"/>
      <c r="L42" s="337"/>
      <c r="M42" s="337"/>
      <c r="AB42" s="13"/>
      <c r="AC42" s="13"/>
    </row>
    <row r="43" spans="1:29" ht="21.75" customHeight="1">
      <c r="A43" s="332"/>
      <c r="B43" s="332"/>
      <c r="C43" s="332"/>
      <c r="D43" s="38"/>
      <c r="E43" s="5"/>
      <c r="F43" s="300"/>
      <c r="G43" s="337"/>
      <c r="H43" s="293"/>
      <c r="I43" s="293"/>
      <c r="J43" s="293"/>
      <c r="K43" s="299"/>
      <c r="L43" s="337"/>
      <c r="M43" s="337"/>
      <c r="AB43" s="13"/>
      <c r="AC43" s="13"/>
    </row>
    <row r="44" spans="1:29" ht="21.75" customHeight="1">
      <c r="A44" s="332"/>
      <c r="B44" s="332"/>
      <c r="C44" s="332"/>
      <c r="D44" s="38"/>
      <c r="E44" s="5"/>
      <c r="F44" s="300"/>
      <c r="G44" s="337"/>
      <c r="H44" s="300"/>
      <c r="I44" s="300"/>
      <c r="J44" s="300"/>
      <c r="K44" s="299"/>
      <c r="L44" s="337"/>
      <c r="M44" s="337"/>
      <c r="AB44" s="13"/>
      <c r="AC44" s="13"/>
    </row>
    <row r="45" spans="1:29" ht="21.75" customHeight="1">
      <c r="A45" s="332"/>
      <c r="B45" s="332"/>
      <c r="C45" s="332"/>
      <c r="D45" s="38"/>
      <c r="E45" s="38"/>
      <c r="F45" s="303"/>
      <c r="G45" s="304"/>
      <c r="H45" s="300"/>
      <c r="I45" s="300"/>
      <c r="J45" s="300"/>
      <c r="K45" s="299"/>
      <c r="L45" s="337"/>
      <c r="M45" s="337"/>
      <c r="AB45" s="13"/>
      <c r="AC45" s="13"/>
    </row>
    <row r="46" spans="1:29" ht="21.75" customHeight="1">
      <c r="A46" s="332"/>
      <c r="B46" s="332"/>
      <c r="C46" s="332"/>
      <c r="D46" s="38"/>
      <c r="E46" s="5"/>
      <c r="F46" s="300"/>
      <c r="G46" s="337"/>
      <c r="H46" s="300"/>
      <c r="I46" s="300"/>
      <c r="J46" s="300"/>
      <c r="K46" s="299"/>
      <c r="L46" s="337"/>
      <c r="M46" s="337"/>
      <c r="AB46" s="13"/>
      <c r="AC46" s="13"/>
    </row>
    <row r="47" spans="1:29" ht="21.75" customHeight="1">
      <c r="A47" s="332"/>
      <c r="B47" s="332"/>
      <c r="C47" s="332"/>
      <c r="D47" s="38"/>
      <c r="E47" s="5"/>
      <c r="F47" s="293"/>
      <c r="G47" s="337"/>
      <c r="H47" s="300"/>
      <c r="I47" s="300"/>
      <c r="J47" s="300"/>
      <c r="K47" s="299"/>
      <c r="L47" s="337"/>
      <c r="M47" s="337"/>
      <c r="AB47" s="13"/>
      <c r="AC47" s="13"/>
    </row>
    <row r="48" spans="1:29" ht="21.75" customHeight="1">
      <c r="A48" s="332"/>
      <c r="B48" s="332"/>
      <c r="C48" s="332"/>
      <c r="D48" s="38"/>
      <c r="E48" s="5"/>
      <c r="F48" s="300"/>
      <c r="G48" s="337"/>
      <c r="H48" s="300"/>
      <c r="I48" s="300"/>
      <c r="J48" s="300"/>
      <c r="K48" s="299"/>
      <c r="L48" s="337"/>
      <c r="M48" s="337"/>
      <c r="AB48" s="13"/>
      <c r="AC48" s="13"/>
    </row>
    <row r="49" spans="1:29" ht="21.75" customHeight="1">
      <c r="A49" s="332"/>
      <c r="B49" s="332"/>
      <c r="C49" s="332"/>
      <c r="D49" s="38"/>
      <c r="E49" s="5"/>
      <c r="F49" s="300"/>
      <c r="G49" s="337"/>
      <c r="H49" s="300"/>
      <c r="I49" s="300"/>
      <c r="J49" s="300"/>
      <c r="K49" s="299"/>
      <c r="L49" s="337"/>
      <c r="M49" s="337"/>
      <c r="AB49" s="13"/>
      <c r="AC49" s="13"/>
    </row>
    <row r="50" spans="1:29" ht="21.75" customHeight="1">
      <c r="A50" s="332"/>
      <c r="B50" s="332"/>
      <c r="C50" s="332"/>
      <c r="D50" s="38"/>
      <c r="E50" s="5"/>
      <c r="F50" s="300"/>
      <c r="G50" s="337"/>
      <c r="H50" s="300"/>
      <c r="I50" s="300"/>
      <c r="J50" s="300"/>
      <c r="K50" s="299"/>
      <c r="L50" s="337"/>
      <c r="M50" s="337"/>
      <c r="AB50" s="13"/>
      <c r="AC50" s="13"/>
    </row>
    <row r="51" spans="1:29" ht="21.75" customHeight="1">
      <c r="A51" s="294"/>
      <c r="B51" s="294"/>
      <c r="C51" s="294"/>
      <c r="D51" s="38"/>
      <c r="E51" s="38"/>
      <c r="F51" s="300"/>
      <c r="G51" s="337"/>
      <c r="H51" s="300"/>
      <c r="I51" s="300"/>
      <c r="J51" s="300"/>
      <c r="K51" s="299"/>
      <c r="L51" s="337"/>
      <c r="M51" s="337"/>
      <c r="AB51" s="13"/>
      <c r="AC51" s="13"/>
    </row>
    <row r="52" spans="1:29" ht="21.75" customHeight="1">
      <c r="A52" s="332"/>
      <c r="B52" s="332"/>
      <c r="C52" s="332"/>
      <c r="D52" s="38"/>
      <c r="E52" s="5"/>
      <c r="F52" s="301"/>
      <c r="G52" s="337"/>
      <c r="H52" s="300"/>
      <c r="I52" s="300"/>
      <c r="J52" s="300"/>
      <c r="K52" s="299"/>
      <c r="L52" s="337"/>
      <c r="M52" s="337"/>
      <c r="AB52" s="13"/>
      <c r="AC52" s="13"/>
    </row>
    <row r="53" spans="1:29" ht="21.75" customHeight="1">
      <c r="A53" s="332"/>
      <c r="B53" s="332"/>
      <c r="C53" s="332"/>
      <c r="D53" s="38"/>
      <c r="E53" s="5"/>
      <c r="F53" s="300"/>
      <c r="G53" s="337"/>
      <c r="H53" s="300"/>
      <c r="I53" s="300"/>
      <c r="J53" s="300"/>
      <c r="K53" s="299"/>
      <c r="L53" s="337"/>
      <c r="M53" s="337"/>
      <c r="AB53" s="13"/>
      <c r="AC53" s="13"/>
    </row>
    <row r="54" spans="1:29" ht="21.75" customHeight="1">
      <c r="A54" s="332"/>
      <c r="B54" s="332"/>
      <c r="C54" s="332"/>
      <c r="D54" s="38"/>
      <c r="E54" s="5"/>
      <c r="F54" s="302"/>
      <c r="G54" s="337"/>
      <c r="H54" s="300"/>
      <c r="I54" s="300"/>
      <c r="J54" s="300"/>
      <c r="K54" s="299"/>
      <c r="L54" s="337"/>
      <c r="M54" s="337"/>
      <c r="AB54" s="13"/>
      <c r="AC54" s="13"/>
    </row>
    <row r="55" spans="1:29" ht="21.75" customHeight="1">
      <c r="A55" s="332"/>
      <c r="B55" s="332"/>
      <c r="C55" s="332"/>
      <c r="D55" s="39"/>
      <c r="E55" s="5"/>
      <c r="F55" s="300"/>
      <c r="G55" s="337"/>
      <c r="H55" s="300"/>
      <c r="I55" s="300"/>
      <c r="J55" s="300"/>
      <c r="K55" s="337"/>
      <c r="L55" s="337"/>
      <c r="M55" s="337"/>
      <c r="N55" s="12"/>
      <c r="O55" s="12"/>
      <c r="P55" s="12"/>
      <c r="Q55" s="12"/>
      <c r="AB55" s="28"/>
      <c r="AC55" s="12"/>
    </row>
    <row r="56" spans="1:29" ht="19.5" customHeight="1">
      <c r="A56" s="6"/>
      <c r="B56" s="40"/>
      <c r="C56" s="40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AB56" s="28"/>
      <c r="AC56" s="12"/>
    </row>
    <row r="57" spans="1:28" ht="19.5" customHeight="1">
      <c r="A57" s="6"/>
      <c r="B57" s="40"/>
      <c r="C57" s="40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AB57" s="28"/>
    </row>
    <row r="58" spans="1:28" ht="19.5" customHeight="1">
      <c r="A58" s="6"/>
      <c r="B58" s="40"/>
      <c r="C58" s="40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9"/>
      <c r="O58" s="29"/>
      <c r="P58" s="29"/>
      <c r="Q58" s="29"/>
      <c r="AB58" s="29"/>
    </row>
    <row r="59" ht="19.5" customHeight="1"/>
    <row r="60" ht="19.5" customHeight="1"/>
    <row r="61" ht="19.5" customHeight="1"/>
    <row r="62" spans="13:18" ht="19.5" customHeight="1">
      <c r="M62" s="41"/>
      <c r="N62" s="41"/>
      <c r="O62" s="41"/>
      <c r="P62" s="41"/>
      <c r="Q62" s="41"/>
      <c r="R62" s="41"/>
    </row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spans="13:18" ht="19.5" customHeight="1">
      <c r="M80" s="12"/>
      <c r="N80" s="12"/>
      <c r="O80" s="12"/>
      <c r="P80" s="12"/>
      <c r="Q80" s="12"/>
      <c r="R80" s="12"/>
    </row>
    <row r="81" spans="13:18" ht="19.5" customHeight="1">
      <c r="M81" s="6"/>
      <c r="N81" s="6"/>
      <c r="O81" s="6"/>
      <c r="P81" s="6"/>
      <c r="Q81" s="6"/>
      <c r="R81" s="6"/>
    </row>
  </sheetData>
  <mergeCells count="141">
    <mergeCell ref="U13:V13"/>
    <mergeCell ref="U14:V14"/>
    <mergeCell ref="U15:V15"/>
    <mergeCell ref="U9:V9"/>
    <mergeCell ref="U10:V10"/>
    <mergeCell ref="U11:V11"/>
    <mergeCell ref="U12:V12"/>
    <mergeCell ref="U19:V19"/>
    <mergeCell ref="U20:V20"/>
    <mergeCell ref="U16:V16"/>
    <mergeCell ref="U17:V17"/>
    <mergeCell ref="U18:V18"/>
    <mergeCell ref="A54:C54"/>
    <mergeCell ref="F49:G49"/>
    <mergeCell ref="A55:C55"/>
    <mergeCell ref="A49:C49"/>
    <mergeCell ref="A52:C52"/>
    <mergeCell ref="A53:C53"/>
    <mergeCell ref="F55:G55"/>
    <mergeCell ref="F51:G51"/>
    <mergeCell ref="C3:D3"/>
    <mergeCell ref="E3:F3"/>
    <mergeCell ref="A47:C47"/>
    <mergeCell ref="A48:C48"/>
    <mergeCell ref="A46:C46"/>
    <mergeCell ref="A2:B4"/>
    <mergeCell ref="A22:B22"/>
    <mergeCell ref="A16:B16"/>
    <mergeCell ref="A15:B15"/>
    <mergeCell ref="A5:B5"/>
    <mergeCell ref="F43:G43"/>
    <mergeCell ref="H42:J42"/>
    <mergeCell ref="H43:J43"/>
    <mergeCell ref="A51:C51"/>
    <mergeCell ref="A42:C42"/>
    <mergeCell ref="A43:C43"/>
    <mergeCell ref="A44:C44"/>
    <mergeCell ref="A45:C45"/>
    <mergeCell ref="A50:C50"/>
    <mergeCell ref="F50:G50"/>
    <mergeCell ref="F44:G44"/>
    <mergeCell ref="F45:G45"/>
    <mergeCell ref="F46:G46"/>
    <mergeCell ref="F47:G47"/>
    <mergeCell ref="H50:J50"/>
    <mergeCell ref="H51:J51"/>
    <mergeCell ref="K54:M54"/>
    <mergeCell ref="F52:G52"/>
    <mergeCell ref="F53:G53"/>
    <mergeCell ref="F54:G54"/>
    <mergeCell ref="K53:M53"/>
    <mergeCell ref="K50:M50"/>
    <mergeCell ref="K51:M51"/>
    <mergeCell ref="K52:M52"/>
    <mergeCell ref="K55:M55"/>
    <mergeCell ref="H52:J52"/>
    <mergeCell ref="H53:J53"/>
    <mergeCell ref="H54:J54"/>
    <mergeCell ref="H55:J55"/>
    <mergeCell ref="F48:G48"/>
    <mergeCell ref="F42:G42"/>
    <mergeCell ref="A40:M40"/>
    <mergeCell ref="K49:M49"/>
    <mergeCell ref="H49:J49"/>
    <mergeCell ref="K45:M45"/>
    <mergeCell ref="K46:M46"/>
    <mergeCell ref="K47:M47"/>
    <mergeCell ref="K42:M42"/>
    <mergeCell ref="K43:M43"/>
    <mergeCell ref="K48:M48"/>
    <mergeCell ref="H48:J48"/>
    <mergeCell ref="H44:J44"/>
    <mergeCell ref="H45:J45"/>
    <mergeCell ref="H46:J46"/>
    <mergeCell ref="H47:J47"/>
    <mergeCell ref="K44:M44"/>
    <mergeCell ref="A12:B12"/>
    <mergeCell ref="A14:B14"/>
    <mergeCell ref="A20:B20"/>
    <mergeCell ref="A8:B8"/>
    <mergeCell ref="A13:B13"/>
    <mergeCell ref="A11:B11"/>
    <mergeCell ref="A17:B17"/>
    <mergeCell ref="A19:B19"/>
    <mergeCell ref="A18:B18"/>
    <mergeCell ref="A6:B6"/>
    <mergeCell ref="A7:B7"/>
    <mergeCell ref="A9:B9"/>
    <mergeCell ref="A10:B10"/>
    <mergeCell ref="R20:S20"/>
    <mergeCell ref="R18:S18"/>
    <mergeCell ref="R19:S19"/>
    <mergeCell ref="R13:S13"/>
    <mergeCell ref="C2:I2"/>
    <mergeCell ref="R9:S9"/>
    <mergeCell ref="R10:S10"/>
    <mergeCell ref="R12:S12"/>
    <mergeCell ref="L3:M3"/>
    <mergeCell ref="J2:M2"/>
    <mergeCell ref="R11:S11"/>
    <mergeCell ref="R8:S8"/>
    <mergeCell ref="J3:K3"/>
    <mergeCell ref="G3:H3"/>
    <mergeCell ref="U7:V7"/>
    <mergeCell ref="R23:S23"/>
    <mergeCell ref="R24:S24"/>
    <mergeCell ref="U8:V8"/>
    <mergeCell ref="R21:S21"/>
    <mergeCell ref="R22:S22"/>
    <mergeCell ref="R14:S14"/>
    <mergeCell ref="R15:S15"/>
    <mergeCell ref="R16:S16"/>
    <mergeCell ref="R17:S17"/>
    <mergeCell ref="A30:M30"/>
    <mergeCell ref="U21:V21"/>
    <mergeCell ref="U22:V22"/>
    <mergeCell ref="U23:V23"/>
    <mergeCell ref="U24:V24"/>
    <mergeCell ref="A23:M23"/>
    <mergeCell ref="A24:M24"/>
    <mergeCell ref="A27:M27"/>
    <mergeCell ref="A28:M28"/>
    <mergeCell ref="A26:M26"/>
    <mergeCell ref="A39:N39"/>
    <mergeCell ref="B31:C31"/>
    <mergeCell ref="B32:C32"/>
    <mergeCell ref="A21:B21"/>
    <mergeCell ref="D38:M38"/>
    <mergeCell ref="D31:M31"/>
    <mergeCell ref="D32:M32"/>
    <mergeCell ref="D33:M33"/>
    <mergeCell ref="D34:M34"/>
    <mergeCell ref="A25:M25"/>
    <mergeCell ref="D35:M35"/>
    <mergeCell ref="D36:M36"/>
    <mergeCell ref="B37:C37"/>
    <mergeCell ref="D37:M37"/>
    <mergeCell ref="B33:C33"/>
    <mergeCell ref="B34:C34"/>
    <mergeCell ref="B35:C35"/>
    <mergeCell ref="B36:C3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G81"/>
  <sheetViews>
    <sheetView workbookViewId="0" topLeftCell="A1">
      <selection activeCell="A1" sqref="A1"/>
    </sheetView>
  </sheetViews>
  <sheetFormatPr defaultColWidth="9.00390625" defaultRowHeight="13.5"/>
  <cols>
    <col min="1" max="1" width="6.875" style="41" customWidth="1"/>
    <col min="2" max="15" width="6.00390625" style="41" customWidth="1"/>
    <col min="16" max="16" width="3.00390625" style="41" customWidth="1"/>
    <col min="17" max="16384" width="9.625" style="41" customWidth="1"/>
  </cols>
  <sheetData>
    <row r="1" spans="1:3" ht="19.5" customHeight="1">
      <c r="A1" s="59" t="s">
        <v>249</v>
      </c>
      <c r="B1" s="42"/>
      <c r="C1" s="42"/>
    </row>
    <row r="2" spans="1:15" ht="19.5" customHeight="1">
      <c r="A2" s="80"/>
      <c r="B2" s="353" t="s">
        <v>335</v>
      </c>
      <c r="C2" s="354"/>
      <c r="D2" s="350" t="s">
        <v>336</v>
      </c>
      <c r="E2" s="351"/>
      <c r="F2" s="353" t="s">
        <v>260</v>
      </c>
      <c r="G2" s="354"/>
      <c r="H2" s="350" t="s">
        <v>337</v>
      </c>
      <c r="I2" s="351"/>
      <c r="J2" s="353" t="s">
        <v>338</v>
      </c>
      <c r="K2" s="354"/>
      <c r="L2" s="350" t="s">
        <v>339</v>
      </c>
      <c r="M2" s="351"/>
      <c r="N2" s="350" t="s">
        <v>340</v>
      </c>
      <c r="O2" s="351"/>
    </row>
    <row r="3" spans="1:15" ht="19.5" customHeight="1">
      <c r="A3" s="43"/>
      <c r="B3" s="145" t="s">
        <v>533</v>
      </c>
      <c r="C3" s="141" t="s">
        <v>104</v>
      </c>
      <c r="D3" s="149" t="s">
        <v>533</v>
      </c>
      <c r="E3" s="140" t="s">
        <v>104</v>
      </c>
      <c r="F3" s="145" t="s">
        <v>533</v>
      </c>
      <c r="G3" s="141" t="s">
        <v>104</v>
      </c>
      <c r="H3" s="149" t="s">
        <v>533</v>
      </c>
      <c r="I3" s="140" t="s">
        <v>104</v>
      </c>
      <c r="J3" s="145" t="s">
        <v>533</v>
      </c>
      <c r="K3" s="141" t="s">
        <v>104</v>
      </c>
      <c r="L3" s="149" t="s">
        <v>533</v>
      </c>
      <c r="M3" s="140" t="s">
        <v>104</v>
      </c>
      <c r="N3" s="149" t="s">
        <v>533</v>
      </c>
      <c r="O3" s="140" t="s">
        <v>104</v>
      </c>
    </row>
    <row r="4" spans="1:15" ht="19.5" customHeight="1">
      <c r="A4" s="44" t="s">
        <v>282</v>
      </c>
      <c r="B4" s="146">
        <v>55328</v>
      </c>
      <c r="C4" s="142">
        <v>19</v>
      </c>
      <c r="D4" s="150">
        <v>19966</v>
      </c>
      <c r="E4" s="151">
        <v>6.9</v>
      </c>
      <c r="F4" s="146">
        <v>866</v>
      </c>
      <c r="G4" s="142">
        <v>15.7</v>
      </c>
      <c r="H4" s="150">
        <v>482</v>
      </c>
      <c r="I4" s="151">
        <v>8.7</v>
      </c>
      <c r="J4" s="146">
        <v>4431</v>
      </c>
      <c r="K4" s="142">
        <v>74.1</v>
      </c>
      <c r="L4" s="150">
        <v>27788</v>
      </c>
      <c r="M4" s="151">
        <v>9.5</v>
      </c>
      <c r="N4" s="146">
        <v>2064</v>
      </c>
      <c r="O4" s="136">
        <v>0.71</v>
      </c>
    </row>
    <row r="5" spans="1:15" ht="19.5" customHeight="1">
      <c r="A5" s="45">
        <v>50</v>
      </c>
      <c r="B5" s="147">
        <v>58276</v>
      </c>
      <c r="C5" s="143">
        <v>17.6</v>
      </c>
      <c r="D5" s="152">
        <v>19788</v>
      </c>
      <c r="E5" s="153">
        <v>6</v>
      </c>
      <c r="F5" s="147">
        <v>542</v>
      </c>
      <c r="G5" s="143">
        <v>9.3</v>
      </c>
      <c r="H5" s="152">
        <v>349</v>
      </c>
      <c r="I5" s="153">
        <v>6</v>
      </c>
      <c r="J5" s="147">
        <v>2709</v>
      </c>
      <c r="K5" s="143">
        <v>44.4</v>
      </c>
      <c r="L5" s="152">
        <v>27541</v>
      </c>
      <c r="M5" s="153">
        <v>8.3</v>
      </c>
      <c r="N5" s="147">
        <v>3536</v>
      </c>
      <c r="O5" s="137">
        <v>1.07</v>
      </c>
    </row>
    <row r="6" spans="1:15" ht="19.5" customHeight="1">
      <c r="A6" s="45">
        <v>55</v>
      </c>
      <c r="B6" s="147">
        <v>47160</v>
      </c>
      <c r="C6" s="143">
        <v>13.7</v>
      </c>
      <c r="D6" s="152">
        <v>20550</v>
      </c>
      <c r="E6" s="153">
        <v>6</v>
      </c>
      <c r="F6" s="147">
        <v>305</v>
      </c>
      <c r="G6" s="143">
        <v>6.5</v>
      </c>
      <c r="H6" s="152">
        <v>184</v>
      </c>
      <c r="I6" s="153">
        <v>3.9</v>
      </c>
      <c r="J6" s="147">
        <v>2039</v>
      </c>
      <c r="K6" s="143">
        <v>41.4</v>
      </c>
      <c r="L6" s="152">
        <v>22460</v>
      </c>
      <c r="M6" s="153">
        <v>6.5</v>
      </c>
      <c r="N6" s="147">
        <v>4202</v>
      </c>
      <c r="O6" s="137">
        <v>1.22</v>
      </c>
    </row>
    <row r="7" spans="1:15" ht="19.5" customHeight="1">
      <c r="A7" s="45">
        <v>60</v>
      </c>
      <c r="B7" s="147">
        <v>43932</v>
      </c>
      <c r="C7" s="143">
        <v>12.3</v>
      </c>
      <c r="D7" s="152">
        <v>21415</v>
      </c>
      <c r="E7" s="153">
        <v>6</v>
      </c>
      <c r="F7" s="147">
        <v>236</v>
      </c>
      <c r="G7" s="143">
        <v>5.4</v>
      </c>
      <c r="H7" s="152">
        <v>143</v>
      </c>
      <c r="I7" s="153">
        <v>3.3</v>
      </c>
      <c r="J7" s="147">
        <v>1819</v>
      </c>
      <c r="K7" s="143">
        <v>39.8</v>
      </c>
      <c r="L7" s="152">
        <v>21501</v>
      </c>
      <c r="M7" s="153">
        <v>6</v>
      </c>
      <c r="N7" s="147">
        <v>4572</v>
      </c>
      <c r="O7" s="137">
        <v>1.28</v>
      </c>
    </row>
    <row r="8" spans="1:15" ht="19.5" customHeight="1" hidden="1">
      <c r="A8" s="45">
        <v>62</v>
      </c>
      <c r="B8" s="147">
        <v>42126</v>
      </c>
      <c r="C8" s="143">
        <v>11.7</v>
      </c>
      <c r="D8" s="152">
        <v>21488</v>
      </c>
      <c r="E8" s="153">
        <v>6</v>
      </c>
      <c r="F8" s="147">
        <v>172</v>
      </c>
      <c r="G8" s="143">
        <v>4.1</v>
      </c>
      <c r="H8" s="152">
        <v>96</v>
      </c>
      <c r="I8" s="153">
        <v>2.3</v>
      </c>
      <c r="J8" s="147">
        <v>1629</v>
      </c>
      <c r="K8" s="143">
        <v>37.2</v>
      </c>
      <c r="L8" s="152">
        <v>20130</v>
      </c>
      <c r="M8" s="153">
        <v>5.6</v>
      </c>
      <c r="N8" s="147">
        <v>4447</v>
      </c>
      <c r="O8" s="137">
        <v>1.23</v>
      </c>
    </row>
    <row r="9" spans="1:15" ht="19.5" customHeight="1" hidden="1">
      <c r="A9" s="45">
        <v>63</v>
      </c>
      <c r="B9" s="147">
        <v>40720</v>
      </c>
      <c r="C9" s="143">
        <v>11.2</v>
      </c>
      <c r="D9" s="152">
        <v>22745</v>
      </c>
      <c r="E9" s="153">
        <v>6.3</v>
      </c>
      <c r="F9" s="147">
        <v>177</v>
      </c>
      <c r="G9" s="143">
        <v>4.3</v>
      </c>
      <c r="H9" s="152">
        <v>92</v>
      </c>
      <c r="I9" s="153">
        <v>2.3</v>
      </c>
      <c r="J9" s="147">
        <v>1568</v>
      </c>
      <c r="K9" s="143">
        <v>37.1</v>
      </c>
      <c r="L9" s="152">
        <v>20485</v>
      </c>
      <c r="M9" s="153">
        <v>5.6</v>
      </c>
      <c r="N9" s="147">
        <v>4199</v>
      </c>
      <c r="O9" s="137">
        <v>1.16</v>
      </c>
    </row>
    <row r="10" spans="1:15" ht="19.5" customHeight="1">
      <c r="A10" s="46" t="s">
        <v>108</v>
      </c>
      <c r="B10" s="147">
        <v>38075</v>
      </c>
      <c r="C10" s="143">
        <v>10.5</v>
      </c>
      <c r="D10" s="152">
        <v>22769</v>
      </c>
      <c r="E10" s="153">
        <v>6.3</v>
      </c>
      <c r="F10" s="147">
        <v>144</v>
      </c>
      <c r="G10" s="143">
        <v>3.8</v>
      </c>
      <c r="H10" s="152">
        <v>73</v>
      </c>
      <c r="I10" s="153">
        <v>1.9</v>
      </c>
      <c r="J10" s="147">
        <v>1503</v>
      </c>
      <c r="K10" s="143">
        <v>38</v>
      </c>
      <c r="L10" s="152">
        <v>20435</v>
      </c>
      <c r="M10" s="153">
        <v>5.6</v>
      </c>
      <c r="N10" s="147">
        <v>4302</v>
      </c>
      <c r="O10" s="137">
        <v>1.18</v>
      </c>
    </row>
    <row r="11" spans="1:15" ht="19.5" customHeight="1">
      <c r="A11" s="45">
        <v>2</v>
      </c>
      <c r="B11" s="147">
        <v>37045</v>
      </c>
      <c r="C11" s="143">
        <v>10.1</v>
      </c>
      <c r="D11" s="152">
        <v>23543</v>
      </c>
      <c r="E11" s="153">
        <v>6.4</v>
      </c>
      <c r="F11" s="147">
        <v>157</v>
      </c>
      <c r="G11" s="143">
        <v>4.2</v>
      </c>
      <c r="H11" s="152">
        <v>86</v>
      </c>
      <c r="I11" s="153">
        <v>2.3</v>
      </c>
      <c r="J11" s="147">
        <v>1464</v>
      </c>
      <c r="K11" s="143">
        <v>38</v>
      </c>
      <c r="L11" s="152">
        <v>20700</v>
      </c>
      <c r="M11" s="153">
        <v>5.7</v>
      </c>
      <c r="N11" s="147">
        <v>4432</v>
      </c>
      <c r="O11" s="137">
        <v>1.21</v>
      </c>
    </row>
    <row r="12" spans="1:15" ht="19.5" customHeight="1">
      <c r="A12" s="45">
        <v>3</v>
      </c>
      <c r="B12" s="147">
        <v>37385</v>
      </c>
      <c r="C12" s="143">
        <v>10.2</v>
      </c>
      <c r="D12" s="152">
        <v>23850</v>
      </c>
      <c r="E12" s="153">
        <v>6.5</v>
      </c>
      <c r="F12" s="147">
        <v>175</v>
      </c>
      <c r="G12" s="143">
        <v>4.7</v>
      </c>
      <c r="H12" s="152">
        <v>103</v>
      </c>
      <c r="I12" s="153">
        <v>2.8</v>
      </c>
      <c r="J12" s="147">
        <v>1334</v>
      </c>
      <c r="K12" s="143">
        <v>34.5</v>
      </c>
      <c r="L12" s="152">
        <v>21356</v>
      </c>
      <c r="M12" s="153">
        <v>5.8</v>
      </c>
      <c r="N12" s="147">
        <v>4571</v>
      </c>
      <c r="O12" s="137">
        <v>1.25</v>
      </c>
    </row>
    <row r="13" spans="1:15" ht="19.5" customHeight="1">
      <c r="A13" s="45">
        <v>4</v>
      </c>
      <c r="B13" s="147">
        <v>35973</v>
      </c>
      <c r="C13" s="143">
        <v>9.8</v>
      </c>
      <c r="D13" s="152">
        <v>24619</v>
      </c>
      <c r="E13" s="153">
        <v>6.7</v>
      </c>
      <c r="F13" s="147">
        <v>164</v>
      </c>
      <c r="G13" s="143">
        <v>4.6</v>
      </c>
      <c r="H13" s="152">
        <v>80</v>
      </c>
      <c r="I13" s="153">
        <v>2.2</v>
      </c>
      <c r="J13" s="147">
        <v>1321</v>
      </c>
      <c r="K13" s="143">
        <v>35.4</v>
      </c>
      <c r="L13" s="152">
        <v>22000</v>
      </c>
      <c r="M13" s="153">
        <v>6</v>
      </c>
      <c r="N13" s="147">
        <v>5017</v>
      </c>
      <c r="O13" s="137">
        <v>1.36</v>
      </c>
    </row>
    <row r="14" spans="1:15" ht="19.5" customHeight="1">
      <c r="A14" s="45">
        <v>5</v>
      </c>
      <c r="B14" s="147">
        <v>36098</v>
      </c>
      <c r="C14" s="143">
        <v>9.8</v>
      </c>
      <c r="D14" s="152">
        <v>25089</v>
      </c>
      <c r="E14" s="153">
        <v>6.8</v>
      </c>
      <c r="F14" s="147">
        <v>153</v>
      </c>
      <c r="G14" s="143">
        <v>4.2</v>
      </c>
      <c r="H14" s="152">
        <v>73</v>
      </c>
      <c r="I14" s="153">
        <v>2</v>
      </c>
      <c r="J14" s="147">
        <v>1191</v>
      </c>
      <c r="K14" s="143">
        <v>31.9</v>
      </c>
      <c r="L14" s="152">
        <v>23144</v>
      </c>
      <c r="M14" s="153">
        <v>6.3</v>
      </c>
      <c r="N14" s="147">
        <v>5292</v>
      </c>
      <c r="O14" s="137">
        <v>1.44</v>
      </c>
    </row>
    <row r="15" spans="1:15" ht="19.5" customHeight="1">
      <c r="A15" s="45">
        <v>6</v>
      </c>
      <c r="B15" s="147">
        <v>37462</v>
      </c>
      <c r="C15" s="143">
        <v>10.1</v>
      </c>
      <c r="D15" s="152">
        <v>25503</v>
      </c>
      <c r="E15" s="153">
        <v>6.9</v>
      </c>
      <c r="F15" s="147">
        <v>151</v>
      </c>
      <c r="G15" s="143">
        <v>4</v>
      </c>
      <c r="H15" s="152">
        <v>86</v>
      </c>
      <c r="I15" s="153">
        <v>2.3</v>
      </c>
      <c r="J15" s="147">
        <v>1196</v>
      </c>
      <c r="K15" s="143">
        <v>30.9</v>
      </c>
      <c r="L15" s="152">
        <v>22724</v>
      </c>
      <c r="M15" s="153">
        <v>6.1</v>
      </c>
      <c r="N15" s="147">
        <v>5426</v>
      </c>
      <c r="O15" s="137">
        <v>1.47</v>
      </c>
    </row>
    <row r="16" spans="1:15" ht="19.5" customHeight="1">
      <c r="A16" s="45">
        <v>7</v>
      </c>
      <c r="B16" s="147">
        <v>35345</v>
      </c>
      <c r="C16" s="143">
        <v>9.6</v>
      </c>
      <c r="D16" s="152">
        <v>26666</v>
      </c>
      <c r="E16" s="153">
        <v>7.2</v>
      </c>
      <c r="F16" s="147">
        <v>164</v>
      </c>
      <c r="G16" s="143">
        <v>4.6</v>
      </c>
      <c r="H16" s="152">
        <v>75</v>
      </c>
      <c r="I16" s="153">
        <v>2.1</v>
      </c>
      <c r="J16" s="147">
        <v>1086</v>
      </c>
      <c r="K16" s="143">
        <v>29.8</v>
      </c>
      <c r="L16" s="152">
        <v>22991</v>
      </c>
      <c r="M16" s="153">
        <v>6.2</v>
      </c>
      <c r="N16" s="147">
        <v>5723</v>
      </c>
      <c r="O16" s="137">
        <v>1.55</v>
      </c>
    </row>
    <row r="17" spans="1:15" ht="19.5" customHeight="1">
      <c r="A17" s="45">
        <v>8</v>
      </c>
      <c r="B17" s="147">
        <v>36081</v>
      </c>
      <c r="C17" s="143">
        <v>9.7</v>
      </c>
      <c r="D17" s="152">
        <v>26089</v>
      </c>
      <c r="E17" s="153">
        <v>7</v>
      </c>
      <c r="F17" s="147">
        <v>118</v>
      </c>
      <c r="G17" s="143">
        <v>3.3</v>
      </c>
      <c r="H17" s="152">
        <v>60</v>
      </c>
      <c r="I17" s="153">
        <v>1.7</v>
      </c>
      <c r="J17" s="147">
        <v>1074</v>
      </c>
      <c r="K17" s="143">
        <v>28.9</v>
      </c>
      <c r="L17" s="152">
        <v>23117</v>
      </c>
      <c r="M17" s="153">
        <v>6.2</v>
      </c>
      <c r="N17" s="147">
        <v>5795</v>
      </c>
      <c r="O17" s="137">
        <v>1.56</v>
      </c>
    </row>
    <row r="18" spans="1:15" ht="19.5" customHeight="1">
      <c r="A18" s="45">
        <v>9</v>
      </c>
      <c r="B18" s="147">
        <v>35606</v>
      </c>
      <c r="C18" s="143">
        <v>9.6</v>
      </c>
      <c r="D18" s="152">
        <v>26343</v>
      </c>
      <c r="E18" s="153">
        <v>7.1</v>
      </c>
      <c r="F18" s="147">
        <v>116</v>
      </c>
      <c r="G18" s="143">
        <v>3.3</v>
      </c>
      <c r="H18" s="152">
        <v>65</v>
      </c>
      <c r="I18" s="153">
        <v>1.8</v>
      </c>
      <c r="J18" s="147">
        <v>1026</v>
      </c>
      <c r="K18" s="143">
        <v>28</v>
      </c>
      <c r="L18" s="152">
        <v>22513</v>
      </c>
      <c r="M18" s="153">
        <v>6.1</v>
      </c>
      <c r="N18" s="147">
        <v>6298</v>
      </c>
      <c r="O18" s="137">
        <v>1.7</v>
      </c>
    </row>
    <row r="19" spans="1:15" ht="19.5" customHeight="1">
      <c r="A19" s="45">
        <v>10</v>
      </c>
      <c r="B19" s="147">
        <v>35921</v>
      </c>
      <c r="C19" s="143">
        <v>9.7</v>
      </c>
      <c r="D19" s="152">
        <v>27178</v>
      </c>
      <c r="E19" s="153">
        <v>7.3</v>
      </c>
      <c r="F19" s="147">
        <v>107</v>
      </c>
      <c r="G19" s="143">
        <v>3</v>
      </c>
      <c r="H19" s="152">
        <v>57</v>
      </c>
      <c r="I19" s="153">
        <v>1.6</v>
      </c>
      <c r="J19" s="147">
        <v>1017</v>
      </c>
      <c r="K19" s="143">
        <v>27.5</v>
      </c>
      <c r="L19" s="152">
        <v>23134</v>
      </c>
      <c r="M19" s="153">
        <v>6.2</v>
      </c>
      <c r="N19" s="147">
        <v>6780</v>
      </c>
      <c r="O19" s="137">
        <v>1.82</v>
      </c>
    </row>
    <row r="20" spans="1:15" ht="19.5" customHeight="1">
      <c r="A20" s="43">
        <v>11</v>
      </c>
      <c r="B20" s="148">
        <v>35395</v>
      </c>
      <c r="C20" s="144">
        <v>9.5</v>
      </c>
      <c r="D20" s="154">
        <v>28753</v>
      </c>
      <c r="E20" s="155">
        <v>7.7</v>
      </c>
      <c r="F20" s="148">
        <v>111</v>
      </c>
      <c r="G20" s="144">
        <v>3.1</v>
      </c>
      <c r="H20" s="154">
        <v>62</v>
      </c>
      <c r="I20" s="155">
        <v>1.8</v>
      </c>
      <c r="J20" s="148">
        <v>1079</v>
      </c>
      <c r="K20" s="144">
        <v>29.6</v>
      </c>
      <c r="L20" s="154">
        <v>22429</v>
      </c>
      <c r="M20" s="155">
        <v>6</v>
      </c>
      <c r="N20" s="148">
        <v>6975</v>
      </c>
      <c r="O20" s="138">
        <v>1.87</v>
      </c>
    </row>
    <row r="21" spans="1:15" ht="13.5">
      <c r="A21" s="352" t="s">
        <v>283</v>
      </c>
      <c r="B21" s="352"/>
      <c r="C21" s="352"/>
      <c r="D21" s="352"/>
      <c r="E21" s="352"/>
      <c r="F21" s="352"/>
      <c r="G21" s="352"/>
      <c r="H21" s="352"/>
      <c r="I21" s="352"/>
      <c r="J21" s="352"/>
      <c r="K21" s="352"/>
      <c r="L21" s="352"/>
      <c r="M21" s="352"/>
      <c r="N21" s="352"/>
      <c r="O21" s="352"/>
    </row>
    <row r="22" spans="1:15" ht="13.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</row>
    <row r="23" ht="13.5">
      <c r="H23" s="249"/>
    </row>
    <row r="24" spans="1:33" ht="14.25">
      <c r="A24" s="59" t="s">
        <v>341</v>
      </c>
      <c r="R24" s="10" t="s">
        <v>140</v>
      </c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18:33" ht="13.5">
      <c r="R25" s="10" t="s">
        <v>284</v>
      </c>
      <c r="S25" s="10"/>
      <c r="T25" s="10"/>
      <c r="U25" s="10"/>
      <c r="V25" s="10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8:33" ht="13.5">
      <c r="R26" s="48" t="s">
        <v>141</v>
      </c>
      <c r="S26" s="48" t="s">
        <v>142</v>
      </c>
      <c r="T26" s="48" t="s">
        <v>143</v>
      </c>
      <c r="U26" s="48" t="s">
        <v>144</v>
      </c>
      <c r="V26" s="48" t="s">
        <v>145</v>
      </c>
      <c r="W26" s="49"/>
      <c r="X26" s="9"/>
      <c r="Y26" s="9"/>
      <c r="Z26" s="9"/>
      <c r="AA26" s="9"/>
      <c r="AB26" s="9"/>
      <c r="AC26" s="9"/>
      <c r="AD26" s="9"/>
      <c r="AE26" s="9"/>
      <c r="AF26" s="9"/>
      <c r="AG26" s="9"/>
    </row>
    <row r="27" spans="18:33" ht="13.5">
      <c r="R27" s="50" t="s">
        <v>285</v>
      </c>
      <c r="S27" s="51">
        <v>26.5</v>
      </c>
      <c r="T27" s="51">
        <v>9</v>
      </c>
      <c r="U27" s="51">
        <v>7.7</v>
      </c>
      <c r="V27" s="52">
        <v>0.89</v>
      </c>
      <c r="W27" s="49"/>
      <c r="X27" s="53"/>
      <c r="Y27" s="9"/>
      <c r="Z27" s="9"/>
      <c r="AA27" s="9"/>
      <c r="AB27" s="9"/>
      <c r="AC27" s="9"/>
      <c r="AD27" s="9"/>
      <c r="AE27" s="9"/>
      <c r="AF27" s="9"/>
      <c r="AG27" s="9"/>
    </row>
    <row r="28" spans="18:33" ht="13.5">
      <c r="R28" s="50" t="s">
        <v>286</v>
      </c>
      <c r="S28" s="51">
        <v>24.1</v>
      </c>
      <c r="T28" s="51">
        <v>8.1</v>
      </c>
      <c r="U28" s="51">
        <v>7.9</v>
      </c>
      <c r="V28" s="52">
        <v>0.83</v>
      </c>
      <c r="W28" s="49"/>
      <c r="X28" s="53"/>
      <c r="Y28" s="9"/>
      <c r="Z28" s="9"/>
      <c r="AA28" s="9"/>
      <c r="AB28" s="9"/>
      <c r="AC28" s="9"/>
      <c r="AD28" s="9"/>
      <c r="AE28" s="9"/>
      <c r="AF28" s="9"/>
      <c r="AG28" s="9"/>
    </row>
    <row r="29" spans="18:33" ht="13.5">
      <c r="R29" s="50" t="s">
        <v>287</v>
      </c>
      <c r="S29" s="51">
        <v>22.3</v>
      </c>
      <c r="T29" s="51">
        <v>8.5</v>
      </c>
      <c r="U29" s="51">
        <v>7.8</v>
      </c>
      <c r="V29" s="52">
        <v>0.79</v>
      </c>
      <c r="W29" s="49"/>
      <c r="X29" s="53"/>
      <c r="Y29" s="9"/>
      <c r="Z29" s="9"/>
      <c r="AA29" s="9"/>
      <c r="AB29" s="9"/>
      <c r="AC29" s="9"/>
      <c r="AD29" s="9"/>
      <c r="AE29" s="9"/>
      <c r="AF29" s="9"/>
      <c r="AG29" s="9"/>
    </row>
    <row r="30" spans="18:33" ht="13.5">
      <c r="R30" s="50" t="s">
        <v>288</v>
      </c>
      <c r="S30" s="51">
        <v>20.4</v>
      </c>
      <c r="T30" s="51">
        <v>7.7</v>
      </c>
      <c r="U30" s="51">
        <v>7.8</v>
      </c>
      <c r="V30" s="52">
        <v>0.8</v>
      </c>
      <c r="W30" s="49"/>
      <c r="X30" s="53"/>
      <c r="Y30" s="9"/>
      <c r="Z30" s="9"/>
      <c r="AA30" s="9"/>
      <c r="AB30" s="9"/>
      <c r="AC30" s="9"/>
      <c r="AD30" s="9"/>
      <c r="AE30" s="9"/>
      <c r="AF30" s="9"/>
      <c r="AG30" s="9"/>
    </row>
    <row r="31" spans="18:27" ht="13.5">
      <c r="R31" s="50" t="s">
        <v>289</v>
      </c>
      <c r="S31" s="51">
        <v>20.5</v>
      </c>
      <c r="T31" s="51">
        <v>7.4</v>
      </c>
      <c r="U31" s="51">
        <v>8.2</v>
      </c>
      <c r="V31" s="52">
        <v>0.74</v>
      </c>
      <c r="W31" s="49"/>
      <c r="X31" s="53"/>
      <c r="Y31" s="9"/>
      <c r="Z31" s="9"/>
      <c r="AA31" s="9"/>
    </row>
    <row r="32" spans="18:25" ht="13.5">
      <c r="R32" s="50" t="s">
        <v>290</v>
      </c>
      <c r="S32" s="51">
        <v>19.2</v>
      </c>
      <c r="T32" s="51">
        <v>7.6</v>
      </c>
      <c r="U32" s="51">
        <v>7.9</v>
      </c>
      <c r="V32" s="52">
        <v>0.74</v>
      </c>
      <c r="W32" s="49"/>
      <c r="X32" s="9"/>
      <c r="Y32" s="9"/>
    </row>
    <row r="33" spans="18:25" ht="13.5">
      <c r="R33" s="50" t="s">
        <v>291</v>
      </c>
      <c r="S33" s="51">
        <v>18.6</v>
      </c>
      <c r="T33" s="51">
        <v>7.8</v>
      </c>
      <c r="U33" s="51">
        <v>8.5</v>
      </c>
      <c r="V33" s="52">
        <v>0.68</v>
      </c>
      <c r="W33" s="49"/>
      <c r="X33" s="9"/>
      <c r="Y33" s="9"/>
    </row>
    <row r="34" spans="18:25" ht="13.5">
      <c r="R34" s="50" t="s">
        <v>292</v>
      </c>
      <c r="S34" s="51">
        <v>19</v>
      </c>
      <c r="T34" s="51">
        <v>7.4</v>
      </c>
      <c r="U34" s="51">
        <v>8.7</v>
      </c>
      <c r="V34" s="52">
        <v>0.75</v>
      </c>
      <c r="W34" s="49"/>
      <c r="X34" s="9"/>
      <c r="Y34" s="9"/>
    </row>
    <row r="35" spans="18:25" ht="13.5">
      <c r="R35" s="50" t="s">
        <v>293</v>
      </c>
      <c r="S35" s="51">
        <v>18.3</v>
      </c>
      <c r="T35" s="51">
        <v>7.2</v>
      </c>
      <c r="U35" s="51">
        <v>8.9</v>
      </c>
      <c r="V35" s="52">
        <v>0.7</v>
      </c>
      <c r="W35" s="49"/>
      <c r="X35" s="9"/>
      <c r="Y35" s="9"/>
    </row>
    <row r="36" spans="18:25" ht="13.5">
      <c r="R36" s="50" t="s">
        <v>294</v>
      </c>
      <c r="S36" s="51">
        <v>18</v>
      </c>
      <c r="T36" s="51">
        <v>7.2</v>
      </c>
      <c r="U36" s="51">
        <v>9</v>
      </c>
      <c r="V36" s="52">
        <v>0.66</v>
      </c>
      <c r="W36" s="49"/>
      <c r="X36" s="9"/>
      <c r="Y36" s="9"/>
    </row>
    <row r="37" spans="18:25" ht="13.5">
      <c r="R37" s="50" t="s">
        <v>295</v>
      </c>
      <c r="S37" s="51">
        <v>17.6</v>
      </c>
      <c r="T37" s="51">
        <v>7.2</v>
      </c>
      <c r="U37" s="51">
        <v>9</v>
      </c>
      <c r="V37" s="52">
        <v>0.63</v>
      </c>
      <c r="W37" s="49"/>
      <c r="X37" s="9"/>
      <c r="Y37" s="9"/>
    </row>
    <row r="38" spans="18:25" ht="13.5">
      <c r="R38" s="50" t="s">
        <v>296</v>
      </c>
      <c r="S38" s="51">
        <v>17.2</v>
      </c>
      <c r="T38" s="51">
        <v>7.3</v>
      </c>
      <c r="U38" s="51">
        <v>9.4</v>
      </c>
      <c r="V38" s="52">
        <v>0.63</v>
      </c>
      <c r="W38" s="49"/>
      <c r="X38" s="9"/>
      <c r="Y38" s="9"/>
    </row>
    <row r="39" spans="18:25" ht="13.5">
      <c r="R39" s="50" t="s">
        <v>297</v>
      </c>
      <c r="S39" s="51">
        <v>17.6</v>
      </c>
      <c r="T39" s="51">
        <v>6.8</v>
      </c>
      <c r="U39" s="51">
        <v>9.6</v>
      </c>
      <c r="V39" s="52">
        <v>0.63</v>
      </c>
      <c r="W39" s="49"/>
      <c r="X39" s="9"/>
      <c r="Y39" s="9"/>
    </row>
    <row r="40" spans="18:25" ht="13.5">
      <c r="R40" s="50" t="s">
        <v>298</v>
      </c>
      <c r="S40" s="51">
        <v>17.8</v>
      </c>
      <c r="T40" s="51">
        <v>6.7</v>
      </c>
      <c r="U40" s="51">
        <v>9.9</v>
      </c>
      <c r="V40" s="52">
        <v>0.66</v>
      </c>
      <c r="W40" s="49"/>
      <c r="X40" s="9"/>
      <c r="Y40" s="9"/>
    </row>
    <row r="41" spans="18:25" ht="13.5">
      <c r="R41" s="50" t="s">
        <v>299</v>
      </c>
      <c r="S41" s="51">
        <v>19</v>
      </c>
      <c r="T41" s="51">
        <v>6.9</v>
      </c>
      <c r="U41" s="51">
        <v>9.5</v>
      </c>
      <c r="V41" s="52">
        <v>0.71</v>
      </c>
      <c r="W41" s="49"/>
      <c r="X41" s="9"/>
      <c r="Y41" s="9"/>
    </row>
    <row r="42" spans="18:25" ht="13.5">
      <c r="R42" s="50" t="s">
        <v>300</v>
      </c>
      <c r="S42" s="51">
        <v>13.2</v>
      </c>
      <c r="T42" s="51">
        <v>6.5</v>
      </c>
      <c r="U42" s="51">
        <v>9.4</v>
      </c>
      <c r="V42" s="52">
        <v>0.73</v>
      </c>
      <c r="W42" s="49"/>
      <c r="X42" s="9"/>
      <c r="Y42" s="9"/>
    </row>
    <row r="43" spans="18:25" ht="13.5">
      <c r="R43" s="50" t="s">
        <v>301</v>
      </c>
      <c r="S43" s="51">
        <v>19.8</v>
      </c>
      <c r="T43" s="51">
        <v>6.5</v>
      </c>
      <c r="U43" s="51">
        <v>9.4</v>
      </c>
      <c r="V43" s="52">
        <v>0.78</v>
      </c>
      <c r="W43" s="49"/>
      <c r="X43" s="9"/>
      <c r="Y43" s="9"/>
    </row>
    <row r="44" spans="18:33" ht="13.5">
      <c r="R44" s="50" t="s">
        <v>302</v>
      </c>
      <c r="S44" s="51">
        <v>18.5</v>
      </c>
      <c r="T44" s="51">
        <v>6.4</v>
      </c>
      <c r="U44" s="51">
        <v>9.2</v>
      </c>
      <c r="V44" s="52">
        <v>0.77</v>
      </c>
      <c r="W44" s="49"/>
      <c r="X44" s="53"/>
      <c r="Y44" s="9"/>
      <c r="Z44" s="9"/>
      <c r="AA44" s="9"/>
      <c r="AB44" s="9"/>
      <c r="AC44" s="9"/>
      <c r="AD44" s="9"/>
      <c r="AE44" s="9"/>
      <c r="AF44" s="9"/>
      <c r="AG44" s="9"/>
    </row>
    <row r="45" spans="18:33" ht="13.5">
      <c r="R45" s="50" t="s">
        <v>303</v>
      </c>
      <c r="S45" s="51">
        <v>18.6</v>
      </c>
      <c r="T45" s="51">
        <v>6.5</v>
      </c>
      <c r="U45" s="51">
        <v>9.3</v>
      </c>
      <c r="V45" s="52">
        <v>0.84</v>
      </c>
      <c r="W45" s="49"/>
      <c r="X45" s="53"/>
      <c r="Y45" s="9"/>
      <c r="Z45" s="9"/>
      <c r="AA45" s="9"/>
      <c r="AB45" s="9"/>
      <c r="AC45" s="9"/>
      <c r="AD45" s="9"/>
      <c r="AE45" s="9"/>
      <c r="AF45" s="9"/>
      <c r="AG45" s="9"/>
    </row>
    <row r="46" spans="18:33" ht="13.5">
      <c r="R46" s="50" t="s">
        <v>304</v>
      </c>
      <c r="S46" s="51">
        <v>18.1</v>
      </c>
      <c r="T46" s="51">
        <v>6.5</v>
      </c>
      <c r="U46" s="51">
        <v>9.7</v>
      </c>
      <c r="V46" s="52">
        <v>0.87</v>
      </c>
      <c r="W46" s="49"/>
      <c r="X46" s="53"/>
      <c r="Y46" s="9"/>
      <c r="Z46" s="9"/>
      <c r="AA46" s="9"/>
      <c r="AB46" s="9"/>
      <c r="AC46" s="9"/>
      <c r="AD46" s="9"/>
      <c r="AE46" s="9"/>
      <c r="AF46" s="9"/>
      <c r="AG46" s="9"/>
    </row>
    <row r="47" spans="18:33" ht="13.5">
      <c r="R47" s="50" t="s">
        <v>305</v>
      </c>
      <c r="S47" s="51">
        <v>19.4</v>
      </c>
      <c r="T47" s="51">
        <v>6.3</v>
      </c>
      <c r="U47" s="51">
        <v>10.3</v>
      </c>
      <c r="V47" s="52">
        <v>0.97</v>
      </c>
      <c r="W47" s="49"/>
      <c r="X47" s="53"/>
      <c r="Y47" s="9"/>
      <c r="Z47" s="9"/>
      <c r="AA47" s="9"/>
      <c r="AB47" s="9"/>
      <c r="AC47" s="9"/>
      <c r="AD47" s="9"/>
      <c r="AE47" s="9"/>
      <c r="AF47" s="9"/>
      <c r="AG47" s="9"/>
    </row>
    <row r="48" spans="18:33" ht="13.5">
      <c r="R48" s="50" t="s">
        <v>306</v>
      </c>
      <c r="S48" s="51">
        <v>19.4</v>
      </c>
      <c r="T48" s="51">
        <v>6.2</v>
      </c>
      <c r="U48" s="51">
        <v>10.4</v>
      </c>
      <c r="V48" s="52">
        <v>1</v>
      </c>
      <c r="W48" s="49"/>
      <c r="X48" s="53"/>
      <c r="Y48" s="9"/>
      <c r="Z48" s="9"/>
      <c r="AA48" s="9"/>
      <c r="AB48" s="9"/>
      <c r="AC48" s="9"/>
      <c r="AD48" s="9"/>
      <c r="AE48" s="9"/>
      <c r="AF48" s="9"/>
      <c r="AG48" s="9"/>
    </row>
    <row r="49" spans="18:33" ht="13.5">
      <c r="R49" s="50" t="s">
        <v>307</v>
      </c>
      <c r="S49" s="51">
        <v>19.7</v>
      </c>
      <c r="T49" s="51">
        <v>6.2</v>
      </c>
      <c r="U49" s="51">
        <v>9.7</v>
      </c>
      <c r="V49" s="52">
        <v>1.02</v>
      </c>
      <c r="W49" s="49"/>
      <c r="X49" s="53"/>
      <c r="Y49" s="9"/>
      <c r="Z49" s="9"/>
      <c r="AA49" s="9"/>
      <c r="AB49" s="9"/>
      <c r="AC49" s="9"/>
      <c r="AD49" s="9"/>
      <c r="AE49" s="9"/>
      <c r="AF49" s="9"/>
      <c r="AG49" s="9"/>
    </row>
    <row r="50" spans="18:33" ht="13.5">
      <c r="R50" s="50" t="s">
        <v>308</v>
      </c>
      <c r="S50" s="51">
        <v>18.7</v>
      </c>
      <c r="T50" s="51">
        <v>6.2</v>
      </c>
      <c r="U50" s="51">
        <v>9.1</v>
      </c>
      <c r="V50" s="52">
        <v>1.05</v>
      </c>
      <c r="W50" s="49"/>
      <c r="X50" s="53"/>
      <c r="Y50" s="9"/>
      <c r="Z50" s="9"/>
      <c r="AA50" s="9"/>
      <c r="AB50" s="9"/>
      <c r="AC50" s="9"/>
      <c r="AD50" s="9"/>
      <c r="AE50" s="9"/>
      <c r="AF50" s="9"/>
      <c r="AG50" s="9"/>
    </row>
    <row r="51" spans="18:33" ht="13.5">
      <c r="R51" s="50" t="s">
        <v>309</v>
      </c>
      <c r="S51" s="51">
        <v>17.6</v>
      </c>
      <c r="T51" s="51">
        <v>6</v>
      </c>
      <c r="U51" s="51">
        <v>8.3</v>
      </c>
      <c r="V51" s="52">
        <v>1.07</v>
      </c>
      <c r="W51" s="49"/>
      <c r="X51" s="53"/>
      <c r="Y51" s="9"/>
      <c r="Z51" s="9"/>
      <c r="AA51" s="9"/>
      <c r="AB51" s="9"/>
      <c r="AC51" s="9"/>
      <c r="AD51" s="9"/>
      <c r="AE51" s="9"/>
      <c r="AF51" s="9"/>
      <c r="AG51" s="9"/>
    </row>
    <row r="52" spans="18:33" ht="13.5">
      <c r="R52" s="50" t="s">
        <v>310</v>
      </c>
      <c r="S52" s="51">
        <v>16.9</v>
      </c>
      <c r="T52" s="51">
        <v>6</v>
      </c>
      <c r="U52" s="51">
        <v>7.6</v>
      </c>
      <c r="V52" s="52">
        <v>1.13</v>
      </c>
      <c r="W52" s="49"/>
      <c r="X52" s="53"/>
      <c r="Y52" s="9"/>
      <c r="Z52" s="9"/>
      <c r="AA52" s="9"/>
      <c r="AB52" s="9"/>
      <c r="AC52" s="9"/>
      <c r="AD52" s="9"/>
      <c r="AE52" s="9"/>
      <c r="AF52" s="9"/>
      <c r="AG52" s="9"/>
    </row>
    <row r="53" spans="18:33" ht="13.5">
      <c r="R53" s="50" t="s">
        <v>311</v>
      </c>
      <c r="S53" s="51">
        <v>15.8</v>
      </c>
      <c r="T53" s="51">
        <v>5.9</v>
      </c>
      <c r="U53" s="51">
        <v>7</v>
      </c>
      <c r="V53" s="52">
        <v>1.19</v>
      </c>
      <c r="W53" s="49"/>
      <c r="X53" s="53"/>
      <c r="Y53" s="9"/>
      <c r="Z53" s="9"/>
      <c r="AA53" s="9"/>
      <c r="AB53" s="9"/>
      <c r="AC53" s="9"/>
      <c r="AD53" s="9"/>
      <c r="AE53" s="9"/>
      <c r="AF53" s="9"/>
      <c r="AG53" s="9"/>
    </row>
    <row r="54" spans="18:33" ht="13.5">
      <c r="R54" s="50" t="s">
        <v>312</v>
      </c>
      <c r="S54" s="51">
        <v>15.3</v>
      </c>
      <c r="T54" s="51">
        <v>5.9</v>
      </c>
      <c r="U54" s="51">
        <v>6.7</v>
      </c>
      <c r="V54" s="52">
        <v>1.16</v>
      </c>
      <c r="W54" s="49"/>
      <c r="X54" s="53"/>
      <c r="Y54" s="9"/>
      <c r="Z54" s="9"/>
      <c r="AA54" s="9"/>
      <c r="AB54" s="9"/>
      <c r="AC54" s="9"/>
      <c r="AD54" s="9"/>
      <c r="AE54" s="9"/>
      <c r="AF54" s="9"/>
      <c r="AG54" s="9"/>
    </row>
    <row r="55" spans="18:33" ht="13.5">
      <c r="R55" s="50" t="s">
        <v>313</v>
      </c>
      <c r="S55" s="51">
        <v>14.7</v>
      </c>
      <c r="T55" s="51">
        <v>5.7</v>
      </c>
      <c r="U55" s="51">
        <v>6.7</v>
      </c>
      <c r="V55" s="52">
        <v>1.16</v>
      </c>
      <c r="W55" s="49"/>
      <c r="X55" s="53"/>
      <c r="Y55" s="9"/>
      <c r="Z55" s="9"/>
      <c r="AA55" s="9"/>
      <c r="AB55" s="9"/>
      <c r="AC55" s="9"/>
      <c r="AD55" s="9"/>
      <c r="AE55" s="9"/>
      <c r="AF55" s="9"/>
      <c r="AG55" s="9"/>
    </row>
    <row r="56" spans="18:33" ht="13.5">
      <c r="R56" s="50" t="s">
        <v>314</v>
      </c>
      <c r="S56" s="51">
        <v>13.7</v>
      </c>
      <c r="T56" s="51">
        <v>6</v>
      </c>
      <c r="U56" s="51">
        <v>6.5</v>
      </c>
      <c r="V56" s="52">
        <v>1.22</v>
      </c>
      <c r="W56" s="49"/>
      <c r="X56" s="53"/>
      <c r="Y56" s="9"/>
      <c r="Z56" s="9"/>
      <c r="AA56" s="9"/>
      <c r="AB56" s="9"/>
      <c r="AC56" s="9"/>
      <c r="AD56" s="9"/>
      <c r="AE56" s="9"/>
      <c r="AF56" s="9"/>
      <c r="AG56" s="9"/>
    </row>
    <row r="57" spans="18:33" ht="13.5">
      <c r="R57" s="50" t="s">
        <v>315</v>
      </c>
      <c r="S57" s="51">
        <v>13.5</v>
      </c>
      <c r="T57" s="51">
        <v>5.9</v>
      </c>
      <c r="U57" s="51">
        <v>6.5</v>
      </c>
      <c r="V57" s="52">
        <v>1.28</v>
      </c>
      <c r="W57" s="49"/>
      <c r="X57" s="53"/>
      <c r="Y57" s="9"/>
      <c r="Z57" s="9"/>
      <c r="AA57" s="9"/>
      <c r="AB57" s="9"/>
      <c r="AC57" s="9"/>
      <c r="AD57" s="9"/>
      <c r="AE57" s="9"/>
      <c r="AF57" s="9"/>
      <c r="AG57" s="9"/>
    </row>
    <row r="58" spans="18:33" ht="13.5">
      <c r="R58" s="50" t="s">
        <v>316</v>
      </c>
      <c r="S58" s="51">
        <v>13.2</v>
      </c>
      <c r="T58" s="51">
        <v>5.9</v>
      </c>
      <c r="U58" s="51">
        <v>6.6</v>
      </c>
      <c r="V58" s="52">
        <v>1.39</v>
      </c>
      <c r="W58" s="49"/>
      <c r="X58" s="53"/>
      <c r="Y58" s="9"/>
      <c r="Z58" s="9"/>
      <c r="AA58" s="9"/>
      <c r="AB58" s="9"/>
      <c r="AC58" s="9"/>
      <c r="AD58" s="9"/>
      <c r="AE58" s="9"/>
      <c r="AF58" s="9"/>
      <c r="AG58" s="9"/>
    </row>
    <row r="59" spans="18:33" ht="13.5">
      <c r="R59" s="50" t="s">
        <v>317</v>
      </c>
      <c r="S59" s="51">
        <v>13.1</v>
      </c>
      <c r="T59" s="51">
        <v>6.1</v>
      </c>
      <c r="U59" s="51">
        <v>6.4</v>
      </c>
      <c r="V59" s="52">
        <v>1.45</v>
      </c>
      <c r="W59" s="49"/>
      <c r="X59" s="53"/>
      <c r="Y59" s="9"/>
      <c r="Z59" s="9"/>
      <c r="AA59" s="9"/>
      <c r="AB59" s="9"/>
      <c r="AC59" s="9"/>
      <c r="AD59" s="9"/>
      <c r="AE59" s="9"/>
      <c r="AF59" s="9"/>
      <c r="AG59" s="9"/>
    </row>
    <row r="60" spans="18:33" ht="13.5">
      <c r="R60" s="50" t="s">
        <v>318</v>
      </c>
      <c r="S60" s="51">
        <v>12.9</v>
      </c>
      <c r="T60" s="51">
        <v>6</v>
      </c>
      <c r="U60" s="51">
        <v>6.1</v>
      </c>
      <c r="V60" s="52">
        <v>1.37</v>
      </c>
      <c r="W60" s="49"/>
      <c r="X60" s="53"/>
      <c r="Y60" s="9"/>
      <c r="Z60" s="9"/>
      <c r="AA60" s="9"/>
      <c r="AB60" s="9"/>
      <c r="AC60" s="9"/>
      <c r="AD60" s="9"/>
      <c r="AE60" s="9"/>
      <c r="AF60" s="9"/>
      <c r="AG60" s="9"/>
    </row>
    <row r="61" spans="18:33" ht="13.5">
      <c r="R61" s="50" t="s">
        <v>319</v>
      </c>
      <c r="S61" s="51">
        <v>12.3</v>
      </c>
      <c r="T61" s="51">
        <v>6</v>
      </c>
      <c r="U61" s="51">
        <v>6</v>
      </c>
      <c r="V61" s="52">
        <v>1.28</v>
      </c>
      <c r="W61" s="49"/>
      <c r="X61" s="53"/>
      <c r="Y61" s="9"/>
      <c r="Z61" s="9"/>
      <c r="AA61" s="9"/>
      <c r="AB61" s="9"/>
      <c r="AC61" s="9"/>
      <c r="AD61" s="9"/>
      <c r="AE61" s="9"/>
      <c r="AF61" s="9"/>
      <c r="AG61" s="9"/>
    </row>
    <row r="62" spans="18:33" ht="13.5">
      <c r="R62" s="50" t="s">
        <v>320</v>
      </c>
      <c r="S62" s="51">
        <v>11.6</v>
      </c>
      <c r="T62" s="51">
        <v>5.9</v>
      </c>
      <c r="U62" s="51">
        <v>5.8</v>
      </c>
      <c r="V62" s="52">
        <v>1.27</v>
      </c>
      <c r="W62" s="49"/>
      <c r="X62" s="53"/>
      <c r="Y62" s="9"/>
      <c r="Z62" s="9"/>
      <c r="AA62" s="9"/>
      <c r="AB62" s="9"/>
      <c r="AC62" s="9"/>
      <c r="AD62" s="9"/>
      <c r="AE62" s="9"/>
      <c r="AF62" s="9"/>
      <c r="AG62" s="9"/>
    </row>
    <row r="63" spans="18:33" ht="13.5">
      <c r="R63" s="50" t="s">
        <v>321</v>
      </c>
      <c r="S63" s="51">
        <v>11.7</v>
      </c>
      <c r="T63" s="51">
        <v>6</v>
      </c>
      <c r="U63" s="51">
        <v>5.6</v>
      </c>
      <c r="V63" s="52">
        <v>1.23</v>
      </c>
      <c r="W63" s="49"/>
      <c r="X63" s="53"/>
      <c r="Y63" s="9"/>
      <c r="Z63" s="9"/>
      <c r="AA63" s="9"/>
      <c r="AB63" s="9"/>
      <c r="AC63" s="9"/>
      <c r="AD63" s="9"/>
      <c r="AE63" s="9"/>
      <c r="AF63" s="9"/>
      <c r="AG63" s="9"/>
    </row>
    <row r="64" spans="18:33" ht="13.5">
      <c r="R64" s="50" t="s">
        <v>322</v>
      </c>
      <c r="S64" s="51">
        <v>11.2</v>
      </c>
      <c r="T64" s="51">
        <v>6.3</v>
      </c>
      <c r="U64" s="51">
        <v>5.6</v>
      </c>
      <c r="V64" s="52">
        <v>1.16</v>
      </c>
      <c r="W64" s="49"/>
      <c r="X64" s="53"/>
      <c r="Y64" s="9"/>
      <c r="Z64" s="9"/>
      <c r="AA64" s="9"/>
      <c r="AB64" s="9"/>
      <c r="AC64" s="9"/>
      <c r="AD64" s="9"/>
      <c r="AE64" s="9"/>
      <c r="AF64" s="9"/>
      <c r="AG64" s="9"/>
    </row>
    <row r="65" spans="18:33" ht="13.5">
      <c r="R65" s="54" t="s">
        <v>323</v>
      </c>
      <c r="S65" s="51">
        <v>10.5</v>
      </c>
      <c r="T65" s="51">
        <v>6.3</v>
      </c>
      <c r="U65" s="51">
        <v>5.6</v>
      </c>
      <c r="V65" s="52">
        <v>1.18</v>
      </c>
      <c r="W65" s="49"/>
      <c r="X65" s="53"/>
      <c r="Y65" s="9"/>
      <c r="Z65" s="9"/>
      <c r="AA65" s="9"/>
      <c r="AB65" s="9"/>
      <c r="AC65" s="9"/>
      <c r="AD65" s="9"/>
      <c r="AE65" s="9"/>
      <c r="AF65" s="9"/>
      <c r="AG65" s="9"/>
    </row>
    <row r="66" spans="18:33" ht="13.5">
      <c r="R66" s="54" t="s">
        <v>324</v>
      </c>
      <c r="S66" s="51">
        <v>10.1</v>
      </c>
      <c r="T66" s="51">
        <v>6.4</v>
      </c>
      <c r="U66" s="51">
        <v>5.7</v>
      </c>
      <c r="V66" s="52">
        <v>1.21</v>
      </c>
      <c r="W66" s="49"/>
      <c r="X66" s="53"/>
      <c r="Y66" s="9"/>
      <c r="Z66" s="9"/>
      <c r="AA66" s="9"/>
      <c r="AB66" s="9"/>
      <c r="AC66" s="9"/>
      <c r="AD66" s="9"/>
      <c r="AE66" s="9"/>
      <c r="AF66" s="9"/>
      <c r="AG66" s="9"/>
    </row>
    <row r="67" spans="18:33" ht="13.5">
      <c r="R67" s="54" t="s">
        <v>325</v>
      </c>
      <c r="S67" s="51">
        <v>10.2</v>
      </c>
      <c r="T67" s="51">
        <v>6.5</v>
      </c>
      <c r="U67" s="51">
        <v>5.8</v>
      </c>
      <c r="V67" s="52">
        <v>1.25</v>
      </c>
      <c r="W67" s="49"/>
      <c r="X67" s="53"/>
      <c r="Y67" s="9"/>
      <c r="Z67" s="9"/>
      <c r="AA67" s="9"/>
      <c r="AB67" s="9"/>
      <c r="AC67" s="9"/>
      <c r="AD67" s="9"/>
      <c r="AE67" s="9"/>
      <c r="AF67" s="9"/>
      <c r="AG67" s="9"/>
    </row>
    <row r="68" spans="18:33" ht="13.5">
      <c r="R68" s="54" t="s">
        <v>326</v>
      </c>
      <c r="S68" s="51">
        <v>9.8</v>
      </c>
      <c r="T68" s="51">
        <v>6.7</v>
      </c>
      <c r="U68" s="51">
        <v>6</v>
      </c>
      <c r="V68" s="52">
        <v>1.36</v>
      </c>
      <c r="W68" s="49"/>
      <c r="X68" s="53"/>
      <c r="Y68" s="9"/>
      <c r="Z68" s="9"/>
      <c r="AA68" s="9"/>
      <c r="AB68" s="9"/>
      <c r="AC68" s="9"/>
      <c r="AD68" s="9"/>
      <c r="AE68" s="9"/>
      <c r="AF68" s="9"/>
      <c r="AG68" s="9"/>
    </row>
    <row r="69" spans="18:33" ht="13.5">
      <c r="R69" s="54" t="s">
        <v>327</v>
      </c>
      <c r="S69" s="51">
        <v>9.8</v>
      </c>
      <c r="T69" s="51">
        <v>6.8</v>
      </c>
      <c r="U69" s="51">
        <v>6.3</v>
      </c>
      <c r="V69" s="52">
        <v>1.44</v>
      </c>
      <c r="W69" s="49"/>
      <c r="X69" s="53"/>
      <c r="Y69" s="9"/>
      <c r="Z69" s="9"/>
      <c r="AA69" s="9"/>
      <c r="AB69" s="9"/>
      <c r="AC69" s="9"/>
      <c r="AD69" s="9"/>
      <c r="AE69" s="9"/>
      <c r="AF69" s="9"/>
      <c r="AG69" s="9"/>
    </row>
    <row r="70" spans="18:33" ht="13.5">
      <c r="R70" s="54" t="s">
        <v>328</v>
      </c>
      <c r="S70" s="51">
        <v>10.1</v>
      </c>
      <c r="T70" s="51">
        <v>6.9</v>
      </c>
      <c r="U70" s="51">
        <v>6.1</v>
      </c>
      <c r="V70" s="52">
        <v>1.47</v>
      </c>
      <c r="W70" s="49"/>
      <c r="X70" s="53"/>
      <c r="Y70" s="9"/>
      <c r="Z70" s="9"/>
      <c r="AA70" s="9"/>
      <c r="AB70" s="9"/>
      <c r="AC70" s="9"/>
      <c r="AD70" s="9"/>
      <c r="AE70" s="9"/>
      <c r="AF70" s="9"/>
      <c r="AG70" s="9"/>
    </row>
    <row r="71" spans="18:33" ht="13.5">
      <c r="R71" s="54" t="s">
        <v>329</v>
      </c>
      <c r="S71" s="50">
        <v>9.6</v>
      </c>
      <c r="T71" s="50">
        <v>7.2</v>
      </c>
      <c r="U71" s="50">
        <v>6.2</v>
      </c>
      <c r="V71" s="50">
        <v>1.55</v>
      </c>
      <c r="W71" s="49"/>
      <c r="X71" s="53"/>
      <c r="Y71" s="9"/>
      <c r="Z71" s="9"/>
      <c r="AA71" s="9"/>
      <c r="AB71" s="9"/>
      <c r="AC71" s="9"/>
      <c r="AD71" s="9"/>
      <c r="AE71" s="9"/>
      <c r="AF71" s="9"/>
      <c r="AG71" s="9"/>
    </row>
    <row r="72" spans="18:33" ht="13.5">
      <c r="R72" s="54" t="s">
        <v>330</v>
      </c>
      <c r="S72" s="50">
        <v>9.7</v>
      </c>
      <c r="T72" s="51">
        <v>7</v>
      </c>
      <c r="U72" s="50">
        <v>6.2</v>
      </c>
      <c r="V72" s="50">
        <v>1.56</v>
      </c>
      <c r="W72" s="49"/>
      <c r="X72" s="53"/>
      <c r="Y72" s="9"/>
      <c r="Z72" s="9"/>
      <c r="AA72" s="9"/>
      <c r="AB72" s="9"/>
      <c r="AC72" s="9"/>
      <c r="AD72" s="9"/>
      <c r="AE72" s="9"/>
      <c r="AF72" s="9"/>
      <c r="AG72" s="9"/>
    </row>
    <row r="73" spans="18:33" ht="13.5">
      <c r="R73" s="54" t="s">
        <v>331</v>
      </c>
      <c r="S73" s="50">
        <v>9.6</v>
      </c>
      <c r="T73" s="51">
        <v>7.1</v>
      </c>
      <c r="U73" s="50">
        <v>6.1</v>
      </c>
      <c r="V73" s="52">
        <v>1.7</v>
      </c>
      <c r="W73" s="49"/>
      <c r="X73" s="53"/>
      <c r="Y73" s="9"/>
      <c r="Z73" s="9"/>
      <c r="AA73" s="9"/>
      <c r="AB73" s="9"/>
      <c r="AC73" s="9"/>
      <c r="AD73" s="9"/>
      <c r="AE73" s="9"/>
      <c r="AF73" s="9"/>
      <c r="AG73" s="9"/>
    </row>
    <row r="74" spans="18:33" ht="13.5">
      <c r="R74" s="54" t="s">
        <v>332</v>
      </c>
      <c r="S74" s="50">
        <v>9.7</v>
      </c>
      <c r="T74" s="51">
        <v>7.3</v>
      </c>
      <c r="U74" s="50">
        <v>6.2</v>
      </c>
      <c r="V74" s="52">
        <v>1.82</v>
      </c>
      <c r="W74" s="49"/>
      <c r="X74" s="53"/>
      <c r="Y74" s="9"/>
      <c r="Z74" s="9"/>
      <c r="AA74" s="9"/>
      <c r="AB74" s="9"/>
      <c r="AC74" s="9"/>
      <c r="AD74" s="9"/>
      <c r="AE74" s="9"/>
      <c r="AF74" s="9"/>
      <c r="AG74" s="9"/>
    </row>
    <row r="75" spans="18:33" ht="13.5">
      <c r="R75" s="55" t="s">
        <v>333</v>
      </c>
      <c r="S75" s="56">
        <v>9.5</v>
      </c>
      <c r="T75" s="57">
        <v>7.7</v>
      </c>
      <c r="U75" s="57">
        <v>6</v>
      </c>
      <c r="V75" s="58">
        <v>1.87</v>
      </c>
      <c r="W75" s="36"/>
      <c r="X75" s="53"/>
      <c r="Y75" s="9"/>
      <c r="Z75" s="9"/>
      <c r="AA75" s="9"/>
      <c r="AB75" s="9"/>
      <c r="AC75" s="9"/>
      <c r="AD75" s="9"/>
      <c r="AE75" s="9"/>
      <c r="AF75" s="9"/>
      <c r="AG75" s="9"/>
    </row>
    <row r="76" spans="18:33" ht="13.5">
      <c r="R76" s="36" t="s">
        <v>146</v>
      </c>
      <c r="S76" s="12"/>
      <c r="T76" s="12"/>
      <c r="U76" s="12"/>
      <c r="V76" s="12"/>
      <c r="W76" s="36"/>
      <c r="X76" s="53"/>
      <c r="Y76" s="9"/>
      <c r="Z76" s="9"/>
      <c r="AA76" s="9"/>
      <c r="AB76" s="9"/>
      <c r="AC76" s="9"/>
      <c r="AD76" s="9"/>
      <c r="AE76" s="9"/>
      <c r="AF76" s="9"/>
      <c r="AG76" s="9"/>
    </row>
    <row r="77" spans="23:33" ht="13.5">
      <c r="W77" s="36"/>
      <c r="X77" s="9"/>
      <c r="Y77" s="9"/>
      <c r="Z77" s="9"/>
      <c r="AA77" s="9"/>
      <c r="AB77" s="9"/>
      <c r="AC77" s="9"/>
      <c r="AD77" s="9"/>
      <c r="AE77" s="9"/>
      <c r="AF77" s="9"/>
      <c r="AG77" s="9"/>
    </row>
    <row r="78" spans="23:33" ht="13.5">
      <c r="W78" s="36"/>
      <c r="X78" s="9"/>
      <c r="Y78" s="9"/>
      <c r="Z78" s="9"/>
      <c r="AA78" s="9"/>
      <c r="AB78" s="9"/>
      <c r="AC78" s="9"/>
      <c r="AD78" s="9"/>
      <c r="AE78" s="9"/>
      <c r="AF78" s="9"/>
      <c r="AG78" s="9"/>
    </row>
    <row r="79" spans="23:33" ht="13.5">
      <c r="W79" s="36"/>
      <c r="X79" s="9"/>
      <c r="Y79" s="9"/>
      <c r="Z79" s="9"/>
      <c r="AA79" s="9"/>
      <c r="AB79" s="9"/>
      <c r="AC79" s="9"/>
      <c r="AD79" s="9"/>
      <c r="AE79" s="9"/>
      <c r="AF79" s="9"/>
      <c r="AG79" s="9"/>
    </row>
    <row r="80" spans="23:33" ht="13.5"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</row>
    <row r="81" ht="13.5">
      <c r="R81" s="41" t="s">
        <v>334</v>
      </c>
    </row>
  </sheetData>
  <mergeCells count="8">
    <mergeCell ref="L2:M2"/>
    <mergeCell ref="A21:O21"/>
    <mergeCell ref="N2:O2"/>
    <mergeCell ref="B2:C2"/>
    <mergeCell ref="D2:E2"/>
    <mergeCell ref="F2:G2"/>
    <mergeCell ref="J2:K2"/>
    <mergeCell ref="H2:I2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M4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9" customWidth="1"/>
    <col min="2" max="10" width="7.625" style="29" customWidth="1"/>
    <col min="11" max="11" width="7.75390625" style="29" customWidth="1"/>
    <col min="12" max="12" width="14.375" style="29" customWidth="1"/>
    <col min="13" max="13" width="6.625" style="29" customWidth="1"/>
    <col min="14" max="16384" width="9.00390625" style="29" customWidth="1"/>
  </cols>
  <sheetData>
    <row r="1" ht="17.25">
      <c r="A1" s="62" t="s">
        <v>352</v>
      </c>
    </row>
    <row r="3" s="1" customFormat="1" ht="14.25">
      <c r="A3" s="96" t="s">
        <v>105</v>
      </c>
    </row>
    <row r="4" spans="1:11" s="1" customFormat="1" ht="13.5">
      <c r="A4" s="315" t="s">
        <v>512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</row>
    <row r="5" spans="1:11" s="1" customFormat="1" ht="13.5">
      <c r="A5" s="315" t="s">
        <v>0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</row>
    <row r="6" spans="1:11" s="1" customFormat="1" ht="13.5">
      <c r="A6" s="315" t="s">
        <v>1</v>
      </c>
      <c r="B6" s="315"/>
      <c r="C6" s="315"/>
      <c r="D6" s="315"/>
      <c r="E6" s="315"/>
      <c r="F6" s="315"/>
      <c r="G6" s="315"/>
      <c r="H6" s="315"/>
      <c r="I6" s="315"/>
      <c r="J6" s="315"/>
      <c r="K6" s="315"/>
    </row>
    <row r="7" spans="1:11" s="1" customFormat="1" ht="13.5">
      <c r="A7" s="315" t="s">
        <v>3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</row>
    <row r="8" spans="1:11" s="1" customFormat="1" ht="13.5">
      <c r="A8" s="315" t="s">
        <v>2</v>
      </c>
      <c r="B8" s="315"/>
      <c r="C8" s="315"/>
      <c r="D8" s="315"/>
      <c r="E8" s="315"/>
      <c r="F8" s="315"/>
      <c r="G8" s="315"/>
      <c r="H8" s="315"/>
      <c r="I8" s="315"/>
      <c r="J8" s="315"/>
      <c r="K8" s="315"/>
    </row>
    <row r="9" spans="1:11" s="1" customFormat="1" ht="13.5">
      <c r="A9" s="315" t="s">
        <v>431</v>
      </c>
      <c r="B9" s="315"/>
      <c r="C9" s="315"/>
      <c r="D9" s="315"/>
      <c r="E9" s="315"/>
      <c r="F9" s="315"/>
      <c r="G9" s="315"/>
      <c r="H9" s="315"/>
      <c r="I9" s="315"/>
      <c r="J9" s="315"/>
      <c r="K9" s="315"/>
    </row>
    <row r="10" spans="1:11" s="1" customFormat="1" ht="13.5">
      <c r="A10" s="366" t="s">
        <v>4</v>
      </c>
      <c r="B10" s="366"/>
      <c r="C10" s="366"/>
      <c r="D10" s="366"/>
      <c r="E10" s="366"/>
      <c r="F10" s="366"/>
      <c r="G10" s="366"/>
      <c r="H10" s="366"/>
      <c r="I10" s="366"/>
      <c r="J10" s="366"/>
      <c r="K10" s="366"/>
    </row>
    <row r="11" spans="1:11" s="1" customFormat="1" ht="13.5">
      <c r="A11" s="366" t="s">
        <v>5</v>
      </c>
      <c r="B11" s="366"/>
      <c r="C11" s="366"/>
      <c r="D11" s="366"/>
      <c r="E11" s="366"/>
      <c r="F11" s="366"/>
      <c r="G11" s="366"/>
      <c r="H11" s="366"/>
      <c r="I11" s="366"/>
      <c r="J11" s="366"/>
      <c r="K11" s="366"/>
    </row>
    <row r="12" spans="1:11" s="1" customFormat="1" ht="13.5">
      <c r="A12" s="366" t="s">
        <v>6</v>
      </c>
      <c r="B12" s="366"/>
      <c r="C12" s="366"/>
      <c r="D12" s="366"/>
      <c r="E12" s="366"/>
      <c r="F12" s="366"/>
      <c r="G12" s="366"/>
      <c r="H12" s="366"/>
      <c r="I12" s="366"/>
      <c r="J12" s="366"/>
      <c r="K12" s="366"/>
    </row>
    <row r="13" spans="1:11" s="1" customFormat="1" ht="13.5">
      <c r="A13" s="315" t="s">
        <v>432</v>
      </c>
      <c r="B13" s="315"/>
      <c r="C13" s="315"/>
      <c r="D13" s="315"/>
      <c r="E13" s="315"/>
      <c r="F13" s="315"/>
      <c r="G13" s="315"/>
      <c r="H13" s="315"/>
      <c r="I13" s="315"/>
      <c r="J13" s="315"/>
      <c r="K13" s="315"/>
    </row>
    <row r="14" spans="1:11" s="1" customFormat="1" ht="13.5">
      <c r="A14" s="315" t="s">
        <v>434</v>
      </c>
      <c r="B14" s="315"/>
      <c r="C14" s="315"/>
      <c r="D14" s="315"/>
      <c r="E14" s="315"/>
      <c r="F14" s="315"/>
      <c r="G14" s="315"/>
      <c r="H14" s="315"/>
      <c r="I14" s="315"/>
      <c r="J14" s="315"/>
      <c r="K14" s="315"/>
    </row>
    <row r="15" spans="1:11" s="1" customFormat="1" ht="13.5">
      <c r="A15" s="315" t="s">
        <v>433</v>
      </c>
      <c r="B15" s="315"/>
      <c r="C15" s="315"/>
      <c r="D15" s="315"/>
      <c r="E15" s="315"/>
      <c r="F15" s="315"/>
      <c r="G15" s="315"/>
      <c r="H15" s="315"/>
      <c r="I15" s="315"/>
      <c r="J15" s="315"/>
      <c r="K15" s="315"/>
    </row>
    <row r="16" spans="1:11" s="1" customFormat="1" ht="13.5">
      <c r="A16" s="315" t="s">
        <v>435</v>
      </c>
      <c r="B16" s="315"/>
      <c r="C16" s="315"/>
      <c r="D16" s="315"/>
      <c r="E16" s="315"/>
      <c r="F16" s="315"/>
      <c r="G16" s="315"/>
      <c r="H16" s="315"/>
      <c r="I16" s="315"/>
      <c r="J16" s="315"/>
      <c r="K16" s="315"/>
    </row>
    <row r="17" spans="1:11" s="1" customFormat="1" ht="13.5">
      <c r="A17" s="315" t="s">
        <v>450</v>
      </c>
      <c r="B17" s="315"/>
      <c r="C17" s="315"/>
      <c r="D17" s="315"/>
      <c r="E17" s="315"/>
      <c r="F17" s="315"/>
      <c r="G17" s="315"/>
      <c r="H17" s="315"/>
      <c r="I17" s="315"/>
      <c r="J17" s="315"/>
      <c r="K17" s="315"/>
    </row>
    <row r="18" s="1" customFormat="1" ht="13.5">
      <c r="A18" s="1" t="s">
        <v>451</v>
      </c>
    </row>
    <row r="20" ht="14.25">
      <c r="A20" s="61" t="s">
        <v>351</v>
      </c>
    </row>
    <row r="21" spans="1:10" ht="18" customHeight="1">
      <c r="A21" s="360"/>
      <c r="B21" s="361"/>
      <c r="C21" s="350" t="s">
        <v>360</v>
      </c>
      <c r="D21" s="367"/>
      <c r="E21" s="367"/>
      <c r="F21" s="351"/>
      <c r="G21" s="353" t="s">
        <v>353</v>
      </c>
      <c r="H21" s="354"/>
      <c r="I21" s="350" t="s">
        <v>531</v>
      </c>
      <c r="J21" s="351"/>
    </row>
    <row r="22" spans="1:10" s="31" customFormat="1" ht="18" customHeight="1">
      <c r="A22" s="362"/>
      <c r="B22" s="363"/>
      <c r="C22" s="149" t="s">
        <v>361</v>
      </c>
      <c r="D22" s="139" t="s">
        <v>362</v>
      </c>
      <c r="E22" s="139" t="s">
        <v>363</v>
      </c>
      <c r="F22" s="140" t="s">
        <v>364</v>
      </c>
      <c r="G22" s="145" t="s">
        <v>359</v>
      </c>
      <c r="H22" s="141" t="s">
        <v>342</v>
      </c>
      <c r="I22" s="149" t="s">
        <v>358</v>
      </c>
      <c r="J22" s="140" t="s">
        <v>364</v>
      </c>
    </row>
    <row r="23" spans="1:10" ht="19.5" customHeight="1">
      <c r="A23" s="295" t="s">
        <v>232</v>
      </c>
      <c r="B23" s="357"/>
      <c r="C23" s="167">
        <v>35395</v>
      </c>
      <c r="D23" s="168">
        <v>35921</v>
      </c>
      <c r="E23" s="168">
        <v>35606</v>
      </c>
      <c r="F23" s="169">
        <v>38075</v>
      </c>
      <c r="G23" s="170">
        <f>C23-D23</f>
        <v>-526</v>
      </c>
      <c r="H23" s="281">
        <f>D23-E23</f>
        <v>315</v>
      </c>
      <c r="I23" s="284">
        <v>100</v>
      </c>
      <c r="J23" s="171">
        <v>100</v>
      </c>
    </row>
    <row r="24" spans="1:10" ht="19.5" customHeight="1">
      <c r="A24" s="358" t="s">
        <v>471</v>
      </c>
      <c r="B24" s="359"/>
      <c r="C24" s="163">
        <v>508</v>
      </c>
      <c r="D24" s="157">
        <v>491</v>
      </c>
      <c r="E24" s="157">
        <v>446</v>
      </c>
      <c r="F24" s="164">
        <v>477</v>
      </c>
      <c r="G24" s="161">
        <f aca="true" t="shared" si="0" ref="G24:G29">C24-D24</f>
        <v>17</v>
      </c>
      <c r="H24" s="282">
        <f aca="true" t="shared" si="1" ref="H24:H29">D24-E24</f>
        <v>45</v>
      </c>
      <c r="I24" s="285">
        <f aca="true" t="shared" si="2" ref="I24:I29">C24/$C$23*100</f>
        <v>1.4352309648255404</v>
      </c>
      <c r="J24" s="158">
        <f aca="true" t="shared" si="3" ref="J24:J29">F24/$F$23*100</f>
        <v>1.2527905449770191</v>
      </c>
    </row>
    <row r="25" spans="1:10" ht="19.5" customHeight="1">
      <c r="A25" s="355" t="s">
        <v>354</v>
      </c>
      <c r="B25" s="356"/>
      <c r="C25" s="163">
        <v>4969</v>
      </c>
      <c r="D25" s="157">
        <v>5225</v>
      </c>
      <c r="E25" s="157">
        <v>5352</v>
      </c>
      <c r="F25" s="164">
        <v>6147</v>
      </c>
      <c r="G25" s="161">
        <f t="shared" si="0"/>
        <v>-256</v>
      </c>
      <c r="H25" s="282">
        <f t="shared" si="1"/>
        <v>-127</v>
      </c>
      <c r="I25" s="285">
        <f t="shared" si="2"/>
        <v>14.038706031925413</v>
      </c>
      <c r="J25" s="158">
        <f t="shared" si="3"/>
        <v>16.144451739986867</v>
      </c>
    </row>
    <row r="26" spans="1:10" ht="19.5" customHeight="1">
      <c r="A26" s="355" t="s">
        <v>355</v>
      </c>
      <c r="B26" s="356"/>
      <c r="C26" s="163">
        <v>14621</v>
      </c>
      <c r="D26" s="157">
        <v>14918</v>
      </c>
      <c r="E26" s="157">
        <v>15382</v>
      </c>
      <c r="F26" s="164">
        <v>17838</v>
      </c>
      <c r="G26" s="161">
        <f t="shared" si="0"/>
        <v>-297</v>
      </c>
      <c r="H26" s="282">
        <f t="shared" si="1"/>
        <v>-464</v>
      </c>
      <c r="I26" s="285">
        <f t="shared" si="2"/>
        <v>41.30809436361068</v>
      </c>
      <c r="J26" s="158">
        <f t="shared" si="3"/>
        <v>46.84963887065003</v>
      </c>
    </row>
    <row r="27" spans="1:10" ht="19.5" customHeight="1">
      <c r="A27" s="355" t="s">
        <v>356</v>
      </c>
      <c r="B27" s="356"/>
      <c r="C27" s="163">
        <v>11589</v>
      </c>
      <c r="D27" s="157">
        <v>11721</v>
      </c>
      <c r="E27" s="157">
        <v>11091</v>
      </c>
      <c r="F27" s="164">
        <v>10874</v>
      </c>
      <c r="G27" s="161">
        <f t="shared" si="0"/>
        <v>-132</v>
      </c>
      <c r="H27" s="282">
        <f t="shared" si="1"/>
        <v>630</v>
      </c>
      <c r="I27" s="285">
        <f t="shared" si="2"/>
        <v>32.741912699533835</v>
      </c>
      <c r="J27" s="158">
        <f t="shared" si="3"/>
        <v>28.559422193040053</v>
      </c>
    </row>
    <row r="28" spans="1:10" ht="19.5" customHeight="1">
      <c r="A28" s="355" t="s">
        <v>357</v>
      </c>
      <c r="B28" s="356"/>
      <c r="C28" s="163">
        <v>3354</v>
      </c>
      <c r="D28" s="157">
        <v>3214</v>
      </c>
      <c r="E28" s="157">
        <v>3026</v>
      </c>
      <c r="F28" s="164">
        <v>2438</v>
      </c>
      <c r="G28" s="161">
        <f t="shared" si="0"/>
        <v>140</v>
      </c>
      <c r="H28" s="282">
        <f t="shared" si="1"/>
        <v>188</v>
      </c>
      <c r="I28" s="285">
        <f t="shared" si="2"/>
        <v>9.475914677214297</v>
      </c>
      <c r="J28" s="158">
        <f t="shared" si="3"/>
        <v>6.403151674326986</v>
      </c>
    </row>
    <row r="29" spans="1:10" ht="19.5" customHeight="1">
      <c r="A29" s="364" t="s">
        <v>472</v>
      </c>
      <c r="B29" s="365"/>
      <c r="C29" s="165">
        <v>354</v>
      </c>
      <c r="D29" s="159">
        <v>351</v>
      </c>
      <c r="E29" s="159">
        <v>306</v>
      </c>
      <c r="F29" s="166">
        <v>301</v>
      </c>
      <c r="G29" s="162">
        <f t="shared" si="0"/>
        <v>3</v>
      </c>
      <c r="H29" s="283">
        <f t="shared" si="1"/>
        <v>45</v>
      </c>
      <c r="I29" s="286">
        <f t="shared" si="2"/>
        <v>1.0001412628902389</v>
      </c>
      <c r="J29" s="160">
        <f t="shared" si="3"/>
        <v>0.7905449770190414</v>
      </c>
    </row>
    <row r="30" ht="13.5">
      <c r="A30" s="29" t="s">
        <v>347</v>
      </c>
    </row>
    <row r="33" s="1" customFormat="1" ht="14.25">
      <c r="A33" s="96" t="s">
        <v>7</v>
      </c>
    </row>
    <row r="34" s="1" customFormat="1" ht="13.5">
      <c r="A34" s="1" t="s">
        <v>436</v>
      </c>
    </row>
    <row r="35" spans="1:13" s="1" customFormat="1" ht="13.5">
      <c r="A35" s="315" t="s">
        <v>496</v>
      </c>
      <c r="B35" s="315"/>
      <c r="C35" s="315"/>
      <c r="D35" s="315"/>
      <c r="E35" s="315"/>
      <c r="F35" s="315"/>
      <c r="G35" s="315"/>
      <c r="H35" s="315"/>
      <c r="I35" s="315"/>
      <c r="J35" s="315"/>
      <c r="K35" s="315"/>
      <c r="L35" s="315"/>
      <c r="M35" s="315"/>
    </row>
    <row r="37" ht="14.25">
      <c r="A37" s="61" t="s">
        <v>365</v>
      </c>
    </row>
    <row r="38" spans="1:11" ht="22.5" customHeight="1">
      <c r="A38" s="60"/>
      <c r="B38" s="180" t="s">
        <v>231</v>
      </c>
      <c r="C38" s="135" t="s">
        <v>366</v>
      </c>
      <c r="D38" s="135" t="s">
        <v>367</v>
      </c>
      <c r="E38" s="135" t="s">
        <v>368</v>
      </c>
      <c r="F38" s="135" t="s">
        <v>369</v>
      </c>
      <c r="G38" s="135" t="s">
        <v>370</v>
      </c>
      <c r="H38" s="135" t="s">
        <v>371</v>
      </c>
      <c r="I38" s="135" t="s">
        <v>372</v>
      </c>
      <c r="J38" s="135" t="s">
        <v>373</v>
      </c>
      <c r="K38" s="181" t="s">
        <v>107</v>
      </c>
    </row>
    <row r="39" spans="1:11" ht="22.5" customHeight="1">
      <c r="A39" s="177" t="s">
        <v>106</v>
      </c>
      <c r="B39" s="128">
        <v>2.11</v>
      </c>
      <c r="C39" s="126">
        <v>2.21</v>
      </c>
      <c r="D39" s="126">
        <v>2.12</v>
      </c>
      <c r="E39" s="178">
        <v>2.02</v>
      </c>
      <c r="F39" s="178">
        <v>1.8</v>
      </c>
      <c r="G39" s="178">
        <v>1.85</v>
      </c>
      <c r="H39" s="178">
        <v>1.78</v>
      </c>
      <c r="I39" s="178">
        <v>1.8</v>
      </c>
      <c r="J39" s="178">
        <v>1.75</v>
      </c>
      <c r="K39" s="179">
        <v>1.65</v>
      </c>
    </row>
    <row r="40" spans="1:11" ht="22.5" customHeight="1">
      <c r="A40" s="176" t="s">
        <v>350</v>
      </c>
      <c r="B40" s="175">
        <v>2</v>
      </c>
      <c r="C40" s="119">
        <v>2.14</v>
      </c>
      <c r="D40" s="119">
        <v>2.13</v>
      </c>
      <c r="E40" s="173">
        <v>1.91</v>
      </c>
      <c r="F40" s="173">
        <v>1.75</v>
      </c>
      <c r="G40" s="173">
        <v>1.76</v>
      </c>
      <c r="H40" s="173">
        <v>1.72</v>
      </c>
      <c r="I40" s="173">
        <v>1.69</v>
      </c>
      <c r="J40" s="173">
        <v>1.66</v>
      </c>
      <c r="K40" s="174">
        <v>1.57</v>
      </c>
    </row>
    <row r="42" spans="1:11" ht="22.5" customHeight="1">
      <c r="A42" s="60"/>
      <c r="B42" s="180" t="s">
        <v>375</v>
      </c>
      <c r="C42" s="135" t="s">
        <v>374</v>
      </c>
      <c r="D42" s="135" t="s">
        <v>172</v>
      </c>
      <c r="E42" s="135" t="s">
        <v>348</v>
      </c>
      <c r="F42" s="135" t="s">
        <v>173</v>
      </c>
      <c r="G42" s="135" t="s">
        <v>174</v>
      </c>
      <c r="H42" s="135" t="s">
        <v>175</v>
      </c>
      <c r="I42" s="135" t="s">
        <v>176</v>
      </c>
      <c r="J42" s="106" t="s">
        <v>349</v>
      </c>
      <c r="K42" s="107" t="s">
        <v>251</v>
      </c>
    </row>
    <row r="43" spans="1:11" ht="22.5" customHeight="1">
      <c r="A43" s="177" t="s">
        <v>106</v>
      </c>
      <c r="B43" s="182">
        <v>1.6</v>
      </c>
      <c r="C43" s="178">
        <v>1.61</v>
      </c>
      <c r="D43" s="178">
        <v>1.53</v>
      </c>
      <c r="E43" s="178">
        <v>1.52</v>
      </c>
      <c r="F43" s="178">
        <v>1.56</v>
      </c>
      <c r="G43" s="178">
        <v>1.48</v>
      </c>
      <c r="H43" s="178">
        <v>1.46</v>
      </c>
      <c r="I43" s="178">
        <v>1.42</v>
      </c>
      <c r="J43" s="126">
        <v>1.42</v>
      </c>
      <c r="K43" s="127">
        <v>1.39</v>
      </c>
    </row>
    <row r="44" spans="1:11" ht="22.5" customHeight="1">
      <c r="A44" s="176" t="s">
        <v>350</v>
      </c>
      <c r="B44" s="175">
        <v>1.54</v>
      </c>
      <c r="C44" s="173">
        <v>1.53</v>
      </c>
      <c r="D44" s="173">
        <v>1.5</v>
      </c>
      <c r="E44" s="173">
        <v>1.46</v>
      </c>
      <c r="F44" s="173">
        <v>1.5</v>
      </c>
      <c r="G44" s="173">
        <v>1.42</v>
      </c>
      <c r="H44" s="173">
        <v>1.43</v>
      </c>
      <c r="I44" s="173">
        <v>1.39</v>
      </c>
      <c r="J44" s="119">
        <v>1.38</v>
      </c>
      <c r="K44" s="120">
        <v>1.34</v>
      </c>
    </row>
  </sheetData>
  <mergeCells count="26">
    <mergeCell ref="A17:K17"/>
    <mergeCell ref="A29:B29"/>
    <mergeCell ref="A10:K10"/>
    <mergeCell ref="A11:K11"/>
    <mergeCell ref="A12:K12"/>
    <mergeCell ref="A13:K13"/>
    <mergeCell ref="A26:B26"/>
    <mergeCell ref="A16:K16"/>
    <mergeCell ref="C21:F21"/>
    <mergeCell ref="G21:H21"/>
    <mergeCell ref="A4:K4"/>
    <mergeCell ref="A5:K5"/>
    <mergeCell ref="A7:K7"/>
    <mergeCell ref="A6:K6"/>
    <mergeCell ref="A8:K8"/>
    <mergeCell ref="A9:K9"/>
    <mergeCell ref="A14:K14"/>
    <mergeCell ref="A15:K15"/>
    <mergeCell ref="A35:M35"/>
    <mergeCell ref="A27:B27"/>
    <mergeCell ref="A28:B28"/>
    <mergeCell ref="I21:J21"/>
    <mergeCell ref="A25:B25"/>
    <mergeCell ref="A23:B23"/>
    <mergeCell ref="A24:B24"/>
    <mergeCell ref="A21:B22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Q65"/>
  <sheetViews>
    <sheetView tabSelected="1" workbookViewId="0" topLeftCell="A1">
      <selection activeCell="A1" sqref="A1"/>
    </sheetView>
  </sheetViews>
  <sheetFormatPr defaultColWidth="9.00390625" defaultRowHeight="13.5"/>
  <cols>
    <col min="1" max="7" width="10.625" style="29" customWidth="1"/>
    <col min="8" max="8" width="10.375" style="29" customWidth="1"/>
    <col min="9" max="9" width="12.625" style="29" customWidth="1"/>
    <col min="10" max="11" width="10.125" style="29" bestFit="1" customWidth="1"/>
    <col min="12" max="12" width="10.125" style="29" customWidth="1"/>
    <col min="13" max="13" width="2.875" style="29" customWidth="1"/>
    <col min="14" max="14" width="13.375" style="29" customWidth="1"/>
    <col min="15" max="15" width="10.50390625" style="29" bestFit="1" customWidth="1"/>
    <col min="16" max="16" width="9.375" style="29" bestFit="1" customWidth="1"/>
    <col min="17" max="17" width="10.50390625" style="29" bestFit="1" customWidth="1"/>
    <col min="18" max="18" width="14.00390625" style="29" customWidth="1"/>
    <col min="19" max="16384" width="9.00390625" style="29" customWidth="1"/>
  </cols>
  <sheetData>
    <row r="1" s="1" customFormat="1" ht="17.25">
      <c r="A1" s="62" t="s">
        <v>473</v>
      </c>
    </row>
    <row r="2" s="1" customFormat="1" ht="13.5"/>
    <row r="3" s="1" customFormat="1" ht="14.25">
      <c r="A3" s="96" t="s">
        <v>8</v>
      </c>
    </row>
    <row r="4" s="1" customFormat="1" ht="13.5"/>
    <row r="5" spans="1:8" s="1" customFormat="1" ht="15" customHeight="1">
      <c r="A5" s="315" t="s">
        <v>437</v>
      </c>
      <c r="B5" s="315"/>
      <c r="C5" s="315"/>
      <c r="D5" s="315"/>
      <c r="E5" s="315"/>
      <c r="F5" s="315"/>
      <c r="G5" s="315"/>
      <c r="H5" s="315"/>
    </row>
    <row r="6" spans="1:8" s="1" customFormat="1" ht="15" customHeight="1">
      <c r="A6" s="315" t="s">
        <v>480</v>
      </c>
      <c r="B6" s="315"/>
      <c r="C6" s="315"/>
      <c r="D6" s="315"/>
      <c r="E6" s="315"/>
      <c r="F6" s="315"/>
      <c r="G6" s="315"/>
      <c r="H6" s="315"/>
    </row>
    <row r="7" spans="1:8" s="1" customFormat="1" ht="15" customHeight="1">
      <c r="A7" s="315" t="s">
        <v>479</v>
      </c>
      <c r="B7" s="315"/>
      <c r="C7" s="315"/>
      <c r="D7" s="315"/>
      <c r="E7" s="315"/>
      <c r="F7" s="315"/>
      <c r="G7" s="315"/>
      <c r="H7" s="315"/>
    </row>
    <row r="9" ht="14.25">
      <c r="A9" s="61" t="s">
        <v>398</v>
      </c>
    </row>
    <row r="10" spans="1:5" ht="13.5">
      <c r="A10" s="63"/>
      <c r="B10" s="350" t="s">
        <v>106</v>
      </c>
      <c r="C10" s="351"/>
      <c r="D10" s="353" t="s">
        <v>474</v>
      </c>
      <c r="E10" s="351"/>
    </row>
    <row r="11" spans="1:5" s="41" customFormat="1" ht="13.5">
      <c r="A11" s="33"/>
      <c r="B11" s="193" t="s">
        <v>376</v>
      </c>
      <c r="C11" s="194" t="s">
        <v>377</v>
      </c>
      <c r="D11" s="195" t="s">
        <v>376</v>
      </c>
      <c r="E11" s="194" t="s">
        <v>377</v>
      </c>
    </row>
    <row r="12" spans="1:5" ht="13.5">
      <c r="A12" s="64" t="s">
        <v>378</v>
      </c>
      <c r="B12" s="191">
        <v>19741</v>
      </c>
      <c r="C12" s="184">
        <v>7.4</v>
      </c>
      <c r="D12" s="189">
        <v>693523</v>
      </c>
      <c r="E12" s="184">
        <v>7.8</v>
      </c>
    </row>
    <row r="13" spans="1:5" ht="13.5">
      <c r="A13" s="65">
        <v>35</v>
      </c>
      <c r="B13" s="191">
        <v>19935</v>
      </c>
      <c r="C13" s="184">
        <v>7.2</v>
      </c>
      <c r="D13" s="189">
        <v>706599</v>
      </c>
      <c r="E13" s="184">
        <v>7.6</v>
      </c>
    </row>
    <row r="14" spans="1:5" ht="13.5">
      <c r="A14" s="65">
        <v>40</v>
      </c>
      <c r="B14" s="191">
        <v>19966</v>
      </c>
      <c r="C14" s="184">
        <v>6.9</v>
      </c>
      <c r="D14" s="189">
        <v>700438</v>
      </c>
      <c r="E14" s="184">
        <v>7.1</v>
      </c>
    </row>
    <row r="15" spans="1:5" ht="13.5">
      <c r="A15" s="65">
        <v>45</v>
      </c>
      <c r="B15" s="191">
        <v>20302</v>
      </c>
      <c r="C15" s="184">
        <v>6.5</v>
      </c>
      <c r="D15" s="189">
        <v>712962</v>
      </c>
      <c r="E15" s="184">
        <v>6.9</v>
      </c>
    </row>
    <row r="16" spans="1:5" ht="13.5">
      <c r="A16" s="65">
        <v>50</v>
      </c>
      <c r="B16" s="191">
        <v>19788</v>
      </c>
      <c r="C16" s="184">
        <v>6</v>
      </c>
      <c r="D16" s="189">
        <v>702275</v>
      </c>
      <c r="E16" s="184">
        <v>6.3</v>
      </c>
    </row>
    <row r="17" spans="1:5" ht="13.5">
      <c r="A17" s="65">
        <v>55</v>
      </c>
      <c r="B17" s="191">
        <v>20550</v>
      </c>
      <c r="C17" s="184">
        <v>6</v>
      </c>
      <c r="D17" s="189">
        <v>722801</v>
      </c>
      <c r="E17" s="184">
        <v>6.2</v>
      </c>
    </row>
    <row r="18" spans="1:5" ht="13.5">
      <c r="A18" s="65">
        <v>60</v>
      </c>
      <c r="B18" s="191">
        <v>21415</v>
      </c>
      <c r="C18" s="184">
        <v>6</v>
      </c>
      <c r="D18" s="189">
        <v>752283</v>
      </c>
      <c r="E18" s="184">
        <v>6.3</v>
      </c>
    </row>
    <row r="19" spans="1:5" ht="13.5">
      <c r="A19" s="65">
        <v>62</v>
      </c>
      <c r="B19" s="191">
        <v>21488</v>
      </c>
      <c r="C19" s="184">
        <v>6</v>
      </c>
      <c r="D19" s="189">
        <v>751172</v>
      </c>
      <c r="E19" s="184">
        <v>6.2</v>
      </c>
    </row>
    <row r="20" spans="1:5" ht="13.5">
      <c r="A20" s="65">
        <v>63</v>
      </c>
      <c r="B20" s="191">
        <v>22745</v>
      </c>
      <c r="C20" s="184">
        <v>6.3</v>
      </c>
      <c r="D20" s="189">
        <v>793014</v>
      </c>
      <c r="E20" s="184">
        <v>6.5</v>
      </c>
    </row>
    <row r="21" spans="1:5" ht="13.5">
      <c r="A21" s="64" t="s">
        <v>379</v>
      </c>
      <c r="B21" s="191">
        <v>22769</v>
      </c>
      <c r="C21" s="184">
        <v>6.3</v>
      </c>
      <c r="D21" s="189">
        <v>788594</v>
      </c>
      <c r="E21" s="184">
        <v>6.4</v>
      </c>
    </row>
    <row r="22" spans="1:5" ht="13.5">
      <c r="A22" s="65">
        <v>2</v>
      </c>
      <c r="B22" s="191">
        <v>23543</v>
      </c>
      <c r="C22" s="184">
        <v>6.4</v>
      </c>
      <c r="D22" s="189">
        <v>820305</v>
      </c>
      <c r="E22" s="184">
        <v>6.7</v>
      </c>
    </row>
    <row r="23" spans="1:5" ht="13.5">
      <c r="A23" s="65">
        <v>3</v>
      </c>
      <c r="B23" s="191">
        <v>23850</v>
      </c>
      <c r="C23" s="184">
        <v>6.5</v>
      </c>
      <c r="D23" s="189">
        <v>829797</v>
      </c>
      <c r="E23" s="184">
        <v>6.7</v>
      </c>
    </row>
    <row r="24" spans="1:5" ht="13.5">
      <c r="A24" s="65">
        <v>4</v>
      </c>
      <c r="B24" s="191">
        <v>24619</v>
      </c>
      <c r="C24" s="184">
        <v>6.7</v>
      </c>
      <c r="D24" s="189">
        <v>856643</v>
      </c>
      <c r="E24" s="184">
        <v>6.9</v>
      </c>
    </row>
    <row r="25" spans="1:5" ht="13.5">
      <c r="A25" s="65">
        <v>5</v>
      </c>
      <c r="B25" s="191">
        <v>25088</v>
      </c>
      <c r="C25" s="184">
        <v>6.8</v>
      </c>
      <c r="D25" s="189">
        <v>878532</v>
      </c>
      <c r="E25" s="184">
        <v>7.1</v>
      </c>
    </row>
    <row r="26" spans="1:5" ht="13.5">
      <c r="A26" s="65">
        <v>6</v>
      </c>
      <c r="B26" s="191">
        <v>25503</v>
      </c>
      <c r="C26" s="184">
        <v>6.9</v>
      </c>
      <c r="D26" s="189">
        <v>875933</v>
      </c>
      <c r="E26" s="184">
        <v>7.1</v>
      </c>
    </row>
    <row r="27" spans="1:5" ht="13.5">
      <c r="A27" s="65">
        <v>7</v>
      </c>
      <c r="B27" s="191">
        <v>26666</v>
      </c>
      <c r="C27" s="184">
        <v>7.2</v>
      </c>
      <c r="D27" s="189">
        <v>922139</v>
      </c>
      <c r="E27" s="184">
        <v>7.4</v>
      </c>
    </row>
    <row r="28" spans="1:5" ht="13.5">
      <c r="A28" s="65">
        <v>8</v>
      </c>
      <c r="B28" s="191">
        <v>26089</v>
      </c>
      <c r="C28" s="184">
        <v>7</v>
      </c>
      <c r="D28" s="189">
        <v>896211</v>
      </c>
      <c r="E28" s="184">
        <v>7.2</v>
      </c>
    </row>
    <row r="29" spans="1:5" ht="13.5">
      <c r="A29" s="65">
        <v>9</v>
      </c>
      <c r="B29" s="191">
        <v>26343</v>
      </c>
      <c r="C29" s="184">
        <v>7.1</v>
      </c>
      <c r="D29" s="189">
        <v>913402</v>
      </c>
      <c r="E29" s="184">
        <v>7.3</v>
      </c>
    </row>
    <row r="30" spans="1:5" ht="13.5">
      <c r="A30" s="65">
        <v>10</v>
      </c>
      <c r="B30" s="191">
        <v>27178</v>
      </c>
      <c r="C30" s="184">
        <v>7.3</v>
      </c>
      <c r="D30" s="189">
        <v>936484</v>
      </c>
      <c r="E30" s="184">
        <v>7.5</v>
      </c>
    </row>
    <row r="31" spans="1:5" ht="13.5">
      <c r="A31" s="33">
        <v>11</v>
      </c>
      <c r="B31" s="192">
        <v>28753</v>
      </c>
      <c r="C31" s="188">
        <v>7.7</v>
      </c>
      <c r="D31" s="190">
        <v>982031</v>
      </c>
      <c r="E31" s="188">
        <v>7.8</v>
      </c>
    </row>
    <row r="33" spans="1:14" ht="14.25">
      <c r="A33" s="61" t="s">
        <v>399</v>
      </c>
      <c r="I33" s="66" t="s">
        <v>380</v>
      </c>
      <c r="J33" s="66"/>
      <c r="K33" s="66"/>
      <c r="L33" s="66" t="s">
        <v>119</v>
      </c>
      <c r="M33" s="66"/>
      <c r="N33" s="66"/>
    </row>
    <row r="34" spans="1:17" ht="13.5">
      <c r="A34" s="63"/>
      <c r="B34" s="350" t="s">
        <v>475</v>
      </c>
      <c r="C34" s="367"/>
      <c r="D34" s="351"/>
      <c r="E34" s="353" t="s">
        <v>476</v>
      </c>
      <c r="F34" s="367"/>
      <c r="G34" s="351"/>
      <c r="I34" s="67" t="s">
        <v>381</v>
      </c>
      <c r="J34" s="368" t="s">
        <v>120</v>
      </c>
      <c r="K34" s="369"/>
      <c r="L34" s="370"/>
      <c r="M34" s="41"/>
      <c r="N34" s="67" t="s">
        <v>381</v>
      </c>
      <c r="O34" s="368" t="s">
        <v>120</v>
      </c>
      <c r="P34" s="369"/>
      <c r="Q34" s="370"/>
    </row>
    <row r="35" spans="1:17" s="41" customFormat="1" ht="13.5">
      <c r="A35" s="33"/>
      <c r="B35" s="193" t="s">
        <v>534</v>
      </c>
      <c r="C35" s="205" t="s">
        <v>178</v>
      </c>
      <c r="D35" s="194" t="s">
        <v>382</v>
      </c>
      <c r="E35" s="193" t="s">
        <v>534</v>
      </c>
      <c r="F35" s="205" t="s">
        <v>178</v>
      </c>
      <c r="G35" s="194" t="s">
        <v>382</v>
      </c>
      <c r="I35" s="67"/>
      <c r="J35" s="251" t="s">
        <v>438</v>
      </c>
      <c r="K35" s="67" t="s">
        <v>439</v>
      </c>
      <c r="L35" s="67" t="s">
        <v>440</v>
      </c>
      <c r="M35" s="68"/>
      <c r="N35" s="67"/>
      <c r="O35" s="251" t="s">
        <v>438</v>
      </c>
      <c r="P35" s="67" t="s">
        <v>439</v>
      </c>
      <c r="Q35" s="67" t="s">
        <v>440</v>
      </c>
    </row>
    <row r="36" spans="1:17" ht="13.5">
      <c r="A36" s="65" t="s">
        <v>477</v>
      </c>
      <c r="B36" s="202">
        <v>28753</v>
      </c>
      <c r="C36" s="196">
        <v>27178</v>
      </c>
      <c r="D36" s="203">
        <f>B36-C36</f>
        <v>1575</v>
      </c>
      <c r="E36" s="200">
        <f>B36/J36*100000</f>
        <v>772.307279076014</v>
      </c>
      <c r="F36" s="252">
        <f>C36/O36*100000</f>
        <v>730.9844002151694</v>
      </c>
      <c r="G36" s="198">
        <f>E36-F36</f>
        <v>41.322878860844526</v>
      </c>
      <c r="I36" s="67" t="s">
        <v>383</v>
      </c>
      <c r="J36" s="69">
        <v>3723000</v>
      </c>
      <c r="K36" s="69">
        <v>3772245</v>
      </c>
      <c r="L36" s="69">
        <v>48404</v>
      </c>
      <c r="M36" s="66"/>
      <c r="N36" s="67" t="s">
        <v>383</v>
      </c>
      <c r="O36" s="69">
        <v>3718000</v>
      </c>
      <c r="P36" s="69">
        <f>SUM(P38:P58)</f>
        <v>3766677</v>
      </c>
      <c r="Q36" s="69">
        <f>SUM(Q38:Q58)</f>
        <v>47791</v>
      </c>
    </row>
    <row r="37" spans="1:17" ht="13.5">
      <c r="A37" s="199"/>
      <c r="B37" s="202"/>
      <c r="C37" s="196"/>
      <c r="D37" s="203" t="s">
        <v>248</v>
      </c>
      <c r="E37" s="200" t="s">
        <v>384</v>
      </c>
      <c r="F37" s="197"/>
      <c r="G37" s="198" t="s">
        <v>248</v>
      </c>
      <c r="I37" s="67"/>
      <c r="J37" s="69"/>
      <c r="K37" s="69"/>
      <c r="L37" s="69"/>
      <c r="M37" s="66"/>
      <c r="N37" s="67"/>
      <c r="O37" s="69"/>
      <c r="P37" s="69"/>
      <c r="Q37" s="69"/>
    </row>
    <row r="38" spans="1:17" ht="13.5">
      <c r="A38" s="65" t="s">
        <v>478</v>
      </c>
      <c r="B38" s="202">
        <v>164</v>
      </c>
      <c r="C38" s="196">
        <v>147</v>
      </c>
      <c r="D38" s="203">
        <f aca="true" t="shared" si="0" ref="D38:D57">B38-C38</f>
        <v>17</v>
      </c>
      <c r="E38" s="200">
        <f aca="true" t="shared" si="1" ref="E38:E57">B38/J38*100000</f>
        <v>91.62625427402955</v>
      </c>
      <c r="F38" s="197">
        <f aca="true" t="shared" si="2" ref="F38:F57">C38/O38*100000</f>
        <v>81.71251646757347</v>
      </c>
      <c r="G38" s="198">
        <f aca="true" t="shared" si="3" ref="G38:G57">E38-F38</f>
        <v>9.913737806456083</v>
      </c>
      <c r="I38" s="69" t="s">
        <v>122</v>
      </c>
      <c r="J38" s="69">
        <f aca="true" t="shared" si="4" ref="J38:J57">K38-L38</f>
        <v>178988</v>
      </c>
      <c r="K38" s="69">
        <v>182475</v>
      </c>
      <c r="L38" s="69">
        <v>3487</v>
      </c>
      <c r="M38" s="66"/>
      <c r="N38" s="69" t="s">
        <v>122</v>
      </c>
      <c r="O38" s="69">
        <f>P38-Q38</f>
        <v>179899</v>
      </c>
      <c r="P38" s="69">
        <v>183145</v>
      </c>
      <c r="Q38" s="69">
        <v>3246</v>
      </c>
    </row>
    <row r="39" spans="1:17" ht="13.5">
      <c r="A39" s="65" t="s">
        <v>385</v>
      </c>
      <c r="B39" s="202">
        <v>11</v>
      </c>
      <c r="C39" s="196">
        <v>32</v>
      </c>
      <c r="D39" s="203">
        <f t="shared" si="0"/>
        <v>-21</v>
      </c>
      <c r="E39" s="200">
        <f t="shared" si="1"/>
        <v>5.9880239520958085</v>
      </c>
      <c r="F39" s="197">
        <f t="shared" si="2"/>
        <v>17.200324656127886</v>
      </c>
      <c r="G39" s="198">
        <f t="shared" si="3"/>
        <v>-11.212300704032078</v>
      </c>
      <c r="I39" s="69" t="s">
        <v>124</v>
      </c>
      <c r="J39" s="69">
        <f t="shared" si="4"/>
        <v>183700</v>
      </c>
      <c r="K39" s="69">
        <v>185674</v>
      </c>
      <c r="L39" s="69">
        <v>1974</v>
      </c>
      <c r="M39" s="66"/>
      <c r="N39" s="69" t="s">
        <v>124</v>
      </c>
      <c r="O39" s="69">
        <f>P39-Q39</f>
        <v>186043</v>
      </c>
      <c r="P39" s="69">
        <v>188011</v>
      </c>
      <c r="Q39" s="69">
        <v>1968</v>
      </c>
    </row>
    <row r="40" spans="1:17" ht="13.5">
      <c r="A40" s="65" t="s">
        <v>386</v>
      </c>
      <c r="B40" s="202">
        <v>29</v>
      </c>
      <c r="C40" s="196">
        <v>21</v>
      </c>
      <c r="D40" s="203">
        <f t="shared" si="0"/>
        <v>8</v>
      </c>
      <c r="E40" s="200">
        <f t="shared" si="1"/>
        <v>13.855643307963172</v>
      </c>
      <c r="F40" s="197">
        <f t="shared" si="2"/>
        <v>9.690280187529995</v>
      </c>
      <c r="G40" s="198">
        <f t="shared" si="3"/>
        <v>4.165363120433177</v>
      </c>
      <c r="I40" s="69" t="s">
        <v>125</v>
      </c>
      <c r="J40" s="69">
        <f t="shared" si="4"/>
        <v>209301</v>
      </c>
      <c r="K40" s="69">
        <v>211185</v>
      </c>
      <c r="L40" s="69">
        <v>1884</v>
      </c>
      <c r="M40" s="66"/>
      <c r="N40" s="69" t="s">
        <v>125</v>
      </c>
      <c r="O40" s="69">
        <f>P40-Q40</f>
        <v>216712</v>
      </c>
      <c r="P40" s="69">
        <v>218509</v>
      </c>
      <c r="Q40" s="69">
        <v>1797</v>
      </c>
    </row>
    <row r="41" spans="1:17" ht="13.5">
      <c r="A41" s="65" t="s">
        <v>387</v>
      </c>
      <c r="B41" s="202">
        <v>58</v>
      </c>
      <c r="C41" s="196">
        <v>84</v>
      </c>
      <c r="D41" s="203">
        <f t="shared" si="0"/>
        <v>-26</v>
      </c>
      <c r="E41" s="200">
        <f t="shared" si="1"/>
        <v>25.574545390408662</v>
      </c>
      <c r="F41" s="197">
        <f t="shared" si="2"/>
        <v>36.42055333226384</v>
      </c>
      <c r="G41" s="198">
        <f t="shared" si="3"/>
        <v>-10.84600794185518</v>
      </c>
      <c r="I41" s="69" t="s">
        <v>126</v>
      </c>
      <c r="J41" s="69">
        <f t="shared" si="4"/>
        <v>226788</v>
      </c>
      <c r="K41" s="69">
        <v>229882</v>
      </c>
      <c r="L41" s="69">
        <v>3094</v>
      </c>
      <c r="M41" s="66"/>
      <c r="N41" s="69" t="s">
        <v>126</v>
      </c>
      <c r="O41" s="69">
        <f>P41-Q41</f>
        <v>230639</v>
      </c>
      <c r="P41" s="69">
        <v>233968</v>
      </c>
      <c r="Q41" s="69">
        <v>3329</v>
      </c>
    </row>
    <row r="42" spans="1:17" ht="13.5">
      <c r="A42" s="65" t="s">
        <v>343</v>
      </c>
      <c r="B42" s="202">
        <v>113</v>
      </c>
      <c r="C42" s="196">
        <v>135</v>
      </c>
      <c r="D42" s="203">
        <f t="shared" si="0"/>
        <v>-22</v>
      </c>
      <c r="E42" s="200">
        <f t="shared" si="1"/>
        <v>51.081757935754524</v>
      </c>
      <c r="F42" s="197">
        <f t="shared" si="2"/>
        <v>59.53772266005724</v>
      </c>
      <c r="G42" s="198">
        <f t="shared" si="3"/>
        <v>-8.455964724302717</v>
      </c>
      <c r="I42" s="69" t="s">
        <v>127</v>
      </c>
      <c r="J42" s="69">
        <f t="shared" si="4"/>
        <v>221214</v>
      </c>
      <c r="K42" s="69">
        <v>228733</v>
      </c>
      <c r="L42" s="69">
        <v>7519</v>
      </c>
      <c r="M42" s="66"/>
      <c r="N42" s="69" t="s">
        <v>127</v>
      </c>
      <c r="O42" s="69">
        <f>P42-Q42</f>
        <v>226747</v>
      </c>
      <c r="P42" s="69">
        <v>234029</v>
      </c>
      <c r="Q42" s="69">
        <v>7282</v>
      </c>
    </row>
    <row r="43" spans="1:17" ht="13.5">
      <c r="A43" s="65"/>
      <c r="B43" s="202"/>
      <c r="C43" s="196"/>
      <c r="D43" s="203" t="s">
        <v>123</v>
      </c>
      <c r="E43" s="200" t="s">
        <v>388</v>
      </c>
      <c r="F43" s="197"/>
      <c r="G43" s="198" t="s">
        <v>123</v>
      </c>
      <c r="I43" s="69"/>
      <c r="J43" s="69"/>
      <c r="K43" s="69"/>
      <c r="L43" s="69"/>
      <c r="M43" s="66"/>
      <c r="N43" s="69"/>
      <c r="O43" s="69"/>
      <c r="P43" s="69"/>
      <c r="Q43" s="69"/>
    </row>
    <row r="44" spans="1:17" ht="13.5">
      <c r="A44" s="65" t="s">
        <v>344</v>
      </c>
      <c r="B44" s="202">
        <v>138</v>
      </c>
      <c r="C44" s="196">
        <v>121</v>
      </c>
      <c r="D44" s="203">
        <f t="shared" si="0"/>
        <v>17</v>
      </c>
      <c r="E44" s="200">
        <f t="shared" si="1"/>
        <v>51.763523220441336</v>
      </c>
      <c r="F44" s="197">
        <f t="shared" si="2"/>
        <v>45.272401420281284</v>
      </c>
      <c r="G44" s="198">
        <f t="shared" si="3"/>
        <v>6.491121800160052</v>
      </c>
      <c r="I44" s="69" t="s">
        <v>128</v>
      </c>
      <c r="J44" s="69">
        <f t="shared" si="4"/>
        <v>266597</v>
      </c>
      <c r="K44" s="69">
        <v>274792</v>
      </c>
      <c r="L44" s="69">
        <v>8195</v>
      </c>
      <c r="M44" s="66"/>
      <c r="N44" s="69" t="s">
        <v>128</v>
      </c>
      <c r="O44" s="69">
        <f>P44-Q44</f>
        <v>267271</v>
      </c>
      <c r="P44" s="69">
        <v>275459</v>
      </c>
      <c r="Q44" s="69">
        <v>8188</v>
      </c>
    </row>
    <row r="45" spans="1:17" ht="13.5">
      <c r="A45" s="65" t="s">
        <v>345</v>
      </c>
      <c r="B45" s="202">
        <v>137</v>
      </c>
      <c r="C45" s="196">
        <v>145</v>
      </c>
      <c r="D45" s="203">
        <f t="shared" si="0"/>
        <v>-8</v>
      </c>
      <c r="E45" s="200">
        <f t="shared" si="1"/>
        <v>55.47322303474972</v>
      </c>
      <c r="F45" s="197">
        <f t="shared" si="2"/>
        <v>60.03767881912097</v>
      </c>
      <c r="G45" s="198">
        <f t="shared" si="3"/>
        <v>-4.564455784371248</v>
      </c>
      <c r="I45" s="69" t="s">
        <v>129</v>
      </c>
      <c r="J45" s="69">
        <f t="shared" si="4"/>
        <v>246966</v>
      </c>
      <c r="K45" s="69">
        <v>253747</v>
      </c>
      <c r="L45" s="69">
        <v>6781</v>
      </c>
      <c r="M45" s="66"/>
      <c r="N45" s="69" t="s">
        <v>129</v>
      </c>
      <c r="O45" s="69">
        <f>P45-Q45</f>
        <v>241515</v>
      </c>
      <c r="P45" s="69">
        <v>248446</v>
      </c>
      <c r="Q45" s="69">
        <v>6931</v>
      </c>
    </row>
    <row r="46" spans="1:17" ht="13.5">
      <c r="A46" s="65" t="s">
        <v>346</v>
      </c>
      <c r="B46" s="202">
        <v>173</v>
      </c>
      <c r="C46" s="196">
        <v>195</v>
      </c>
      <c r="D46" s="203">
        <f t="shared" si="0"/>
        <v>-22</v>
      </c>
      <c r="E46" s="200">
        <f t="shared" si="1"/>
        <v>75.11516935648444</v>
      </c>
      <c r="F46" s="197">
        <f t="shared" si="2"/>
        <v>84.5752155583699</v>
      </c>
      <c r="G46" s="198">
        <f t="shared" si="3"/>
        <v>-9.460046201885461</v>
      </c>
      <c r="I46" s="69" t="s">
        <v>130</v>
      </c>
      <c r="J46" s="69">
        <f t="shared" si="4"/>
        <v>230313</v>
      </c>
      <c r="K46" s="69">
        <v>235258</v>
      </c>
      <c r="L46" s="69">
        <v>4945</v>
      </c>
      <c r="M46" s="66"/>
      <c r="N46" s="69" t="s">
        <v>130</v>
      </c>
      <c r="O46" s="69">
        <f>P46-Q46</f>
        <v>230564</v>
      </c>
      <c r="P46" s="69">
        <v>235324</v>
      </c>
      <c r="Q46" s="69">
        <v>4760</v>
      </c>
    </row>
    <row r="47" spans="1:17" ht="13.5">
      <c r="A47" s="65" t="s">
        <v>389</v>
      </c>
      <c r="B47" s="202">
        <v>286</v>
      </c>
      <c r="C47" s="196">
        <v>299</v>
      </c>
      <c r="D47" s="203">
        <f t="shared" si="0"/>
        <v>-13</v>
      </c>
      <c r="E47" s="200">
        <f t="shared" si="1"/>
        <v>120.09439587479949</v>
      </c>
      <c r="F47" s="197">
        <f t="shared" si="2"/>
        <v>124.59631211584541</v>
      </c>
      <c r="G47" s="198">
        <f t="shared" si="3"/>
        <v>-4.501916241045919</v>
      </c>
      <c r="I47" s="69" t="s">
        <v>131</v>
      </c>
      <c r="J47" s="69">
        <f t="shared" si="4"/>
        <v>238146</v>
      </c>
      <c r="K47" s="69">
        <v>241703</v>
      </c>
      <c r="L47" s="69">
        <v>3557</v>
      </c>
      <c r="M47" s="66"/>
      <c r="N47" s="69" t="s">
        <v>131</v>
      </c>
      <c r="O47" s="69">
        <f>P47-Q47</f>
        <v>239975</v>
      </c>
      <c r="P47" s="69">
        <v>243264</v>
      </c>
      <c r="Q47" s="69">
        <v>3289</v>
      </c>
    </row>
    <row r="48" spans="1:17" ht="13.5">
      <c r="A48" s="65" t="s">
        <v>390</v>
      </c>
      <c r="B48" s="202">
        <v>556</v>
      </c>
      <c r="C48" s="196">
        <v>590</v>
      </c>
      <c r="D48" s="203">
        <f t="shared" si="0"/>
        <v>-34</v>
      </c>
      <c r="E48" s="200">
        <f t="shared" si="1"/>
        <v>195.16510054863858</v>
      </c>
      <c r="F48" s="197">
        <f t="shared" si="2"/>
        <v>192.35095246323326</v>
      </c>
      <c r="G48" s="198">
        <f t="shared" si="3"/>
        <v>2.8141480854053214</v>
      </c>
      <c r="I48" s="69" t="s">
        <v>132</v>
      </c>
      <c r="J48" s="69">
        <f t="shared" si="4"/>
        <v>284887</v>
      </c>
      <c r="K48" s="69">
        <v>287464</v>
      </c>
      <c r="L48" s="69">
        <v>2577</v>
      </c>
      <c r="M48" s="66"/>
      <c r="N48" s="69" t="s">
        <v>132</v>
      </c>
      <c r="O48" s="69">
        <f>P48-Q48</f>
        <v>306731</v>
      </c>
      <c r="P48" s="69">
        <v>309243</v>
      </c>
      <c r="Q48" s="69">
        <v>2512</v>
      </c>
    </row>
    <row r="49" spans="1:17" ht="13.5">
      <c r="A49" s="65"/>
      <c r="B49" s="202"/>
      <c r="C49" s="196"/>
      <c r="D49" s="203" t="s">
        <v>123</v>
      </c>
      <c r="E49" s="200" t="s">
        <v>388</v>
      </c>
      <c r="F49" s="197"/>
      <c r="G49" s="198" t="s">
        <v>123</v>
      </c>
      <c r="I49" s="69"/>
      <c r="J49" s="69"/>
      <c r="K49" s="69"/>
      <c r="L49" s="69"/>
      <c r="M49" s="66"/>
      <c r="N49" s="69"/>
      <c r="O49" s="69"/>
      <c r="P49" s="69"/>
      <c r="Q49" s="69"/>
    </row>
    <row r="50" spans="1:17" ht="13.5">
      <c r="A50" s="65" t="s">
        <v>391</v>
      </c>
      <c r="B50" s="202">
        <v>937</v>
      </c>
      <c r="C50" s="196">
        <v>953</v>
      </c>
      <c r="D50" s="203">
        <f t="shared" si="0"/>
        <v>-16</v>
      </c>
      <c r="E50" s="200">
        <f t="shared" si="1"/>
        <v>317.69173391198206</v>
      </c>
      <c r="F50" s="197">
        <f t="shared" si="2"/>
        <v>338.17950837996756</v>
      </c>
      <c r="G50" s="198">
        <f t="shared" si="3"/>
        <v>-20.487774467985503</v>
      </c>
      <c r="I50" s="69" t="s">
        <v>133</v>
      </c>
      <c r="J50" s="69">
        <f t="shared" si="4"/>
        <v>294940</v>
      </c>
      <c r="K50" s="69">
        <v>296808</v>
      </c>
      <c r="L50" s="69">
        <v>1868</v>
      </c>
      <c r="M50" s="66"/>
      <c r="N50" s="69" t="s">
        <v>133</v>
      </c>
      <c r="O50" s="69">
        <f>P50-Q50</f>
        <v>281803</v>
      </c>
      <c r="P50" s="69">
        <v>283677</v>
      </c>
      <c r="Q50" s="69">
        <v>1874</v>
      </c>
    </row>
    <row r="51" spans="1:17" ht="13.5">
      <c r="A51" s="65" t="s">
        <v>392</v>
      </c>
      <c r="B51" s="202">
        <v>1347</v>
      </c>
      <c r="C51" s="196">
        <v>1244</v>
      </c>
      <c r="D51" s="203">
        <f t="shared" si="0"/>
        <v>103</v>
      </c>
      <c r="E51" s="200">
        <f t="shared" si="1"/>
        <v>496.74002832192593</v>
      </c>
      <c r="F51" s="197">
        <f t="shared" si="2"/>
        <v>479.9790105641683</v>
      </c>
      <c r="G51" s="198">
        <f t="shared" si="3"/>
        <v>16.761017757757656</v>
      </c>
      <c r="I51" s="69" t="s">
        <v>134</v>
      </c>
      <c r="J51" s="69">
        <f t="shared" si="4"/>
        <v>271168</v>
      </c>
      <c r="K51" s="69">
        <v>272234</v>
      </c>
      <c r="L51" s="69">
        <v>1066</v>
      </c>
      <c r="M51" s="66"/>
      <c r="N51" s="69" t="s">
        <v>134</v>
      </c>
      <c r="O51" s="69">
        <f>P51-Q51</f>
        <v>259178</v>
      </c>
      <c r="P51" s="69">
        <v>260283</v>
      </c>
      <c r="Q51" s="69">
        <v>1105</v>
      </c>
    </row>
    <row r="52" spans="1:17" ht="13.5">
      <c r="A52" s="65" t="s">
        <v>393</v>
      </c>
      <c r="B52" s="202">
        <v>1870</v>
      </c>
      <c r="C52" s="196">
        <v>1845</v>
      </c>
      <c r="D52" s="203">
        <f t="shared" si="0"/>
        <v>25</v>
      </c>
      <c r="E52" s="200">
        <f t="shared" si="1"/>
        <v>818.1694879659082</v>
      </c>
      <c r="F52" s="197">
        <f t="shared" si="2"/>
        <v>798.4316983875575</v>
      </c>
      <c r="G52" s="198">
        <f t="shared" si="3"/>
        <v>19.737789578350657</v>
      </c>
      <c r="I52" s="69" t="s">
        <v>135</v>
      </c>
      <c r="J52" s="69">
        <f t="shared" si="4"/>
        <v>228559</v>
      </c>
      <c r="K52" s="69">
        <v>229101</v>
      </c>
      <c r="L52" s="69">
        <v>542</v>
      </c>
      <c r="M52" s="66"/>
      <c r="N52" s="69" t="s">
        <v>135</v>
      </c>
      <c r="O52" s="69">
        <f>P52-Q52</f>
        <v>231078</v>
      </c>
      <c r="P52" s="69">
        <v>231674</v>
      </c>
      <c r="Q52" s="69">
        <v>596</v>
      </c>
    </row>
    <row r="53" spans="1:17" ht="13.5">
      <c r="A53" s="65" t="s">
        <v>394</v>
      </c>
      <c r="B53" s="202">
        <v>2676</v>
      </c>
      <c r="C53" s="196">
        <v>2616</v>
      </c>
      <c r="D53" s="203">
        <f t="shared" si="0"/>
        <v>60</v>
      </c>
      <c r="E53" s="200">
        <f t="shared" si="1"/>
        <v>1281.4864476582702</v>
      </c>
      <c r="F53" s="197">
        <f t="shared" si="2"/>
        <v>1279.6118119518483</v>
      </c>
      <c r="G53" s="198">
        <f t="shared" si="3"/>
        <v>1.874635706421941</v>
      </c>
      <c r="I53" s="69" t="s">
        <v>136</v>
      </c>
      <c r="J53" s="69">
        <f t="shared" si="4"/>
        <v>208820</v>
      </c>
      <c r="K53" s="69">
        <v>209151</v>
      </c>
      <c r="L53" s="69">
        <v>331</v>
      </c>
      <c r="M53" s="66"/>
      <c r="N53" s="69" t="s">
        <v>136</v>
      </c>
      <c r="O53" s="69">
        <f>P53-Q53</f>
        <v>204437</v>
      </c>
      <c r="P53" s="69">
        <v>204764</v>
      </c>
      <c r="Q53" s="69">
        <v>327</v>
      </c>
    </row>
    <row r="54" spans="1:17" ht="13.5">
      <c r="A54" s="65" t="s">
        <v>395</v>
      </c>
      <c r="B54" s="202">
        <v>3511</v>
      </c>
      <c r="C54" s="196">
        <v>3240</v>
      </c>
      <c r="D54" s="203">
        <f t="shared" si="0"/>
        <v>271</v>
      </c>
      <c r="E54" s="200">
        <f t="shared" si="1"/>
        <v>1998.5769176035292</v>
      </c>
      <c r="F54" s="197">
        <f t="shared" si="2"/>
        <v>1906.667451303478</v>
      </c>
      <c r="G54" s="198">
        <f t="shared" si="3"/>
        <v>91.90946630005124</v>
      </c>
      <c r="I54" s="69" t="s">
        <v>137</v>
      </c>
      <c r="J54" s="69">
        <f t="shared" si="4"/>
        <v>175675</v>
      </c>
      <c r="K54" s="69">
        <v>175913</v>
      </c>
      <c r="L54" s="69">
        <v>238</v>
      </c>
      <c r="M54" s="66"/>
      <c r="N54" s="69" t="s">
        <v>137</v>
      </c>
      <c r="O54" s="69">
        <f>P54-Q54</f>
        <v>169930</v>
      </c>
      <c r="P54" s="69">
        <v>170176</v>
      </c>
      <c r="Q54" s="69">
        <v>246</v>
      </c>
    </row>
    <row r="55" spans="1:17" ht="13.5">
      <c r="A55" s="65"/>
      <c r="B55" s="202"/>
      <c r="C55" s="196"/>
      <c r="D55" s="203" t="s">
        <v>123</v>
      </c>
      <c r="E55" s="200" t="s">
        <v>388</v>
      </c>
      <c r="F55" s="197"/>
      <c r="G55" s="198" t="s">
        <v>123</v>
      </c>
      <c r="I55" s="69"/>
      <c r="J55" s="69"/>
      <c r="K55" s="69"/>
      <c r="L55" s="69"/>
      <c r="M55" s="66"/>
      <c r="N55" s="69"/>
      <c r="O55" s="69"/>
      <c r="P55" s="69"/>
      <c r="Q55" s="69"/>
    </row>
    <row r="56" spans="1:17" ht="13.5">
      <c r="A56" s="65" t="s">
        <v>396</v>
      </c>
      <c r="B56" s="202">
        <v>3749</v>
      </c>
      <c r="C56" s="196">
        <v>3414</v>
      </c>
      <c r="D56" s="203">
        <f t="shared" si="0"/>
        <v>335</v>
      </c>
      <c r="E56" s="200">
        <f t="shared" si="1"/>
        <v>3192.349940819333</v>
      </c>
      <c r="F56" s="197">
        <f t="shared" si="2"/>
        <v>3087.5250963155895</v>
      </c>
      <c r="G56" s="198">
        <f t="shared" si="3"/>
        <v>104.8248445037434</v>
      </c>
      <c r="I56" s="69" t="s">
        <v>138</v>
      </c>
      <c r="J56" s="69">
        <f t="shared" si="4"/>
        <v>117437</v>
      </c>
      <c r="K56" s="69">
        <v>117654</v>
      </c>
      <c r="L56" s="69">
        <v>217</v>
      </c>
      <c r="M56" s="66"/>
      <c r="N56" s="69" t="s">
        <v>138</v>
      </c>
      <c r="O56" s="69">
        <f>P56-Q56</f>
        <v>110574</v>
      </c>
      <c r="P56" s="69">
        <v>110778</v>
      </c>
      <c r="Q56" s="69">
        <v>204</v>
      </c>
    </row>
    <row r="57" spans="1:17" ht="13.5">
      <c r="A57" s="33" t="s">
        <v>397</v>
      </c>
      <c r="B57" s="192">
        <v>12998</v>
      </c>
      <c r="C57" s="186">
        <v>12097</v>
      </c>
      <c r="D57" s="204">
        <f t="shared" si="0"/>
        <v>901</v>
      </c>
      <c r="E57" s="201">
        <f t="shared" si="1"/>
        <v>9283.291075956147</v>
      </c>
      <c r="F57" s="187">
        <f t="shared" si="2"/>
        <v>8930.11375800034</v>
      </c>
      <c r="G57" s="188">
        <f t="shared" si="3"/>
        <v>353.17731795580767</v>
      </c>
      <c r="I57" s="69" t="s">
        <v>139</v>
      </c>
      <c r="J57" s="69">
        <f t="shared" si="4"/>
        <v>140015</v>
      </c>
      <c r="K57" s="69">
        <v>140143</v>
      </c>
      <c r="L57" s="69">
        <v>128</v>
      </c>
      <c r="M57" s="66"/>
      <c r="N57" s="69" t="s">
        <v>139</v>
      </c>
      <c r="O57" s="69">
        <f>P57-Q57</f>
        <v>135463</v>
      </c>
      <c r="P57" s="69">
        <v>135597</v>
      </c>
      <c r="Q57" s="69">
        <v>134</v>
      </c>
    </row>
    <row r="58" spans="1:17" ht="13.5">
      <c r="A58" s="66" t="s">
        <v>536</v>
      </c>
      <c r="I58" s="250"/>
      <c r="J58" s="250"/>
      <c r="K58" s="250"/>
      <c r="L58" s="250"/>
      <c r="M58" s="66"/>
      <c r="N58" s="250" t="s">
        <v>487</v>
      </c>
      <c r="O58" s="250"/>
      <c r="P58" s="250">
        <v>330</v>
      </c>
      <c r="Q58" s="250">
        <v>3</v>
      </c>
    </row>
    <row r="59" spans="1:17" ht="13.5">
      <c r="A59" s="66" t="s">
        <v>442</v>
      </c>
      <c r="I59" s="66" t="s">
        <v>400</v>
      </c>
      <c r="J59" s="66"/>
      <c r="K59" s="66"/>
      <c r="L59" s="66"/>
      <c r="N59" s="66" t="s">
        <v>486</v>
      </c>
      <c r="O59" s="66"/>
      <c r="P59" s="66"/>
      <c r="Q59" s="66"/>
    </row>
    <row r="60" spans="1:12" ht="13.5">
      <c r="A60" s="29" t="s">
        <v>441</v>
      </c>
      <c r="I60" s="66"/>
      <c r="J60" s="66"/>
      <c r="K60" s="66"/>
      <c r="L60" s="66"/>
    </row>
    <row r="61" spans="10:14" ht="13.5">
      <c r="J61" s="66"/>
      <c r="K61" s="66"/>
      <c r="L61" s="66"/>
      <c r="M61" s="66"/>
      <c r="N61" s="66"/>
    </row>
    <row r="63" spans="9:14" ht="13.5">
      <c r="I63" s="66"/>
      <c r="J63" s="66"/>
      <c r="K63" s="66"/>
      <c r="L63" s="66"/>
      <c r="M63" s="66"/>
      <c r="N63" s="66"/>
    </row>
    <row r="64" spans="10:12" ht="13.5">
      <c r="J64" s="70"/>
      <c r="K64" s="70"/>
      <c r="L64" s="70"/>
    </row>
    <row r="65" ht="13.5">
      <c r="K65" s="70"/>
    </row>
  </sheetData>
  <mergeCells count="9">
    <mergeCell ref="O34:Q34"/>
    <mergeCell ref="J34:L34"/>
    <mergeCell ref="B34:D34"/>
    <mergeCell ref="E34:G34"/>
    <mergeCell ref="A5:H5"/>
    <mergeCell ref="A6:H6"/>
    <mergeCell ref="A7:H7"/>
    <mergeCell ref="B10:C10"/>
    <mergeCell ref="D10:E10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B41"/>
  <sheetViews>
    <sheetView workbookViewId="0" topLeftCell="A1">
      <selection activeCell="A1" sqref="A1"/>
    </sheetView>
  </sheetViews>
  <sheetFormatPr defaultColWidth="9.00390625" defaultRowHeight="13.5"/>
  <cols>
    <col min="1" max="1" width="7.50390625" style="29" customWidth="1"/>
    <col min="2" max="2" width="10.625" style="29" customWidth="1"/>
    <col min="3" max="13" width="7.625" style="29" customWidth="1"/>
    <col min="14" max="14" width="8.625" style="29" customWidth="1"/>
    <col min="15" max="16384" width="9.00390625" style="29" customWidth="1"/>
  </cols>
  <sheetData>
    <row r="1" s="1" customFormat="1" ht="18" customHeight="1">
      <c r="A1" s="96" t="s">
        <v>514</v>
      </c>
    </row>
    <row r="2" s="1" customFormat="1" ht="18" customHeight="1"/>
    <row r="3" spans="1:13" s="1" customFormat="1" ht="33.75" customHeight="1">
      <c r="A3" s="428" t="s">
        <v>513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278"/>
    </row>
    <row r="4" spans="1:13" s="1" customFormat="1" ht="33.75" customHeight="1">
      <c r="A4" s="427" t="s">
        <v>520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279"/>
    </row>
    <row r="5" spans="1:13" s="1" customFormat="1" ht="33.75" customHeight="1">
      <c r="A5" s="427" t="s">
        <v>515</v>
      </c>
      <c r="B5" s="427"/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279"/>
    </row>
    <row r="6" spans="1:13" s="1" customFormat="1" ht="33" customHeight="1">
      <c r="A6" s="427" t="s">
        <v>528</v>
      </c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279"/>
    </row>
    <row r="7" spans="1:13" s="1" customFormat="1" ht="33.75" customHeight="1">
      <c r="A7" s="427" t="s">
        <v>527</v>
      </c>
      <c r="B7" s="427"/>
      <c r="C7" s="427"/>
      <c r="D7" s="427"/>
      <c r="E7" s="427"/>
      <c r="F7" s="427"/>
      <c r="G7" s="427"/>
      <c r="H7" s="427"/>
      <c r="I7" s="427"/>
      <c r="J7" s="427"/>
      <c r="K7" s="427"/>
      <c r="L7" s="427"/>
      <c r="M7" s="279"/>
    </row>
    <row r="8" spans="1:13" s="1" customFormat="1" ht="14.25">
      <c r="A8" s="278"/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9"/>
    </row>
    <row r="9" spans="1:28" ht="24" customHeight="1">
      <c r="A9" s="61" t="s">
        <v>411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P9" s="71"/>
      <c r="Q9" s="28"/>
      <c r="R9" s="373"/>
      <c r="S9" s="373"/>
      <c r="T9" s="373"/>
      <c r="U9" s="373"/>
      <c r="V9" s="373"/>
      <c r="W9" s="373"/>
      <c r="X9" s="373"/>
      <c r="Y9" s="373"/>
      <c r="Z9" s="373"/>
      <c r="AA9" s="373"/>
      <c r="AB9" s="373"/>
    </row>
    <row r="10" spans="1:27" s="41" customFormat="1" ht="21.75" customHeight="1">
      <c r="A10" s="374" t="s">
        <v>412</v>
      </c>
      <c r="B10" s="377" t="s">
        <v>196</v>
      </c>
      <c r="C10" s="389" t="s">
        <v>401</v>
      </c>
      <c r="D10" s="390"/>
      <c r="E10" s="390"/>
      <c r="F10" s="390"/>
      <c r="G10" s="390"/>
      <c r="H10" s="391"/>
      <c r="I10" s="311" t="s">
        <v>197</v>
      </c>
      <c r="J10" s="339"/>
      <c r="K10" s="339"/>
      <c r="L10" s="340"/>
      <c r="O10" s="7"/>
      <c r="P10" s="7"/>
      <c r="Q10" s="373"/>
      <c r="R10" s="373"/>
      <c r="S10" s="373"/>
      <c r="T10" s="373"/>
      <c r="U10" s="373"/>
      <c r="V10" s="373"/>
      <c r="W10" s="7"/>
      <c r="X10" s="373"/>
      <c r="Y10" s="373"/>
      <c r="Z10" s="373"/>
      <c r="AA10" s="373"/>
    </row>
    <row r="11" spans="1:27" s="41" customFormat="1" ht="21.75" customHeight="1">
      <c r="A11" s="375"/>
      <c r="B11" s="378"/>
      <c r="C11" s="380" t="s">
        <v>23</v>
      </c>
      <c r="D11" s="381"/>
      <c r="E11" s="382"/>
      <c r="F11" s="361" t="s">
        <v>24</v>
      </c>
      <c r="G11" s="387"/>
      <c r="H11" s="388"/>
      <c r="I11" s="305" t="s">
        <v>23</v>
      </c>
      <c r="J11" s="309"/>
      <c r="K11" s="309" t="s">
        <v>24</v>
      </c>
      <c r="L11" s="310"/>
      <c r="O11" s="7"/>
      <c r="P11" s="7"/>
      <c r="Q11" s="7"/>
      <c r="R11" s="7"/>
      <c r="S11" s="72"/>
      <c r="T11" s="7"/>
      <c r="U11" s="7"/>
      <c r="V11" s="72"/>
      <c r="W11" s="73"/>
      <c r="X11" s="7"/>
      <c r="Y11" s="7"/>
      <c r="Z11" s="7"/>
      <c r="AA11" s="7"/>
    </row>
    <row r="12" spans="1:27" ht="21.75" customHeight="1">
      <c r="A12" s="375"/>
      <c r="B12" s="378"/>
      <c r="C12" s="392" t="s">
        <v>198</v>
      </c>
      <c r="D12" s="253" t="s">
        <v>199</v>
      </c>
      <c r="E12" s="401" t="s">
        <v>25</v>
      </c>
      <c r="F12" s="394" t="s">
        <v>402</v>
      </c>
      <c r="G12" s="253" t="s">
        <v>199</v>
      </c>
      <c r="H12" s="403" t="s">
        <v>25</v>
      </c>
      <c r="I12" s="399" t="s">
        <v>200</v>
      </c>
      <c r="J12" s="253" t="s">
        <v>199</v>
      </c>
      <c r="K12" s="394" t="s">
        <v>200</v>
      </c>
      <c r="L12" s="255" t="s">
        <v>199</v>
      </c>
      <c r="O12" s="7"/>
      <c r="P12" s="28"/>
      <c r="Q12" s="28"/>
      <c r="R12" s="74"/>
      <c r="S12" s="72"/>
      <c r="T12" s="28"/>
      <c r="U12" s="74"/>
      <c r="V12" s="72"/>
      <c r="W12" s="72"/>
      <c r="X12" s="28"/>
      <c r="Y12" s="74"/>
      <c r="Z12" s="28"/>
      <c r="AA12" s="74"/>
    </row>
    <row r="13" spans="1:27" ht="21.75" customHeight="1">
      <c r="A13" s="376"/>
      <c r="B13" s="379"/>
      <c r="C13" s="393"/>
      <c r="D13" s="254" t="s">
        <v>201</v>
      </c>
      <c r="E13" s="402"/>
      <c r="F13" s="395"/>
      <c r="G13" s="254" t="s">
        <v>201</v>
      </c>
      <c r="H13" s="404"/>
      <c r="I13" s="400"/>
      <c r="J13" s="254" t="s">
        <v>201</v>
      </c>
      <c r="K13" s="395"/>
      <c r="L13" s="256" t="s">
        <v>201</v>
      </c>
      <c r="O13" s="6"/>
      <c r="P13" s="75"/>
      <c r="Q13" s="38"/>
      <c r="R13" s="76"/>
      <c r="S13" s="76"/>
      <c r="T13" s="38"/>
      <c r="U13" s="76"/>
      <c r="V13" s="76"/>
      <c r="W13" s="77"/>
      <c r="X13" s="78"/>
      <c r="Y13" s="79"/>
      <c r="Z13" s="78"/>
      <c r="AA13" s="39"/>
    </row>
    <row r="14" spans="1:27" ht="21.75" customHeight="1">
      <c r="A14" s="185" t="s">
        <v>22</v>
      </c>
      <c r="B14" s="215" t="s">
        <v>202</v>
      </c>
      <c r="C14" s="108">
        <v>8155</v>
      </c>
      <c r="D14" s="207">
        <f aca="true" t="shared" si="0" ref="D14:D23">C14/3723000*100000</f>
        <v>219.04378189632018</v>
      </c>
      <c r="E14" s="257">
        <f>C14/28753*100</f>
        <v>28.362257851354638</v>
      </c>
      <c r="F14" s="208">
        <v>7971</v>
      </c>
      <c r="G14" s="206">
        <v>214.4</v>
      </c>
      <c r="H14" s="219">
        <v>29.3</v>
      </c>
      <c r="I14" s="123">
        <v>290556</v>
      </c>
      <c r="J14" s="263">
        <f aca="true" t="shared" si="1" ref="J14:J23">I14/125432000*100000</f>
        <v>231.64423751514764</v>
      </c>
      <c r="K14" s="209" t="s">
        <v>403</v>
      </c>
      <c r="L14" s="210" t="s">
        <v>404</v>
      </c>
      <c r="O14" s="7"/>
      <c r="P14" s="75"/>
      <c r="Q14" s="38"/>
      <c r="R14" s="76"/>
      <c r="S14" s="76"/>
      <c r="T14" s="38"/>
      <c r="U14" s="76"/>
      <c r="V14" s="76"/>
      <c r="W14" s="77"/>
      <c r="X14" s="78"/>
      <c r="Y14" s="79"/>
      <c r="Z14" s="78"/>
      <c r="AA14" s="39"/>
    </row>
    <row r="15" spans="1:27" ht="21.75" customHeight="1">
      <c r="A15" s="185">
        <v>2</v>
      </c>
      <c r="B15" s="215" t="s">
        <v>407</v>
      </c>
      <c r="C15" s="108">
        <v>4556</v>
      </c>
      <c r="D15" s="207">
        <f t="shared" si="0"/>
        <v>122.37442922374429</v>
      </c>
      <c r="E15" s="207">
        <f aca="true" t="shared" si="2" ref="E15:E23">C15/28753*100</f>
        <v>15.845303098807081</v>
      </c>
      <c r="F15" s="208">
        <v>4237</v>
      </c>
      <c r="G15" s="209" t="s">
        <v>204</v>
      </c>
      <c r="H15" s="219">
        <v>15.6</v>
      </c>
      <c r="I15" s="123">
        <v>151079</v>
      </c>
      <c r="J15" s="110">
        <f t="shared" si="1"/>
        <v>120.44693539128772</v>
      </c>
      <c r="K15" s="209" t="s">
        <v>408</v>
      </c>
      <c r="L15" s="210" t="s">
        <v>409</v>
      </c>
      <c r="O15" s="7"/>
      <c r="P15" s="75"/>
      <c r="Q15" s="38"/>
      <c r="R15" s="76"/>
      <c r="S15" s="76"/>
      <c r="T15" s="38"/>
      <c r="U15" s="76"/>
      <c r="V15" s="76"/>
      <c r="W15" s="77"/>
      <c r="X15" s="78"/>
      <c r="Y15" s="79"/>
      <c r="Z15" s="78"/>
      <c r="AA15" s="39"/>
    </row>
    <row r="16" spans="1:27" ht="21.75" customHeight="1">
      <c r="A16" s="185">
        <v>3</v>
      </c>
      <c r="B16" s="215" t="s">
        <v>405</v>
      </c>
      <c r="C16" s="108">
        <v>4335</v>
      </c>
      <c r="D16" s="207">
        <f t="shared" si="0"/>
        <v>116.43835616438355</v>
      </c>
      <c r="E16" s="207">
        <f t="shared" si="2"/>
        <v>15.076687649984349</v>
      </c>
      <c r="F16" s="208">
        <v>4267</v>
      </c>
      <c r="G16" s="206">
        <v>114.8</v>
      </c>
      <c r="H16" s="219">
        <v>15.7</v>
      </c>
      <c r="I16" s="123">
        <v>138989</v>
      </c>
      <c r="J16" s="110">
        <f t="shared" si="1"/>
        <v>110.80824669940685</v>
      </c>
      <c r="K16" s="209" t="s">
        <v>406</v>
      </c>
      <c r="L16" s="210" t="s">
        <v>203</v>
      </c>
      <c r="O16" s="7"/>
      <c r="P16" s="75"/>
      <c r="Q16" s="38"/>
      <c r="R16" s="76"/>
      <c r="S16" s="76"/>
      <c r="T16" s="38"/>
      <c r="U16" s="76"/>
      <c r="V16" s="76"/>
      <c r="W16" s="77"/>
      <c r="X16" s="78"/>
      <c r="Y16" s="76"/>
      <c r="Z16" s="78"/>
      <c r="AA16" s="76"/>
    </row>
    <row r="17" spans="1:27" ht="21.75" customHeight="1">
      <c r="A17" s="185">
        <v>4</v>
      </c>
      <c r="B17" s="215" t="s">
        <v>205</v>
      </c>
      <c r="C17" s="108">
        <v>2510</v>
      </c>
      <c r="D17" s="207">
        <f t="shared" si="0"/>
        <v>67.4187483212463</v>
      </c>
      <c r="E17" s="207">
        <f t="shared" si="2"/>
        <v>8.729523875769484</v>
      </c>
      <c r="F17" s="208">
        <v>2053</v>
      </c>
      <c r="G17" s="206">
        <v>55.2</v>
      </c>
      <c r="H17" s="219">
        <v>7.6</v>
      </c>
      <c r="I17" s="123">
        <v>93994</v>
      </c>
      <c r="J17" s="110">
        <f t="shared" si="1"/>
        <v>74.93622042222081</v>
      </c>
      <c r="K17" s="209" t="s">
        <v>410</v>
      </c>
      <c r="L17" s="210" t="s">
        <v>206</v>
      </c>
      <c r="O17" s="7"/>
      <c r="P17" s="75"/>
      <c r="Q17" s="38"/>
      <c r="R17" s="76"/>
      <c r="S17" s="76"/>
      <c r="T17" s="38"/>
      <c r="U17" s="76"/>
      <c r="V17" s="76"/>
      <c r="W17" s="77"/>
      <c r="X17" s="78"/>
      <c r="Y17" s="79"/>
      <c r="Z17" s="78"/>
      <c r="AA17" s="39"/>
    </row>
    <row r="18" spans="1:27" ht="21.75" customHeight="1">
      <c r="A18" s="185">
        <v>5</v>
      </c>
      <c r="B18" s="215" t="s">
        <v>181</v>
      </c>
      <c r="C18" s="108">
        <v>1260</v>
      </c>
      <c r="D18" s="207">
        <f t="shared" si="0"/>
        <v>33.843674456083804</v>
      </c>
      <c r="E18" s="207">
        <f t="shared" si="2"/>
        <v>4.382151427677112</v>
      </c>
      <c r="F18" s="208">
        <v>1218</v>
      </c>
      <c r="G18" s="206">
        <v>32.8</v>
      </c>
      <c r="H18" s="219">
        <v>4.5</v>
      </c>
      <c r="I18" s="123">
        <v>40079</v>
      </c>
      <c r="J18" s="110">
        <f t="shared" si="1"/>
        <v>31.952771222654505</v>
      </c>
      <c r="K18" s="209" t="s">
        <v>9</v>
      </c>
      <c r="L18" s="210" t="s">
        <v>207</v>
      </c>
      <c r="O18" s="7"/>
      <c r="P18" s="75"/>
      <c r="Q18" s="38"/>
      <c r="R18" s="76"/>
      <c r="S18" s="76"/>
      <c r="T18" s="38"/>
      <c r="U18" s="76"/>
      <c r="V18" s="76"/>
      <c r="W18" s="77"/>
      <c r="X18" s="78"/>
      <c r="Y18" s="79"/>
      <c r="Z18" s="78"/>
      <c r="AA18" s="39"/>
    </row>
    <row r="19" spans="1:27" ht="21.75" customHeight="1">
      <c r="A19" s="185">
        <v>6</v>
      </c>
      <c r="B19" s="215" t="s">
        <v>208</v>
      </c>
      <c r="C19" s="108">
        <v>1011</v>
      </c>
      <c r="D19" s="207">
        <f t="shared" si="0"/>
        <v>27.155519742143433</v>
      </c>
      <c r="E19" s="207">
        <f t="shared" si="2"/>
        <v>3.5161548360171118</v>
      </c>
      <c r="F19" s="206">
        <v>955</v>
      </c>
      <c r="G19" s="206">
        <v>25.7</v>
      </c>
      <c r="H19" s="219">
        <v>3.5</v>
      </c>
      <c r="I19" s="123">
        <v>22829</v>
      </c>
      <c r="J19" s="110">
        <f t="shared" si="1"/>
        <v>18.20029976401556</v>
      </c>
      <c r="K19" s="209" t="s">
        <v>10</v>
      </c>
      <c r="L19" s="210" t="s">
        <v>11</v>
      </c>
      <c r="O19" s="7"/>
      <c r="P19" s="75"/>
      <c r="Q19" s="38"/>
      <c r="R19" s="76"/>
      <c r="S19" s="76"/>
      <c r="T19" s="38"/>
      <c r="U19" s="76"/>
      <c r="V19" s="76"/>
      <c r="W19" s="77"/>
      <c r="X19" s="78"/>
      <c r="Y19" s="76"/>
      <c r="Z19" s="78"/>
      <c r="AA19" s="39"/>
    </row>
    <row r="20" spans="1:27" ht="21.75" customHeight="1">
      <c r="A20" s="185">
        <v>7</v>
      </c>
      <c r="B20" s="215" t="s">
        <v>209</v>
      </c>
      <c r="C20" s="108">
        <v>784</v>
      </c>
      <c r="D20" s="207">
        <f t="shared" si="0"/>
        <v>21.058286328229922</v>
      </c>
      <c r="E20" s="207">
        <f t="shared" si="2"/>
        <v>2.7266719994435364</v>
      </c>
      <c r="F20" s="206">
        <v>793</v>
      </c>
      <c r="G20" s="206">
        <v>21.3</v>
      </c>
      <c r="H20" s="219">
        <v>2.9</v>
      </c>
      <c r="I20" s="123">
        <v>31413</v>
      </c>
      <c r="J20" s="110">
        <f t="shared" si="1"/>
        <v>25.0438484597232</v>
      </c>
      <c r="K20" s="209" t="s">
        <v>12</v>
      </c>
      <c r="L20" s="210" t="s">
        <v>13</v>
      </c>
      <c r="O20" s="7"/>
      <c r="P20" s="75"/>
      <c r="Q20" s="38"/>
      <c r="R20" s="76"/>
      <c r="S20" s="76"/>
      <c r="T20" s="38"/>
      <c r="U20" s="76"/>
      <c r="V20" s="76"/>
      <c r="W20" s="77"/>
      <c r="X20" s="78"/>
      <c r="Y20" s="79"/>
      <c r="Z20" s="78"/>
      <c r="AA20" s="39"/>
    </row>
    <row r="21" spans="1:27" ht="21.75" customHeight="1">
      <c r="A21" s="185">
        <v>8</v>
      </c>
      <c r="B21" s="215" t="s">
        <v>14</v>
      </c>
      <c r="C21" s="108">
        <v>516</v>
      </c>
      <c r="D21" s="207">
        <f t="shared" si="0"/>
        <v>13.859790491539082</v>
      </c>
      <c r="E21" s="207">
        <f t="shared" si="2"/>
        <v>1.7945953465725317</v>
      </c>
      <c r="F21" s="206">
        <v>472</v>
      </c>
      <c r="G21" s="206">
        <v>12.7</v>
      </c>
      <c r="H21" s="219">
        <v>1.7</v>
      </c>
      <c r="I21" s="123">
        <v>17704</v>
      </c>
      <c r="J21" s="110">
        <f t="shared" si="1"/>
        <v>14.114420562535877</v>
      </c>
      <c r="K21" s="209" t="s">
        <v>15</v>
      </c>
      <c r="L21" s="210" t="s">
        <v>210</v>
      </c>
      <c r="O21" s="7"/>
      <c r="P21" s="75"/>
      <c r="Q21" s="38"/>
      <c r="R21" s="76"/>
      <c r="S21" s="76"/>
      <c r="T21" s="38"/>
      <c r="U21" s="76"/>
      <c r="V21" s="76"/>
      <c r="W21" s="77"/>
      <c r="X21" s="78"/>
      <c r="Y21" s="79"/>
      <c r="Z21" s="78"/>
      <c r="AA21" s="39"/>
    </row>
    <row r="22" spans="1:27" ht="23.25" customHeight="1">
      <c r="A22" s="185">
        <v>9</v>
      </c>
      <c r="B22" s="216" t="s">
        <v>443</v>
      </c>
      <c r="C22" s="108">
        <v>424</v>
      </c>
      <c r="D22" s="207">
        <f t="shared" si="0"/>
        <v>11.388665055063122</v>
      </c>
      <c r="E22" s="207">
        <f t="shared" si="2"/>
        <v>1.474628734392933</v>
      </c>
      <c r="F22" s="206">
        <v>329</v>
      </c>
      <c r="G22" s="206">
        <v>8.8</v>
      </c>
      <c r="H22" s="219">
        <v>1.2</v>
      </c>
      <c r="I22" s="123">
        <v>13058</v>
      </c>
      <c r="J22" s="110">
        <f t="shared" si="1"/>
        <v>10.41042158300912</v>
      </c>
      <c r="K22" s="112">
        <v>11974</v>
      </c>
      <c r="L22" s="210" t="s">
        <v>444</v>
      </c>
      <c r="O22" s="7"/>
      <c r="P22" s="75"/>
      <c r="Q22" s="38"/>
      <c r="R22" s="76"/>
      <c r="S22" s="76"/>
      <c r="T22" s="38"/>
      <c r="U22" s="76"/>
      <c r="V22" s="76"/>
      <c r="W22" s="77"/>
      <c r="X22" s="78"/>
      <c r="Y22" s="76"/>
      <c r="Z22" s="78"/>
      <c r="AA22" s="39"/>
    </row>
    <row r="23" spans="1:12" s="28" customFormat="1" ht="21.75" customHeight="1">
      <c r="A23" s="183">
        <v>10</v>
      </c>
      <c r="B23" s="217" t="s">
        <v>211</v>
      </c>
      <c r="C23" s="220">
        <v>420</v>
      </c>
      <c r="D23" s="212">
        <f t="shared" si="0"/>
        <v>11.281224818694602</v>
      </c>
      <c r="E23" s="212">
        <f t="shared" si="2"/>
        <v>1.4607171425590373</v>
      </c>
      <c r="F23" s="211">
        <v>374</v>
      </c>
      <c r="G23" s="211">
        <v>10.1</v>
      </c>
      <c r="H23" s="221">
        <v>1.4</v>
      </c>
      <c r="I23" s="218">
        <v>12814</v>
      </c>
      <c r="J23" s="264">
        <f t="shared" si="1"/>
        <v>10.215893870782574</v>
      </c>
      <c r="K23" s="213" t="s">
        <v>16</v>
      </c>
      <c r="L23" s="214" t="s">
        <v>212</v>
      </c>
    </row>
    <row r="24" s="28" customFormat="1" ht="10.5" customHeight="1"/>
    <row r="25" spans="1:12" ht="21.75" customHeight="1">
      <c r="A25" s="61" t="s">
        <v>250</v>
      </c>
      <c r="G25" s="30" t="s">
        <v>213</v>
      </c>
      <c r="H25" s="30" t="s">
        <v>213</v>
      </c>
      <c r="L25" s="280" t="s">
        <v>521</v>
      </c>
    </row>
    <row r="26" spans="1:12" s="31" customFormat="1" ht="21.75" customHeight="1">
      <c r="A26" s="371" t="s">
        <v>481</v>
      </c>
      <c r="B26" s="372"/>
      <c r="C26" s="396" t="s">
        <v>182</v>
      </c>
      <c r="D26" s="397"/>
      <c r="E26" s="397" t="s">
        <v>183</v>
      </c>
      <c r="F26" s="397"/>
      <c r="G26" s="397" t="s">
        <v>168</v>
      </c>
      <c r="H26" s="397"/>
      <c r="I26" s="397" t="s">
        <v>169</v>
      </c>
      <c r="J26" s="397"/>
      <c r="K26" s="397" t="s">
        <v>170</v>
      </c>
      <c r="L26" s="398"/>
    </row>
    <row r="27" spans="1:12" s="31" customFormat="1" ht="21.75" customHeight="1">
      <c r="A27" s="383" t="s">
        <v>184</v>
      </c>
      <c r="B27" s="172" t="s">
        <v>185</v>
      </c>
      <c r="C27" s="405" t="s">
        <v>17</v>
      </c>
      <c r="D27" s="406"/>
      <c r="E27" s="417" t="s">
        <v>445</v>
      </c>
      <c r="F27" s="406"/>
      <c r="G27" s="417" t="s">
        <v>186</v>
      </c>
      <c r="H27" s="406"/>
      <c r="I27" s="406" t="s">
        <v>158</v>
      </c>
      <c r="J27" s="406"/>
      <c r="K27" s="406" t="s">
        <v>159</v>
      </c>
      <c r="L27" s="425"/>
    </row>
    <row r="28" spans="1:12" s="31" customFormat="1" ht="21.75" customHeight="1">
      <c r="A28" s="384"/>
      <c r="B28" s="156" t="s">
        <v>187</v>
      </c>
      <c r="C28" s="407">
        <v>5032</v>
      </c>
      <c r="D28" s="408"/>
      <c r="E28" s="415">
        <v>2256</v>
      </c>
      <c r="F28" s="408"/>
      <c r="G28" s="415">
        <v>2078</v>
      </c>
      <c r="H28" s="408"/>
      <c r="I28" s="415">
        <v>1350</v>
      </c>
      <c r="J28" s="408"/>
      <c r="K28" s="415">
        <v>785</v>
      </c>
      <c r="L28" s="422"/>
    </row>
    <row r="29" spans="1:12" s="31" customFormat="1" ht="21.75" customHeight="1">
      <c r="A29" s="385"/>
      <c r="B29" s="140" t="s">
        <v>188</v>
      </c>
      <c r="C29" s="409">
        <f>ROUND(C28/3723000*100000,1)</f>
        <v>135.2</v>
      </c>
      <c r="D29" s="410"/>
      <c r="E29" s="418">
        <f>ROUND(E28/3723000*100000,1)</f>
        <v>60.6</v>
      </c>
      <c r="F29" s="409"/>
      <c r="G29" s="418">
        <f>ROUND(G28/3723000*100000,1)</f>
        <v>55.8</v>
      </c>
      <c r="H29" s="409"/>
      <c r="I29" s="418">
        <f>ROUND(I28/3723000*100000,1)</f>
        <v>36.3</v>
      </c>
      <c r="J29" s="409"/>
      <c r="K29" s="418">
        <f>ROUND(K28/3723000*100000,1)</f>
        <v>21.1</v>
      </c>
      <c r="L29" s="426"/>
    </row>
    <row r="30" spans="1:12" s="31" customFormat="1" ht="21.75" customHeight="1">
      <c r="A30" s="386" t="s">
        <v>189</v>
      </c>
      <c r="B30" s="222" t="s">
        <v>190</v>
      </c>
      <c r="C30" s="411" t="s">
        <v>191</v>
      </c>
      <c r="D30" s="309"/>
      <c r="E30" s="414" t="s">
        <v>160</v>
      </c>
      <c r="F30" s="309"/>
      <c r="G30" s="414" t="s">
        <v>186</v>
      </c>
      <c r="H30" s="309"/>
      <c r="I30" s="414" t="s">
        <v>158</v>
      </c>
      <c r="J30" s="309"/>
      <c r="K30" s="414" t="s">
        <v>161</v>
      </c>
      <c r="L30" s="310"/>
    </row>
    <row r="31" spans="1:12" s="31" customFormat="1" ht="21.75" customHeight="1">
      <c r="A31" s="384"/>
      <c r="B31" s="156" t="s">
        <v>18</v>
      </c>
      <c r="C31" s="407">
        <v>3123</v>
      </c>
      <c r="D31" s="408"/>
      <c r="E31" s="415">
        <v>2300</v>
      </c>
      <c r="F31" s="408"/>
      <c r="G31" s="415">
        <v>2257</v>
      </c>
      <c r="H31" s="408"/>
      <c r="I31" s="415">
        <v>1160</v>
      </c>
      <c r="J31" s="408"/>
      <c r="K31" s="415">
        <v>715</v>
      </c>
      <c r="L31" s="422"/>
    </row>
    <row r="32" spans="1:12" s="31" customFormat="1" ht="21.75" customHeight="1">
      <c r="A32" s="385"/>
      <c r="B32" s="140" t="s">
        <v>19</v>
      </c>
      <c r="C32" s="409">
        <f>ROUND(C31/3723000*100000,1)</f>
        <v>83.9</v>
      </c>
      <c r="D32" s="410"/>
      <c r="E32" s="409">
        <f>ROUND(E31/3723000*100000,1)</f>
        <v>61.8</v>
      </c>
      <c r="F32" s="410"/>
      <c r="G32" s="409">
        <f>ROUND(G31/3723000*100000,1)</f>
        <v>60.6</v>
      </c>
      <c r="H32" s="410"/>
      <c r="I32" s="409">
        <f>ROUND(I31/3723000*100000,1)</f>
        <v>31.2</v>
      </c>
      <c r="J32" s="410"/>
      <c r="K32" s="409">
        <f>ROUND(K31/3723000*100000,1)</f>
        <v>19.2</v>
      </c>
      <c r="L32" s="423"/>
    </row>
    <row r="33" spans="4:12" s="31" customFormat="1" ht="21.75" customHeight="1">
      <c r="D33" s="81"/>
      <c r="F33" s="81"/>
      <c r="H33" s="81"/>
      <c r="J33" s="81"/>
      <c r="L33" s="81"/>
    </row>
    <row r="34" spans="1:12" s="31" customFormat="1" ht="21.75" customHeight="1">
      <c r="A34" s="371" t="s">
        <v>481</v>
      </c>
      <c r="B34" s="372"/>
      <c r="C34" s="412" t="s">
        <v>192</v>
      </c>
      <c r="D34" s="413"/>
      <c r="E34" s="416" t="s">
        <v>193</v>
      </c>
      <c r="F34" s="413"/>
      <c r="G34" s="416" t="s">
        <v>164</v>
      </c>
      <c r="H34" s="413"/>
      <c r="I34" s="416" t="s">
        <v>165</v>
      </c>
      <c r="J34" s="413"/>
      <c r="K34" s="416" t="s">
        <v>166</v>
      </c>
      <c r="L34" s="424"/>
    </row>
    <row r="35" spans="1:12" s="31" customFormat="1" ht="21.75" customHeight="1">
      <c r="A35" s="383" t="s">
        <v>184</v>
      </c>
      <c r="B35" s="172" t="s">
        <v>185</v>
      </c>
      <c r="C35" s="411" t="s">
        <v>171</v>
      </c>
      <c r="D35" s="309"/>
      <c r="E35" s="420" t="s">
        <v>488</v>
      </c>
      <c r="F35" s="421"/>
      <c r="G35" s="414" t="s">
        <v>161</v>
      </c>
      <c r="H35" s="309"/>
      <c r="I35" s="414" t="s">
        <v>20</v>
      </c>
      <c r="J35" s="309"/>
      <c r="K35" s="414" t="s">
        <v>162</v>
      </c>
      <c r="L35" s="310"/>
    </row>
    <row r="36" spans="1:12" s="31" customFormat="1" ht="21.75" customHeight="1">
      <c r="A36" s="384"/>
      <c r="B36" s="156" t="s">
        <v>187</v>
      </c>
      <c r="C36" s="407">
        <v>590</v>
      </c>
      <c r="D36" s="408"/>
      <c r="E36" s="415">
        <v>337</v>
      </c>
      <c r="F36" s="408"/>
      <c r="G36" s="415">
        <v>296</v>
      </c>
      <c r="H36" s="408"/>
      <c r="I36" s="415">
        <v>275</v>
      </c>
      <c r="J36" s="408"/>
      <c r="K36" s="415">
        <v>248</v>
      </c>
      <c r="L36" s="422"/>
    </row>
    <row r="37" spans="1:12" s="31" customFormat="1" ht="21.75" customHeight="1">
      <c r="A37" s="385"/>
      <c r="B37" s="140" t="s">
        <v>188</v>
      </c>
      <c r="C37" s="409">
        <f>ROUND(C36/3723000*100000,1)</f>
        <v>15.8</v>
      </c>
      <c r="D37" s="410"/>
      <c r="E37" s="409">
        <f>ROUND(E36/3723000*100000,1)</f>
        <v>9.1</v>
      </c>
      <c r="F37" s="410"/>
      <c r="G37" s="409">
        <f>ROUND(G36/3723000*100000,1)</f>
        <v>8</v>
      </c>
      <c r="H37" s="410"/>
      <c r="I37" s="409">
        <f>ROUND(I36/3723000*100000,1)</f>
        <v>7.4</v>
      </c>
      <c r="J37" s="410"/>
      <c r="K37" s="409">
        <f>ROUND(K36/3723000*100000,1)</f>
        <v>6.7</v>
      </c>
      <c r="L37" s="423"/>
    </row>
    <row r="38" spans="1:12" s="31" customFormat="1" ht="21.75" customHeight="1">
      <c r="A38" s="386" t="s">
        <v>189</v>
      </c>
      <c r="B38" s="222" t="s">
        <v>190</v>
      </c>
      <c r="C38" s="419" t="s">
        <v>167</v>
      </c>
      <c r="D38" s="406"/>
      <c r="E38" s="417" t="s">
        <v>163</v>
      </c>
      <c r="F38" s="406"/>
      <c r="G38" s="417" t="s">
        <v>21</v>
      </c>
      <c r="H38" s="406"/>
      <c r="I38" s="417" t="s">
        <v>194</v>
      </c>
      <c r="J38" s="406"/>
      <c r="K38" s="417" t="s">
        <v>195</v>
      </c>
      <c r="L38" s="425"/>
    </row>
    <row r="39" spans="1:12" s="31" customFormat="1" ht="21.75" customHeight="1">
      <c r="A39" s="384"/>
      <c r="B39" s="156" t="s">
        <v>18</v>
      </c>
      <c r="C39" s="407">
        <v>475</v>
      </c>
      <c r="D39" s="408"/>
      <c r="E39" s="415">
        <v>268</v>
      </c>
      <c r="F39" s="408"/>
      <c r="G39" s="415">
        <v>211</v>
      </c>
      <c r="H39" s="408"/>
      <c r="I39" s="415">
        <v>194</v>
      </c>
      <c r="J39" s="408"/>
      <c r="K39" s="415">
        <v>122</v>
      </c>
      <c r="L39" s="422"/>
    </row>
    <row r="40" spans="1:12" s="31" customFormat="1" ht="21.75" customHeight="1">
      <c r="A40" s="385"/>
      <c r="B40" s="140" t="s">
        <v>19</v>
      </c>
      <c r="C40" s="409">
        <f>ROUND(C39/3723000*100000,1)</f>
        <v>12.8</v>
      </c>
      <c r="D40" s="410"/>
      <c r="E40" s="409">
        <f>ROUND(E39/3723000*100000,1)</f>
        <v>7.2</v>
      </c>
      <c r="F40" s="410"/>
      <c r="G40" s="409">
        <f>ROUND(G39/3723000*100000,1)</f>
        <v>5.7</v>
      </c>
      <c r="H40" s="410"/>
      <c r="I40" s="409">
        <f>ROUND(I39/3723000*100000,1)</f>
        <v>5.2</v>
      </c>
      <c r="J40" s="410"/>
      <c r="K40" s="409">
        <f>ROUND(K39/3723000*100000,1)</f>
        <v>3.3</v>
      </c>
      <c r="L40" s="423"/>
    </row>
    <row r="41" ht="21.75" customHeight="1">
      <c r="A41" s="29" t="s">
        <v>214</v>
      </c>
    </row>
  </sheetData>
  <mergeCells count="101">
    <mergeCell ref="A7:L7"/>
    <mergeCell ref="A3:L3"/>
    <mergeCell ref="A4:L4"/>
    <mergeCell ref="A5:L5"/>
    <mergeCell ref="A6:L6"/>
    <mergeCell ref="G39:H39"/>
    <mergeCell ref="G40:H40"/>
    <mergeCell ref="I39:J39"/>
    <mergeCell ref="I40:J40"/>
    <mergeCell ref="K29:L29"/>
    <mergeCell ref="K39:L39"/>
    <mergeCell ref="K40:L40"/>
    <mergeCell ref="K38:L38"/>
    <mergeCell ref="K36:L36"/>
    <mergeCell ref="K37:L37"/>
    <mergeCell ref="G38:H38"/>
    <mergeCell ref="G35:H35"/>
    <mergeCell ref="G36:H36"/>
    <mergeCell ref="I38:J38"/>
    <mergeCell ref="I35:J35"/>
    <mergeCell ref="I36:J36"/>
    <mergeCell ref="I37:J37"/>
    <mergeCell ref="I27:J27"/>
    <mergeCell ref="I28:J28"/>
    <mergeCell ref="I29:J29"/>
    <mergeCell ref="K35:L35"/>
    <mergeCell ref="K30:L30"/>
    <mergeCell ref="K31:L31"/>
    <mergeCell ref="K32:L32"/>
    <mergeCell ref="K34:L34"/>
    <mergeCell ref="K27:L27"/>
    <mergeCell ref="K28:L28"/>
    <mergeCell ref="I30:J30"/>
    <mergeCell ref="I31:J31"/>
    <mergeCell ref="I32:J32"/>
    <mergeCell ref="I34:J34"/>
    <mergeCell ref="E39:F39"/>
    <mergeCell ref="E40:F40"/>
    <mergeCell ref="G26:H26"/>
    <mergeCell ref="G27:H27"/>
    <mergeCell ref="G28:H28"/>
    <mergeCell ref="G29:H29"/>
    <mergeCell ref="E30:F30"/>
    <mergeCell ref="E31:F31"/>
    <mergeCell ref="G34:H34"/>
    <mergeCell ref="E38:F38"/>
    <mergeCell ref="E35:F35"/>
    <mergeCell ref="E36:F36"/>
    <mergeCell ref="E37:F37"/>
    <mergeCell ref="G37:H37"/>
    <mergeCell ref="C39:D39"/>
    <mergeCell ref="C40:D40"/>
    <mergeCell ref="E26:F26"/>
    <mergeCell ref="E27:F27"/>
    <mergeCell ref="E28:F28"/>
    <mergeCell ref="E29:F29"/>
    <mergeCell ref="C35:D35"/>
    <mergeCell ref="C36:D36"/>
    <mergeCell ref="C37:D37"/>
    <mergeCell ref="C38:D38"/>
    <mergeCell ref="C31:D31"/>
    <mergeCell ref="C32:D32"/>
    <mergeCell ref="C34:D34"/>
    <mergeCell ref="G30:H30"/>
    <mergeCell ref="G31:H31"/>
    <mergeCell ref="G32:H32"/>
    <mergeCell ref="E34:F34"/>
    <mergeCell ref="E32:F32"/>
    <mergeCell ref="C27:D27"/>
    <mergeCell ref="C28:D28"/>
    <mergeCell ref="C29:D29"/>
    <mergeCell ref="C30:D30"/>
    <mergeCell ref="I10:L10"/>
    <mergeCell ref="I11:J11"/>
    <mergeCell ref="K11:L11"/>
    <mergeCell ref="C26:D26"/>
    <mergeCell ref="I26:J26"/>
    <mergeCell ref="K26:L26"/>
    <mergeCell ref="I12:I13"/>
    <mergeCell ref="E12:E13"/>
    <mergeCell ref="H12:H13"/>
    <mergeCell ref="K12:K13"/>
    <mergeCell ref="F11:H11"/>
    <mergeCell ref="C10:H10"/>
    <mergeCell ref="C12:C13"/>
    <mergeCell ref="F12:F13"/>
    <mergeCell ref="A34:B34"/>
    <mergeCell ref="A35:A37"/>
    <mergeCell ref="A38:A40"/>
    <mergeCell ref="A27:A29"/>
    <mergeCell ref="A30:A32"/>
    <mergeCell ref="A26:B26"/>
    <mergeCell ref="R9:W9"/>
    <mergeCell ref="X9:AB9"/>
    <mergeCell ref="X10:Y10"/>
    <mergeCell ref="Z10:AA10"/>
    <mergeCell ref="Q10:S10"/>
    <mergeCell ref="T10:V10"/>
    <mergeCell ref="A10:A13"/>
    <mergeCell ref="B10:B13"/>
    <mergeCell ref="C11:E11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T68"/>
  <sheetViews>
    <sheetView workbookViewId="0" topLeftCell="A1">
      <selection activeCell="A1" sqref="A1:J1"/>
    </sheetView>
  </sheetViews>
  <sheetFormatPr defaultColWidth="9.00390625" defaultRowHeight="13.5"/>
  <cols>
    <col min="1" max="13" width="9.00390625" style="87" customWidth="1"/>
    <col min="14" max="20" width="8.625" style="87" customWidth="1"/>
    <col min="21" max="16384" width="9.00390625" style="87" customWidth="1"/>
  </cols>
  <sheetData>
    <row r="1" spans="1:10" ht="15" customHeight="1">
      <c r="A1" s="429" t="s">
        <v>497</v>
      </c>
      <c r="B1" s="429"/>
      <c r="C1" s="429"/>
      <c r="D1" s="429"/>
      <c r="E1" s="429"/>
      <c r="F1" s="429"/>
      <c r="G1" s="429"/>
      <c r="H1" s="429"/>
      <c r="I1" s="429"/>
      <c r="J1" s="429"/>
    </row>
    <row r="2" spans="1:10" ht="15" customHeight="1">
      <c r="A2" s="429" t="s">
        <v>522</v>
      </c>
      <c r="B2" s="429"/>
      <c r="C2" s="429"/>
      <c r="D2" s="429"/>
      <c r="E2" s="429"/>
      <c r="F2" s="429"/>
      <c r="G2" s="429"/>
      <c r="H2" s="429"/>
      <c r="I2" s="429"/>
      <c r="J2" s="429"/>
    </row>
    <row r="3" spans="1:10" ht="15" customHeight="1">
      <c r="A3" s="429" t="s">
        <v>416</v>
      </c>
      <c r="B3" s="429"/>
      <c r="C3" s="429"/>
      <c r="D3" s="429"/>
      <c r="E3" s="429"/>
      <c r="F3" s="429"/>
      <c r="G3" s="429"/>
      <c r="H3" s="429"/>
      <c r="I3" s="429"/>
      <c r="J3" s="429"/>
    </row>
    <row r="4" spans="1:10" ht="15" customHeight="1">
      <c r="A4" s="429" t="s">
        <v>417</v>
      </c>
      <c r="B4" s="429"/>
      <c r="C4" s="429"/>
      <c r="D4" s="429"/>
      <c r="E4" s="429"/>
      <c r="F4" s="429"/>
      <c r="G4" s="429"/>
      <c r="H4" s="429"/>
      <c r="I4" s="429"/>
      <c r="J4" s="429"/>
    </row>
    <row r="5" spans="1:10" ht="15" customHeight="1">
      <c r="A5" s="429" t="s">
        <v>452</v>
      </c>
      <c r="B5" s="429"/>
      <c r="C5" s="429"/>
      <c r="D5" s="429"/>
      <c r="E5" s="429"/>
      <c r="F5" s="429"/>
      <c r="G5" s="429"/>
      <c r="H5" s="429"/>
      <c r="I5" s="429"/>
      <c r="J5" s="429"/>
    </row>
    <row r="6" spans="1:10" ht="15" customHeight="1">
      <c r="A6" s="429" t="s">
        <v>453</v>
      </c>
      <c r="B6" s="429"/>
      <c r="C6" s="429"/>
      <c r="D6" s="429"/>
      <c r="E6" s="429"/>
      <c r="F6" s="429"/>
      <c r="G6" s="429"/>
      <c r="H6" s="429"/>
      <c r="I6" s="429"/>
      <c r="J6" s="429"/>
    </row>
    <row r="7" spans="1:10" ht="15" customHeight="1">
      <c r="A7" s="429" t="s">
        <v>413</v>
      </c>
      <c r="B7" s="429"/>
      <c r="C7" s="429"/>
      <c r="D7" s="429"/>
      <c r="E7" s="429"/>
      <c r="F7" s="429"/>
      <c r="G7" s="429"/>
      <c r="H7" s="429"/>
      <c r="I7" s="429"/>
      <c r="J7" s="429"/>
    </row>
    <row r="8" spans="1:10" ht="15" customHeight="1">
      <c r="A8" s="429" t="s">
        <v>414</v>
      </c>
      <c r="B8" s="429"/>
      <c r="C8" s="429"/>
      <c r="D8" s="429"/>
      <c r="E8" s="429"/>
      <c r="F8" s="429"/>
      <c r="G8" s="429"/>
      <c r="H8" s="429"/>
      <c r="I8" s="429"/>
      <c r="J8" s="429"/>
    </row>
    <row r="9" spans="1:10" ht="15" customHeight="1">
      <c r="A9" s="429" t="s">
        <v>415</v>
      </c>
      <c r="B9" s="429"/>
      <c r="C9" s="429"/>
      <c r="D9" s="429"/>
      <c r="E9" s="429"/>
      <c r="F9" s="429"/>
      <c r="G9" s="429"/>
      <c r="H9" s="429"/>
      <c r="I9" s="429"/>
      <c r="J9" s="429"/>
    </row>
    <row r="10" spans="1:10" ht="15" customHeight="1">
      <c r="A10" s="429" t="s">
        <v>490</v>
      </c>
      <c r="B10" s="429"/>
      <c r="C10" s="429"/>
      <c r="D10" s="429"/>
      <c r="E10" s="429"/>
      <c r="F10" s="429"/>
      <c r="G10" s="429"/>
      <c r="H10" s="429"/>
      <c r="I10" s="429"/>
      <c r="J10" s="429"/>
    </row>
    <row r="11" spans="1:10" ht="15" customHeight="1">
      <c r="A11" s="429" t="s">
        <v>489</v>
      </c>
      <c r="B11" s="429"/>
      <c r="C11" s="429"/>
      <c r="D11" s="429"/>
      <c r="E11" s="429"/>
      <c r="F11" s="429"/>
      <c r="G11" s="429"/>
      <c r="H11" s="429"/>
      <c r="I11" s="429"/>
      <c r="J11" s="429"/>
    </row>
    <row r="12" spans="1:10" ht="15" customHeight="1">
      <c r="A12" s="88"/>
      <c r="B12" s="88"/>
      <c r="C12" s="88"/>
      <c r="D12" s="88"/>
      <c r="E12" s="88"/>
      <c r="F12" s="88"/>
      <c r="G12" s="88"/>
      <c r="H12" s="88"/>
      <c r="I12" s="88"/>
      <c r="J12" s="88"/>
    </row>
    <row r="13" spans="1:10" ht="15" customHeight="1">
      <c r="A13" s="105" t="s">
        <v>482</v>
      </c>
      <c r="B13" s="88"/>
      <c r="C13" s="88"/>
      <c r="D13" s="88"/>
      <c r="E13" s="88"/>
      <c r="F13" s="88"/>
      <c r="G13" s="88"/>
      <c r="H13" s="88"/>
      <c r="I13" s="88"/>
      <c r="J13" s="88"/>
    </row>
    <row r="16" ht="13.5">
      <c r="N16" s="87" t="s">
        <v>26</v>
      </c>
    </row>
    <row r="17" ht="13.5">
      <c r="M17" s="89" t="s">
        <v>148</v>
      </c>
    </row>
    <row r="18" spans="13:20" ht="13.5">
      <c r="M18" s="90" t="s">
        <v>27</v>
      </c>
      <c r="N18" s="91"/>
      <c r="O18" s="91"/>
      <c r="P18" s="91"/>
      <c r="Q18" s="91"/>
      <c r="R18" s="91"/>
      <c r="S18" s="91"/>
      <c r="T18" s="91"/>
    </row>
    <row r="19" spans="13:20" ht="13.5">
      <c r="M19" s="92" t="s">
        <v>149</v>
      </c>
      <c r="N19" s="93" t="s">
        <v>150</v>
      </c>
      <c r="O19" s="93" t="s">
        <v>151</v>
      </c>
      <c r="P19" s="93" t="s">
        <v>152</v>
      </c>
      <c r="Q19" s="93" t="s">
        <v>28</v>
      </c>
      <c r="R19" s="93" t="s">
        <v>153</v>
      </c>
      <c r="S19" s="92" t="s">
        <v>154</v>
      </c>
      <c r="T19" s="92" t="s">
        <v>155</v>
      </c>
    </row>
    <row r="20" spans="13:20" ht="13.5">
      <c r="M20" s="94" t="s">
        <v>29</v>
      </c>
      <c r="N20" s="95">
        <v>69.31364724660814</v>
      </c>
      <c r="O20" s="95">
        <v>123.54349561053472</v>
      </c>
      <c r="P20" s="95">
        <v>62.21069433359936</v>
      </c>
      <c r="Q20" s="95">
        <v>79.44932162809258</v>
      </c>
      <c r="R20" s="95">
        <v>34.11811652035116</v>
      </c>
      <c r="S20" s="95">
        <v>69.27374301675978</v>
      </c>
      <c r="T20" s="95">
        <v>14.086193136472467</v>
      </c>
    </row>
    <row r="21" spans="13:20" ht="13.5">
      <c r="M21" s="94" t="s">
        <v>30</v>
      </c>
      <c r="N21" s="95">
        <v>70.79889807162535</v>
      </c>
      <c r="O21" s="95">
        <v>124.4391971664699</v>
      </c>
      <c r="P21" s="95">
        <v>58.71704053522235</v>
      </c>
      <c r="Q21" s="95">
        <v>63.24281778827233</v>
      </c>
      <c r="R21" s="95">
        <v>34.27784336875246</v>
      </c>
      <c r="S21" s="95">
        <v>70.01180637544275</v>
      </c>
      <c r="T21" s="95">
        <v>15.545060999606454</v>
      </c>
    </row>
    <row r="22" spans="13:20" ht="13.5">
      <c r="M22" s="94" t="s">
        <v>31</v>
      </c>
      <c r="N22" s="95">
        <v>72</v>
      </c>
      <c r="O22" s="95">
        <v>136.7378640776699</v>
      </c>
      <c r="P22" s="95">
        <v>68.50485436893204</v>
      </c>
      <c r="Q22" s="95">
        <v>71.18446601941747</v>
      </c>
      <c r="R22" s="95">
        <v>31.184466019417474</v>
      </c>
      <c r="S22" s="95">
        <v>75.41747572815534</v>
      </c>
      <c r="T22" s="95">
        <v>18.058252427184467</v>
      </c>
    </row>
    <row r="23" spans="13:20" ht="13.5">
      <c r="M23" s="94" t="s">
        <v>32</v>
      </c>
      <c r="N23" s="95">
        <v>71.3302752293578</v>
      </c>
      <c r="O23" s="95">
        <v>141.01681957186545</v>
      </c>
      <c r="P23" s="95">
        <v>60.6651376146789</v>
      </c>
      <c r="Q23" s="95">
        <v>51.223241590214066</v>
      </c>
      <c r="R23" s="95">
        <v>36.08562691131498</v>
      </c>
      <c r="S23" s="95">
        <v>65.0229357798165</v>
      </c>
      <c r="T23" s="95">
        <v>19.877675840978593</v>
      </c>
    </row>
    <row r="24" spans="13:20" ht="13.5">
      <c r="M24" s="94" t="s">
        <v>33</v>
      </c>
      <c r="N24" s="95">
        <v>72.93142446428605</v>
      </c>
      <c r="O24" s="95">
        <v>145.8628489285721</v>
      </c>
      <c r="P24" s="95">
        <v>60.254260149749</v>
      </c>
      <c r="Q24" s="95">
        <v>49.76541586569752</v>
      </c>
      <c r="R24" s="95">
        <v>32.74934114588737</v>
      </c>
      <c r="S24" s="95">
        <v>62.55576914732865</v>
      </c>
      <c r="T24" s="95">
        <v>22.411415484627994</v>
      </c>
    </row>
    <row r="25" spans="13:20" ht="13.5">
      <c r="M25" s="94" t="s">
        <v>34</v>
      </c>
      <c r="N25" s="95">
        <v>74.9625748502994</v>
      </c>
      <c r="O25" s="95">
        <v>154.71556886227546</v>
      </c>
      <c r="P25" s="95">
        <v>67.73952095808383</v>
      </c>
      <c r="Q25" s="95">
        <v>47.118263473053894</v>
      </c>
      <c r="R25" s="95">
        <v>34.3188622754491</v>
      </c>
      <c r="S25" s="95">
        <v>70.47155688622755</v>
      </c>
      <c r="T25" s="95">
        <v>22.19311377245509</v>
      </c>
    </row>
    <row r="26" spans="13:20" ht="13.5">
      <c r="M26" s="94" t="s">
        <v>35</v>
      </c>
      <c r="N26" s="95">
        <v>75.52005943536405</v>
      </c>
      <c r="O26" s="95">
        <v>161.62704309063892</v>
      </c>
      <c r="P26" s="95">
        <v>74.18276374442793</v>
      </c>
      <c r="Q26" s="95">
        <v>56.38930163447251</v>
      </c>
      <c r="R26" s="95">
        <v>35.289747399702826</v>
      </c>
      <c r="S26" s="95">
        <v>75.33432392273403</v>
      </c>
      <c r="T26" s="95">
        <v>20.913818722139673</v>
      </c>
    </row>
    <row r="27" spans="13:20" ht="13.5">
      <c r="M27" s="94" t="s">
        <v>36</v>
      </c>
      <c r="N27" s="95">
        <v>83.70206489675516</v>
      </c>
      <c r="O27" s="95">
        <v>155.53097345132744</v>
      </c>
      <c r="P27" s="95">
        <v>65.37610619469027</v>
      </c>
      <c r="Q27" s="95">
        <v>47.640117994100294</v>
      </c>
      <c r="R27" s="95">
        <v>65.26548672566372</v>
      </c>
      <c r="S27" s="95">
        <v>48.59882005899705</v>
      </c>
      <c r="T27" s="95">
        <v>24.74188790560472</v>
      </c>
    </row>
    <row r="28" spans="13:20" ht="13.5">
      <c r="M28" s="94" t="s">
        <v>37</v>
      </c>
      <c r="N28" s="95">
        <v>85.92836257309942</v>
      </c>
      <c r="O28" s="95">
        <v>161.91520467836258</v>
      </c>
      <c r="P28" s="95">
        <v>72.58771929824562</v>
      </c>
      <c r="Q28" s="95">
        <v>45.4312865497076</v>
      </c>
      <c r="R28" s="95">
        <v>44.51754385964912</v>
      </c>
      <c r="S28" s="95">
        <v>52.92397660818713</v>
      </c>
      <c r="T28" s="95">
        <v>19.444444444444443</v>
      </c>
    </row>
    <row r="29" spans="13:20" ht="13.5">
      <c r="M29" s="94" t="s">
        <v>38</v>
      </c>
      <c r="N29" s="95">
        <v>80.54360402152038</v>
      </c>
      <c r="O29" s="95">
        <v>168.2708267800953</v>
      </c>
      <c r="P29" s="95">
        <v>74.95634500381131</v>
      </c>
      <c r="Q29" s="95">
        <v>49.37830859157173</v>
      </c>
      <c r="R29" s="95">
        <v>48.181038802062645</v>
      </c>
      <c r="S29" s="95">
        <v>52.35334261398825</v>
      </c>
      <c r="T29" s="95">
        <v>20.71639544877844</v>
      </c>
    </row>
    <row r="30" spans="13:20" ht="13.5">
      <c r="M30" s="94" t="s">
        <v>39</v>
      </c>
      <c r="N30" s="95">
        <v>89.47179302910529</v>
      </c>
      <c r="O30" s="95">
        <v>173.98490837226015</v>
      </c>
      <c r="P30" s="95">
        <v>73.73338124326267</v>
      </c>
      <c r="Q30" s="95">
        <v>41.64570607258354</v>
      </c>
      <c r="R30" s="95">
        <v>49.40711462450593</v>
      </c>
      <c r="S30" s="95">
        <v>52.13798059647862</v>
      </c>
      <c r="T30" s="95">
        <v>17.139777218828602</v>
      </c>
    </row>
    <row r="31" spans="13:20" ht="13.5">
      <c r="M31" s="94" t="s">
        <v>40</v>
      </c>
      <c r="N31" s="95">
        <v>90.94138543516874</v>
      </c>
      <c r="O31" s="95">
        <v>178.75666074600355</v>
      </c>
      <c r="P31" s="95">
        <v>76.1278863232682</v>
      </c>
      <c r="Q31" s="95">
        <v>48.206039076376555</v>
      </c>
      <c r="R31" s="95">
        <v>44.760213143872114</v>
      </c>
      <c r="S31" s="95">
        <v>54.351687388987564</v>
      </c>
      <c r="T31" s="95">
        <v>14.849023090586146</v>
      </c>
    </row>
    <row r="32" spans="13:20" ht="13.5">
      <c r="M32" s="94" t="s">
        <v>41</v>
      </c>
      <c r="N32" s="95">
        <v>90.84531743247983</v>
      </c>
      <c r="O32" s="95">
        <v>176.42932304454578</v>
      </c>
      <c r="P32" s="95">
        <v>71.48368993335671</v>
      </c>
      <c r="Q32" s="95">
        <v>33.35671694142406</v>
      </c>
      <c r="R32" s="95">
        <v>44.33532094002104</v>
      </c>
      <c r="S32" s="95">
        <v>49.73693440897931</v>
      </c>
      <c r="T32" s="95">
        <v>15.152578042792003</v>
      </c>
    </row>
    <row r="33" spans="13:20" ht="13.5">
      <c r="M33" s="94" t="s">
        <v>42</v>
      </c>
      <c r="N33" s="95">
        <v>91.6926272066459</v>
      </c>
      <c r="O33" s="95">
        <v>175.5970924195223</v>
      </c>
      <c r="P33" s="95">
        <v>70.6472827968155</v>
      </c>
      <c r="Q33" s="95">
        <v>30.218068535825545</v>
      </c>
      <c r="R33" s="95">
        <v>48.52890273451021</v>
      </c>
      <c r="S33" s="95">
        <v>48.77120110764971</v>
      </c>
      <c r="T33" s="95">
        <v>13.430252682589131</v>
      </c>
    </row>
    <row r="34" spans="13:20" ht="13.5">
      <c r="M34" s="94" t="s">
        <v>43</v>
      </c>
      <c r="N34" s="95">
        <v>90.8147958418154</v>
      </c>
      <c r="O34" s="95">
        <v>173.76698743116359</v>
      </c>
      <c r="P34" s="95">
        <v>77.14965832006018</v>
      </c>
      <c r="Q34" s="95">
        <v>37.49329189386102</v>
      </c>
      <c r="R34" s="95">
        <v>43.87951194171647</v>
      </c>
      <c r="S34" s="95">
        <v>52.25713393997846</v>
      </c>
      <c r="T34" s="95">
        <v>13.768141070914167</v>
      </c>
    </row>
    <row r="35" spans="13:20" ht="13.5">
      <c r="M35" s="94" t="s">
        <v>44</v>
      </c>
      <c r="N35" s="95">
        <v>92.46762099522836</v>
      </c>
      <c r="O35" s="95">
        <v>178.28902522154056</v>
      </c>
      <c r="P35" s="95">
        <v>70.82481254260395</v>
      </c>
      <c r="Q35" s="95">
        <v>27.77777777777778</v>
      </c>
      <c r="R35" s="95">
        <v>49.38650306748466</v>
      </c>
      <c r="S35" s="95">
        <v>45.50102249488753</v>
      </c>
      <c r="T35" s="95">
        <v>12.269938650306749</v>
      </c>
    </row>
    <row r="36" spans="13:20" ht="13.5">
      <c r="M36" s="94" t="s">
        <v>45</v>
      </c>
      <c r="N36" s="95">
        <v>94.38088829071333</v>
      </c>
      <c r="O36" s="95">
        <v>171.60161507402424</v>
      </c>
      <c r="P36" s="95">
        <v>74.25975773889637</v>
      </c>
      <c r="Q36" s="95">
        <v>29.004037685060567</v>
      </c>
      <c r="R36" s="95">
        <v>49.52893674293405</v>
      </c>
      <c r="S36" s="95">
        <v>44.04441453566622</v>
      </c>
      <c r="T36" s="95">
        <v>12.045760430686407</v>
      </c>
    </row>
    <row r="37" spans="13:20" ht="13.5">
      <c r="M37" s="94" t="s">
        <v>46</v>
      </c>
      <c r="N37" s="95">
        <v>96.38474295190713</v>
      </c>
      <c r="O37" s="95">
        <v>167.7943615257048</v>
      </c>
      <c r="P37" s="95">
        <v>76.74958540630182</v>
      </c>
      <c r="Q37" s="95">
        <v>31.243781094527364</v>
      </c>
      <c r="R37" s="95">
        <v>44.07960199004975</v>
      </c>
      <c r="S37" s="95">
        <v>42.45439469320066</v>
      </c>
      <c r="T37" s="95">
        <v>12.371475953565506</v>
      </c>
    </row>
    <row r="38" spans="13:20" ht="13.5">
      <c r="M38" s="94" t="s">
        <v>47</v>
      </c>
      <c r="N38" s="95">
        <v>101.21152586771447</v>
      </c>
      <c r="O38" s="95">
        <v>173.73935821872954</v>
      </c>
      <c r="P38" s="95">
        <v>77.14472822527833</v>
      </c>
      <c r="Q38" s="95">
        <v>31.958087753765554</v>
      </c>
      <c r="R38" s="95">
        <v>44.85920104780615</v>
      </c>
      <c r="S38" s="95">
        <v>39.91486574983628</v>
      </c>
      <c r="T38" s="95">
        <v>11.49312377210216</v>
      </c>
    </row>
    <row r="39" spans="13:20" ht="13.5">
      <c r="M39" s="94" t="s">
        <v>48</v>
      </c>
      <c r="N39" s="95">
        <v>98.19021198965093</v>
      </c>
      <c r="O39" s="95">
        <v>170.81917949702736</v>
      </c>
      <c r="P39" s="95">
        <v>88.65340250007137</v>
      </c>
      <c r="Q39" s="95">
        <v>33.41127134104409</v>
      </c>
      <c r="R39" s="95">
        <v>45.05655911913616</v>
      </c>
      <c r="S39" s="95">
        <v>40.90447879714233</v>
      </c>
      <c r="T39" s="95">
        <v>12.03454530827899</v>
      </c>
    </row>
    <row r="40" spans="13:20" ht="13.5">
      <c r="M40" s="94" t="s">
        <v>49</v>
      </c>
      <c r="N40" s="95">
        <v>98.97632757517594</v>
      </c>
      <c r="O40" s="95">
        <v>166.3787587971849</v>
      </c>
      <c r="P40" s="95">
        <v>80.51823416506718</v>
      </c>
      <c r="Q40" s="95">
        <v>30.294305822136916</v>
      </c>
      <c r="R40" s="95">
        <v>46.64107485604607</v>
      </c>
      <c r="S40" s="95">
        <v>38.48368522072936</v>
      </c>
      <c r="T40" s="95">
        <v>13.62763915547025</v>
      </c>
    </row>
    <row r="41" spans="13:20" ht="13.5">
      <c r="M41" s="94" t="s">
        <v>50</v>
      </c>
      <c r="N41" s="95">
        <v>100.81915563957152</v>
      </c>
      <c r="O41" s="95">
        <v>161.1531190926276</v>
      </c>
      <c r="P41" s="95">
        <v>81.63201008191557</v>
      </c>
      <c r="Q41" s="95">
        <v>28.638941398865786</v>
      </c>
      <c r="R41" s="95">
        <v>40.57971014492754</v>
      </c>
      <c r="S41" s="95">
        <v>34.84562066792691</v>
      </c>
      <c r="T41" s="95">
        <v>14.8708254568368</v>
      </c>
    </row>
    <row r="42" spans="13:20" ht="13.5">
      <c r="M42" s="94" t="s">
        <v>51</v>
      </c>
      <c r="N42" s="95">
        <v>102.48138957816377</v>
      </c>
      <c r="O42" s="95">
        <v>162.74813895781637</v>
      </c>
      <c r="P42" s="95">
        <v>86.63151364764268</v>
      </c>
      <c r="Q42" s="95">
        <v>31.172456575682382</v>
      </c>
      <c r="R42" s="95">
        <v>38.15136476426799</v>
      </c>
      <c r="S42" s="95">
        <v>33.312655086848636</v>
      </c>
      <c r="T42" s="95">
        <v>15.012406947890819</v>
      </c>
    </row>
    <row r="43" spans="13:20" ht="13.5">
      <c r="M43" s="94" t="s">
        <v>52</v>
      </c>
      <c r="N43" s="95">
        <v>102.38751147842056</v>
      </c>
      <c r="O43" s="95">
        <v>156.01469237832873</v>
      </c>
      <c r="P43" s="95">
        <v>88.82767064585246</v>
      </c>
      <c r="Q43" s="95">
        <v>34.89439853076217</v>
      </c>
      <c r="R43" s="95">
        <v>34.19038873584328</v>
      </c>
      <c r="S43" s="95">
        <v>31.833486378940925</v>
      </c>
      <c r="T43" s="95">
        <v>15.243342516069788</v>
      </c>
    </row>
    <row r="44" spans="13:20" ht="13.5">
      <c r="M44" s="94" t="s">
        <v>53</v>
      </c>
      <c r="N44" s="95">
        <v>105.48778862210287</v>
      </c>
      <c r="O44" s="95">
        <v>146.32568036897095</v>
      </c>
      <c r="P44" s="95">
        <v>88.21954062824916</v>
      </c>
      <c r="Q44" s="95">
        <v>34.99092356649305</v>
      </c>
      <c r="R44" s="95">
        <v>31.14343673277477</v>
      </c>
      <c r="S44" s="95">
        <v>30.38605743479873</v>
      </c>
      <c r="T44" s="95">
        <v>16.26850732052534</v>
      </c>
    </row>
    <row r="45" spans="13:20" ht="13.5">
      <c r="M45" s="94" t="s">
        <v>54</v>
      </c>
      <c r="N45" s="95">
        <v>110.26102610261026</v>
      </c>
      <c r="O45" s="95">
        <v>151.4851485148515</v>
      </c>
      <c r="P45" s="95">
        <v>90.96909690969098</v>
      </c>
      <c r="Q45" s="95">
        <v>32.463246324632465</v>
      </c>
      <c r="R45" s="95">
        <v>28.802880288028803</v>
      </c>
      <c r="S45" s="95">
        <v>27.632763276327633</v>
      </c>
      <c r="T45" s="95">
        <v>15.451545154515452</v>
      </c>
    </row>
    <row r="46" spans="13:20" ht="13.5">
      <c r="M46" s="94" t="s">
        <v>55</v>
      </c>
      <c r="N46" s="95">
        <v>112.95028282226853</v>
      </c>
      <c r="O46" s="95">
        <v>148.67520095266448</v>
      </c>
      <c r="P46" s="95">
        <v>88.92527537957726</v>
      </c>
      <c r="Q46" s="95">
        <v>30.187555820184578</v>
      </c>
      <c r="R46" s="95">
        <v>27.15093777910092</v>
      </c>
      <c r="S46" s="95">
        <v>29.711223578445967</v>
      </c>
      <c r="T46" s="95">
        <v>15.421256326287585</v>
      </c>
    </row>
    <row r="47" spans="13:20" ht="13.5">
      <c r="M47" s="94" t="s">
        <v>56</v>
      </c>
      <c r="N47" s="95">
        <v>115.29828706438275</v>
      </c>
      <c r="O47" s="95">
        <v>144.65445953927937</v>
      </c>
      <c r="P47" s="95">
        <v>93.23685764914353</v>
      </c>
      <c r="Q47" s="95">
        <v>31.30537507383343</v>
      </c>
      <c r="R47" s="95">
        <v>27.52510336680449</v>
      </c>
      <c r="S47" s="95">
        <v>25.841701122268162</v>
      </c>
      <c r="T47" s="95">
        <v>16.715888954518608</v>
      </c>
    </row>
    <row r="48" spans="1:20" ht="13.5">
      <c r="A48" s="87" t="s">
        <v>57</v>
      </c>
      <c r="M48" s="94" t="s">
        <v>58</v>
      </c>
      <c r="N48" s="95">
        <v>118.02461899179367</v>
      </c>
      <c r="O48" s="95">
        <v>132.56154747948418</v>
      </c>
      <c r="P48" s="95">
        <v>94.34349355216881</v>
      </c>
      <c r="Q48" s="95">
        <v>28.95662368112544</v>
      </c>
      <c r="R48" s="95">
        <v>25.527549824150057</v>
      </c>
      <c r="S48" s="95">
        <v>30.392731535756155</v>
      </c>
      <c r="T48" s="95">
        <v>15.943728018757326</v>
      </c>
    </row>
    <row r="49" spans="13:20" ht="13.5">
      <c r="M49" s="94" t="s">
        <v>59</v>
      </c>
      <c r="N49" s="95">
        <v>121.42116567227336</v>
      </c>
      <c r="O49" s="95">
        <v>138.89999694629404</v>
      </c>
      <c r="P49" s="95">
        <v>105.65822632032794</v>
      </c>
      <c r="Q49" s="95">
        <v>33.47443393743393</v>
      </c>
      <c r="R49" s="95">
        <v>26.639949163066444</v>
      </c>
      <c r="S49" s="95">
        <v>32.25295155222783</v>
      </c>
      <c r="T49" s="95">
        <v>16.315514716681523</v>
      </c>
    </row>
    <row r="50" spans="13:20" ht="13.5">
      <c r="M50" s="94" t="s">
        <v>60</v>
      </c>
      <c r="N50" s="95">
        <v>122.45015891360879</v>
      </c>
      <c r="O50" s="95">
        <v>134.7298468650679</v>
      </c>
      <c r="P50" s="95">
        <v>108.72580179138977</v>
      </c>
      <c r="Q50" s="95">
        <v>34.15197919676394</v>
      </c>
      <c r="R50" s="95">
        <v>25.859578156602137</v>
      </c>
      <c r="S50" s="95">
        <v>29.673504767408264</v>
      </c>
      <c r="T50" s="95">
        <v>15.111239526148513</v>
      </c>
    </row>
    <row r="51" spans="13:20" ht="13.5">
      <c r="M51" s="94" t="s">
        <v>61</v>
      </c>
      <c r="N51" s="95">
        <v>131.64084911072862</v>
      </c>
      <c r="O51" s="95">
        <v>122.20309810671256</v>
      </c>
      <c r="P51" s="95">
        <v>105.67986230636834</v>
      </c>
      <c r="Q51" s="95">
        <v>34.79632816982215</v>
      </c>
      <c r="R51" s="95">
        <v>27.0223752151463</v>
      </c>
      <c r="S51" s="95">
        <v>27.653471026965004</v>
      </c>
      <c r="T51" s="95">
        <v>14.859437751004016</v>
      </c>
    </row>
    <row r="52" spans="13:20" ht="13.5">
      <c r="M52" s="94" t="s">
        <v>62</v>
      </c>
      <c r="N52" s="95">
        <v>133.70402053036784</v>
      </c>
      <c r="O52" s="95">
        <v>125.00712859994297</v>
      </c>
      <c r="P52" s="95">
        <v>109.55232392358141</v>
      </c>
      <c r="Q52" s="95">
        <v>38.15226689478187</v>
      </c>
      <c r="R52" s="95">
        <v>26.119190191046478</v>
      </c>
      <c r="S52" s="95">
        <v>30.48189335614485</v>
      </c>
      <c r="T52" s="95">
        <v>18.876532648987737</v>
      </c>
    </row>
    <row r="53" spans="13:20" ht="13.5">
      <c r="M53" s="94" t="s">
        <v>63</v>
      </c>
      <c r="N53" s="95">
        <v>132.3321054122981</v>
      </c>
      <c r="O53" s="95">
        <v>121.64919240578068</v>
      </c>
      <c r="P53" s="95">
        <v>109.83281382827997</v>
      </c>
      <c r="Q53" s="95">
        <v>36.61093794275999</v>
      </c>
      <c r="R53" s="95">
        <v>25.21960895437801</v>
      </c>
      <c r="S53" s="95">
        <v>29.640124681212807</v>
      </c>
      <c r="T53" s="95">
        <v>16.86030036837631</v>
      </c>
    </row>
    <row r="54" spans="13:20" ht="13.5">
      <c r="M54" s="94" t="s">
        <v>64</v>
      </c>
      <c r="N54" s="95">
        <v>139.61474036850922</v>
      </c>
      <c r="O54" s="95">
        <v>111.86487995533221</v>
      </c>
      <c r="P54" s="95">
        <v>114.09826912339476</v>
      </c>
      <c r="Q54" s="95">
        <v>41.010608598548295</v>
      </c>
      <c r="R54" s="95">
        <v>23.115577889447238</v>
      </c>
      <c r="S54" s="95">
        <v>27.80569514237856</v>
      </c>
      <c r="T54" s="95">
        <v>16.862088218872138</v>
      </c>
    </row>
    <row r="55" spans="13:20" ht="13.5">
      <c r="M55" s="94" t="s">
        <v>65</v>
      </c>
      <c r="N55" s="95">
        <v>140.367995539448</v>
      </c>
      <c r="O55" s="95">
        <v>105.93810984109284</v>
      </c>
      <c r="P55" s="95">
        <v>113.35377752996934</v>
      </c>
      <c r="Q55" s="95">
        <v>40.03345413994982</v>
      </c>
      <c r="R55" s="95">
        <v>23.445776414831336</v>
      </c>
      <c r="S55" s="95">
        <v>28.714803456927793</v>
      </c>
      <c r="T55" s="95">
        <v>19.013102871480346</v>
      </c>
    </row>
    <row r="56" spans="13:20" ht="13.5">
      <c r="M56" s="94" t="s">
        <v>66</v>
      </c>
      <c r="N56" s="95">
        <v>150.65114990302024</v>
      </c>
      <c r="O56" s="95">
        <v>100.94208922139097</v>
      </c>
      <c r="P56" s="95">
        <v>118.45386533665835</v>
      </c>
      <c r="Q56" s="95">
        <v>41.091715156553065</v>
      </c>
      <c r="R56" s="95">
        <v>23.025768911055692</v>
      </c>
      <c r="S56" s="95">
        <v>26.378498198947078</v>
      </c>
      <c r="T56" s="95">
        <v>15.904682737600444</v>
      </c>
    </row>
    <row r="57" spans="13:20" ht="13.5">
      <c r="M57" s="94" t="s">
        <v>67</v>
      </c>
      <c r="N57" s="95">
        <v>149.82078853046596</v>
      </c>
      <c r="O57" s="95">
        <v>107.85773366418528</v>
      </c>
      <c r="P57" s="95">
        <v>128.94954507857733</v>
      </c>
      <c r="Q57" s="95">
        <v>50.20678246484698</v>
      </c>
      <c r="R57" s="95">
        <v>25.88916459884202</v>
      </c>
      <c r="S57" s="95">
        <v>28.205128205128204</v>
      </c>
      <c r="T57" s="95">
        <v>15.660325337744693</v>
      </c>
    </row>
    <row r="58" spans="13:20" ht="13.5">
      <c r="M58" s="94" t="s">
        <v>68</v>
      </c>
      <c r="N58" s="95">
        <v>158.5231951688169</v>
      </c>
      <c r="O58" s="95">
        <v>104.58413395553116</v>
      </c>
      <c r="P58" s="95">
        <v>127.03815536645622</v>
      </c>
      <c r="Q58" s="95">
        <v>48.97062860279989</v>
      </c>
      <c r="R58" s="95">
        <v>25.802909689816087</v>
      </c>
      <c r="S58" s="95">
        <v>25.33626132308537</v>
      </c>
      <c r="T58" s="95">
        <v>14.136700521548175</v>
      </c>
    </row>
    <row r="59" spans="13:20" ht="13.5">
      <c r="M59" s="94" t="s">
        <v>156</v>
      </c>
      <c r="N59" s="95">
        <v>161.6775899026839</v>
      </c>
      <c r="O59" s="95">
        <v>102.1784836219944</v>
      </c>
      <c r="P59" s="95">
        <v>130.66792677665237</v>
      </c>
      <c r="Q59" s="95">
        <v>56.12968175374438</v>
      </c>
      <c r="R59" s="95">
        <v>26.407522308740642</v>
      </c>
      <c r="S59" s="95">
        <v>26.16097905067149</v>
      </c>
      <c r="T59" s="95">
        <v>14.162540491305926</v>
      </c>
    </row>
    <row r="60" spans="13:20" ht="13.5">
      <c r="M60" s="94" t="s">
        <v>69</v>
      </c>
      <c r="N60" s="95">
        <v>163.95634379263302</v>
      </c>
      <c r="O60" s="95">
        <v>99.50886766712142</v>
      </c>
      <c r="P60" s="95">
        <v>136.5893587994543</v>
      </c>
      <c r="Q60" s="95">
        <v>57.48976807639836</v>
      </c>
      <c r="R60" s="95">
        <v>28.567530695770806</v>
      </c>
      <c r="S60" s="95">
        <v>23.328785811732605</v>
      </c>
      <c r="T60" s="95">
        <v>13.069577080491133</v>
      </c>
    </row>
    <row r="61" spans="13:20" ht="13.5">
      <c r="M61" s="94" t="s">
        <v>147</v>
      </c>
      <c r="N61" s="95">
        <v>171.90644547185207</v>
      </c>
      <c r="O61" s="95">
        <v>98.12347022028828</v>
      </c>
      <c r="P61" s="95">
        <v>141.58281207506118</v>
      </c>
      <c r="Q61" s="95">
        <v>56.24150122382377</v>
      </c>
      <c r="R61" s="95">
        <v>28.827848789774272</v>
      </c>
      <c r="S61" s="95">
        <v>26.189828664672287</v>
      </c>
      <c r="T61" s="95">
        <v>15.093826488985586</v>
      </c>
    </row>
    <row r="62" spans="13:20" ht="13.5">
      <c r="M62" s="94" t="s">
        <v>70</v>
      </c>
      <c r="N62" s="95">
        <v>177.0002712232167</v>
      </c>
      <c r="O62" s="95">
        <v>96.826688364524</v>
      </c>
      <c r="P62" s="95">
        <v>147.5725522104692</v>
      </c>
      <c r="Q62" s="95">
        <v>60.97097911581231</v>
      </c>
      <c r="R62" s="95">
        <v>28.044480607540006</v>
      </c>
      <c r="S62" s="95">
        <v>23.189585028478437</v>
      </c>
      <c r="T62" s="95">
        <v>15.649579604014104</v>
      </c>
    </row>
    <row r="63" spans="13:20" ht="13.5">
      <c r="M63" s="94" t="s">
        <v>71</v>
      </c>
      <c r="N63" s="95">
        <v>184.04974317383076</v>
      </c>
      <c r="O63" s="95">
        <v>99.86482833198161</v>
      </c>
      <c r="P63" s="95">
        <v>130.68396864017302</v>
      </c>
      <c r="Q63" s="95">
        <v>66.82887266828872</v>
      </c>
      <c r="R63" s="95">
        <v>30.548796972154637</v>
      </c>
      <c r="S63" s="95">
        <v>23.54690456880238</v>
      </c>
      <c r="T63" s="95">
        <v>14.382265477155988</v>
      </c>
    </row>
    <row r="64" spans="13:20" ht="13.5">
      <c r="M64" s="94" t="s">
        <v>72</v>
      </c>
      <c r="N64" s="95">
        <v>194.82875236608666</v>
      </c>
      <c r="O64" s="95">
        <v>123.1635626168851</v>
      </c>
      <c r="P64" s="95">
        <v>114.43181750598652</v>
      </c>
      <c r="Q64" s="95">
        <v>59.12175404809651</v>
      </c>
      <c r="R64" s="95">
        <v>31.980354384498472</v>
      </c>
      <c r="S64" s="95">
        <v>22.437611275683633</v>
      </c>
      <c r="T64" s="95">
        <v>14.246531496729244</v>
      </c>
    </row>
    <row r="65" spans="13:20" ht="13.5">
      <c r="M65" s="94" t="s">
        <v>157</v>
      </c>
      <c r="N65" s="95">
        <v>205.4798594053871</v>
      </c>
      <c r="O65" s="95">
        <v>120.16287002459487</v>
      </c>
      <c r="P65" s="95">
        <v>109.43066318550281</v>
      </c>
      <c r="Q65" s="95">
        <v>51.55243940087793</v>
      </c>
      <c r="R65" s="95">
        <v>33.87268304630312</v>
      </c>
      <c r="S65" s="95">
        <v>22.870143541238978</v>
      </c>
      <c r="T65" s="95">
        <v>14.895329895062265</v>
      </c>
    </row>
    <row r="66" spans="13:20" ht="13.5">
      <c r="M66" s="94" t="s">
        <v>73</v>
      </c>
      <c r="N66" s="95">
        <v>202</v>
      </c>
      <c r="O66" s="95">
        <v>115.2</v>
      </c>
      <c r="P66" s="95">
        <v>114.4</v>
      </c>
      <c r="Q66" s="95">
        <v>56.9</v>
      </c>
      <c r="R66" s="95">
        <v>32.4</v>
      </c>
      <c r="S66" s="95">
        <v>23.5</v>
      </c>
      <c r="T66" s="95">
        <v>15.1</v>
      </c>
    </row>
    <row r="67" spans="13:20" ht="13.5">
      <c r="M67" s="94" t="s">
        <v>177</v>
      </c>
      <c r="N67" s="95">
        <v>214.4</v>
      </c>
      <c r="O67" s="95">
        <v>114.8</v>
      </c>
      <c r="P67" s="95">
        <v>114</v>
      </c>
      <c r="Q67" s="95">
        <v>55.2</v>
      </c>
      <c r="R67" s="95">
        <v>32.8</v>
      </c>
      <c r="S67" s="95">
        <v>25.7</v>
      </c>
      <c r="T67" s="95">
        <v>21.3</v>
      </c>
    </row>
    <row r="68" spans="13:20" ht="13.5">
      <c r="M68" s="94" t="s">
        <v>446</v>
      </c>
      <c r="N68" s="265">
        <v>219</v>
      </c>
      <c r="O68" s="103">
        <v>116.4</v>
      </c>
      <c r="P68" s="103">
        <v>122.4</v>
      </c>
      <c r="Q68" s="103">
        <v>67.4</v>
      </c>
      <c r="R68" s="103">
        <v>33.8</v>
      </c>
      <c r="S68" s="103">
        <v>27.2</v>
      </c>
      <c r="T68" s="103">
        <v>21.1</v>
      </c>
    </row>
  </sheetData>
  <mergeCells count="11">
    <mergeCell ref="A11:J11"/>
    <mergeCell ref="A3:J3"/>
    <mergeCell ref="A4:J4"/>
    <mergeCell ref="A7:J7"/>
    <mergeCell ref="A8:J8"/>
    <mergeCell ref="A9:J9"/>
    <mergeCell ref="A5:J5"/>
    <mergeCell ref="A6:J6"/>
    <mergeCell ref="A1:J1"/>
    <mergeCell ref="A2:J2"/>
    <mergeCell ref="A10:J10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J69"/>
  <sheetViews>
    <sheetView workbookViewId="0" topLeftCell="A1">
      <selection activeCell="A1" sqref="A1"/>
    </sheetView>
  </sheetViews>
  <sheetFormatPr defaultColWidth="9.00390625" defaultRowHeight="13.5"/>
  <cols>
    <col min="1" max="1" width="10.50390625" style="29" customWidth="1"/>
    <col min="2" max="9" width="9.00390625" style="29" customWidth="1"/>
    <col min="10" max="10" width="20.625" style="29" customWidth="1"/>
    <col min="11" max="16384" width="9.00390625" style="29" customWidth="1"/>
  </cols>
  <sheetData>
    <row r="1" ht="17.25">
      <c r="A1" s="62" t="s">
        <v>483</v>
      </c>
    </row>
    <row r="2" s="1" customFormat="1" ht="14.25">
      <c r="A2" s="96" t="s">
        <v>74</v>
      </c>
    </row>
    <row r="3" spans="1:10" s="1" customFormat="1" ht="33" customHeight="1">
      <c r="A3" s="430" t="s">
        <v>524</v>
      </c>
      <c r="B3" s="430"/>
      <c r="C3" s="430"/>
      <c r="D3" s="430"/>
      <c r="E3" s="430"/>
      <c r="F3" s="430"/>
      <c r="G3" s="430"/>
      <c r="H3" s="430"/>
      <c r="I3" s="430"/>
      <c r="J3" s="430"/>
    </row>
    <row r="4" spans="1:10" s="1" customFormat="1" ht="45" customHeight="1">
      <c r="A4" s="430" t="s">
        <v>525</v>
      </c>
      <c r="B4" s="430"/>
      <c r="C4" s="430"/>
      <c r="D4" s="430"/>
      <c r="E4" s="430"/>
      <c r="F4" s="430"/>
      <c r="G4" s="430"/>
      <c r="H4" s="430"/>
      <c r="I4" s="430"/>
      <c r="J4" s="430"/>
    </row>
    <row r="5" spans="1:10" s="1" customFormat="1" ht="33" customHeight="1">
      <c r="A5" s="430" t="s">
        <v>526</v>
      </c>
      <c r="B5" s="430"/>
      <c r="C5" s="430"/>
      <c r="D5" s="430"/>
      <c r="E5" s="430"/>
      <c r="F5" s="430"/>
      <c r="G5" s="430"/>
      <c r="H5" s="430"/>
      <c r="I5" s="430"/>
      <c r="J5" s="430"/>
    </row>
    <row r="6" spans="1:10" s="1" customFormat="1" ht="33" customHeight="1">
      <c r="A6" s="430" t="s">
        <v>523</v>
      </c>
      <c r="B6" s="430"/>
      <c r="C6" s="430"/>
      <c r="D6" s="430"/>
      <c r="E6" s="430"/>
      <c r="F6" s="430"/>
      <c r="G6" s="430"/>
      <c r="H6" s="430"/>
      <c r="I6" s="430"/>
      <c r="J6" s="430"/>
    </row>
    <row r="8" ht="13.5">
      <c r="A8" s="223" t="s">
        <v>484</v>
      </c>
    </row>
    <row r="9" spans="1:7" ht="13.5">
      <c r="A9" s="82"/>
      <c r="B9" s="431" t="s">
        <v>75</v>
      </c>
      <c r="C9" s="432"/>
      <c r="D9" s="433"/>
      <c r="E9" s="431" t="s">
        <v>226</v>
      </c>
      <c r="F9" s="432"/>
      <c r="G9" s="434"/>
    </row>
    <row r="10" spans="1:7" ht="13.5">
      <c r="A10" s="84"/>
      <c r="B10" s="231" t="s">
        <v>76</v>
      </c>
      <c r="C10" s="232" t="s">
        <v>227</v>
      </c>
      <c r="D10" s="287" t="s">
        <v>77</v>
      </c>
      <c r="E10" s="290" t="s">
        <v>228</v>
      </c>
      <c r="F10" s="232" t="s">
        <v>227</v>
      </c>
      <c r="G10" s="233" t="s">
        <v>77</v>
      </c>
    </row>
    <row r="11" spans="1:7" ht="13.5">
      <c r="A11" s="230" t="s">
        <v>78</v>
      </c>
      <c r="B11" s="228">
        <v>26.8</v>
      </c>
      <c r="C11" s="224">
        <v>23.9</v>
      </c>
      <c r="D11" s="288">
        <f>B11-C11</f>
        <v>2.900000000000002</v>
      </c>
      <c r="E11" s="291">
        <v>26.9</v>
      </c>
      <c r="F11" s="224">
        <v>24.2</v>
      </c>
      <c r="G11" s="225">
        <f>E11-F11</f>
        <v>2.6999999999999993</v>
      </c>
    </row>
    <row r="12" spans="1:7" ht="13.5">
      <c r="A12" s="102">
        <v>50</v>
      </c>
      <c r="B12" s="228">
        <v>26.9</v>
      </c>
      <c r="C12" s="224">
        <v>24.4</v>
      </c>
      <c r="D12" s="288">
        <f aca="true" t="shared" si="0" ref="D12:D24">B12-C12</f>
        <v>2.5</v>
      </c>
      <c r="E12" s="291">
        <v>27</v>
      </c>
      <c r="F12" s="224">
        <v>24.7</v>
      </c>
      <c r="G12" s="225">
        <f aca="true" t="shared" si="1" ref="G12:G24">E12-F12</f>
        <v>2.3000000000000007</v>
      </c>
    </row>
    <row r="13" spans="1:7" ht="13.5">
      <c r="A13" s="102">
        <v>55</v>
      </c>
      <c r="B13" s="228">
        <v>27.8</v>
      </c>
      <c r="C13" s="224">
        <v>25</v>
      </c>
      <c r="D13" s="288">
        <f t="shared" si="0"/>
        <v>2.8000000000000007</v>
      </c>
      <c r="E13" s="291">
        <v>27.8</v>
      </c>
      <c r="F13" s="224">
        <v>25.2</v>
      </c>
      <c r="G13" s="225">
        <f t="shared" si="1"/>
        <v>2.6000000000000014</v>
      </c>
    </row>
    <row r="14" spans="1:7" ht="13.5">
      <c r="A14" s="102">
        <v>60</v>
      </c>
      <c r="B14" s="228">
        <v>28.2</v>
      </c>
      <c r="C14" s="224">
        <v>25.3</v>
      </c>
      <c r="D14" s="288">
        <f t="shared" si="0"/>
        <v>2.8999999999999986</v>
      </c>
      <c r="E14" s="291">
        <v>28.2</v>
      </c>
      <c r="F14" s="224">
        <v>25.5</v>
      </c>
      <c r="G14" s="225">
        <f t="shared" si="1"/>
        <v>2.6999999999999993</v>
      </c>
    </row>
    <row r="15" spans="1:7" ht="13.5">
      <c r="A15" s="230" t="s">
        <v>79</v>
      </c>
      <c r="B15" s="228">
        <v>28.4</v>
      </c>
      <c r="C15" s="224">
        <v>25.6</v>
      </c>
      <c r="D15" s="288">
        <f t="shared" si="0"/>
        <v>2.799999999999997</v>
      </c>
      <c r="E15" s="291">
        <v>28.5</v>
      </c>
      <c r="F15" s="224">
        <v>25.8</v>
      </c>
      <c r="G15" s="225">
        <f t="shared" si="1"/>
        <v>2.6999999999999993</v>
      </c>
    </row>
    <row r="16" spans="1:7" ht="13.5">
      <c r="A16" s="102">
        <v>2</v>
      </c>
      <c r="B16" s="228">
        <v>28.4</v>
      </c>
      <c r="C16" s="224">
        <v>25.7</v>
      </c>
      <c r="D16" s="288">
        <f t="shared" si="0"/>
        <v>2.6999999999999993</v>
      </c>
      <c r="E16" s="291">
        <v>28.4</v>
      </c>
      <c r="F16" s="224">
        <v>25.9</v>
      </c>
      <c r="G16" s="225">
        <f t="shared" si="1"/>
        <v>2.5</v>
      </c>
    </row>
    <row r="17" spans="1:7" ht="13.5">
      <c r="A17" s="102">
        <v>3</v>
      </c>
      <c r="B17" s="228">
        <v>28.4</v>
      </c>
      <c r="C17" s="224">
        <v>25.8</v>
      </c>
      <c r="D17" s="288">
        <f t="shared" si="0"/>
        <v>2.599999999999998</v>
      </c>
      <c r="E17" s="291">
        <v>28.4</v>
      </c>
      <c r="F17" s="224">
        <v>25.9</v>
      </c>
      <c r="G17" s="225">
        <f t="shared" si="1"/>
        <v>2.5</v>
      </c>
    </row>
    <row r="18" spans="1:7" ht="13.5">
      <c r="A18" s="102">
        <v>4</v>
      </c>
      <c r="B18" s="228">
        <v>28.4</v>
      </c>
      <c r="C18" s="224">
        <v>25.9</v>
      </c>
      <c r="D18" s="288">
        <f t="shared" si="0"/>
        <v>2.5</v>
      </c>
      <c r="E18" s="291">
        <v>28.4</v>
      </c>
      <c r="F18" s="224">
        <v>26</v>
      </c>
      <c r="G18" s="225">
        <f t="shared" si="1"/>
        <v>2.3999999999999986</v>
      </c>
    </row>
    <row r="19" spans="1:7" ht="13.5">
      <c r="A19" s="102">
        <v>5</v>
      </c>
      <c r="B19" s="228">
        <v>28.5</v>
      </c>
      <c r="C19" s="224">
        <v>26</v>
      </c>
      <c r="D19" s="288">
        <f t="shared" si="0"/>
        <v>2.5</v>
      </c>
      <c r="E19" s="291">
        <v>28.4</v>
      </c>
      <c r="F19" s="224">
        <v>26.1</v>
      </c>
      <c r="G19" s="225">
        <f t="shared" si="1"/>
        <v>2.299999999999997</v>
      </c>
    </row>
    <row r="20" spans="1:7" ht="13.5">
      <c r="A20" s="102">
        <v>6</v>
      </c>
      <c r="B20" s="228">
        <v>28.5</v>
      </c>
      <c r="C20" s="224">
        <v>26.1</v>
      </c>
      <c r="D20" s="288">
        <f t="shared" si="0"/>
        <v>2.3999999999999986</v>
      </c>
      <c r="E20" s="291">
        <v>28.5</v>
      </c>
      <c r="F20" s="224">
        <v>26.2</v>
      </c>
      <c r="G20" s="225">
        <f t="shared" si="1"/>
        <v>2.3000000000000007</v>
      </c>
    </row>
    <row r="21" spans="1:7" ht="13.5">
      <c r="A21" s="102">
        <v>7</v>
      </c>
      <c r="B21" s="228">
        <v>28.6</v>
      </c>
      <c r="C21" s="224">
        <v>26.2</v>
      </c>
      <c r="D21" s="288">
        <f t="shared" si="0"/>
        <v>2.400000000000002</v>
      </c>
      <c r="E21" s="291">
        <v>28.5</v>
      </c>
      <c r="F21" s="224">
        <v>26.3</v>
      </c>
      <c r="G21" s="225">
        <f t="shared" si="1"/>
        <v>2.1999999999999993</v>
      </c>
    </row>
    <row r="22" spans="1:7" ht="13.5">
      <c r="A22" s="102">
        <v>8</v>
      </c>
      <c r="B22" s="228">
        <v>28.6</v>
      </c>
      <c r="C22" s="224">
        <v>26.3</v>
      </c>
      <c r="D22" s="288">
        <f t="shared" si="0"/>
        <v>2.3000000000000007</v>
      </c>
      <c r="E22" s="291">
        <v>28.5</v>
      </c>
      <c r="F22" s="224">
        <v>26.4</v>
      </c>
      <c r="G22" s="225">
        <f t="shared" si="1"/>
        <v>2.1000000000000014</v>
      </c>
    </row>
    <row r="23" spans="1:7" ht="13.5">
      <c r="A23" s="102">
        <v>9</v>
      </c>
      <c r="B23" s="228">
        <v>28.6</v>
      </c>
      <c r="C23" s="224">
        <v>26.5</v>
      </c>
      <c r="D23" s="288">
        <f>B23-C23</f>
        <v>2.1000000000000014</v>
      </c>
      <c r="E23" s="291">
        <v>28.5</v>
      </c>
      <c r="F23" s="224">
        <v>26.6</v>
      </c>
      <c r="G23" s="225">
        <f>E23-F23</f>
        <v>1.8999999999999986</v>
      </c>
    </row>
    <row r="24" spans="1:7" ht="13.5">
      <c r="A24" s="102">
        <v>10</v>
      </c>
      <c r="B24" s="228">
        <v>28.7</v>
      </c>
      <c r="C24" s="224">
        <v>26.6</v>
      </c>
      <c r="D24" s="288">
        <f t="shared" si="0"/>
        <v>2.099999999999998</v>
      </c>
      <c r="E24" s="291">
        <v>28.6</v>
      </c>
      <c r="F24" s="224">
        <v>26.7</v>
      </c>
      <c r="G24" s="225">
        <f t="shared" si="1"/>
        <v>1.9000000000000021</v>
      </c>
    </row>
    <row r="25" spans="1:7" ht="13.5">
      <c r="A25" s="84">
        <v>11</v>
      </c>
      <c r="B25" s="229">
        <v>28.6</v>
      </c>
      <c r="C25" s="226">
        <v>26.7</v>
      </c>
      <c r="D25" s="289">
        <f>B25-C25</f>
        <v>1.9000000000000021</v>
      </c>
      <c r="E25" s="292">
        <v>28.7</v>
      </c>
      <c r="F25" s="226">
        <v>26.8</v>
      </c>
      <c r="G25" s="227">
        <f>E25-F25</f>
        <v>1.8999999999999986</v>
      </c>
    </row>
    <row r="26" spans="1:7" ht="13.5">
      <c r="A26" s="277" t="s">
        <v>530</v>
      </c>
      <c r="B26" s="104"/>
      <c r="C26" s="104"/>
      <c r="D26" s="104"/>
      <c r="E26" s="104"/>
      <c r="F26" s="104"/>
      <c r="G26" s="104"/>
    </row>
    <row r="27" spans="1:7" ht="13.5">
      <c r="A27" s="37"/>
      <c r="B27" s="104"/>
      <c r="C27" s="104"/>
      <c r="D27" s="104"/>
      <c r="E27" s="104"/>
      <c r="F27" s="104"/>
      <c r="G27" s="104"/>
    </row>
    <row r="28" s="1" customFormat="1" ht="14.25">
      <c r="A28" s="96" t="s">
        <v>418</v>
      </c>
    </row>
    <row r="29" spans="1:10" s="1" customFormat="1" ht="13.5">
      <c r="A29" s="430" t="s">
        <v>529</v>
      </c>
      <c r="B29" s="430"/>
      <c r="C29" s="430"/>
      <c r="D29" s="430"/>
      <c r="E29" s="430"/>
      <c r="F29" s="430"/>
      <c r="G29" s="430"/>
      <c r="H29" s="430"/>
      <c r="I29" s="430"/>
      <c r="J29" s="430"/>
    </row>
    <row r="30" spans="1:10" s="1" customFormat="1" ht="13.5">
      <c r="A30" s="315" t="s">
        <v>447</v>
      </c>
      <c r="B30" s="315"/>
      <c r="C30" s="315"/>
      <c r="D30" s="315"/>
      <c r="E30" s="315"/>
      <c r="F30" s="315"/>
      <c r="G30" s="315"/>
      <c r="H30" s="315"/>
      <c r="I30" s="315"/>
      <c r="J30" s="315"/>
    </row>
    <row r="32" s="86" customFormat="1" ht="13.5">
      <c r="A32" s="223" t="s">
        <v>485</v>
      </c>
    </row>
    <row r="33" spans="1:9" ht="13.5">
      <c r="A33" s="435"/>
      <c r="B33" s="431" t="s">
        <v>80</v>
      </c>
      <c r="C33" s="432"/>
      <c r="D33" s="432"/>
      <c r="E33" s="434"/>
      <c r="F33" s="440" t="s">
        <v>229</v>
      </c>
      <c r="G33" s="432"/>
      <c r="H33" s="432"/>
      <c r="I33" s="434"/>
    </row>
    <row r="34" spans="1:9" ht="13.5">
      <c r="A34" s="436"/>
      <c r="B34" s="441" t="s">
        <v>81</v>
      </c>
      <c r="C34" s="442"/>
      <c r="D34" s="438" t="s">
        <v>226</v>
      </c>
      <c r="E34" s="439"/>
      <c r="F34" s="443" t="s">
        <v>81</v>
      </c>
      <c r="G34" s="442"/>
      <c r="H34" s="438" t="s">
        <v>226</v>
      </c>
      <c r="I34" s="439"/>
    </row>
    <row r="35" spans="1:9" s="41" customFormat="1" ht="13.5">
      <c r="A35" s="437"/>
      <c r="B35" s="242" t="s">
        <v>230</v>
      </c>
      <c r="C35" s="243" t="s">
        <v>179</v>
      </c>
      <c r="D35" s="242" t="s">
        <v>82</v>
      </c>
      <c r="E35" s="237" t="s">
        <v>179</v>
      </c>
      <c r="F35" s="241" t="s">
        <v>82</v>
      </c>
      <c r="G35" s="243" t="s">
        <v>179</v>
      </c>
      <c r="H35" s="242" t="s">
        <v>82</v>
      </c>
      <c r="I35" s="237" t="s">
        <v>179</v>
      </c>
    </row>
    <row r="36" spans="1:9" ht="13.5">
      <c r="A36" s="238" t="s">
        <v>448</v>
      </c>
      <c r="B36" s="202">
        <v>30036</v>
      </c>
      <c r="C36" s="244">
        <v>9.7</v>
      </c>
      <c r="D36" s="246">
        <v>1029405</v>
      </c>
      <c r="E36" s="198">
        <v>10</v>
      </c>
      <c r="F36" s="236">
        <v>2701</v>
      </c>
      <c r="G36" s="247">
        <v>0.87</v>
      </c>
      <c r="H36" s="202">
        <v>95937</v>
      </c>
      <c r="I36" s="234">
        <v>0.93</v>
      </c>
    </row>
    <row r="37" spans="1:9" ht="13.5">
      <c r="A37" s="239">
        <v>50</v>
      </c>
      <c r="B37" s="202">
        <v>27541</v>
      </c>
      <c r="C37" s="244">
        <v>8.3</v>
      </c>
      <c r="D37" s="202">
        <v>941628</v>
      </c>
      <c r="E37" s="198">
        <v>8.5</v>
      </c>
      <c r="F37" s="236">
        <v>3536</v>
      </c>
      <c r="G37" s="247">
        <v>1.07</v>
      </c>
      <c r="H37" s="202">
        <v>119135</v>
      </c>
      <c r="I37" s="234">
        <v>1.07</v>
      </c>
    </row>
    <row r="38" spans="1:9" ht="13.5">
      <c r="A38" s="239">
        <v>55</v>
      </c>
      <c r="B38" s="202">
        <v>22460</v>
      </c>
      <c r="C38" s="244">
        <v>6.5</v>
      </c>
      <c r="D38" s="202">
        <v>774702</v>
      </c>
      <c r="E38" s="198">
        <v>6.7</v>
      </c>
      <c r="F38" s="236">
        <v>4202</v>
      </c>
      <c r="G38" s="247">
        <v>1.22</v>
      </c>
      <c r="H38" s="202">
        <v>141689</v>
      </c>
      <c r="I38" s="234">
        <v>1.22</v>
      </c>
    </row>
    <row r="39" spans="1:9" ht="13.5">
      <c r="A39" s="239">
        <v>60</v>
      </c>
      <c r="B39" s="202">
        <v>21501</v>
      </c>
      <c r="C39" s="244">
        <v>6</v>
      </c>
      <c r="D39" s="202">
        <v>735850</v>
      </c>
      <c r="E39" s="198">
        <v>6.1</v>
      </c>
      <c r="F39" s="236">
        <v>4572</v>
      </c>
      <c r="G39" s="247">
        <v>1.28</v>
      </c>
      <c r="H39" s="202">
        <v>166640</v>
      </c>
      <c r="I39" s="234">
        <v>1.39</v>
      </c>
    </row>
    <row r="40" spans="1:9" ht="13.5">
      <c r="A40" s="238" t="s">
        <v>449</v>
      </c>
      <c r="B40" s="202">
        <v>20435</v>
      </c>
      <c r="C40" s="244">
        <v>5.6</v>
      </c>
      <c r="D40" s="202">
        <v>708316</v>
      </c>
      <c r="E40" s="198">
        <v>5.8</v>
      </c>
      <c r="F40" s="236">
        <v>4302</v>
      </c>
      <c r="G40" s="247">
        <v>1.18</v>
      </c>
      <c r="H40" s="202">
        <v>157811</v>
      </c>
      <c r="I40" s="234">
        <v>1.29</v>
      </c>
    </row>
    <row r="41" spans="1:9" ht="13.5">
      <c r="A41" s="239">
        <v>2</v>
      </c>
      <c r="B41" s="202">
        <v>20700</v>
      </c>
      <c r="C41" s="244">
        <v>5.7</v>
      </c>
      <c r="D41" s="202">
        <v>722138</v>
      </c>
      <c r="E41" s="198">
        <v>5.9</v>
      </c>
      <c r="F41" s="236">
        <v>4432</v>
      </c>
      <c r="G41" s="247">
        <v>1.21</v>
      </c>
      <c r="H41" s="202">
        <v>157608</v>
      </c>
      <c r="I41" s="234">
        <v>1.28</v>
      </c>
    </row>
    <row r="42" spans="1:9" ht="13.5">
      <c r="A42" s="239">
        <v>3</v>
      </c>
      <c r="B42" s="202">
        <v>21356</v>
      </c>
      <c r="C42" s="244">
        <v>5.8</v>
      </c>
      <c r="D42" s="202">
        <v>742264</v>
      </c>
      <c r="E42" s="198">
        <v>6</v>
      </c>
      <c r="F42" s="236">
        <v>4571</v>
      </c>
      <c r="G42" s="247">
        <v>1.25</v>
      </c>
      <c r="H42" s="202">
        <v>168969</v>
      </c>
      <c r="I42" s="234">
        <v>1.37</v>
      </c>
    </row>
    <row r="43" spans="1:9" ht="13.5">
      <c r="A43" s="239">
        <v>4</v>
      </c>
      <c r="B43" s="202">
        <v>22000</v>
      </c>
      <c r="C43" s="244">
        <v>6</v>
      </c>
      <c r="D43" s="202">
        <v>754441</v>
      </c>
      <c r="E43" s="198">
        <v>6.1</v>
      </c>
      <c r="F43" s="236">
        <v>5017</v>
      </c>
      <c r="G43" s="247">
        <v>1.36</v>
      </c>
      <c r="H43" s="202">
        <v>179191</v>
      </c>
      <c r="I43" s="234">
        <v>1.45</v>
      </c>
    </row>
    <row r="44" spans="1:9" ht="13.5">
      <c r="A44" s="239">
        <v>5</v>
      </c>
      <c r="B44" s="202">
        <v>23144</v>
      </c>
      <c r="C44" s="244">
        <v>6.3</v>
      </c>
      <c r="D44" s="202">
        <v>792658</v>
      </c>
      <c r="E44" s="198">
        <v>6.4</v>
      </c>
      <c r="F44" s="236">
        <v>5292</v>
      </c>
      <c r="G44" s="247">
        <v>1.44</v>
      </c>
      <c r="H44" s="202">
        <v>188297</v>
      </c>
      <c r="I44" s="234">
        <v>1.52</v>
      </c>
    </row>
    <row r="45" spans="1:9" ht="13.5">
      <c r="A45" s="239">
        <v>6</v>
      </c>
      <c r="B45" s="202">
        <v>22724</v>
      </c>
      <c r="C45" s="244">
        <v>6.1</v>
      </c>
      <c r="D45" s="202">
        <v>782738</v>
      </c>
      <c r="E45" s="198">
        <v>6.3</v>
      </c>
      <c r="F45" s="236">
        <v>5426</v>
      </c>
      <c r="G45" s="247">
        <v>1.47</v>
      </c>
      <c r="H45" s="202">
        <v>195106</v>
      </c>
      <c r="I45" s="234">
        <v>1.57</v>
      </c>
    </row>
    <row r="46" spans="1:9" ht="13.5">
      <c r="A46" s="239">
        <v>7</v>
      </c>
      <c r="B46" s="202">
        <v>22991</v>
      </c>
      <c r="C46" s="244">
        <v>6.2</v>
      </c>
      <c r="D46" s="202">
        <v>791888</v>
      </c>
      <c r="E46" s="198">
        <v>6.4</v>
      </c>
      <c r="F46" s="236">
        <v>5723</v>
      </c>
      <c r="G46" s="247">
        <v>1.55</v>
      </c>
      <c r="H46" s="202">
        <v>199016</v>
      </c>
      <c r="I46" s="234">
        <v>1.6</v>
      </c>
    </row>
    <row r="47" spans="1:9" ht="13.5">
      <c r="A47" s="239">
        <v>8</v>
      </c>
      <c r="B47" s="202">
        <v>23117</v>
      </c>
      <c r="C47" s="244">
        <v>6.2</v>
      </c>
      <c r="D47" s="202">
        <v>795080</v>
      </c>
      <c r="E47" s="198">
        <v>6.4</v>
      </c>
      <c r="F47" s="236">
        <v>5795</v>
      </c>
      <c r="G47" s="247">
        <v>1.56</v>
      </c>
      <c r="H47" s="202">
        <v>206955</v>
      </c>
      <c r="I47" s="234">
        <v>1.66</v>
      </c>
    </row>
    <row r="48" spans="1:9" ht="13.5">
      <c r="A48" s="239">
        <v>9</v>
      </c>
      <c r="B48" s="202">
        <v>22513</v>
      </c>
      <c r="C48" s="244">
        <v>6.1</v>
      </c>
      <c r="D48" s="202">
        <v>755651</v>
      </c>
      <c r="E48" s="198">
        <v>6.2</v>
      </c>
      <c r="F48" s="236">
        <v>6298</v>
      </c>
      <c r="G48" s="247">
        <v>1.7</v>
      </c>
      <c r="H48" s="202">
        <v>222635</v>
      </c>
      <c r="I48" s="234">
        <v>1.78</v>
      </c>
    </row>
    <row r="49" spans="1:9" ht="13.5">
      <c r="A49" s="239">
        <v>10</v>
      </c>
      <c r="B49" s="202">
        <v>23134</v>
      </c>
      <c r="C49" s="244">
        <v>6.2</v>
      </c>
      <c r="D49" s="202">
        <v>784595</v>
      </c>
      <c r="E49" s="198">
        <v>6.3</v>
      </c>
      <c r="F49" s="236">
        <v>6780</v>
      </c>
      <c r="G49" s="247">
        <v>1.82</v>
      </c>
      <c r="H49" s="202">
        <v>243183</v>
      </c>
      <c r="I49" s="234">
        <v>1.94</v>
      </c>
    </row>
    <row r="50" spans="1:9" ht="13.5">
      <c r="A50" s="240">
        <v>11</v>
      </c>
      <c r="B50" s="192">
        <v>22429</v>
      </c>
      <c r="C50" s="245">
        <v>6</v>
      </c>
      <c r="D50" s="192">
        <v>762028</v>
      </c>
      <c r="E50" s="188">
        <v>6.1</v>
      </c>
      <c r="F50" s="190">
        <v>6975</v>
      </c>
      <c r="G50" s="248">
        <v>1.87</v>
      </c>
      <c r="H50" s="192">
        <v>250529</v>
      </c>
      <c r="I50" s="235">
        <v>2</v>
      </c>
    </row>
    <row r="51" ht="13.5">
      <c r="A51" s="85" t="s">
        <v>83</v>
      </c>
    </row>
    <row r="53" ht="14.25">
      <c r="A53" s="61" t="s">
        <v>215</v>
      </c>
    </row>
    <row r="54" spans="1:8" ht="13.5">
      <c r="A54" s="83" t="s">
        <v>141</v>
      </c>
      <c r="B54" s="259" t="s">
        <v>216</v>
      </c>
      <c r="C54" s="260" t="s">
        <v>217</v>
      </c>
      <c r="D54" s="260" t="s">
        <v>218</v>
      </c>
      <c r="E54" s="260" t="s">
        <v>219</v>
      </c>
      <c r="F54" s="260" t="s">
        <v>220</v>
      </c>
      <c r="G54" s="260" t="s">
        <v>221</v>
      </c>
      <c r="H54" s="268" t="s">
        <v>222</v>
      </c>
    </row>
    <row r="55" spans="1:8" ht="13.5">
      <c r="A55" s="266" t="s">
        <v>223</v>
      </c>
      <c r="B55" s="269">
        <v>4202</v>
      </c>
      <c r="C55" s="270">
        <v>395</v>
      </c>
      <c r="D55" s="270">
        <v>1153</v>
      </c>
      <c r="E55" s="270">
        <v>1173</v>
      </c>
      <c r="F55" s="270">
        <v>723</v>
      </c>
      <c r="G55" s="270">
        <v>444</v>
      </c>
      <c r="H55" s="271">
        <v>299</v>
      </c>
    </row>
    <row r="56" spans="1:8" ht="13.5">
      <c r="A56" s="102">
        <v>60</v>
      </c>
      <c r="B56" s="191">
        <v>4572</v>
      </c>
      <c r="C56" s="272">
        <v>374</v>
      </c>
      <c r="D56" s="272">
        <v>1188</v>
      </c>
      <c r="E56" s="272">
        <v>976</v>
      </c>
      <c r="F56" s="272">
        <v>861</v>
      </c>
      <c r="G56" s="272">
        <v>592</v>
      </c>
      <c r="H56" s="273">
        <v>574</v>
      </c>
    </row>
    <row r="57" spans="1:8" ht="13.5">
      <c r="A57" s="102">
        <v>62</v>
      </c>
      <c r="B57" s="191">
        <v>4447</v>
      </c>
      <c r="C57" s="272">
        <v>405</v>
      </c>
      <c r="D57" s="272">
        <v>1267</v>
      </c>
      <c r="E57" s="272">
        <v>844</v>
      </c>
      <c r="F57" s="272">
        <v>716</v>
      </c>
      <c r="G57" s="272">
        <v>622</v>
      </c>
      <c r="H57" s="273">
        <v>579</v>
      </c>
    </row>
    <row r="58" spans="1:8" ht="13.5">
      <c r="A58" s="267" t="s">
        <v>224</v>
      </c>
      <c r="B58" s="191">
        <v>4302</v>
      </c>
      <c r="C58" s="272">
        <v>246</v>
      </c>
      <c r="D58" s="272">
        <v>1224</v>
      </c>
      <c r="E58" s="272">
        <v>918</v>
      </c>
      <c r="F58" s="272">
        <v>606</v>
      </c>
      <c r="G58" s="272">
        <v>574</v>
      </c>
      <c r="H58" s="273">
        <v>610</v>
      </c>
    </row>
    <row r="59" spans="1:8" ht="13.5">
      <c r="A59" s="102">
        <v>2</v>
      </c>
      <c r="B59" s="191">
        <v>4432</v>
      </c>
      <c r="C59" s="272">
        <v>420</v>
      </c>
      <c r="D59" s="272">
        <v>1375</v>
      </c>
      <c r="E59" s="272">
        <v>889</v>
      </c>
      <c r="F59" s="272">
        <v>568</v>
      </c>
      <c r="G59" s="272">
        <v>563</v>
      </c>
      <c r="H59" s="273">
        <v>592</v>
      </c>
    </row>
    <row r="60" spans="1:8" ht="13.5">
      <c r="A60" s="102">
        <v>3</v>
      </c>
      <c r="B60" s="191">
        <v>4571</v>
      </c>
      <c r="C60" s="272">
        <v>246</v>
      </c>
      <c r="D60" s="272">
        <v>1398</v>
      </c>
      <c r="E60" s="272">
        <v>921</v>
      </c>
      <c r="F60" s="272">
        <v>558</v>
      </c>
      <c r="G60" s="272">
        <v>602</v>
      </c>
      <c r="H60" s="273">
        <v>714</v>
      </c>
    </row>
    <row r="61" spans="1:8" ht="13.5">
      <c r="A61" s="102">
        <v>4</v>
      </c>
      <c r="B61" s="191">
        <v>5017</v>
      </c>
      <c r="C61" s="272">
        <v>374</v>
      </c>
      <c r="D61" s="272">
        <v>1532</v>
      </c>
      <c r="E61" s="272">
        <v>1056</v>
      </c>
      <c r="F61" s="272">
        <v>655</v>
      </c>
      <c r="G61" s="272">
        <v>579</v>
      </c>
      <c r="H61" s="273">
        <v>775</v>
      </c>
    </row>
    <row r="62" spans="1:8" ht="13.5">
      <c r="A62" s="102">
        <v>5</v>
      </c>
      <c r="B62" s="191">
        <v>5292</v>
      </c>
      <c r="C62" s="272">
        <v>415</v>
      </c>
      <c r="D62" s="272">
        <v>1674</v>
      </c>
      <c r="E62" s="272">
        <v>1047</v>
      </c>
      <c r="F62" s="272">
        <v>678</v>
      </c>
      <c r="G62" s="272">
        <v>561</v>
      </c>
      <c r="H62" s="273">
        <v>873</v>
      </c>
    </row>
    <row r="63" spans="1:8" ht="13.5">
      <c r="A63" s="102">
        <v>6</v>
      </c>
      <c r="B63" s="191">
        <v>5426</v>
      </c>
      <c r="C63" s="272">
        <v>441</v>
      </c>
      <c r="D63" s="272">
        <v>1725</v>
      </c>
      <c r="E63" s="272">
        <v>1110</v>
      </c>
      <c r="F63" s="272">
        <v>722</v>
      </c>
      <c r="G63" s="272">
        <v>543</v>
      </c>
      <c r="H63" s="273">
        <v>830</v>
      </c>
    </row>
    <row r="64" spans="1:8" ht="13.5">
      <c r="A64" s="102">
        <v>7</v>
      </c>
      <c r="B64" s="191">
        <v>5723</v>
      </c>
      <c r="C64" s="272">
        <v>477</v>
      </c>
      <c r="D64" s="272">
        <v>1840</v>
      </c>
      <c r="E64" s="272">
        <v>1155</v>
      </c>
      <c r="F64" s="272">
        <v>731</v>
      </c>
      <c r="G64" s="272">
        <v>529</v>
      </c>
      <c r="H64" s="273">
        <v>901</v>
      </c>
    </row>
    <row r="65" spans="1:8" ht="13.5">
      <c r="A65" s="102">
        <v>8</v>
      </c>
      <c r="B65" s="191">
        <v>5795</v>
      </c>
      <c r="C65" s="272">
        <v>480</v>
      </c>
      <c r="D65" s="272">
        <v>1867</v>
      </c>
      <c r="E65" s="272">
        <v>1202</v>
      </c>
      <c r="F65" s="272">
        <v>688</v>
      </c>
      <c r="G65" s="272">
        <v>501</v>
      </c>
      <c r="H65" s="273">
        <v>921</v>
      </c>
    </row>
    <row r="66" spans="1:8" ht="13.5">
      <c r="A66" s="102">
        <v>9</v>
      </c>
      <c r="B66" s="191">
        <v>6298</v>
      </c>
      <c r="C66" s="272">
        <v>503</v>
      </c>
      <c r="D66" s="272">
        <v>2062</v>
      </c>
      <c r="E66" s="272">
        <v>1240</v>
      </c>
      <c r="F66" s="272">
        <v>727</v>
      </c>
      <c r="G66" s="272">
        <v>576</v>
      </c>
      <c r="H66" s="273">
        <v>960</v>
      </c>
    </row>
    <row r="67" spans="1:8" ht="13.5">
      <c r="A67" s="102">
        <v>10</v>
      </c>
      <c r="B67" s="191">
        <v>6780</v>
      </c>
      <c r="C67" s="272">
        <v>467</v>
      </c>
      <c r="D67" s="272">
        <v>2167</v>
      </c>
      <c r="E67" s="272">
        <v>1326</v>
      </c>
      <c r="F67" s="272">
        <v>787</v>
      </c>
      <c r="G67" s="272">
        <v>586</v>
      </c>
      <c r="H67" s="273">
        <v>1032</v>
      </c>
    </row>
    <row r="68" spans="1:9" ht="13.5">
      <c r="A68" s="84">
        <v>11</v>
      </c>
      <c r="B68" s="274">
        <v>6975</v>
      </c>
      <c r="C68" s="275">
        <v>520</v>
      </c>
      <c r="D68" s="275">
        <v>2165</v>
      </c>
      <c r="E68" s="275">
        <v>1406</v>
      </c>
      <c r="F68" s="275">
        <v>792</v>
      </c>
      <c r="G68" s="275">
        <v>607</v>
      </c>
      <c r="H68" s="276">
        <v>1044</v>
      </c>
      <c r="I68" s="314" t="s">
        <v>225</v>
      </c>
    </row>
    <row r="69" spans="2:8" ht="13.5">
      <c r="B69" s="85"/>
      <c r="C69" s="85"/>
      <c r="D69" s="85"/>
      <c r="E69" s="85"/>
      <c r="F69" s="85"/>
      <c r="G69" s="85"/>
      <c r="H69" s="85"/>
    </row>
  </sheetData>
  <mergeCells count="15">
    <mergeCell ref="A33:A35"/>
    <mergeCell ref="A30:J30"/>
    <mergeCell ref="H34:I34"/>
    <mergeCell ref="F33:I33"/>
    <mergeCell ref="B33:E33"/>
    <mergeCell ref="B34:C34"/>
    <mergeCell ref="D34:E34"/>
    <mergeCell ref="F34:G34"/>
    <mergeCell ref="A3:J3"/>
    <mergeCell ref="A4:J4"/>
    <mergeCell ref="A29:J29"/>
    <mergeCell ref="B9:D9"/>
    <mergeCell ref="E9:G9"/>
    <mergeCell ref="A5:J5"/>
    <mergeCell ref="A6:J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健康増進課</dc:creator>
  <cp:keywords/>
  <dc:description/>
  <cp:lastModifiedBy>ＦＵＪ９９０３Ｂ０６３６</cp:lastModifiedBy>
  <cp:lastPrinted>2001-03-11T23:58:10Z</cp:lastPrinted>
  <dcterms:created xsi:type="dcterms:W3CDTF">1998-06-12T00:34:46Z</dcterms:created>
  <cp:category/>
  <cp:version/>
  <cp:contentType/>
  <cp:contentStatus/>
</cp:coreProperties>
</file>