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10" windowWidth="6735" windowHeight="6210" tabRatio="789" activeTab="0"/>
  </bookViews>
  <sheets>
    <sheet name="地域別形態別" sheetId="1" r:id="rId1"/>
  </sheets>
  <definedNames>
    <definedName name="_xlnm.Print_Area" localSheetId="0">'地域別形態別'!$A$1:$G$38</definedName>
  </definedNames>
  <calcPr fullCalcOnLoad="1"/>
</workbook>
</file>

<file path=xl/sharedStrings.xml><?xml version="1.0" encoding="utf-8"?>
<sst xmlns="http://schemas.openxmlformats.org/spreadsheetml/2006/main" count="42" uniqueCount="24">
  <si>
    <t>合計</t>
  </si>
  <si>
    <t>宿泊客</t>
  </si>
  <si>
    <t>観レク客数</t>
  </si>
  <si>
    <t>伊   豆</t>
  </si>
  <si>
    <t>富   士</t>
  </si>
  <si>
    <t>駿   河</t>
  </si>
  <si>
    <t>西   遠</t>
  </si>
  <si>
    <t>北   遠</t>
  </si>
  <si>
    <t>県一括調査</t>
  </si>
  <si>
    <t>－</t>
  </si>
  <si>
    <t>合   計</t>
  </si>
  <si>
    <t>学ぶ</t>
  </si>
  <si>
    <t>遊ぶ</t>
  </si>
  <si>
    <t>触れ合う</t>
  </si>
  <si>
    <t>合    計</t>
  </si>
  <si>
    <t>観光レクリエーション客数</t>
  </si>
  <si>
    <t>宿泊客数</t>
  </si>
  <si>
    <t>-</t>
  </si>
  <si>
    <t>奥 大 井</t>
  </si>
  <si>
    <t>西 駿 河</t>
  </si>
  <si>
    <t>中 東 遠</t>
  </si>
  <si>
    <t>地 域 計</t>
  </si>
  <si>
    <t>平成１３年度  地域別形態別観光交流客数</t>
  </si>
  <si>
    <t xml:space="preserve">                  （単位：人、中段は前年度比、下段は構成比）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</si>
</sst>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.0000%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,"/>
    <numFmt numFmtId="195" formatCode="#,000,"/>
    <numFmt numFmtId="196" formatCode="#,##0.0;[Red]\-#,##0.0"/>
    <numFmt numFmtId="197" formatCode="#,##0.000;[Red]\-#,##0.000"/>
    <numFmt numFmtId="198" formatCode="#,##0.0000;[Red]\-#,##0.0000"/>
    <numFmt numFmtId="199" formatCode="#,##0.00000;[Red]\-#,##0.00000"/>
    <numFmt numFmtId="200" formatCode="#,##0.0"/>
    <numFmt numFmtId="201" formatCode="#,##0.0_ "/>
    <numFmt numFmtId="202" formatCode="#,##0.0_ ;[Red]\-#,##0.0\ "/>
    <numFmt numFmtId="203" formatCode="[&lt;=999]000;000\-00"/>
    <numFmt numFmtId="204" formatCode="#,##0.0_);[Red]\(#,##0.0\)"/>
    <numFmt numFmtId="205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38" fontId="3" fillId="0" borderId="3" xfId="16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3" fillId="0" borderId="3" xfId="0" applyNumberFormat="1" applyFont="1" applyBorder="1" applyAlignment="1">
      <alignment/>
    </xf>
    <xf numFmtId="38" fontId="3" fillId="0" borderId="4" xfId="16" applyFont="1" applyBorder="1" applyAlignment="1">
      <alignment/>
    </xf>
    <xf numFmtId="0" fontId="3" fillId="0" borderId="5" xfId="0" applyFont="1" applyBorder="1" applyAlignment="1">
      <alignment horizontal="center"/>
    </xf>
    <xf numFmtId="176" fontId="3" fillId="0" borderId="6" xfId="0" applyNumberFormat="1" applyFont="1" applyBorder="1" applyAlignment="1">
      <alignment/>
    </xf>
    <xf numFmtId="0" fontId="3" fillId="0" borderId="0" xfId="0" applyFont="1" applyBorder="1" applyAlignment="1">
      <alignment/>
    </xf>
    <xf numFmtId="38" fontId="3" fillId="0" borderId="0" xfId="16" applyFont="1" applyBorder="1" applyAlignment="1">
      <alignment/>
    </xf>
    <xf numFmtId="0" fontId="3" fillId="0" borderId="5" xfId="0" applyFont="1" applyBorder="1" applyAlignment="1">
      <alignment/>
    </xf>
    <xf numFmtId="0" fontId="3" fillId="0" borderId="3" xfId="0" applyFont="1" applyBorder="1" applyAlignment="1">
      <alignment/>
    </xf>
    <xf numFmtId="38" fontId="3" fillId="0" borderId="6" xfId="0" applyNumberFormat="1" applyFont="1" applyBorder="1" applyAlignment="1">
      <alignment horizontal="center"/>
    </xf>
    <xf numFmtId="176" fontId="3" fillId="0" borderId="7" xfId="15" applyNumberFormat="1" applyFont="1" applyBorder="1" applyAlignment="1">
      <alignment horizontal="center"/>
    </xf>
    <xf numFmtId="38" fontId="3" fillId="0" borderId="7" xfId="0" applyNumberFormat="1" applyFont="1" applyBorder="1" applyAlignment="1">
      <alignment horizontal="center"/>
    </xf>
    <xf numFmtId="38" fontId="3" fillId="0" borderId="8" xfId="16" applyFont="1" applyBorder="1" applyAlignment="1">
      <alignment/>
    </xf>
    <xf numFmtId="38" fontId="3" fillId="0" borderId="9" xfId="16" applyFont="1" applyBorder="1" applyAlignment="1">
      <alignment/>
    </xf>
    <xf numFmtId="38" fontId="3" fillId="0" borderId="0" xfId="0" applyNumberFormat="1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38" fontId="3" fillId="0" borderId="11" xfId="0" applyNumberFormat="1" applyFont="1" applyBorder="1" applyAlignment="1">
      <alignment horizontal="center"/>
    </xf>
    <xf numFmtId="176" fontId="3" fillId="0" borderId="12" xfId="15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horizontal="center"/>
    </xf>
    <xf numFmtId="38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distributed" vertical="center"/>
    </xf>
    <xf numFmtId="38" fontId="3" fillId="0" borderId="1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78" fontId="3" fillId="0" borderId="17" xfId="0" applyNumberFormat="1" applyFont="1" applyBorder="1" applyAlignment="1">
      <alignment/>
    </xf>
    <xf numFmtId="178" fontId="3" fillId="0" borderId="17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18" xfId="0" applyNumberFormat="1" applyFont="1" applyBorder="1" applyAlignment="1">
      <alignment/>
    </xf>
    <xf numFmtId="177" fontId="3" fillId="0" borderId="19" xfId="0" applyNumberFormat="1" applyFont="1" applyBorder="1" applyAlignment="1">
      <alignment/>
    </xf>
    <xf numFmtId="178" fontId="3" fillId="0" borderId="18" xfId="0" applyNumberFormat="1" applyFont="1" applyBorder="1" applyAlignment="1">
      <alignment/>
    </xf>
    <xf numFmtId="178" fontId="3" fillId="0" borderId="17" xfId="16" applyNumberFormat="1" applyFont="1" applyBorder="1" applyAlignment="1">
      <alignment/>
    </xf>
    <xf numFmtId="178" fontId="2" fillId="0" borderId="18" xfId="16" applyNumberFormat="1" applyFont="1" applyBorder="1" applyAlignment="1">
      <alignment/>
    </xf>
    <xf numFmtId="178" fontId="2" fillId="0" borderId="17" xfId="16" applyNumberFormat="1" applyFont="1" applyBorder="1" applyAlignment="1">
      <alignment/>
    </xf>
    <xf numFmtId="180" fontId="3" fillId="0" borderId="17" xfId="0" applyNumberFormat="1" applyFont="1" applyBorder="1" applyAlignment="1">
      <alignment horizontal="center"/>
    </xf>
    <xf numFmtId="180" fontId="3" fillId="0" borderId="18" xfId="16" applyNumberFormat="1" applyFont="1" applyBorder="1" applyAlignment="1">
      <alignment/>
    </xf>
    <xf numFmtId="180" fontId="3" fillId="0" borderId="18" xfId="0" applyNumberFormat="1" applyFont="1" applyBorder="1" applyAlignment="1">
      <alignment horizontal="center"/>
    </xf>
    <xf numFmtId="178" fontId="3" fillId="0" borderId="20" xfId="16" applyNumberFormat="1" applyFont="1" applyBorder="1" applyAlignment="1">
      <alignment/>
    </xf>
    <xf numFmtId="178" fontId="3" fillId="0" borderId="21" xfId="16" applyNumberFormat="1" applyFont="1" applyBorder="1" applyAlignment="1">
      <alignment/>
    </xf>
    <xf numFmtId="0" fontId="5" fillId="0" borderId="0" xfId="0" applyFont="1" applyAlignment="1">
      <alignment/>
    </xf>
    <xf numFmtId="176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78" fontId="3" fillId="0" borderId="0" xfId="0" applyNumberFormat="1" applyFont="1" applyBorder="1" applyAlignment="1">
      <alignment/>
    </xf>
    <xf numFmtId="176" fontId="3" fillId="0" borderId="7" xfId="15" applyNumberFormat="1" applyFont="1" applyBorder="1" applyAlignment="1">
      <alignment/>
    </xf>
    <xf numFmtId="176" fontId="3" fillId="0" borderId="12" xfId="15" applyNumberFormat="1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24" xfId="16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SheetLayoutView="100" workbookViewId="0" topLeftCell="A29">
      <selection activeCell="F33" sqref="F33"/>
    </sheetView>
  </sheetViews>
  <sheetFormatPr defaultColWidth="9.00390625" defaultRowHeight="13.5"/>
  <cols>
    <col min="1" max="1" width="10.75390625" style="1" customWidth="1"/>
    <col min="2" max="2" width="13.00390625" style="1" customWidth="1"/>
    <col min="3" max="3" width="13.375" style="1" customWidth="1"/>
    <col min="4" max="4" width="12.625" style="2" customWidth="1"/>
    <col min="5" max="5" width="11.625" style="2" customWidth="1"/>
    <col min="6" max="6" width="11.875" style="2" customWidth="1"/>
    <col min="7" max="7" width="12.25390625" style="2" customWidth="1"/>
    <col min="8" max="9" width="3.75390625" style="1" customWidth="1"/>
    <col min="10" max="10" width="12.875" style="2" customWidth="1"/>
    <col min="11" max="11" width="12.375" style="1" customWidth="1"/>
    <col min="12" max="12" width="12.625" style="2" customWidth="1"/>
    <col min="13" max="13" width="11.50390625" style="2" customWidth="1"/>
    <col min="14" max="14" width="12.00390625" style="2" customWidth="1"/>
    <col min="15" max="15" width="11.875" style="2" customWidth="1"/>
    <col min="16" max="16" width="11.125" style="1" bestFit="1" customWidth="1"/>
    <col min="17" max="16384" width="9.00390625" style="1" customWidth="1"/>
  </cols>
  <sheetData>
    <row r="1" ht="21" customHeight="1">
      <c r="A1" s="1" t="s">
        <v>22</v>
      </c>
    </row>
    <row r="2" ht="8.25" customHeight="1"/>
    <row r="3" ht="15" customHeight="1">
      <c r="D3" s="23" t="s">
        <v>23</v>
      </c>
    </row>
    <row r="4" spans="1:15" ht="21.75" customHeight="1">
      <c r="A4" s="3"/>
      <c r="B4" s="53" t="s">
        <v>14</v>
      </c>
      <c r="C4" s="58" t="s">
        <v>16</v>
      </c>
      <c r="D4" s="55" t="s">
        <v>15</v>
      </c>
      <c r="E4" s="56"/>
      <c r="F4" s="56"/>
      <c r="G4" s="57"/>
      <c r="J4" s="2" t="s">
        <v>0</v>
      </c>
      <c r="K4" s="1" t="s">
        <v>1</v>
      </c>
      <c r="L4" s="2" t="s">
        <v>2</v>
      </c>
      <c r="M4" s="2" t="s">
        <v>11</v>
      </c>
      <c r="N4" s="2" t="s">
        <v>12</v>
      </c>
      <c r="O4" s="2" t="s">
        <v>13</v>
      </c>
    </row>
    <row r="5" spans="1:7" ht="21.75" customHeight="1">
      <c r="A5" s="4"/>
      <c r="B5" s="54"/>
      <c r="C5" s="59"/>
      <c r="D5" s="26"/>
      <c r="E5" s="29" t="s">
        <v>11</v>
      </c>
      <c r="F5" s="22" t="s">
        <v>12</v>
      </c>
      <c r="G5" s="31" t="s">
        <v>13</v>
      </c>
    </row>
    <row r="6" spans="1:15" ht="19.5" customHeight="1">
      <c r="A6" s="7" t="s">
        <v>3</v>
      </c>
      <c r="B6" s="33">
        <f>+C6+D6</f>
        <v>46465261</v>
      </c>
      <c r="C6" s="33">
        <v>13503096</v>
      </c>
      <c r="D6" s="34">
        <f>SUM(E6:G6)</f>
        <v>32962165</v>
      </c>
      <c r="E6" s="34">
        <v>12731949</v>
      </c>
      <c r="F6" s="33">
        <v>10004904</v>
      </c>
      <c r="G6" s="33">
        <v>10225312</v>
      </c>
      <c r="J6" s="2">
        <f>K6+L6</f>
        <v>44461096</v>
      </c>
      <c r="K6" s="49">
        <v>13250692</v>
      </c>
      <c r="L6" s="2">
        <f>SUM(M6:O6)</f>
        <v>31210404</v>
      </c>
      <c r="M6" s="19">
        <v>12313109</v>
      </c>
      <c r="N6" s="20">
        <v>8621202</v>
      </c>
      <c r="O6" s="20">
        <v>10276093</v>
      </c>
    </row>
    <row r="7" spans="1:11" ht="19.5" customHeight="1">
      <c r="A7" s="10"/>
      <c r="B7" s="11">
        <f aca="true" t="shared" si="0" ref="B7:G7">B6/J6</f>
        <v>1.0450768240171138</v>
      </c>
      <c r="C7" s="11">
        <f t="shared" si="0"/>
        <v>1.0190483636628185</v>
      </c>
      <c r="D7" s="48">
        <f t="shared" si="0"/>
        <v>1.0561274695450915</v>
      </c>
      <c r="E7" s="48">
        <f t="shared" si="0"/>
        <v>1.0340157794428686</v>
      </c>
      <c r="F7" s="48">
        <f t="shared" si="0"/>
        <v>1.1604998931703492</v>
      </c>
      <c r="G7" s="11">
        <f t="shared" si="0"/>
        <v>0.9950583358869952</v>
      </c>
      <c r="K7" s="2"/>
    </row>
    <row r="8" spans="1:11" ht="19.5" customHeight="1">
      <c r="A8" s="6"/>
      <c r="B8" s="51">
        <f>B6/$B$30</f>
        <v>0.3496138216687285</v>
      </c>
      <c r="C8" s="51">
        <f>C6/$C$36</f>
        <v>0.662817349836221</v>
      </c>
      <c r="D8" s="52">
        <f>D6/$D$36</f>
        <v>0.2899149097578615</v>
      </c>
      <c r="E8" s="52">
        <f>E6/$E$36</f>
        <v>0.34279091291358205</v>
      </c>
      <c r="F8" s="51">
        <f>F6/$F$36</f>
        <v>0.2164144856722502</v>
      </c>
      <c r="G8" s="51">
        <f>G6/$G$36</f>
        <v>0.33720546619599384</v>
      </c>
      <c r="K8" s="2"/>
    </row>
    <row r="9" spans="1:15" ht="19.5" customHeight="1">
      <c r="A9" s="7" t="s">
        <v>4</v>
      </c>
      <c r="B9" s="33">
        <f>+C9+D9</f>
        <v>22462356</v>
      </c>
      <c r="C9" s="35">
        <v>1237739</v>
      </c>
      <c r="D9" s="34">
        <f>SUM(E9:G9)</f>
        <v>21224617</v>
      </c>
      <c r="E9" s="36">
        <v>5683911</v>
      </c>
      <c r="F9" s="36">
        <v>12721758</v>
      </c>
      <c r="G9" s="35">
        <v>2818948</v>
      </c>
      <c r="J9" s="2">
        <f>K9+L9</f>
        <v>15619905</v>
      </c>
      <c r="K9" s="49">
        <v>1177955</v>
      </c>
      <c r="L9" s="2">
        <f>SUM(M9:O9)</f>
        <v>14441950</v>
      </c>
      <c r="M9" s="2">
        <v>5658525</v>
      </c>
      <c r="N9" s="2">
        <v>6247971</v>
      </c>
      <c r="O9" s="2">
        <v>2535454</v>
      </c>
    </row>
    <row r="10" spans="1:11" ht="19.5" customHeight="1">
      <c r="A10" s="10"/>
      <c r="B10" s="11">
        <f aca="true" t="shared" si="1" ref="B10:G10">B9/J9</f>
        <v>1.4380597065090985</v>
      </c>
      <c r="C10" s="11">
        <f t="shared" si="1"/>
        <v>1.0507523632057252</v>
      </c>
      <c r="D10" s="48">
        <f t="shared" si="1"/>
        <v>1.4696503588504322</v>
      </c>
      <c r="E10" s="48">
        <f t="shared" si="1"/>
        <v>1.0044863281508873</v>
      </c>
      <c r="F10" s="48">
        <f t="shared" si="1"/>
        <v>2.0361422932340756</v>
      </c>
      <c r="G10" s="11">
        <f t="shared" si="1"/>
        <v>1.1118119279624084</v>
      </c>
      <c r="K10" s="2"/>
    </row>
    <row r="11" spans="1:11" ht="19.5" customHeight="1">
      <c r="A11" s="6"/>
      <c r="B11" s="51">
        <f>B9/$B$30</f>
        <v>0.16901121301876457</v>
      </c>
      <c r="C11" s="51">
        <f>C9/$C$36</f>
        <v>0.060756058000989877</v>
      </c>
      <c r="D11" s="52">
        <f>D9/$D$36</f>
        <v>0.18667866392271784</v>
      </c>
      <c r="E11" s="52">
        <f>E9/$E$36</f>
        <v>0.1530317974576831</v>
      </c>
      <c r="F11" s="51">
        <f>F9/$F$36</f>
        <v>0.27518232203095944</v>
      </c>
      <c r="G11" s="51">
        <f>G9/$G$36</f>
        <v>0.09296192375570198</v>
      </c>
      <c r="K11" s="2"/>
    </row>
    <row r="12" spans="1:15" ht="19.5" customHeight="1">
      <c r="A12" s="7" t="s">
        <v>5</v>
      </c>
      <c r="B12" s="33">
        <f>+C12+D12</f>
        <v>22236220</v>
      </c>
      <c r="C12" s="32">
        <v>1322506</v>
      </c>
      <c r="D12" s="34">
        <f>SUM(E12:G12)</f>
        <v>20913714</v>
      </c>
      <c r="E12" s="38">
        <v>4097218</v>
      </c>
      <c r="F12" s="32">
        <v>9203012</v>
      </c>
      <c r="G12" s="32">
        <v>7613484</v>
      </c>
      <c r="J12" s="2">
        <f>K12+L12</f>
        <v>21302284</v>
      </c>
      <c r="K12" s="49">
        <v>1189717</v>
      </c>
      <c r="L12" s="2">
        <f>SUM(M12:O12)</f>
        <v>20112567</v>
      </c>
      <c r="M12" s="2">
        <v>4228778</v>
      </c>
      <c r="N12" s="2">
        <v>7768123</v>
      </c>
      <c r="O12" s="2">
        <v>8115666</v>
      </c>
    </row>
    <row r="13" spans="1:11" ht="19.5" customHeight="1">
      <c r="A13" s="10"/>
      <c r="B13" s="11">
        <f aca="true" t="shared" si="2" ref="B13:G13">B12/J12</f>
        <v>1.043842059377295</v>
      </c>
      <c r="C13" s="11">
        <f t="shared" si="2"/>
        <v>1.1116139384408226</v>
      </c>
      <c r="D13" s="48">
        <f t="shared" si="2"/>
        <v>1.0398331550617084</v>
      </c>
      <c r="E13" s="48">
        <f t="shared" si="2"/>
        <v>0.9688893576347588</v>
      </c>
      <c r="F13" s="48">
        <f t="shared" si="2"/>
        <v>1.1847150206040764</v>
      </c>
      <c r="G13" s="11">
        <f t="shared" si="2"/>
        <v>0.9381218990530167</v>
      </c>
      <c r="K13" s="2"/>
    </row>
    <row r="14" spans="1:11" ht="19.5" customHeight="1">
      <c r="A14" s="6"/>
      <c r="B14" s="51">
        <f>B12/$B$30</f>
        <v>0.16730972099062597</v>
      </c>
      <c r="C14" s="51">
        <f>C12/$C$36</f>
        <v>0.06491695845623117</v>
      </c>
      <c r="D14" s="52">
        <f>D12/$D$36</f>
        <v>0.18394415254616087</v>
      </c>
      <c r="E14" s="52">
        <f>E12/$E$36</f>
        <v>0.11031218383186744</v>
      </c>
      <c r="F14" s="51">
        <f>F12/$F$36</f>
        <v>0.1990688874791349</v>
      </c>
      <c r="G14" s="51">
        <f>G12/$G$36</f>
        <v>0.25107384709588715</v>
      </c>
      <c r="K14" s="2"/>
    </row>
    <row r="15" spans="1:15" ht="19.5" customHeight="1">
      <c r="A15" s="7" t="s">
        <v>18</v>
      </c>
      <c r="B15" s="33">
        <f>+C15+D15</f>
        <v>1017512</v>
      </c>
      <c r="C15" s="35">
        <v>91172</v>
      </c>
      <c r="D15" s="34">
        <f>SUM(E15:G15)</f>
        <v>926340</v>
      </c>
      <c r="E15" s="36">
        <v>71144</v>
      </c>
      <c r="F15" s="35">
        <v>806196</v>
      </c>
      <c r="G15" s="35">
        <v>49000</v>
      </c>
      <c r="J15" s="2">
        <f>K15+L15</f>
        <v>1004605</v>
      </c>
      <c r="K15" s="49">
        <v>109983</v>
      </c>
      <c r="L15" s="2">
        <f>SUM(M15:O15)</f>
        <v>894622</v>
      </c>
      <c r="M15" s="2">
        <v>76768</v>
      </c>
      <c r="N15" s="2">
        <v>778504</v>
      </c>
      <c r="O15" s="2">
        <v>39350</v>
      </c>
    </row>
    <row r="16" spans="1:11" ht="19.5" customHeight="1">
      <c r="A16" s="10"/>
      <c r="B16" s="11">
        <f aca="true" t="shared" si="3" ref="B16:G16">B15/J15</f>
        <v>1.0128478357165254</v>
      </c>
      <c r="C16" s="11">
        <f t="shared" si="3"/>
        <v>0.8289644763281598</v>
      </c>
      <c r="D16" s="11">
        <f t="shared" si="3"/>
        <v>1.0354540800472154</v>
      </c>
      <c r="E16" s="11">
        <f t="shared" si="3"/>
        <v>0.9267403084618591</v>
      </c>
      <c r="F16" s="11">
        <f t="shared" si="3"/>
        <v>1.0355707870479791</v>
      </c>
      <c r="G16" s="11">
        <f t="shared" si="3"/>
        <v>1.2452350698856416</v>
      </c>
      <c r="K16" s="2"/>
    </row>
    <row r="17" spans="1:11" ht="19.5" customHeight="1">
      <c r="A17" s="6"/>
      <c r="B17" s="51">
        <f>B15/$B$30</f>
        <v>0.00765596170682849</v>
      </c>
      <c r="C17" s="51">
        <f>C15/$C$36</f>
        <v>0.004475298362632388</v>
      </c>
      <c r="D17" s="52">
        <f>D15/$D$36</f>
        <v>0.008147516326827968</v>
      </c>
      <c r="E17" s="52">
        <f>E15/$E$36</f>
        <v>0.0019154582466772276</v>
      </c>
      <c r="F17" s="51">
        <f>F15/$F$36</f>
        <v>0.01743869733193096</v>
      </c>
      <c r="G17" s="51">
        <f>G15/$G$36</f>
        <v>0.0016158986487261903</v>
      </c>
      <c r="K17" s="2"/>
    </row>
    <row r="18" spans="1:16" ht="19.5" customHeight="1">
      <c r="A18" s="7" t="s">
        <v>19</v>
      </c>
      <c r="B18" s="33">
        <f>+C18+D18</f>
        <v>12865383</v>
      </c>
      <c r="C18" s="35">
        <v>970359</v>
      </c>
      <c r="D18" s="34">
        <f>SUM(E18:G18)</f>
        <v>11895024</v>
      </c>
      <c r="E18" s="36">
        <v>3331560</v>
      </c>
      <c r="F18" s="35">
        <v>4630094</v>
      </c>
      <c r="G18" s="37">
        <v>3933370</v>
      </c>
      <c r="J18" s="2">
        <f>K18+L18</f>
        <v>11267833</v>
      </c>
      <c r="K18" s="49">
        <v>918589</v>
      </c>
      <c r="L18" s="2">
        <f>SUM(M18:O18)</f>
        <v>10349244</v>
      </c>
      <c r="M18" s="2">
        <v>3306009</v>
      </c>
      <c r="N18" s="2">
        <v>4566083</v>
      </c>
      <c r="O18" s="2">
        <v>2477152</v>
      </c>
      <c r="P18" s="21"/>
    </row>
    <row r="19" spans="1:11" ht="19.5" customHeight="1">
      <c r="A19" s="10"/>
      <c r="B19" s="11">
        <f aca="true" t="shared" si="4" ref="B19:G19">B18/J18</f>
        <v>1.141779701562847</v>
      </c>
      <c r="C19" s="11">
        <f t="shared" si="4"/>
        <v>1.0563581754190394</v>
      </c>
      <c r="D19" s="11">
        <f t="shared" si="4"/>
        <v>1.149361634530986</v>
      </c>
      <c r="E19" s="11">
        <f t="shared" si="4"/>
        <v>1.007728654096223</v>
      </c>
      <c r="F19" s="11">
        <f t="shared" si="4"/>
        <v>1.0140187990450458</v>
      </c>
      <c r="G19" s="11">
        <f t="shared" si="4"/>
        <v>1.587859767991629</v>
      </c>
      <c r="K19" s="2"/>
    </row>
    <row r="20" spans="1:11" ht="19.5" customHeight="1">
      <c r="A20" s="6"/>
      <c r="B20" s="51">
        <f>B18/$B$30</f>
        <v>0.09680168842400114</v>
      </c>
      <c r="C20" s="51">
        <f>C18/$C$36</f>
        <v>0.04763135659923662</v>
      </c>
      <c r="D20" s="52">
        <f>D18/$D$36</f>
        <v>0.10462130777901259</v>
      </c>
      <c r="E20" s="52">
        <f>E18/$E$36</f>
        <v>0.08969785331580997</v>
      </c>
      <c r="F20" s="51">
        <f>F18/$F$36</f>
        <v>0.10015282621644062</v>
      </c>
      <c r="G20" s="51">
        <f>G18/$G$36</f>
        <v>0.12971280138653338</v>
      </c>
      <c r="K20" s="2"/>
    </row>
    <row r="21" spans="1:16" ht="19.5" customHeight="1">
      <c r="A21" s="7" t="s">
        <v>20</v>
      </c>
      <c r="B21" s="33">
        <f>+C21+D21</f>
        <v>11760410</v>
      </c>
      <c r="C21" s="35">
        <v>745855</v>
      </c>
      <c r="D21" s="34">
        <f>SUM(E21:G21)</f>
        <v>11014555</v>
      </c>
      <c r="E21" s="36">
        <v>6267854</v>
      </c>
      <c r="F21" s="35">
        <v>2784208</v>
      </c>
      <c r="G21" s="37">
        <v>1962493</v>
      </c>
      <c r="J21" s="2">
        <f>K21+L21</f>
        <v>11552343</v>
      </c>
      <c r="K21" s="49">
        <v>697870</v>
      </c>
      <c r="L21" s="2">
        <f>SUM(M21:O21)</f>
        <v>10854473</v>
      </c>
      <c r="M21" s="2">
        <v>6193099</v>
      </c>
      <c r="N21" s="2">
        <v>2444716</v>
      </c>
      <c r="O21" s="2">
        <v>2216658</v>
      </c>
      <c r="P21" s="21"/>
    </row>
    <row r="22" spans="1:11" ht="19.5" customHeight="1">
      <c r="A22" s="10"/>
      <c r="B22" s="11">
        <f aca="true" t="shared" si="5" ref="B22:G22">B21/J21</f>
        <v>1.0180108052539645</v>
      </c>
      <c r="C22" s="11">
        <f t="shared" si="5"/>
        <v>1.0687592244973991</v>
      </c>
      <c r="D22" s="11">
        <f t="shared" si="5"/>
        <v>1.0147480213917341</v>
      </c>
      <c r="E22" s="11">
        <f t="shared" si="5"/>
        <v>1.012070693525164</v>
      </c>
      <c r="F22" s="11">
        <f t="shared" si="5"/>
        <v>1.1388676639740567</v>
      </c>
      <c r="G22" s="11">
        <f t="shared" si="5"/>
        <v>0.8853386494443437</v>
      </c>
      <c r="K22" s="2"/>
    </row>
    <row r="23" spans="1:11" ht="19.5" customHeight="1">
      <c r="A23" s="6"/>
      <c r="B23" s="51">
        <f>B21/$B$30</f>
        <v>0.08848765284006758</v>
      </c>
      <c r="C23" s="51">
        <f>C21/$C$36</f>
        <v>0.03661128043984095</v>
      </c>
      <c r="D23" s="52">
        <f>D21/$D$36</f>
        <v>0.09687724452711167</v>
      </c>
      <c r="E23" s="52">
        <f>E21/$E$36</f>
        <v>0.16875369157299067</v>
      </c>
      <c r="F23" s="51">
        <f>F21/$F$36</f>
        <v>0.06022476001014746</v>
      </c>
      <c r="G23" s="51">
        <f>G21/$G$36</f>
        <v>0.064718158914992</v>
      </c>
      <c r="K23" s="2"/>
    </row>
    <row r="24" spans="1:15" ht="19.5" customHeight="1">
      <c r="A24" s="7" t="s">
        <v>6</v>
      </c>
      <c r="B24" s="33">
        <f>+C24+D24</f>
        <v>13993428</v>
      </c>
      <c r="C24" s="35">
        <v>2439973</v>
      </c>
      <c r="D24" s="34">
        <f>SUM(E24:G24)</f>
        <v>11553455</v>
      </c>
      <c r="E24" s="36">
        <v>3635863</v>
      </c>
      <c r="F24" s="35">
        <v>4593215</v>
      </c>
      <c r="G24" s="37">
        <v>3324377</v>
      </c>
      <c r="J24" s="2">
        <f>K24+L24</f>
        <v>13818240</v>
      </c>
      <c r="K24" s="49">
        <v>2435848</v>
      </c>
      <c r="L24" s="2">
        <f>SUM(M24:O24)</f>
        <v>11382392</v>
      </c>
      <c r="M24" s="2">
        <v>3578427</v>
      </c>
      <c r="N24" s="2">
        <v>4387697</v>
      </c>
      <c r="O24" s="2">
        <v>3416268</v>
      </c>
    </row>
    <row r="25" spans="1:7" ht="19.5" customHeight="1">
      <c r="A25" s="10"/>
      <c r="B25" s="11">
        <f aca="true" t="shared" si="6" ref="B25:G25">B24/J24</f>
        <v>1.0126780255662082</v>
      </c>
      <c r="C25" s="11">
        <f t="shared" si="6"/>
        <v>1.0016934554208636</v>
      </c>
      <c r="D25" s="11">
        <f t="shared" si="6"/>
        <v>1.0150287391261872</v>
      </c>
      <c r="E25" s="11">
        <f t="shared" si="6"/>
        <v>1.016050627831726</v>
      </c>
      <c r="F25" s="11">
        <f t="shared" si="6"/>
        <v>1.0468396062900425</v>
      </c>
      <c r="G25" s="11">
        <f t="shared" si="6"/>
        <v>0.9731019346257378</v>
      </c>
    </row>
    <row r="26" spans="1:7" ht="19.5" customHeight="1">
      <c r="A26" s="6"/>
      <c r="B26" s="51">
        <f>B24/$B$30</f>
        <v>0.10528932230308988</v>
      </c>
      <c r="C26" s="51">
        <f>C24/$C$36</f>
        <v>0.11976930605632469</v>
      </c>
      <c r="D26" s="52">
        <f>D24/$D$36</f>
        <v>0.10161707714637414</v>
      </c>
      <c r="E26" s="52">
        <f>E24/$E$36</f>
        <v>0.0978908097258884</v>
      </c>
      <c r="F26" s="51">
        <f>F24/$F$36</f>
        <v>0.09935510243847064</v>
      </c>
      <c r="G26" s="51">
        <f>G24/$G$36</f>
        <v>0.10962972045217197</v>
      </c>
    </row>
    <row r="27" spans="1:15" ht="19.5" customHeight="1">
      <c r="A27" s="7" t="s">
        <v>7</v>
      </c>
      <c r="B27" s="33">
        <f>+C27+D27</f>
        <v>2103961</v>
      </c>
      <c r="C27" s="35">
        <v>61573</v>
      </c>
      <c r="D27" s="34">
        <f>SUM(E27:G27)</f>
        <v>2042388</v>
      </c>
      <c r="E27" s="36">
        <v>1322527</v>
      </c>
      <c r="F27" s="35">
        <v>323161</v>
      </c>
      <c r="G27" s="37">
        <v>396700</v>
      </c>
      <c r="J27" s="2">
        <f>K27+L27</f>
        <v>2106242</v>
      </c>
      <c r="K27" s="49">
        <v>62664</v>
      </c>
      <c r="L27" s="2">
        <f>SUM(M27:O27)</f>
        <v>2043578</v>
      </c>
      <c r="M27" s="2">
        <v>1267439</v>
      </c>
      <c r="N27" s="2">
        <v>328919</v>
      </c>
      <c r="O27" s="2">
        <v>447220</v>
      </c>
    </row>
    <row r="28" spans="1:7" ht="19.5" customHeight="1">
      <c r="A28" s="10"/>
      <c r="B28" s="11">
        <f aca="true" t="shared" si="7" ref="B28:G28">B27/J27</f>
        <v>0.9989170285275861</v>
      </c>
      <c r="C28" s="11">
        <f t="shared" si="7"/>
        <v>0.9825896846674327</v>
      </c>
      <c r="D28" s="11">
        <f t="shared" si="7"/>
        <v>0.9994176879962497</v>
      </c>
      <c r="E28" s="11">
        <f t="shared" si="7"/>
        <v>1.0434640246986246</v>
      </c>
      <c r="F28" s="11">
        <f t="shared" si="7"/>
        <v>0.9824941702972464</v>
      </c>
      <c r="G28" s="11">
        <f t="shared" si="7"/>
        <v>0.8870354635302535</v>
      </c>
    </row>
    <row r="29" spans="1:7" ht="19.5" customHeight="1">
      <c r="A29" s="6"/>
      <c r="B29" s="51">
        <f>B27/$B$30</f>
        <v>0.01583061904789386</v>
      </c>
      <c r="C29" s="51">
        <f>C27/$C$36</f>
        <v>0.003022392248523275</v>
      </c>
      <c r="D29" s="52">
        <f>D27/$D$36</f>
        <v>0.017963587425478246</v>
      </c>
      <c r="E29" s="52">
        <f>E27/$E$36</f>
        <v>0.03560729293550115</v>
      </c>
      <c r="F29" s="51">
        <f>F27/$F$36</f>
        <v>0.006990244144704442</v>
      </c>
      <c r="G29" s="51">
        <f>G27/$G$36</f>
        <v>0.013082183549993465</v>
      </c>
    </row>
    <row r="30" spans="1:15" ht="19.5" customHeight="1">
      <c r="A30" s="7" t="s">
        <v>21</v>
      </c>
      <c r="B30" s="33">
        <f>+C30+D30</f>
        <v>132904531</v>
      </c>
      <c r="C30" s="39">
        <f>C27+C24+C21+C18+C15+C12+C9+C6</f>
        <v>20372273</v>
      </c>
      <c r="D30" s="34">
        <f>SUM(E30:G30)</f>
        <v>112532258</v>
      </c>
      <c r="E30" s="40">
        <f>E27+E24+E21+E18+E15+E12+E9+E6</f>
        <v>37142026</v>
      </c>
      <c r="F30" s="40">
        <f>F27+F24+F21+F18+F15+F12+F9+F6</f>
        <v>45066548</v>
      </c>
      <c r="G30" s="41">
        <f>G27+G24+G21+G18+G15+G12+G9+G6</f>
        <v>30323684</v>
      </c>
      <c r="J30" s="41">
        <f aca="true" t="shared" si="8" ref="J30:O30">J27+J24+J21+J18+J15+J12+J9+J6</f>
        <v>121132548</v>
      </c>
      <c r="K30" s="41">
        <f t="shared" si="8"/>
        <v>19843318</v>
      </c>
      <c r="L30" s="41">
        <f t="shared" si="8"/>
        <v>101289230</v>
      </c>
      <c r="M30" s="41">
        <f t="shared" si="8"/>
        <v>36622154</v>
      </c>
      <c r="N30" s="41">
        <f t="shared" si="8"/>
        <v>35143215</v>
      </c>
      <c r="O30" s="41">
        <f t="shared" si="8"/>
        <v>29523861</v>
      </c>
    </row>
    <row r="31" spans="1:7" ht="19.5" customHeight="1">
      <c r="A31" s="14"/>
      <c r="B31" s="11">
        <f aca="true" t="shared" si="9" ref="B31:G31">B30/J30</f>
        <v>1.0971826581242228</v>
      </c>
      <c r="C31" s="11">
        <f t="shared" si="9"/>
        <v>1.0266565803158525</v>
      </c>
      <c r="D31" s="11">
        <f t="shared" si="9"/>
        <v>1.1109992444408947</v>
      </c>
      <c r="E31" s="11">
        <f t="shared" si="9"/>
        <v>1.0141955604249822</v>
      </c>
      <c r="F31" s="11">
        <f t="shared" si="9"/>
        <v>1.2823683888909994</v>
      </c>
      <c r="G31" s="11">
        <f t="shared" si="9"/>
        <v>1.0270907317982563</v>
      </c>
    </row>
    <row r="32" spans="1:15" s="12" customFormat="1" ht="19.5" customHeight="1">
      <c r="A32" s="4"/>
      <c r="B32" s="51">
        <f>B30/$B$30</f>
        <v>1</v>
      </c>
      <c r="C32" s="51">
        <f>C30/$C$36</f>
        <v>1</v>
      </c>
      <c r="D32" s="52">
        <f>D30/$D$40</f>
        <v>1</v>
      </c>
      <c r="E32" s="52">
        <f>E30/$E$36</f>
        <v>1</v>
      </c>
      <c r="F32" s="51">
        <f>F30/$F$40</f>
        <v>1</v>
      </c>
      <c r="G32" s="51">
        <f>G30/$G$36</f>
        <v>1</v>
      </c>
      <c r="M32" s="13"/>
      <c r="N32" s="13"/>
      <c r="O32" s="13"/>
    </row>
    <row r="33" spans="1:14" ht="19.5" customHeight="1">
      <c r="A33" s="7" t="s">
        <v>8</v>
      </c>
      <c r="B33" s="43">
        <v>1163740</v>
      </c>
      <c r="C33" s="42" t="s">
        <v>17</v>
      </c>
      <c r="D33" s="43">
        <v>1163740</v>
      </c>
      <c r="E33" s="44" t="s">
        <v>9</v>
      </c>
      <c r="F33" s="43">
        <v>1163740</v>
      </c>
      <c r="G33" s="42" t="s">
        <v>9</v>
      </c>
      <c r="J33" s="2">
        <f>K33+L33</f>
        <v>1246504</v>
      </c>
      <c r="L33" s="2">
        <f>SUM(M33:O33)</f>
        <v>1246504</v>
      </c>
      <c r="N33" s="2">
        <v>1246504</v>
      </c>
    </row>
    <row r="34" spans="1:7" ht="19.5" customHeight="1">
      <c r="A34" s="14"/>
      <c r="B34" s="11">
        <f>B33/J33</f>
        <v>0.9336031011533056</v>
      </c>
      <c r="C34" s="16" t="s">
        <v>9</v>
      </c>
      <c r="D34" s="11">
        <f>D33/L33</f>
        <v>0.9336031011533056</v>
      </c>
      <c r="E34" s="24" t="s">
        <v>9</v>
      </c>
      <c r="F34" s="11">
        <f>F33/N33</f>
        <v>0.9336031011533056</v>
      </c>
      <c r="G34" s="27" t="s">
        <v>9</v>
      </c>
    </row>
    <row r="35" spans="1:7" ht="19.5" customHeight="1">
      <c r="A35" s="4"/>
      <c r="B35" s="17" t="s">
        <v>9</v>
      </c>
      <c r="C35" s="18" t="s">
        <v>9</v>
      </c>
      <c r="D35" s="25" t="s">
        <v>9</v>
      </c>
      <c r="E35" s="30" t="s">
        <v>9</v>
      </c>
      <c r="F35" s="18" t="s">
        <v>9</v>
      </c>
      <c r="G35" s="28" t="s">
        <v>9</v>
      </c>
    </row>
    <row r="36" spans="1:16" ht="19.5" customHeight="1">
      <c r="A36" s="10" t="s">
        <v>10</v>
      </c>
      <c r="B36" s="33">
        <f>+C36+D36</f>
        <v>134068271</v>
      </c>
      <c r="C36" s="45">
        <f>C30</f>
        <v>20372273</v>
      </c>
      <c r="D36" s="46">
        <f>D30+D33</f>
        <v>113695998</v>
      </c>
      <c r="E36" s="46">
        <f>E30</f>
        <v>37142026</v>
      </c>
      <c r="F36" s="46">
        <f>F30+F33</f>
        <v>46230288</v>
      </c>
      <c r="G36" s="39">
        <f>G30</f>
        <v>30323684</v>
      </c>
      <c r="J36" s="50">
        <f aca="true" t="shared" si="10" ref="J36:O36">J33+J30</f>
        <v>122379052</v>
      </c>
      <c r="K36" s="50">
        <f t="shared" si="10"/>
        <v>19843318</v>
      </c>
      <c r="L36" s="50">
        <f t="shared" si="10"/>
        <v>102535734</v>
      </c>
      <c r="M36" s="50">
        <f t="shared" si="10"/>
        <v>36622154</v>
      </c>
      <c r="N36" s="50">
        <f t="shared" si="10"/>
        <v>36389719</v>
      </c>
      <c r="O36" s="50">
        <f t="shared" si="10"/>
        <v>29523861</v>
      </c>
      <c r="P36" s="21"/>
    </row>
    <row r="37" spans="1:7" ht="19.5" customHeight="1">
      <c r="A37" s="14"/>
      <c r="B37" s="11">
        <f aca="true" t="shared" si="11" ref="B37:G37">B36/J36</f>
        <v>1.095516502285048</v>
      </c>
      <c r="C37" s="11">
        <f t="shared" si="11"/>
        <v>1.0266565803158525</v>
      </c>
      <c r="D37" s="11">
        <f t="shared" si="11"/>
        <v>1.1088426791775832</v>
      </c>
      <c r="E37" s="11">
        <f t="shared" si="11"/>
        <v>1.0141955604249822</v>
      </c>
      <c r="F37" s="11">
        <f t="shared" si="11"/>
        <v>1.2704216814644818</v>
      </c>
      <c r="G37" s="11">
        <f t="shared" si="11"/>
        <v>1.0270907317982563</v>
      </c>
    </row>
    <row r="38" spans="1:7" ht="19.5" customHeight="1">
      <c r="A38" s="4"/>
      <c r="B38" s="17" t="s">
        <v>9</v>
      </c>
      <c r="C38" s="18" t="s">
        <v>9</v>
      </c>
      <c r="D38" s="25"/>
      <c r="E38" s="30" t="s">
        <v>9</v>
      </c>
      <c r="F38" s="18" t="s">
        <v>9</v>
      </c>
      <c r="G38" s="28" t="s">
        <v>9</v>
      </c>
    </row>
    <row r="40" spans="4:6" ht="13.5">
      <c r="D40" s="2">
        <v>112532258</v>
      </c>
      <c r="F40" s="2">
        <v>45066548</v>
      </c>
    </row>
    <row r="42" ht="13.5">
      <c r="K42" s="2"/>
    </row>
    <row r="43" spans="3:12" ht="28.5">
      <c r="C43" s="47"/>
      <c r="J43" s="5" t="e">
        <f>#REF!+L43</f>
        <v>#REF!</v>
      </c>
      <c r="K43" s="5">
        <v>14505456</v>
      </c>
      <c r="L43" s="9">
        <v>29529747</v>
      </c>
    </row>
    <row r="44" spans="10:12" ht="13.5">
      <c r="J44" s="5">
        <v>15178571</v>
      </c>
      <c r="K44" s="5">
        <v>1166366</v>
      </c>
      <c r="L44" s="9">
        <v>13060827</v>
      </c>
    </row>
    <row r="45" spans="10:12" ht="13.5">
      <c r="J45" s="5">
        <v>14524663</v>
      </c>
      <c r="K45" s="5">
        <v>1168257</v>
      </c>
      <c r="L45" s="9">
        <v>11150906</v>
      </c>
    </row>
    <row r="46" spans="10:12" ht="13.5">
      <c r="J46" s="5" t="e">
        <f>#REF!+L46</f>
        <v>#REF!</v>
      </c>
      <c r="K46" s="5">
        <v>117726</v>
      </c>
      <c r="L46" s="9">
        <v>783762</v>
      </c>
    </row>
    <row r="47" spans="10:12" ht="13.5">
      <c r="J47" s="5">
        <v>12222905</v>
      </c>
      <c r="K47" s="5">
        <v>985097</v>
      </c>
      <c r="L47" s="9">
        <v>10399998</v>
      </c>
    </row>
    <row r="48" spans="10:12" ht="13.5">
      <c r="J48" s="5">
        <v>11273155</v>
      </c>
      <c r="K48" s="5">
        <v>696734</v>
      </c>
      <c r="L48" s="9">
        <v>9744483</v>
      </c>
    </row>
    <row r="49" spans="10:12" ht="13.5">
      <c r="J49" s="5">
        <v>13005885</v>
      </c>
      <c r="K49" s="5">
        <v>2416104</v>
      </c>
      <c r="L49" s="9">
        <v>8718955</v>
      </c>
    </row>
    <row r="50" spans="10:12" ht="13.5">
      <c r="J50" s="5">
        <v>2224752</v>
      </c>
      <c r="K50" s="5">
        <v>69552</v>
      </c>
      <c r="L50" s="9">
        <v>2096043</v>
      </c>
    </row>
    <row r="51" spans="10:12" ht="13.5">
      <c r="J51" s="5" t="e">
        <f>#REF!+L51</f>
        <v>#REF!</v>
      </c>
      <c r="K51" s="5">
        <f>K43+K44+K45+K46+K47+K48+K49+K50</f>
        <v>21125292</v>
      </c>
      <c r="L51" s="5">
        <f>L43+L44+L45+L46+L47+L48+L49+L50</f>
        <v>85484721</v>
      </c>
    </row>
    <row r="52" spans="10:12" ht="13.5">
      <c r="J52" s="5">
        <f>L52</f>
        <v>5616362</v>
      </c>
      <c r="K52" s="15"/>
      <c r="L52" s="9">
        <v>5616362</v>
      </c>
    </row>
    <row r="53" spans="10:12" ht="13.5">
      <c r="J53" s="5" t="e">
        <f>J51+J52</f>
        <v>#REF!</v>
      </c>
      <c r="K53" s="8">
        <f>K51</f>
        <v>21125292</v>
      </c>
      <c r="L53" s="9">
        <f>L51+L52</f>
        <v>91101083</v>
      </c>
    </row>
  </sheetData>
  <mergeCells count="3">
    <mergeCell ref="B4:B5"/>
    <mergeCell ref="D4:G4"/>
    <mergeCell ref="C4:C5"/>
  </mergeCells>
  <printOptions/>
  <pageMargins left="0.83" right="0.78" top="0.97" bottom="0.45" header="0.31" footer="0.24"/>
  <pageSetup horizontalDpi="600" verticalDpi="600" orientation="portrait" paperSize="9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ＦＵＪ９９０３Ｂ０５５５</dc:creator>
  <cp:keywords/>
  <dc:description/>
  <cp:lastModifiedBy>FUJ9903B0704</cp:lastModifiedBy>
  <cp:lastPrinted>2002-10-11T00:45:35Z</cp:lastPrinted>
  <dcterms:created xsi:type="dcterms:W3CDTF">1999-08-23T08:24:59Z</dcterms:created>
  <dcterms:modified xsi:type="dcterms:W3CDTF">2002-09-11T13:35:27Z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