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40" activeTab="0"/>
  </bookViews>
  <sheets>
    <sheet name="40(1)計" sheetId="1" r:id="rId1"/>
    <sheet name="40 (2)男" sheetId="2" r:id="rId2"/>
    <sheet name="40 (3)女" sheetId="3" r:id="rId3"/>
    <sheet name="41" sheetId="4" r:id="rId4"/>
    <sheet name="42" sheetId="5" r:id="rId5"/>
    <sheet name="43" sheetId="6" r:id="rId6"/>
    <sheet name="44" sheetId="7" r:id="rId7"/>
    <sheet name="45" sheetId="8" r:id="rId8"/>
    <sheet name="46" sheetId="9" r:id="rId9"/>
    <sheet name="47" sheetId="10" r:id="rId10"/>
    <sheet name="48" sheetId="11" r:id="rId11"/>
  </sheets>
  <definedNames>
    <definedName name="_xlnm.Print_Area" localSheetId="9">'47'!$A$1:$J$73</definedName>
    <definedName name="_xlnm.Print_Titles" localSheetId="1">'40 (2)男'!$1:$4</definedName>
    <definedName name="_xlnm.Print_Titles" localSheetId="2">'40 (3)女'!$1:$4</definedName>
    <definedName name="_xlnm.Print_Titles" localSheetId="0">'40(1)計'!$1:$4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2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3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5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6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7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8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9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<sst xmlns="http://schemas.openxmlformats.org/spreadsheetml/2006/main" count="671" uniqueCount="252">
  <si>
    <t>区　　分</t>
  </si>
  <si>
    <t>計</t>
  </si>
  <si>
    <t>就職率（％）</t>
  </si>
  <si>
    <t>公　立</t>
  </si>
  <si>
    <t>私　立</t>
  </si>
  <si>
    <t>４１　学科別進路別卒業者数</t>
  </si>
  <si>
    <t>（全日制）</t>
  </si>
  <si>
    <t>総合学科</t>
  </si>
  <si>
    <t>区　分</t>
  </si>
  <si>
    <t>入 学 志 願 者</t>
  </si>
  <si>
    <t>進　学　者</t>
  </si>
  <si>
    <t>短期大学</t>
  </si>
  <si>
    <t>男</t>
  </si>
  <si>
    <t>女</t>
  </si>
  <si>
    <t>(全日制)</t>
  </si>
  <si>
    <t>(定時制)</t>
  </si>
  <si>
    <t>４３　前年３月以前卒業者のうち大学・短期大学への入学志願者数</t>
  </si>
  <si>
    <t>前年３月卒業者</t>
  </si>
  <si>
    <t>前々年３月卒業者</t>
  </si>
  <si>
    <t>４４　学科別専修学校（一般課程）等入学者数</t>
  </si>
  <si>
    <t>各種学校</t>
  </si>
  <si>
    <t>第　１　次　産　業</t>
  </si>
  <si>
    <t>第　２　次　産　業</t>
  </si>
  <si>
    <t>漁　業</t>
  </si>
  <si>
    <t>建設業</t>
  </si>
  <si>
    <t>製造業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</si>
  <si>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</si>
  <si>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</si>
  <si>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</si>
  <si>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</si>
  <si>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</si>
  <si>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</si>
  <si>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</si>
  <si>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</si>
  <si>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第　　３　　次　　産　　業</t>
  </si>
  <si>
    <t>電気　　　ガス　　　熱供給　　水道業</t>
  </si>
  <si>
    <t>農林漁業作業者</t>
  </si>
  <si>
    <t>生産工程・労務作業者</t>
  </si>
  <si>
    <t>農林業　作業者</t>
  </si>
  <si>
    <t>（　再　　　　　　　　　　　　　掲　）</t>
  </si>
  <si>
    <t>計のうち</t>
  </si>
  <si>
    <t>製造・制作作業者</t>
  </si>
  <si>
    <t>職業安定所、学校を通じて就職した者</t>
  </si>
  <si>
    <t>４７　都道府県別就職者数（全日制・定時制）</t>
  </si>
  <si>
    <t>県内就職者</t>
  </si>
  <si>
    <t>県外就職者</t>
  </si>
  <si>
    <t>北海道</t>
  </si>
  <si>
    <t>就職者</t>
  </si>
  <si>
    <t>死  亡     不  詳</t>
  </si>
  <si>
    <t>大　学</t>
  </si>
  <si>
    <t xml:space="preserve">
就職者</t>
  </si>
  <si>
    <t>Ａ
大学等
進学者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</si>
  <si>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</si>
  <si>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</si>
  <si>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</si>
  <si>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</si>
  <si>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</si>
  <si>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</si>
  <si>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</si>
  <si>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</si>
  <si>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</si>
  <si>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</si>
  <si>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</si>
  <si>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</si>
  <si>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</si>
  <si>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複合サービス事業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</si>
  <si>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</si>
  <si>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</si>
  <si>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</si>
  <si>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</si>
  <si>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</si>
  <si>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</si>
  <si>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</si>
  <si>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</si>
  <si>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</si>
  <si>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</si>
  <si>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</si>
  <si>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</si>
  <si>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</si>
  <si>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</si>
  <si>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</si>
  <si>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山梨</t>
  </si>
  <si>
    <t>長野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</si>
  <si>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</si>
  <si>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</si>
  <si>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</si>
  <si>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</si>
  <si>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</si>
  <si>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</si>
  <si>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</si>
  <si>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</si>
  <si>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</si>
  <si>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</si>
  <si>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</si>
  <si>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</si>
  <si>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香川</t>
  </si>
  <si>
    <t>愛媛</t>
  </si>
  <si>
    <t>高知</t>
  </si>
  <si>
    <t>福岡</t>
  </si>
  <si>
    <t>熊本</t>
  </si>
  <si>
    <t>鹿児島</t>
  </si>
  <si>
    <t>沖縄</t>
  </si>
  <si>
    <t>大学等  進学率（％）</t>
  </si>
  <si>
    <t>伊豆市</t>
  </si>
  <si>
    <t>御前崎市</t>
  </si>
  <si>
    <t>一時的な仕事に就いた者</t>
  </si>
  <si>
    <t>一時的な仕事に就いた者</t>
  </si>
  <si>
    <t>徳島</t>
  </si>
  <si>
    <t>菊川市</t>
  </si>
  <si>
    <t>伊豆の国市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</si>
  <si>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</si>
  <si>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</si>
  <si>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</si>
  <si>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</si>
  <si>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</si>
  <si>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</si>
  <si>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</si>
  <si>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</si>
  <si>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</si>
  <si>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</si>
  <si>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</si>
  <si>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</si>
  <si>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</si>
  <si>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</si>
  <si>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</si>
  <si>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</si>
  <si>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</si>
  <si>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</si>
  <si>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</si>
  <si>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</si>
  <si>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左記以外の者</t>
  </si>
  <si>
    <t>大学等
進学率
（％）</t>
  </si>
  <si>
    <t>情報</t>
  </si>
  <si>
    <t>福祉</t>
  </si>
  <si>
    <t>その他</t>
  </si>
  <si>
    <t xml:space="preserve">  情　報　</t>
  </si>
  <si>
    <t xml:space="preserve">  福　祉　</t>
  </si>
  <si>
    <t xml:space="preserve">  普　通　</t>
  </si>
  <si>
    <t xml:space="preserve">  農　業　</t>
  </si>
  <si>
    <t xml:space="preserve">  工　業　</t>
  </si>
  <si>
    <t xml:space="preserve">  商　業　</t>
  </si>
  <si>
    <t xml:space="preserve">  水　産　</t>
  </si>
  <si>
    <t xml:space="preserve">  家　庭　</t>
  </si>
  <si>
    <t xml:space="preserve">  看　護　</t>
  </si>
  <si>
    <t>４２　学科別大学・短期大学入学志願者数及び大学等進学者数</t>
  </si>
  <si>
    <t xml:space="preserve">  普　通　</t>
  </si>
  <si>
    <t xml:space="preserve">  工　業　</t>
  </si>
  <si>
    <t xml:space="preserve">  商　業　</t>
  </si>
  <si>
    <t xml:space="preserve">  農　業　</t>
  </si>
  <si>
    <t xml:space="preserve">  水　産　</t>
  </si>
  <si>
    <t xml:space="preserve">  家　庭　</t>
  </si>
  <si>
    <t xml:space="preserve">  看　護　</t>
  </si>
  <si>
    <t>定置機関運転・
建設機械運転・
電気作業者</t>
  </si>
  <si>
    <t>青森</t>
  </si>
  <si>
    <t>福井</t>
  </si>
  <si>
    <t>鳥取</t>
  </si>
  <si>
    <t>島根</t>
  </si>
  <si>
    <t>佐賀</t>
  </si>
  <si>
    <t>長崎</t>
  </si>
  <si>
    <t>大分</t>
  </si>
  <si>
    <t>宮崎</t>
  </si>
  <si>
    <t>４８　通信制課程の進路別卒業者数、進学率及び就職率</t>
  </si>
  <si>
    <t>死亡不詳</t>
  </si>
  <si>
    <t>短期大学
（本　科）</t>
  </si>
  <si>
    <t>大  学
（学　部）</t>
  </si>
  <si>
    <t>サービス業
(他に分類されないもの)</t>
  </si>
  <si>
    <t>医療・
福祉</t>
  </si>
  <si>
    <t>教育・学習支援業</t>
  </si>
  <si>
    <t>情報通信業</t>
  </si>
  <si>
    <t>Ａ
大学等
進学者</t>
  </si>
  <si>
    <t>就職者</t>
  </si>
  <si>
    <t>(再掲)
左記A,B,C,Dのうち就職している者</t>
  </si>
  <si>
    <t>専修学校
一般課程等</t>
  </si>
  <si>
    <t>各種学校</t>
  </si>
  <si>
    <t xml:space="preserve">  普　通　</t>
  </si>
  <si>
    <t xml:space="preserve">  農　業　</t>
  </si>
  <si>
    <t xml:space="preserve">  工　業　</t>
  </si>
  <si>
    <t xml:space="preserve">  商　業　</t>
  </si>
  <si>
    <t xml:space="preserve">  水　産　</t>
  </si>
  <si>
    <t xml:space="preserve">  家　庭　</t>
  </si>
  <si>
    <t xml:space="preserve">  看　護　</t>
  </si>
  <si>
    <t>男</t>
  </si>
  <si>
    <t>女</t>
  </si>
  <si>
    <t>（定時制）</t>
  </si>
  <si>
    <t>保安職業従事者</t>
  </si>
  <si>
    <t>運輸通信従事者</t>
  </si>
  <si>
    <t>左記以外のもの</t>
  </si>
  <si>
    <t>左　記
以　外
のもの</t>
  </si>
  <si>
    <t xml:space="preserve">        Ｂ
専修学校専門課程進学者</t>
  </si>
  <si>
    <t xml:space="preserve">       Ｃ
専修学校一般課程等入学者</t>
  </si>
  <si>
    <t xml:space="preserve">        Ｄ
公共職業能力開発施設等入学者</t>
  </si>
  <si>
    <t xml:space="preserve">       （再掲）
左記Ａ,Ｂ,Ｃ,Ｄのうち就職している者</t>
  </si>
  <si>
    <t>　総合学科</t>
  </si>
  <si>
    <t>　その他</t>
  </si>
  <si>
    <t>特別支援学校高等部専攻科</t>
  </si>
  <si>
    <t xml:space="preserve">  総合学科　</t>
  </si>
  <si>
    <t xml:space="preserve">  その他</t>
  </si>
  <si>
    <t>総合学科</t>
  </si>
  <si>
    <t>その他</t>
  </si>
  <si>
    <t>４６　職業別学科別就職者数</t>
  </si>
  <si>
    <t>４５　産業別学科別就職者数</t>
  </si>
  <si>
    <t>専門的技術的職業
従事者</t>
  </si>
  <si>
    <t>販売
従事者</t>
  </si>
  <si>
    <t>事務 
従事者</t>
  </si>
  <si>
    <t>サービス
職業従事者</t>
  </si>
  <si>
    <t>漁業
作業者</t>
  </si>
  <si>
    <t>Ｄ
公共職業能力開発施設等入学者</t>
  </si>
  <si>
    <t>伊豆半島</t>
  </si>
  <si>
    <t>東部</t>
  </si>
  <si>
    <t>中部</t>
  </si>
  <si>
    <t>志太榛原・中東遠</t>
  </si>
  <si>
    <t>西部</t>
  </si>
  <si>
    <t>採掘・建設・
労務作業者</t>
  </si>
  <si>
    <t>自家・自営業に就いた者</t>
  </si>
  <si>
    <t>生産工程・労務作業者のうち</t>
  </si>
  <si>
    <t xml:space="preserve">  商　業　</t>
  </si>
  <si>
    <t>生活関連サービス業、娯楽業</t>
  </si>
  <si>
    <t>農業、
林業</t>
  </si>
  <si>
    <t>金融業・
保険業</t>
  </si>
  <si>
    <t>不動産業、物品賃貸業</t>
  </si>
  <si>
    <r>
      <t>鉱業、</t>
    </r>
    <r>
      <rPr>
        <sz val="10"/>
        <rFont val="ＭＳ 明朝"/>
        <family val="1"/>
      </rPr>
      <t>採石業、</t>
    </r>
    <r>
      <rPr>
        <sz val="11"/>
        <rFont val="ＭＳ 明朝"/>
        <family val="1"/>
      </rPr>
      <t>砂利採取業</t>
    </r>
  </si>
  <si>
    <r>
      <t xml:space="preserve">   公務
</t>
    </r>
    <r>
      <rPr>
        <sz val="8"/>
        <rFont val="ＭＳ 明朝"/>
        <family val="1"/>
      </rPr>
      <t>（他に分類されるものを除く）</t>
    </r>
  </si>
  <si>
    <t>宿泊業、飲食サービス業</t>
  </si>
  <si>
    <t>学術研究専門・技術サービス業</t>
  </si>
  <si>
    <t>卸売業
小売業</t>
  </si>
  <si>
    <t>運輸業
郵便業</t>
  </si>
  <si>
    <t>４０　進路別卒業者数　（１）計</t>
  </si>
  <si>
    <t>（２）男</t>
  </si>
  <si>
    <t>（３）女</t>
  </si>
  <si>
    <t>(注）平成19年11月に日本標準産業分類の改訂があったため、平成19年3月以前については第1次、第2次及び第3次産業</t>
  </si>
  <si>
    <t>　　の計の値のみ表記し、各産業については「…」とした。</t>
  </si>
  <si>
    <t xml:space="preserve">
死亡不詳</t>
  </si>
  <si>
    <t>Ｂ
専修学校
専門課程
進学者</t>
  </si>
  <si>
    <t>Ｃ
専修学校
一般課程
等入学者</t>
  </si>
  <si>
    <t xml:space="preserve">
左記以外の者</t>
  </si>
  <si>
    <t xml:space="preserve">
大学等
進学率
（％）</t>
  </si>
  <si>
    <t xml:space="preserve">
就職率
（％）</t>
  </si>
  <si>
    <t>（再掲）
左記Ａ,Ｂ,
Ｃ,Ｄのうち
就職して
いる者</t>
  </si>
  <si>
    <r>
      <t xml:space="preserve">Ｄ
</t>
    </r>
    <r>
      <rPr>
        <sz val="8"/>
        <rFont val="ＭＳ 明朝"/>
        <family val="1"/>
      </rPr>
      <t>公共職業
能力開発
施設等
入学者</t>
    </r>
  </si>
  <si>
    <t>平成21年3月</t>
  </si>
  <si>
    <t>高等学校専攻科</t>
  </si>
  <si>
    <t>大学・
短期大学
の別科</t>
  </si>
  <si>
    <t>大学・
短期大学の
通信教育部</t>
  </si>
  <si>
    <t>平成17年3月</t>
  </si>
  <si>
    <t>平成18年3月</t>
  </si>
  <si>
    <t>平成19年3月</t>
  </si>
  <si>
    <t>平成20年3月</t>
  </si>
  <si>
    <t>平成21年3月</t>
  </si>
  <si>
    <t>…</t>
  </si>
  <si>
    <r>
      <t xml:space="preserve">Ｃ
専修学校
</t>
    </r>
    <r>
      <rPr>
        <sz val="8.5"/>
        <rFont val="ＭＳ 明朝"/>
        <family val="1"/>
      </rPr>
      <t>(一般課程)</t>
    </r>
    <r>
      <rPr>
        <sz val="9"/>
        <rFont val="ＭＳ 明朝"/>
        <family val="1"/>
      </rPr>
      <t xml:space="preserve">
等入学者</t>
    </r>
  </si>
  <si>
    <r>
      <t xml:space="preserve">Ｂ
専修学校 
</t>
    </r>
    <r>
      <rPr>
        <sz val="8.5"/>
        <rFont val="ＭＳ 明朝"/>
        <family val="1"/>
      </rPr>
      <t>(専門課程)</t>
    </r>
    <r>
      <rPr>
        <sz val="9"/>
        <rFont val="ＭＳ 明朝"/>
        <family val="1"/>
      </rPr>
      <t xml:space="preserve">
進学者</t>
    </r>
  </si>
  <si>
    <t>左記
以外
の者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</si>
</sst>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0"/>
    <numFmt numFmtId="180" formatCode="0.000"/>
    <numFmt numFmtId="181" formatCode="#,###;\-#,###;&quot;-&quot;"/>
    <numFmt numFmtId="182" formatCode="#,###.0;\-#,###.0;&quot;-&quot;"/>
    <numFmt numFmtId="183" formatCode="#,###.00;\-#,###.00;&quot;-&quot;"/>
    <numFmt numFmtId="184" formatCode="0.0_);[Red]\(0.0\)"/>
    <numFmt numFmtId="185" formatCode="0.0_ "/>
    <numFmt numFmtId="186" formatCode="#,##0.0;\-#,##0.0;&quot;-&quot;"/>
    <numFmt numFmtId="187" formatCode="#,##0;\-#,##0;&quot;-&quot;"/>
    <numFmt numFmtId="188" formatCode="0.00000"/>
    <numFmt numFmtId="189" formatCode="0.0;\-0.0;&quot;-&quot;"/>
    <numFmt numFmtId="190" formatCode="&quot;平&quot;&quot;成&quot;#&quot;年度&quot;"/>
    <numFmt numFmtId="191" formatCode="0.000_ "/>
    <numFmt numFmtId="192" formatCode="0.00_ "/>
  </numFmts>
  <fonts count="25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8.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4" xfId="0" applyNumberFormat="1" applyFont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87" fontId="3" fillId="0" borderId="0" xfId="0" applyNumberFormat="1" applyFont="1" applyBorder="1" applyAlignment="1">
      <alignment horizontal="right"/>
    </xf>
    <xf numFmtId="38" fontId="3" fillId="0" borderId="3" xfId="17" applyFont="1" applyFill="1" applyBorder="1" applyAlignment="1">
      <alignment horizontal="distributed"/>
    </xf>
    <xf numFmtId="38" fontId="3" fillId="0" borderId="0" xfId="17" applyFont="1" applyBorder="1" applyAlignment="1">
      <alignment/>
    </xf>
    <xf numFmtId="38" fontId="17" fillId="0" borderId="0" xfId="17" applyFont="1" applyFill="1" applyBorder="1" applyAlignment="1">
      <alignment/>
    </xf>
    <xf numFmtId="38" fontId="17" fillId="0" borderId="3" xfId="17" applyFont="1" applyFill="1" applyBorder="1" applyAlignment="1">
      <alignment/>
    </xf>
    <xf numFmtId="176" fontId="3" fillId="0" borderId="0" xfId="17" applyNumberFormat="1" applyFont="1" applyBorder="1" applyAlignment="1">
      <alignment horizontal="right"/>
    </xf>
    <xf numFmtId="38" fontId="3" fillId="0" borderId="0" xfId="17" applyFont="1" applyFill="1" applyBorder="1" applyAlignment="1">
      <alignment/>
    </xf>
    <xf numFmtId="176" fontId="3" fillId="0" borderId="0" xfId="17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8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7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8" fontId="3" fillId="0" borderId="6" xfId="17" applyFont="1" applyFill="1" applyBorder="1" applyAlignment="1">
      <alignment/>
    </xf>
    <xf numFmtId="187" fontId="3" fillId="0" borderId="6" xfId="0" applyNumberFormat="1" applyFont="1" applyBorder="1" applyAlignment="1">
      <alignment/>
    </xf>
    <xf numFmtId="176" fontId="3" fillId="0" borderId="6" xfId="17" applyNumberFormat="1" applyFont="1" applyBorder="1" applyAlignment="1">
      <alignment/>
    </xf>
    <xf numFmtId="38" fontId="3" fillId="0" borderId="7" xfId="17" applyFont="1" applyFill="1" applyBorder="1" applyAlignment="1">
      <alignment horizontal="distributed"/>
    </xf>
    <xf numFmtId="0" fontId="3" fillId="0" borderId="7" xfId="0" applyFont="1" applyBorder="1" applyAlignment="1">
      <alignment horizontal="center"/>
    </xf>
    <xf numFmtId="187" fontId="3" fillId="0" borderId="6" xfId="0" applyNumberFormat="1" applyFont="1" applyBorder="1" applyAlignment="1">
      <alignment/>
    </xf>
    <xf numFmtId="186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/>
    </xf>
    <xf numFmtId="0" fontId="15" fillId="0" borderId="5" xfId="0" applyFont="1" applyBorder="1" applyAlignment="1">
      <alignment horizontal="distributed" vertical="center"/>
    </xf>
    <xf numFmtId="187" fontId="15" fillId="0" borderId="8" xfId="0" applyNumberFormat="1" applyFont="1" applyBorder="1" applyAlignment="1">
      <alignment vertical="center"/>
    </xf>
    <xf numFmtId="187" fontId="15" fillId="0" borderId="8" xfId="0" applyNumberFormat="1" applyFont="1" applyBorder="1" applyAlignment="1">
      <alignment horizontal="right" vertical="center"/>
    </xf>
    <xf numFmtId="186" fontId="15" fillId="0" borderId="8" xfId="0" applyNumberFormat="1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187" fontId="2" fillId="0" borderId="0" xfId="0" applyNumberFormat="1" applyFont="1" applyAlignment="1">
      <alignment horizontal="left" vertical="center"/>
    </xf>
    <xf numFmtId="187" fontId="2" fillId="0" borderId="0" xfId="0" applyNumberFormat="1" applyFont="1" applyAlignment="1">
      <alignment vertical="center"/>
    </xf>
    <xf numFmtId="187" fontId="4" fillId="0" borderId="5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189" fontId="3" fillId="0" borderId="0" xfId="0" applyNumberFormat="1" applyFont="1" applyBorder="1" applyAlignment="1">
      <alignment/>
    </xf>
    <xf numFmtId="189" fontId="3" fillId="0" borderId="6" xfId="0" applyNumberFormat="1" applyFont="1" applyBorder="1" applyAlignment="1">
      <alignment/>
    </xf>
    <xf numFmtId="187" fontId="16" fillId="0" borderId="0" xfId="17" applyNumberFormat="1" applyFont="1" applyFill="1" applyAlignment="1">
      <alignment horizontal="right"/>
    </xf>
    <xf numFmtId="176" fontId="16" fillId="0" borderId="0" xfId="17" applyNumberFormat="1" applyFont="1" applyBorder="1" applyAlignment="1">
      <alignment horizontal="right"/>
    </xf>
    <xf numFmtId="187" fontId="18" fillId="0" borderId="1" xfId="0" applyNumberFormat="1" applyFont="1" applyBorder="1" applyAlignment="1">
      <alignment vertical="center" wrapText="1"/>
    </xf>
    <xf numFmtId="187" fontId="4" fillId="0" borderId="2" xfId="0" applyNumberFormat="1" applyFont="1" applyBorder="1" applyAlignment="1">
      <alignment vertical="center" wrapText="1"/>
    </xf>
    <xf numFmtId="187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6" fontId="3" fillId="0" borderId="0" xfId="17" applyNumberFormat="1" applyFont="1" applyBorder="1" applyAlignment="1">
      <alignment horizontal="right"/>
    </xf>
    <xf numFmtId="186" fontId="3" fillId="0" borderId="6" xfId="17" applyNumberFormat="1" applyFont="1" applyBorder="1" applyAlignment="1">
      <alignment horizontal="right"/>
    </xf>
    <xf numFmtId="186" fontId="3" fillId="0" borderId="6" xfId="0" applyNumberFormat="1" applyFont="1" applyBorder="1" applyAlignment="1">
      <alignment/>
    </xf>
    <xf numFmtId="186" fontId="16" fillId="0" borderId="0" xfId="17" applyNumberFormat="1" applyFont="1" applyBorder="1" applyAlignment="1">
      <alignment horizontal="right"/>
    </xf>
    <xf numFmtId="190" fontId="21" fillId="0" borderId="4" xfId="21" applyNumberFormat="1" applyFont="1" applyFill="1" applyBorder="1" applyAlignment="1">
      <alignment horizontal="distributed"/>
      <protection/>
    </xf>
    <xf numFmtId="190" fontId="21" fillId="0" borderId="3" xfId="21" applyNumberFormat="1" applyFont="1" applyFill="1" applyBorder="1" applyAlignment="1">
      <alignment horizontal="distributed"/>
      <protection/>
    </xf>
    <xf numFmtId="190" fontId="22" fillId="0" borderId="3" xfId="21" applyNumberFormat="1" applyFont="1" applyFill="1" applyBorder="1" applyAlignment="1">
      <alignment horizontal="distributed"/>
      <protection/>
    </xf>
    <xf numFmtId="38" fontId="3" fillId="0" borderId="3" xfId="17" applyFont="1" applyFill="1" applyBorder="1" applyAlignment="1">
      <alignment horizontal="distributed"/>
    </xf>
    <xf numFmtId="187" fontId="3" fillId="0" borderId="5" xfId="0" applyNumberFormat="1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190" fontId="3" fillId="0" borderId="0" xfId="21" applyNumberFormat="1" applyFont="1" applyFill="1" applyBorder="1" applyAlignment="1">
      <alignment horizontal="distributed"/>
      <protection/>
    </xf>
    <xf numFmtId="190" fontId="3" fillId="0" borderId="3" xfId="21" applyNumberFormat="1" applyFont="1" applyFill="1" applyBorder="1" applyAlignment="1" quotePrefix="1">
      <alignment horizontal="distributed"/>
      <protection/>
    </xf>
    <xf numFmtId="187" fontId="16" fillId="0" borderId="0" xfId="0" applyNumberFormat="1" applyFont="1" applyFill="1" applyBorder="1" applyAlignment="1">
      <alignment horizontal="distributed"/>
    </xf>
    <xf numFmtId="187" fontId="16" fillId="0" borderId="3" xfId="0" applyNumberFormat="1" applyFont="1" applyFill="1" applyBorder="1" applyAlignment="1">
      <alignment horizontal="distributed"/>
    </xf>
    <xf numFmtId="187" fontId="16" fillId="0" borderId="0" xfId="0" applyNumberFormat="1" applyFont="1" applyFill="1" applyBorder="1" applyAlignment="1">
      <alignment horizontal="center" shrinkToFit="1"/>
    </xf>
    <xf numFmtId="187" fontId="16" fillId="0" borderId="3" xfId="0" applyNumberFormat="1" applyFont="1" applyFill="1" applyBorder="1" applyAlignment="1">
      <alignment horizontal="center" shrinkToFit="1"/>
    </xf>
    <xf numFmtId="187" fontId="18" fillId="0" borderId="1" xfId="0" applyNumberFormat="1" applyFont="1" applyBorder="1" applyAlignment="1">
      <alignment horizontal="distributed" vertical="top" wrapText="1"/>
    </xf>
    <xf numFmtId="187" fontId="14" fillId="0" borderId="9" xfId="0" applyNumberFormat="1" applyFont="1" applyBorder="1" applyAlignment="1">
      <alignment horizontal="distributed" vertical="top" wrapText="1"/>
    </xf>
    <xf numFmtId="187" fontId="14" fillId="0" borderId="10" xfId="0" applyNumberFormat="1" applyFont="1" applyBorder="1" applyAlignment="1">
      <alignment horizontal="distributed" vertical="top" wrapText="1"/>
    </xf>
    <xf numFmtId="187" fontId="14" fillId="0" borderId="11" xfId="0" applyNumberFormat="1" applyFont="1" applyBorder="1" applyAlignment="1">
      <alignment horizontal="distributed" vertical="top" wrapText="1"/>
    </xf>
    <xf numFmtId="187" fontId="18" fillId="0" borderId="2" xfId="0" applyNumberFormat="1" applyFont="1" applyBorder="1" applyAlignment="1">
      <alignment horizontal="distributed" vertical="top" wrapText="1"/>
    </xf>
    <xf numFmtId="187" fontId="18" fillId="0" borderId="1" xfId="0" applyNumberFormat="1" applyFont="1" applyBorder="1" applyAlignment="1">
      <alignment horizontal="center" vertical="center" wrapText="1"/>
    </xf>
    <xf numFmtId="187" fontId="12" fillId="0" borderId="9" xfId="0" applyNumberFormat="1" applyFont="1" applyBorder="1" applyAlignment="1">
      <alignment horizontal="distributed" vertical="top" wrapText="1"/>
    </xf>
    <xf numFmtId="187" fontId="12" fillId="0" borderId="10" xfId="0" applyNumberFormat="1" applyFont="1" applyBorder="1" applyAlignment="1">
      <alignment horizontal="distributed" vertical="top" wrapText="1"/>
    </xf>
    <xf numFmtId="187" fontId="12" fillId="0" borderId="11" xfId="0" applyNumberFormat="1" applyFont="1" applyBorder="1" applyAlignment="1">
      <alignment horizontal="distributed" vertical="top" wrapText="1"/>
    </xf>
    <xf numFmtId="187" fontId="18" fillId="0" borderId="9" xfId="0" applyNumberFormat="1" applyFont="1" applyBorder="1" applyAlignment="1">
      <alignment horizontal="distributed" vertical="center" wrapText="1"/>
    </xf>
    <xf numFmtId="187" fontId="18" fillId="0" borderId="10" xfId="0" applyNumberFormat="1" applyFont="1" applyBorder="1" applyAlignment="1">
      <alignment horizontal="distributed" vertical="center" wrapText="1"/>
    </xf>
    <xf numFmtId="187" fontId="18" fillId="0" borderId="11" xfId="0" applyNumberFormat="1" applyFont="1" applyBorder="1" applyAlignment="1">
      <alignment horizontal="distributed" vertical="center" wrapText="1"/>
    </xf>
    <xf numFmtId="190" fontId="19" fillId="0" borderId="0" xfId="21" applyNumberFormat="1" applyFont="1" applyFill="1" applyBorder="1" applyAlignment="1">
      <alignment horizontal="distributed"/>
      <protection/>
    </xf>
    <xf numFmtId="190" fontId="19" fillId="0" borderId="3" xfId="21" applyNumberFormat="1" applyFont="1" applyFill="1" applyBorder="1" applyAlignment="1" quotePrefix="1">
      <alignment horizontal="distributed"/>
      <protection/>
    </xf>
    <xf numFmtId="38" fontId="3" fillId="0" borderId="0" xfId="17" applyFont="1" applyFill="1" applyBorder="1" applyAlignment="1">
      <alignment horizontal="distributed"/>
    </xf>
    <xf numFmtId="190" fontId="3" fillId="0" borderId="3" xfId="21" applyNumberFormat="1" applyFont="1" applyFill="1" applyBorder="1" applyAlignment="1">
      <alignment horizontal="distributed"/>
      <protection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center" vertical="center" wrapText="1"/>
    </xf>
    <xf numFmtId="187" fontId="3" fillId="0" borderId="5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distributed" vertical="center" wrapText="1"/>
    </xf>
    <xf numFmtId="187" fontId="3" fillId="0" borderId="9" xfId="0" applyNumberFormat="1" applyFont="1" applyBorder="1" applyAlignment="1">
      <alignment horizontal="distributed" vertical="center" wrapText="1"/>
    </xf>
    <xf numFmtId="187" fontId="3" fillId="0" borderId="10" xfId="0" applyNumberFormat="1" applyFont="1" applyBorder="1" applyAlignment="1">
      <alignment horizontal="distributed" vertical="center" wrapText="1"/>
    </xf>
    <xf numFmtId="187" fontId="3" fillId="0" borderId="11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>
      <alignment horizontal="distributed" vertical="center" wrapText="1"/>
    </xf>
    <xf numFmtId="187" fontId="4" fillId="0" borderId="10" xfId="0" applyNumberFormat="1" applyFont="1" applyBorder="1" applyAlignment="1">
      <alignment horizontal="distributed" vertical="center" wrapText="1"/>
    </xf>
    <xf numFmtId="187" fontId="4" fillId="0" borderId="11" xfId="0" applyNumberFormat="1" applyFont="1" applyBorder="1" applyAlignment="1">
      <alignment horizontal="distributed" vertical="center" wrapText="1"/>
    </xf>
    <xf numFmtId="187" fontId="4" fillId="0" borderId="1" xfId="0" applyNumberFormat="1" applyFont="1" applyBorder="1" applyAlignment="1">
      <alignment horizontal="distributed" vertical="center" wrapText="1"/>
    </xf>
    <xf numFmtId="187" fontId="3" fillId="0" borderId="1" xfId="0" applyNumberFormat="1" applyFont="1" applyBorder="1" applyAlignment="1">
      <alignment horizontal="distributed"/>
    </xf>
    <xf numFmtId="0" fontId="4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⑲速報統計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6" sqref="D16"/>
    </sheetView>
  </sheetViews>
  <sheetFormatPr defaultColWidth="9.00390625" defaultRowHeight="13.5"/>
  <cols>
    <col min="1" max="1" width="2.625" style="2" customWidth="1"/>
    <col min="2" max="2" width="10.625" style="2" customWidth="1"/>
    <col min="3" max="4" width="8.125" style="2" customWidth="1"/>
    <col min="5" max="14" width="7.625" style="2" customWidth="1"/>
    <col min="15" max="16384" width="9.00390625" style="2" customWidth="1"/>
  </cols>
  <sheetData>
    <row r="1" spans="1:2" s="49" customFormat="1" ht="24" customHeight="1">
      <c r="A1" s="48" t="s">
        <v>226</v>
      </c>
      <c r="B1" s="48"/>
    </row>
    <row r="2" spans="1:14" ht="18" customHeight="1">
      <c r="A2" s="99" t="s">
        <v>0</v>
      </c>
      <c r="B2" s="100"/>
      <c r="C2" s="112" t="s">
        <v>1</v>
      </c>
      <c r="D2" s="107" t="s">
        <v>51</v>
      </c>
      <c r="E2" s="107" t="s">
        <v>232</v>
      </c>
      <c r="F2" s="107" t="s">
        <v>233</v>
      </c>
      <c r="G2" s="107" t="s">
        <v>238</v>
      </c>
      <c r="H2" s="107" t="s">
        <v>50</v>
      </c>
      <c r="I2" s="116" t="s">
        <v>105</v>
      </c>
      <c r="J2" s="113" t="s">
        <v>234</v>
      </c>
      <c r="K2" s="107" t="s">
        <v>231</v>
      </c>
      <c r="L2" s="108" t="s">
        <v>237</v>
      </c>
      <c r="M2" s="107" t="s">
        <v>235</v>
      </c>
      <c r="N2" s="111" t="s">
        <v>236</v>
      </c>
    </row>
    <row r="3" spans="1:14" ht="18" customHeight="1">
      <c r="A3" s="99"/>
      <c r="B3" s="100"/>
      <c r="C3" s="112"/>
      <c r="D3" s="107"/>
      <c r="E3" s="107"/>
      <c r="F3" s="107"/>
      <c r="G3" s="107"/>
      <c r="H3" s="107"/>
      <c r="I3" s="117"/>
      <c r="J3" s="114"/>
      <c r="K3" s="107"/>
      <c r="L3" s="109"/>
      <c r="M3" s="107"/>
      <c r="N3" s="111"/>
    </row>
    <row r="4" spans="1:14" ht="18" customHeight="1">
      <c r="A4" s="99"/>
      <c r="B4" s="100"/>
      <c r="C4" s="112"/>
      <c r="D4" s="107"/>
      <c r="E4" s="107"/>
      <c r="F4" s="107"/>
      <c r="G4" s="107"/>
      <c r="H4" s="107"/>
      <c r="I4" s="118"/>
      <c r="J4" s="115"/>
      <c r="K4" s="107"/>
      <c r="L4" s="110"/>
      <c r="M4" s="107"/>
      <c r="N4" s="111"/>
    </row>
    <row r="5" spans="1:14" ht="15.75" customHeight="1">
      <c r="A5" s="101">
        <v>17</v>
      </c>
      <c r="B5" s="122"/>
      <c r="C5" s="7">
        <v>37270</v>
      </c>
      <c r="D5" s="7">
        <v>18329</v>
      </c>
      <c r="E5" s="7">
        <v>7073</v>
      </c>
      <c r="F5" s="7">
        <v>924</v>
      </c>
      <c r="G5" s="7">
        <v>239</v>
      </c>
      <c r="H5" s="7">
        <v>7978</v>
      </c>
      <c r="I5" s="7">
        <v>490</v>
      </c>
      <c r="J5" s="7">
        <v>2235</v>
      </c>
      <c r="K5" s="7">
        <v>2</v>
      </c>
      <c r="L5" s="7">
        <v>18</v>
      </c>
      <c r="M5" s="9">
        <v>49.2</v>
      </c>
      <c r="N5" s="9">
        <v>21.5</v>
      </c>
    </row>
    <row r="6" spans="1:14" ht="15.75" customHeight="1">
      <c r="A6" s="101">
        <f>A5+1</f>
        <v>18</v>
      </c>
      <c r="B6" s="122"/>
      <c r="C6" s="7">
        <v>37413</v>
      </c>
      <c r="D6" s="7">
        <v>18953</v>
      </c>
      <c r="E6" s="7">
        <v>6830</v>
      </c>
      <c r="F6" s="7">
        <v>876</v>
      </c>
      <c r="G6" s="7">
        <v>162</v>
      </c>
      <c r="H6" s="7">
        <v>8318</v>
      </c>
      <c r="I6" s="7">
        <v>340</v>
      </c>
      <c r="J6" s="7">
        <v>1927</v>
      </c>
      <c r="K6" s="7">
        <v>7</v>
      </c>
      <c r="L6" s="7">
        <v>15</v>
      </c>
      <c r="M6" s="9">
        <v>50.7</v>
      </c>
      <c r="N6" s="9">
        <v>22.3</v>
      </c>
    </row>
    <row r="7" spans="1:14" ht="15.75" customHeight="1">
      <c r="A7" s="101">
        <f>A6+1</f>
        <v>19</v>
      </c>
      <c r="B7" s="122"/>
      <c r="C7" s="7">
        <v>36105</v>
      </c>
      <c r="D7" s="7">
        <v>18817</v>
      </c>
      <c r="E7" s="7">
        <v>6328</v>
      </c>
      <c r="F7" s="7">
        <v>579</v>
      </c>
      <c r="G7" s="7">
        <v>141</v>
      </c>
      <c r="H7" s="7">
        <v>8254</v>
      </c>
      <c r="I7" s="7">
        <v>369</v>
      </c>
      <c r="J7" s="7">
        <v>1617</v>
      </c>
      <c r="K7" s="7">
        <v>0</v>
      </c>
      <c r="L7" s="7">
        <v>17</v>
      </c>
      <c r="M7" s="9">
        <v>52.1</v>
      </c>
      <c r="N7" s="9">
        <v>22.9</v>
      </c>
    </row>
    <row r="8" spans="1:14" ht="15.75" customHeight="1">
      <c r="A8" s="101">
        <f>A7+1</f>
        <v>20</v>
      </c>
      <c r="B8" s="102"/>
      <c r="C8" s="7">
        <v>33951</v>
      </c>
      <c r="D8" s="7">
        <v>17854</v>
      </c>
      <c r="E8" s="7">
        <v>5557</v>
      </c>
      <c r="F8" s="7">
        <v>719</v>
      </c>
      <c r="G8" s="19">
        <v>103</v>
      </c>
      <c r="H8" s="7">
        <v>8113</v>
      </c>
      <c r="I8" s="7">
        <v>229</v>
      </c>
      <c r="J8" s="7">
        <v>1376</v>
      </c>
      <c r="K8" s="7">
        <v>0</v>
      </c>
      <c r="L8" s="7">
        <v>7</v>
      </c>
      <c r="M8" s="9">
        <v>52.6</v>
      </c>
      <c r="N8" s="9">
        <v>23.9</v>
      </c>
    </row>
    <row r="9" spans="1:14" s="55" customFormat="1" ht="15.75" customHeight="1">
      <c r="A9" s="119">
        <f>A8+1</f>
        <v>21</v>
      </c>
      <c r="B9" s="120"/>
      <c r="C9" s="53">
        <f aca="true" t="shared" si="0" ref="C9:L9">C13+C25+C38+C41+C55</f>
        <v>32809</v>
      </c>
      <c r="D9" s="53">
        <f t="shared" si="0"/>
        <v>17826</v>
      </c>
      <c r="E9" s="53">
        <f t="shared" si="0"/>
        <v>4912</v>
      </c>
      <c r="F9" s="53">
        <f t="shared" si="0"/>
        <v>710</v>
      </c>
      <c r="G9" s="53">
        <f t="shared" si="0"/>
        <v>133</v>
      </c>
      <c r="H9" s="53">
        <f t="shared" si="0"/>
        <v>7512</v>
      </c>
      <c r="I9" s="53">
        <f t="shared" si="0"/>
        <v>309</v>
      </c>
      <c r="J9" s="53">
        <f t="shared" si="0"/>
        <v>1407</v>
      </c>
      <c r="K9" s="53">
        <f t="shared" si="0"/>
        <v>0</v>
      </c>
      <c r="L9" s="53">
        <f t="shared" si="0"/>
        <v>13</v>
      </c>
      <c r="M9" s="54">
        <f>IF(D9=0,0,D9/C9*100)</f>
        <v>54.33265262580389</v>
      </c>
      <c r="N9" s="54">
        <f>IF(H9+L9=0,0,(H9+L9)/C9*100)</f>
        <v>22.93577981651376</v>
      </c>
    </row>
    <row r="10" spans="1:14" ht="15.75" customHeight="1">
      <c r="A10" s="121" t="s">
        <v>3</v>
      </c>
      <c r="B10" s="98"/>
      <c r="C10" s="7">
        <f>SUM(D10:K10)</f>
        <v>22667</v>
      </c>
      <c r="D10" s="21">
        <f>'40 (2)男'!D10+'40 (3)女'!D10</f>
        <v>11922</v>
      </c>
      <c r="E10" s="21">
        <f>'40 (2)男'!E10+'40 (3)女'!E10</f>
        <v>3327</v>
      </c>
      <c r="F10" s="21">
        <f>'40 (2)男'!F10+'40 (3)女'!F10</f>
        <v>572</v>
      </c>
      <c r="G10" s="21">
        <f>'40 (2)男'!G10+'40 (3)女'!G10</f>
        <v>93</v>
      </c>
      <c r="H10" s="21">
        <f>'40 (2)男'!H10+'40 (3)女'!H10</f>
        <v>5603</v>
      </c>
      <c r="I10" s="21">
        <f>'40 (2)男'!I10+'40 (3)女'!I10</f>
        <v>199</v>
      </c>
      <c r="J10" s="21">
        <f>'40 (2)男'!J10+'40 (3)女'!J10</f>
        <v>951</v>
      </c>
      <c r="K10" s="7">
        <f>'40 (2)男'!K10+'40 (3)女'!K10</f>
        <v>0</v>
      </c>
      <c r="L10" s="21">
        <f>'40 (2)男'!L10+'40 (3)女'!L10</f>
        <v>12</v>
      </c>
      <c r="M10" s="9">
        <f>IF(D10=0,0,D10/C10*100)</f>
        <v>52.59628534874488</v>
      </c>
      <c r="N10" s="9">
        <f>IF(H10+L10=0,0,(H10+L10)/C10*100)</f>
        <v>24.77169453390391</v>
      </c>
    </row>
    <row r="11" spans="1:14" ht="15.75" customHeight="1">
      <c r="A11" s="121" t="s">
        <v>4</v>
      </c>
      <c r="B11" s="98"/>
      <c r="C11" s="7">
        <f>SUM(D11:K11)</f>
        <v>10142</v>
      </c>
      <c r="D11" s="21">
        <f>'40 (2)男'!D11+'40 (3)女'!D11</f>
        <v>5904</v>
      </c>
      <c r="E11" s="21">
        <f>'40 (2)男'!E11+'40 (3)女'!E11</f>
        <v>1585</v>
      </c>
      <c r="F11" s="21">
        <f>'40 (2)男'!F11+'40 (3)女'!F11</f>
        <v>138</v>
      </c>
      <c r="G11" s="21">
        <f>'40 (2)男'!G11+'40 (3)女'!G11</f>
        <v>40</v>
      </c>
      <c r="H11" s="21">
        <f>'40 (2)男'!H11+'40 (3)女'!H11</f>
        <v>1909</v>
      </c>
      <c r="I11" s="21">
        <f>'40 (2)男'!I11+'40 (3)女'!I11</f>
        <v>110</v>
      </c>
      <c r="J11" s="21">
        <f>'40 (2)男'!J11+'40 (3)女'!J11</f>
        <v>456</v>
      </c>
      <c r="K11" s="7">
        <f>'40 (2)男'!K11+'40 (3)女'!K11</f>
        <v>0</v>
      </c>
      <c r="L11" s="7">
        <f>'40 (2)男'!L11+'40 (3)女'!L11</f>
        <v>1</v>
      </c>
      <c r="M11" s="9">
        <f>IF(D11=0,0,D11/C11*100)</f>
        <v>58.21337014395582</v>
      </c>
      <c r="N11" s="9">
        <f>IF(H11+L11=0,0,(H11+L11)/C11*100)</f>
        <v>18.83257740090712</v>
      </c>
    </row>
    <row r="12" spans="1:14" ht="15.75" customHeight="1">
      <c r="A12" s="22"/>
      <c r="B12" s="23"/>
      <c r="C12" s="8"/>
      <c r="D12" s="7"/>
      <c r="E12" s="7"/>
      <c r="F12" s="7"/>
      <c r="G12" s="7"/>
      <c r="H12" s="7"/>
      <c r="I12" s="7"/>
      <c r="J12" s="7"/>
      <c r="K12" s="7"/>
      <c r="L12" s="7"/>
      <c r="M12" s="24"/>
      <c r="N12" s="24"/>
    </row>
    <row r="13" spans="1:14" ht="15.75" customHeight="1">
      <c r="A13" s="103" t="s">
        <v>207</v>
      </c>
      <c r="B13" s="104"/>
      <c r="C13" s="83">
        <f aca="true" t="shared" si="1" ref="C13:L13">SUM(C14:C23)</f>
        <v>1936</v>
      </c>
      <c r="D13" s="83">
        <f t="shared" si="1"/>
        <v>1030</v>
      </c>
      <c r="E13" s="83">
        <f t="shared" si="1"/>
        <v>329</v>
      </c>
      <c r="F13" s="83">
        <f t="shared" si="1"/>
        <v>31</v>
      </c>
      <c r="G13" s="83">
        <f t="shared" si="1"/>
        <v>5</v>
      </c>
      <c r="H13" s="83">
        <f t="shared" si="1"/>
        <v>428</v>
      </c>
      <c r="I13" s="83">
        <f t="shared" si="1"/>
        <v>30</v>
      </c>
      <c r="J13" s="83">
        <f t="shared" si="1"/>
        <v>83</v>
      </c>
      <c r="K13" s="83">
        <f t="shared" si="1"/>
        <v>0</v>
      </c>
      <c r="L13" s="83">
        <f t="shared" si="1"/>
        <v>1</v>
      </c>
      <c r="M13" s="84">
        <f>ROUND(D13/C13*100,1)</f>
        <v>53.2</v>
      </c>
      <c r="N13" s="84">
        <f>ROUND((H13+L13)/C13*100,1)</f>
        <v>22.2</v>
      </c>
    </row>
    <row r="14" spans="1:14" ht="15.75" customHeight="1">
      <c r="A14" s="25"/>
      <c r="B14" s="20" t="s">
        <v>113</v>
      </c>
      <c r="C14" s="7">
        <f aca="true" t="shared" si="2" ref="C14:C23">SUM(D14:K14)</f>
        <v>105</v>
      </c>
      <c r="D14" s="7">
        <f>'40 (2)男'!D14+'40 (3)女'!D14</f>
        <v>13</v>
      </c>
      <c r="E14" s="7">
        <f>'40 (2)男'!E14+'40 (3)女'!E14</f>
        <v>28</v>
      </c>
      <c r="F14" s="7">
        <f>'40 (2)男'!F14+'40 (3)女'!F14</f>
        <v>0</v>
      </c>
      <c r="G14" s="7">
        <f>'40 (2)男'!G14+'40 (3)女'!G14</f>
        <v>0</v>
      </c>
      <c r="H14" s="7">
        <f>'40 (2)男'!H14+'40 (3)女'!H14</f>
        <v>59</v>
      </c>
      <c r="I14" s="7">
        <f>'40 (2)男'!I14+'40 (3)女'!I14</f>
        <v>1</v>
      </c>
      <c r="J14" s="7">
        <f>'40 (2)男'!J14+'40 (3)女'!J14</f>
        <v>4</v>
      </c>
      <c r="K14" s="7">
        <f>'40 (2)男'!K14+'40 (3)女'!K14</f>
        <v>0</v>
      </c>
      <c r="L14" s="7">
        <f>'40 (2)男'!L14+'40 (3)女'!L14</f>
        <v>0</v>
      </c>
      <c r="M14" s="24">
        <f aca="true" t="shared" si="3" ref="M14:M23">IF(D14=0,0,D14/C14*100)</f>
        <v>12.380952380952381</v>
      </c>
      <c r="N14" s="81">
        <f aca="true" t="shared" si="4" ref="N14:N23">IF(H14+L14=0,0,(H14+L14)/C14*100)</f>
        <v>56.19047619047619</v>
      </c>
    </row>
    <row r="15" spans="1:14" ht="15.75" customHeight="1">
      <c r="A15" s="25"/>
      <c r="B15" s="20" t="s">
        <v>116</v>
      </c>
      <c r="C15" s="7">
        <f t="shared" si="2"/>
        <v>381</v>
      </c>
      <c r="D15" s="7">
        <f>'40 (2)男'!D15+'40 (3)女'!D15</f>
        <v>165</v>
      </c>
      <c r="E15" s="7">
        <f>'40 (2)男'!E15+'40 (3)女'!E15</f>
        <v>93</v>
      </c>
      <c r="F15" s="7">
        <f>'40 (2)男'!F15+'40 (3)女'!F15</f>
        <v>7</v>
      </c>
      <c r="G15" s="7">
        <f>'40 (2)男'!G15+'40 (3)女'!G15</f>
        <v>2</v>
      </c>
      <c r="H15" s="7">
        <f>'40 (2)男'!H15+'40 (3)女'!H15</f>
        <v>97</v>
      </c>
      <c r="I15" s="7">
        <f>'40 (2)男'!I15+'40 (3)女'!I15</f>
        <v>10</v>
      </c>
      <c r="J15" s="7">
        <f>'40 (2)男'!J15+'40 (3)女'!J15</f>
        <v>7</v>
      </c>
      <c r="K15" s="7">
        <f>'40 (2)男'!K15+'40 (3)女'!K15</f>
        <v>0</v>
      </c>
      <c r="L15" s="7">
        <f>'40 (2)男'!L15+'40 (3)女'!L15</f>
        <v>0</v>
      </c>
      <c r="M15" s="24">
        <f t="shared" si="3"/>
        <v>43.30708661417323</v>
      </c>
      <c r="N15" s="81">
        <f t="shared" si="4"/>
        <v>25.45931758530184</v>
      </c>
    </row>
    <row r="16" spans="1:14" ht="15.75" customHeight="1">
      <c r="A16" s="25"/>
      <c r="B16" s="20" t="s">
        <v>125</v>
      </c>
      <c r="C16" s="7">
        <f t="shared" si="2"/>
        <v>329</v>
      </c>
      <c r="D16" s="7">
        <f>'40 (2)男'!D16+'40 (3)女'!D16</f>
        <v>227</v>
      </c>
      <c r="E16" s="7">
        <f>'40 (2)男'!E16+'40 (3)女'!E16</f>
        <v>47</v>
      </c>
      <c r="F16" s="7">
        <f>'40 (2)男'!F16+'40 (3)女'!F16</f>
        <v>0</v>
      </c>
      <c r="G16" s="7">
        <f>'40 (2)男'!G16+'40 (3)女'!G16</f>
        <v>0</v>
      </c>
      <c r="H16" s="7">
        <f>'40 (2)男'!H16+'40 (3)女'!H16</f>
        <v>41</v>
      </c>
      <c r="I16" s="7">
        <f>'40 (2)男'!I16+'40 (3)女'!I16</f>
        <v>3</v>
      </c>
      <c r="J16" s="7">
        <f>'40 (2)男'!J16+'40 (3)女'!J16</f>
        <v>11</v>
      </c>
      <c r="K16" s="7">
        <f>'40 (2)男'!K16+'40 (3)女'!K16</f>
        <v>0</v>
      </c>
      <c r="L16" s="7">
        <f>'40 (2)男'!L16+'40 (3)女'!L16</f>
        <v>0</v>
      </c>
      <c r="M16" s="24">
        <f t="shared" si="3"/>
        <v>68.9969604863222</v>
      </c>
      <c r="N16" s="81">
        <f t="shared" si="4"/>
        <v>12.462006079027356</v>
      </c>
    </row>
    <row r="17" spans="1:14" ht="15.75" customHeight="1">
      <c r="A17" s="25"/>
      <c r="B17" s="20" t="s">
        <v>103</v>
      </c>
      <c r="C17" s="7">
        <f t="shared" si="2"/>
        <v>200</v>
      </c>
      <c r="D17" s="7">
        <f>'40 (2)男'!D17+'40 (3)女'!D17</f>
        <v>63</v>
      </c>
      <c r="E17" s="7">
        <f>'40 (2)男'!E17+'40 (3)女'!E17</f>
        <v>42</v>
      </c>
      <c r="F17" s="7">
        <f>'40 (2)男'!F17+'40 (3)女'!F17</f>
        <v>2</v>
      </c>
      <c r="G17" s="7">
        <f>'40 (2)男'!G17+'40 (3)女'!G17</f>
        <v>2</v>
      </c>
      <c r="H17" s="7">
        <f>'40 (2)男'!H17+'40 (3)女'!H17</f>
        <v>89</v>
      </c>
      <c r="I17" s="7">
        <f>'40 (2)男'!I17+'40 (3)女'!I17</f>
        <v>0</v>
      </c>
      <c r="J17" s="7">
        <f>'40 (2)男'!J17+'40 (3)女'!J17</f>
        <v>2</v>
      </c>
      <c r="K17" s="7">
        <f>'40 (2)男'!K17+'40 (3)女'!K17</f>
        <v>0</v>
      </c>
      <c r="L17" s="7">
        <f>'40 (2)男'!L17+'40 (3)女'!L17</f>
        <v>0</v>
      </c>
      <c r="M17" s="24">
        <f t="shared" si="3"/>
        <v>31.5</v>
      </c>
      <c r="N17" s="81">
        <f t="shared" si="4"/>
        <v>44.5</v>
      </c>
    </row>
    <row r="18" spans="1:14" ht="15.75" customHeight="1">
      <c r="A18" s="25"/>
      <c r="B18" s="20" t="s">
        <v>109</v>
      </c>
      <c r="C18" s="7">
        <f t="shared" si="2"/>
        <v>666</v>
      </c>
      <c r="D18" s="7">
        <f>'40 (2)男'!D18+'40 (3)女'!D18</f>
        <v>486</v>
      </c>
      <c r="E18" s="7">
        <f>'40 (2)男'!E18+'40 (3)女'!E18</f>
        <v>45</v>
      </c>
      <c r="F18" s="7">
        <f>'40 (2)男'!F18+'40 (3)女'!F18</f>
        <v>22</v>
      </c>
      <c r="G18" s="7">
        <f>'40 (2)男'!G18+'40 (3)女'!G18</f>
        <v>1</v>
      </c>
      <c r="H18" s="7">
        <f>'40 (2)男'!H18+'40 (3)女'!H18</f>
        <v>47</v>
      </c>
      <c r="I18" s="7">
        <f>'40 (2)男'!I18+'40 (3)女'!I18</f>
        <v>16</v>
      </c>
      <c r="J18" s="7">
        <f>'40 (2)男'!J18+'40 (3)女'!J18</f>
        <v>49</v>
      </c>
      <c r="K18" s="7">
        <f>'40 (2)男'!K18+'40 (3)女'!K18</f>
        <v>0</v>
      </c>
      <c r="L18" s="7">
        <f>'40 (2)男'!L18+'40 (3)女'!L18</f>
        <v>0</v>
      </c>
      <c r="M18" s="24">
        <f t="shared" si="3"/>
        <v>72.97297297297297</v>
      </c>
      <c r="N18" s="81">
        <f t="shared" si="4"/>
        <v>7.057057057057057</v>
      </c>
    </row>
    <row r="19" spans="1:14" ht="15.75" customHeight="1">
      <c r="A19" s="25"/>
      <c r="B19" s="20" t="s">
        <v>52</v>
      </c>
      <c r="C19" s="7">
        <f t="shared" si="2"/>
        <v>114</v>
      </c>
      <c r="D19" s="7">
        <f>'40 (2)男'!D19+'40 (3)女'!D19</f>
        <v>30</v>
      </c>
      <c r="E19" s="7">
        <f>'40 (2)男'!E19+'40 (3)女'!E19</f>
        <v>35</v>
      </c>
      <c r="F19" s="7">
        <f>'40 (2)男'!F19+'40 (3)女'!F19</f>
        <v>0</v>
      </c>
      <c r="G19" s="7">
        <f>'40 (2)男'!G19+'40 (3)女'!G19</f>
        <v>0</v>
      </c>
      <c r="H19" s="7">
        <f>'40 (2)男'!H19+'40 (3)女'!H19</f>
        <v>45</v>
      </c>
      <c r="I19" s="7">
        <f>'40 (2)男'!I19+'40 (3)女'!I19</f>
        <v>0</v>
      </c>
      <c r="J19" s="7">
        <f>'40 (2)男'!J19+'40 (3)女'!J19</f>
        <v>4</v>
      </c>
      <c r="K19" s="7">
        <f>'40 (2)男'!K19+'40 (3)女'!K19</f>
        <v>0</v>
      </c>
      <c r="L19" s="7">
        <f>'40 (2)男'!L19+'40 (3)女'!L19</f>
        <v>0</v>
      </c>
      <c r="M19" s="24">
        <f t="shared" si="3"/>
        <v>26.31578947368421</v>
      </c>
      <c r="N19" s="81">
        <f t="shared" si="4"/>
        <v>39.473684210526315</v>
      </c>
    </row>
    <row r="20" spans="1:14" ht="15.75" customHeight="1">
      <c r="A20" s="25"/>
      <c r="B20" s="20" t="s">
        <v>53</v>
      </c>
      <c r="C20" s="7">
        <f t="shared" si="2"/>
        <v>0</v>
      </c>
      <c r="D20" s="7">
        <f>'40 (2)男'!D20+'40 (3)女'!D20</f>
        <v>0</v>
      </c>
      <c r="E20" s="7">
        <f>'40 (2)男'!E20+'40 (3)女'!E20</f>
        <v>0</v>
      </c>
      <c r="F20" s="7">
        <f>'40 (2)男'!F20+'40 (3)女'!F20</f>
        <v>0</v>
      </c>
      <c r="G20" s="7">
        <f>'40 (2)男'!G20+'40 (3)女'!G20</f>
        <v>0</v>
      </c>
      <c r="H20" s="7">
        <f>'40 (2)男'!H20+'40 (3)女'!H20</f>
        <v>0</v>
      </c>
      <c r="I20" s="7">
        <f>'40 (2)男'!I20+'40 (3)女'!I20</f>
        <v>0</v>
      </c>
      <c r="J20" s="7">
        <f>'40 (2)男'!J20+'40 (3)女'!J20</f>
        <v>0</v>
      </c>
      <c r="K20" s="7">
        <f>'40 (2)男'!K20+'40 (3)女'!K20</f>
        <v>0</v>
      </c>
      <c r="L20" s="7">
        <f>'40 (2)男'!L20+'40 (3)女'!L20</f>
        <v>0</v>
      </c>
      <c r="M20" s="7">
        <f t="shared" si="3"/>
        <v>0</v>
      </c>
      <c r="N20" s="81">
        <f t="shared" si="4"/>
        <v>0</v>
      </c>
    </row>
    <row r="21" spans="1:14" ht="15.75" customHeight="1">
      <c r="A21" s="25"/>
      <c r="B21" s="20" t="s">
        <v>54</v>
      </c>
      <c r="C21" s="7">
        <f t="shared" si="2"/>
        <v>31</v>
      </c>
      <c r="D21" s="7">
        <f>'40 (2)男'!D21+'40 (3)女'!D21</f>
        <v>5</v>
      </c>
      <c r="E21" s="7">
        <f>'40 (2)男'!E21+'40 (3)女'!E21</f>
        <v>9</v>
      </c>
      <c r="F21" s="7">
        <f>'40 (2)男'!F21+'40 (3)女'!F21</f>
        <v>0</v>
      </c>
      <c r="G21" s="7">
        <f>'40 (2)男'!G21+'40 (3)女'!G21</f>
        <v>0</v>
      </c>
      <c r="H21" s="7">
        <f>'40 (2)男'!H21+'40 (3)女'!H21</f>
        <v>12</v>
      </c>
      <c r="I21" s="7">
        <f>'40 (2)男'!I21+'40 (3)女'!I21</f>
        <v>0</v>
      </c>
      <c r="J21" s="7">
        <f>'40 (2)男'!J21+'40 (3)女'!J21</f>
        <v>5</v>
      </c>
      <c r="K21" s="7">
        <f>'40 (2)男'!K21+'40 (3)女'!K21</f>
        <v>0</v>
      </c>
      <c r="L21" s="7">
        <f>'40 (2)男'!L21+'40 (3)女'!L21</f>
        <v>0</v>
      </c>
      <c r="M21" s="24">
        <f t="shared" si="3"/>
        <v>16.129032258064516</v>
      </c>
      <c r="N21" s="81">
        <f t="shared" si="4"/>
        <v>38.70967741935484</v>
      </c>
    </row>
    <row r="22" spans="1:14" ht="15.75" customHeight="1">
      <c r="A22" s="25"/>
      <c r="B22" s="20" t="s">
        <v>55</v>
      </c>
      <c r="C22" s="7">
        <f t="shared" si="2"/>
        <v>110</v>
      </c>
      <c r="D22" s="7">
        <f>'40 (2)男'!D22+'40 (3)女'!D22</f>
        <v>41</v>
      </c>
      <c r="E22" s="7">
        <f>'40 (2)男'!E22+'40 (3)女'!E22</f>
        <v>30</v>
      </c>
      <c r="F22" s="7">
        <f>'40 (2)男'!F22+'40 (3)女'!F22</f>
        <v>0</v>
      </c>
      <c r="G22" s="7">
        <f>'40 (2)男'!G22+'40 (3)女'!G22</f>
        <v>0</v>
      </c>
      <c r="H22" s="7">
        <f>'40 (2)男'!H22+'40 (3)女'!H22</f>
        <v>38</v>
      </c>
      <c r="I22" s="7">
        <f>'40 (2)男'!I22+'40 (3)女'!I22</f>
        <v>0</v>
      </c>
      <c r="J22" s="7">
        <f>'40 (2)男'!J22+'40 (3)女'!J22</f>
        <v>1</v>
      </c>
      <c r="K22" s="7">
        <f>'40 (2)男'!K22+'40 (3)女'!K22</f>
        <v>0</v>
      </c>
      <c r="L22" s="7">
        <f>'40 (2)男'!L22+'40 (3)女'!L22</f>
        <v>1</v>
      </c>
      <c r="M22" s="24">
        <f t="shared" si="3"/>
        <v>37.27272727272727</v>
      </c>
      <c r="N22" s="81">
        <f t="shared" si="4"/>
        <v>35.45454545454545</v>
      </c>
    </row>
    <row r="23" spans="1:14" ht="15.75" customHeight="1">
      <c r="A23" s="25"/>
      <c r="B23" s="20" t="s">
        <v>56</v>
      </c>
      <c r="C23" s="7">
        <f t="shared" si="2"/>
        <v>0</v>
      </c>
      <c r="D23" s="7">
        <f>'40 (2)男'!D23+'40 (3)女'!D23</f>
        <v>0</v>
      </c>
      <c r="E23" s="7">
        <f>'40 (2)男'!E23+'40 (3)女'!E23</f>
        <v>0</v>
      </c>
      <c r="F23" s="7">
        <f>'40 (2)男'!F23+'40 (3)女'!F23</f>
        <v>0</v>
      </c>
      <c r="G23" s="7">
        <f>'40 (2)男'!G23+'40 (3)女'!G23</f>
        <v>0</v>
      </c>
      <c r="H23" s="7">
        <f>'40 (2)男'!H23+'40 (3)女'!H23</f>
        <v>0</v>
      </c>
      <c r="I23" s="7">
        <f>'40 (2)男'!I23+'40 (3)女'!I23</f>
        <v>0</v>
      </c>
      <c r="J23" s="7">
        <f>'40 (2)男'!J23+'40 (3)女'!J23</f>
        <v>0</v>
      </c>
      <c r="K23" s="7">
        <f>'40 (2)男'!K23+'40 (3)女'!K23</f>
        <v>0</v>
      </c>
      <c r="L23" s="7">
        <f>'40 (2)男'!L23+'40 (3)女'!L23</f>
        <v>0</v>
      </c>
      <c r="M23" s="7">
        <f t="shared" si="3"/>
        <v>0</v>
      </c>
      <c r="N23" s="81">
        <f t="shared" si="4"/>
        <v>0</v>
      </c>
    </row>
    <row r="24" spans="1:14" ht="15.75" customHeight="1">
      <c r="A24" s="25"/>
      <c r="B24" s="2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1"/>
    </row>
    <row r="25" spans="1:14" ht="15.75" customHeight="1">
      <c r="A25" s="103" t="s">
        <v>208</v>
      </c>
      <c r="B25" s="104"/>
      <c r="C25" s="83">
        <f aca="true" t="shared" si="5" ref="C25:L25">SUM(C26:C36)</f>
        <v>8795</v>
      </c>
      <c r="D25" s="83">
        <f t="shared" si="5"/>
        <v>4918</v>
      </c>
      <c r="E25" s="83">
        <f t="shared" si="5"/>
        <v>1394</v>
      </c>
      <c r="F25" s="83">
        <f t="shared" si="5"/>
        <v>221</v>
      </c>
      <c r="G25" s="83">
        <f t="shared" si="5"/>
        <v>45</v>
      </c>
      <c r="H25" s="83">
        <f t="shared" si="5"/>
        <v>1857</v>
      </c>
      <c r="I25" s="83">
        <f t="shared" si="5"/>
        <v>104</v>
      </c>
      <c r="J25" s="83">
        <f t="shared" si="5"/>
        <v>256</v>
      </c>
      <c r="K25" s="83">
        <f t="shared" si="5"/>
        <v>0</v>
      </c>
      <c r="L25" s="83">
        <f t="shared" si="5"/>
        <v>1</v>
      </c>
      <c r="M25" s="84">
        <f>ROUND(D25/C25*100,1)</f>
        <v>55.9</v>
      </c>
      <c r="N25" s="84">
        <f>ROUND((H25+L25)/C25*100,1)</f>
        <v>21.1</v>
      </c>
    </row>
    <row r="26" spans="1:14" ht="15.75" customHeight="1">
      <c r="A26" s="25"/>
      <c r="B26" s="20" t="s">
        <v>112</v>
      </c>
      <c r="C26" s="7">
        <f aca="true" t="shared" si="6" ref="C26:C36">SUM(D26:K26)</f>
        <v>2748</v>
      </c>
      <c r="D26" s="7">
        <f>'40 (2)男'!D26+'40 (3)女'!D26</f>
        <v>1550</v>
      </c>
      <c r="E26" s="7">
        <f>'40 (2)男'!E26+'40 (3)女'!E26</f>
        <v>464</v>
      </c>
      <c r="F26" s="7">
        <f>'40 (2)男'!F26+'40 (3)女'!F26</f>
        <v>59</v>
      </c>
      <c r="G26" s="7">
        <f>'40 (2)男'!G26+'40 (3)女'!G26</f>
        <v>25</v>
      </c>
      <c r="H26" s="7">
        <f>'40 (2)男'!H26+'40 (3)女'!H26</f>
        <v>546</v>
      </c>
      <c r="I26" s="7">
        <f>'40 (2)男'!I26+'40 (3)女'!I26</f>
        <v>18</v>
      </c>
      <c r="J26" s="7">
        <f>'40 (2)男'!J26+'40 (3)女'!J26</f>
        <v>86</v>
      </c>
      <c r="K26" s="7">
        <f>'40 (2)男'!K26+'40 (3)女'!K26</f>
        <v>0</v>
      </c>
      <c r="L26" s="7">
        <f>'40 (2)男'!L26+'40 (3)女'!L26</f>
        <v>0</v>
      </c>
      <c r="M26" s="24">
        <f aca="true" t="shared" si="7" ref="M26:M36">IF(D26=0,0,D26/C26*100)</f>
        <v>56.404657933042216</v>
      </c>
      <c r="N26" s="81">
        <f aca="true" t="shared" si="8" ref="N26:N36">IF(H26+L26=0,0,(H26+L26)/C26*100)</f>
        <v>19.868995633187772</v>
      </c>
    </row>
    <row r="27" spans="1:14" ht="15.75" customHeight="1">
      <c r="A27" s="25"/>
      <c r="B27" s="20" t="s">
        <v>114</v>
      </c>
      <c r="C27" s="7">
        <f t="shared" si="6"/>
        <v>1151</v>
      </c>
      <c r="D27" s="7">
        <f>'40 (2)男'!D27+'40 (3)女'!D27</f>
        <v>938</v>
      </c>
      <c r="E27" s="7">
        <f>'40 (2)男'!E27+'40 (3)女'!E27</f>
        <v>113</v>
      </c>
      <c r="F27" s="7">
        <f>'40 (2)男'!F27+'40 (3)女'!F27</f>
        <v>31</v>
      </c>
      <c r="G27" s="7">
        <f>'40 (2)男'!G27+'40 (3)女'!G27</f>
        <v>0</v>
      </c>
      <c r="H27" s="7">
        <f>'40 (2)男'!H27+'40 (3)女'!H27</f>
        <v>29</v>
      </c>
      <c r="I27" s="7">
        <f>'40 (2)男'!I27+'40 (3)女'!I27</f>
        <v>14</v>
      </c>
      <c r="J27" s="7">
        <f>'40 (2)男'!J27+'40 (3)女'!J27</f>
        <v>26</v>
      </c>
      <c r="K27" s="7">
        <f>'40 (2)男'!K27+'40 (3)女'!K27</f>
        <v>0</v>
      </c>
      <c r="L27" s="7">
        <f>'40 (2)男'!L27+'40 (3)女'!L27</f>
        <v>0</v>
      </c>
      <c r="M27" s="24">
        <f t="shared" si="7"/>
        <v>81.49435273675066</v>
      </c>
      <c r="N27" s="81">
        <f t="shared" si="8"/>
        <v>2.519548218940052</v>
      </c>
    </row>
    <row r="28" spans="1:14" ht="15.75" customHeight="1">
      <c r="A28" s="25"/>
      <c r="B28" s="20" t="s">
        <v>115</v>
      </c>
      <c r="C28" s="7">
        <f t="shared" si="6"/>
        <v>1482</v>
      </c>
      <c r="D28" s="7">
        <f>'40 (2)男'!D28+'40 (3)女'!D28</f>
        <v>823</v>
      </c>
      <c r="E28" s="7">
        <f>'40 (2)男'!E28+'40 (3)女'!E28</f>
        <v>303</v>
      </c>
      <c r="F28" s="7">
        <f>'40 (2)男'!F28+'40 (3)女'!F28</f>
        <v>17</v>
      </c>
      <c r="G28" s="7">
        <f>'40 (2)男'!G28+'40 (3)女'!G28</f>
        <v>7</v>
      </c>
      <c r="H28" s="7">
        <f>'40 (2)男'!H28+'40 (3)女'!H28</f>
        <v>278</v>
      </c>
      <c r="I28" s="7">
        <f>'40 (2)男'!I28+'40 (3)女'!I28</f>
        <v>18</v>
      </c>
      <c r="J28" s="7">
        <f>'40 (2)男'!J28+'40 (3)女'!J28</f>
        <v>36</v>
      </c>
      <c r="K28" s="7">
        <f>'40 (2)男'!K28+'40 (3)女'!K28</f>
        <v>0</v>
      </c>
      <c r="L28" s="7">
        <f>'40 (2)男'!L28+'40 (3)女'!L28</f>
        <v>0</v>
      </c>
      <c r="M28" s="24">
        <f t="shared" si="7"/>
        <v>55.533063427800265</v>
      </c>
      <c r="N28" s="81">
        <f t="shared" si="8"/>
        <v>18.75843454790823</v>
      </c>
    </row>
    <row r="29" spans="1:14" ht="15.75" customHeight="1">
      <c r="A29" s="25"/>
      <c r="B29" s="20" t="s">
        <v>118</v>
      </c>
      <c r="C29" s="7">
        <f t="shared" si="6"/>
        <v>1581</v>
      </c>
      <c r="D29" s="7">
        <f>'40 (2)男'!D29+'40 (3)女'!D29</f>
        <v>951</v>
      </c>
      <c r="E29" s="7">
        <f>'40 (2)男'!E29+'40 (3)女'!E29</f>
        <v>163</v>
      </c>
      <c r="F29" s="7">
        <f>'40 (2)男'!F29+'40 (3)女'!F29</f>
        <v>50</v>
      </c>
      <c r="G29" s="7">
        <f>'40 (2)男'!G29+'40 (3)女'!G29</f>
        <v>3</v>
      </c>
      <c r="H29" s="7">
        <f>'40 (2)男'!H29+'40 (3)女'!H29</f>
        <v>368</v>
      </c>
      <c r="I29" s="7">
        <f>'40 (2)男'!I29+'40 (3)女'!I29</f>
        <v>22</v>
      </c>
      <c r="J29" s="7">
        <f>'40 (2)男'!J29+'40 (3)女'!J29</f>
        <v>24</v>
      </c>
      <c r="K29" s="7">
        <f>'40 (2)男'!K29+'40 (3)女'!K29</f>
        <v>0</v>
      </c>
      <c r="L29" s="7">
        <f>'40 (2)男'!L29+'40 (3)女'!L29</f>
        <v>0</v>
      </c>
      <c r="M29" s="24">
        <f t="shared" si="7"/>
        <v>60.151802656546494</v>
      </c>
      <c r="N29" s="81">
        <f t="shared" si="8"/>
        <v>23.2764073371284</v>
      </c>
    </row>
    <row r="30" spans="1:14" ht="15.75" customHeight="1">
      <c r="A30" s="25"/>
      <c r="B30" s="20" t="s">
        <v>123</v>
      </c>
      <c r="C30" s="7">
        <f t="shared" si="6"/>
        <v>607</v>
      </c>
      <c r="D30" s="7">
        <f>'40 (2)男'!D30+'40 (3)女'!D30</f>
        <v>249</v>
      </c>
      <c r="E30" s="7">
        <f>'40 (2)男'!E30+'40 (3)女'!E30</f>
        <v>85</v>
      </c>
      <c r="F30" s="7">
        <f>'40 (2)男'!F30+'40 (3)女'!F30</f>
        <v>13</v>
      </c>
      <c r="G30" s="7">
        <f>'40 (2)男'!G30+'40 (3)女'!G30</f>
        <v>4</v>
      </c>
      <c r="H30" s="7">
        <f>'40 (2)男'!H30+'40 (3)女'!H30</f>
        <v>234</v>
      </c>
      <c r="I30" s="7">
        <f>'40 (2)男'!I30+'40 (3)女'!I30</f>
        <v>4</v>
      </c>
      <c r="J30" s="7">
        <f>'40 (2)男'!J30+'40 (3)女'!J30</f>
        <v>18</v>
      </c>
      <c r="K30" s="7">
        <f>'40 (2)男'!K30+'40 (3)女'!K30</f>
        <v>0</v>
      </c>
      <c r="L30" s="7">
        <f>'40 (2)男'!L30+'40 (3)女'!L30</f>
        <v>0</v>
      </c>
      <c r="M30" s="24">
        <f t="shared" si="7"/>
        <v>41.02141680395387</v>
      </c>
      <c r="N30" s="81">
        <f t="shared" si="8"/>
        <v>38.5502471169687</v>
      </c>
    </row>
    <row r="31" spans="1:14" ht="15.75" customHeight="1">
      <c r="A31" s="25"/>
      <c r="B31" s="20" t="s">
        <v>126</v>
      </c>
      <c r="C31" s="7">
        <f t="shared" si="6"/>
        <v>255</v>
      </c>
      <c r="D31" s="7">
        <f>'40 (2)男'!D31+'40 (3)女'!D31</f>
        <v>114</v>
      </c>
      <c r="E31" s="7">
        <f>'40 (2)男'!E31+'40 (3)女'!E31</f>
        <v>57</v>
      </c>
      <c r="F31" s="7">
        <f>'40 (2)男'!F31+'40 (3)女'!F31</f>
        <v>0</v>
      </c>
      <c r="G31" s="7">
        <f>'40 (2)男'!G31+'40 (3)女'!G31</f>
        <v>4</v>
      </c>
      <c r="H31" s="7">
        <f>'40 (2)男'!H31+'40 (3)女'!H31</f>
        <v>66</v>
      </c>
      <c r="I31" s="7">
        <f>'40 (2)男'!I31+'40 (3)女'!I31</f>
        <v>7</v>
      </c>
      <c r="J31" s="7">
        <f>'40 (2)男'!J31+'40 (3)女'!J31</f>
        <v>7</v>
      </c>
      <c r="K31" s="7">
        <f>'40 (2)男'!K31+'40 (3)女'!K31</f>
        <v>0</v>
      </c>
      <c r="L31" s="7">
        <f>'40 (2)男'!L31+'40 (3)女'!L31</f>
        <v>1</v>
      </c>
      <c r="M31" s="24">
        <f t="shared" si="7"/>
        <v>44.70588235294118</v>
      </c>
      <c r="N31" s="81">
        <f t="shared" si="8"/>
        <v>26.27450980392157</v>
      </c>
    </row>
    <row r="32" spans="1:14" ht="15.75" customHeight="1">
      <c r="A32" s="25"/>
      <c r="B32" s="20" t="s">
        <v>57</v>
      </c>
      <c r="C32" s="7">
        <f t="shared" si="6"/>
        <v>199</v>
      </c>
      <c r="D32" s="7">
        <f>'40 (2)男'!D32+'40 (3)女'!D32</f>
        <v>31</v>
      </c>
      <c r="E32" s="7">
        <f>'40 (2)男'!E32+'40 (3)女'!E32</f>
        <v>64</v>
      </c>
      <c r="F32" s="7">
        <f>'40 (2)男'!F32+'40 (3)女'!F32</f>
        <v>0</v>
      </c>
      <c r="G32" s="7">
        <f>'40 (2)男'!G32+'40 (3)女'!G32</f>
        <v>0</v>
      </c>
      <c r="H32" s="7">
        <f>'40 (2)男'!H32+'40 (3)女'!H32</f>
        <v>87</v>
      </c>
      <c r="I32" s="7">
        <f>'40 (2)男'!I32+'40 (3)女'!I32</f>
        <v>0</v>
      </c>
      <c r="J32" s="7">
        <f>'40 (2)男'!J32+'40 (3)女'!J32</f>
        <v>17</v>
      </c>
      <c r="K32" s="7">
        <f>'40 (2)男'!K32+'40 (3)女'!K32</f>
        <v>0</v>
      </c>
      <c r="L32" s="7">
        <f>'40 (2)男'!L32+'40 (3)女'!L32</f>
        <v>0</v>
      </c>
      <c r="M32" s="24">
        <f t="shared" si="7"/>
        <v>15.577889447236181</v>
      </c>
      <c r="N32" s="81">
        <f t="shared" si="8"/>
        <v>43.71859296482412</v>
      </c>
    </row>
    <row r="33" spans="1:14" ht="15.75" customHeight="1">
      <c r="A33" s="25"/>
      <c r="B33" s="20" t="s">
        <v>58</v>
      </c>
      <c r="C33" s="7">
        <f t="shared" si="6"/>
        <v>216</v>
      </c>
      <c r="D33" s="7">
        <f>'40 (2)男'!D33+'40 (3)女'!D33</f>
        <v>49</v>
      </c>
      <c r="E33" s="7">
        <f>'40 (2)男'!E33+'40 (3)女'!E33</f>
        <v>42</v>
      </c>
      <c r="F33" s="7">
        <f>'40 (2)男'!F33+'40 (3)女'!F33</f>
        <v>0</v>
      </c>
      <c r="G33" s="7">
        <f>'40 (2)男'!G33+'40 (3)女'!G33</f>
        <v>1</v>
      </c>
      <c r="H33" s="7">
        <f>'40 (2)男'!H33+'40 (3)女'!H33</f>
        <v>111</v>
      </c>
      <c r="I33" s="7">
        <f>'40 (2)男'!I33+'40 (3)女'!I33</f>
        <v>6</v>
      </c>
      <c r="J33" s="7">
        <f>'40 (2)男'!J33+'40 (3)女'!J33</f>
        <v>7</v>
      </c>
      <c r="K33" s="7">
        <f>'40 (2)男'!K33+'40 (3)女'!K33</f>
        <v>0</v>
      </c>
      <c r="L33" s="7">
        <f>'40 (2)男'!L33+'40 (3)女'!L33</f>
        <v>0</v>
      </c>
      <c r="M33" s="24">
        <f t="shared" si="7"/>
        <v>22.685185185185187</v>
      </c>
      <c r="N33" s="81">
        <f t="shared" si="8"/>
        <v>51.388888888888886</v>
      </c>
    </row>
    <row r="34" spans="1:14" ht="15.75" customHeight="1">
      <c r="A34" s="25"/>
      <c r="B34" s="20" t="s">
        <v>59</v>
      </c>
      <c r="C34" s="7">
        <f t="shared" si="6"/>
        <v>334</v>
      </c>
      <c r="D34" s="7">
        <f>'40 (2)男'!D34+'40 (3)女'!D34</f>
        <v>82</v>
      </c>
      <c r="E34" s="7">
        <f>'40 (2)男'!E34+'40 (3)女'!E34</f>
        <v>101</v>
      </c>
      <c r="F34" s="7">
        <f>'40 (2)男'!F34+'40 (3)女'!F34</f>
        <v>0</v>
      </c>
      <c r="G34" s="7">
        <f>'40 (2)男'!G34+'40 (3)女'!G34</f>
        <v>1</v>
      </c>
      <c r="H34" s="7">
        <f>'40 (2)男'!H34+'40 (3)女'!H34</f>
        <v>118</v>
      </c>
      <c r="I34" s="7">
        <f>'40 (2)男'!I34+'40 (3)女'!I34</f>
        <v>0</v>
      </c>
      <c r="J34" s="7">
        <f>'40 (2)男'!J34+'40 (3)女'!J34</f>
        <v>32</v>
      </c>
      <c r="K34" s="7">
        <f>'40 (2)男'!K34+'40 (3)女'!K34</f>
        <v>0</v>
      </c>
      <c r="L34" s="7">
        <f>'40 (2)男'!L34+'40 (3)女'!L34</f>
        <v>0</v>
      </c>
      <c r="M34" s="24">
        <f t="shared" si="7"/>
        <v>24.550898203592812</v>
      </c>
      <c r="N34" s="81">
        <f t="shared" si="8"/>
        <v>35.32934131736527</v>
      </c>
    </row>
    <row r="35" spans="1:14" ht="15.75" customHeight="1">
      <c r="A35" s="25"/>
      <c r="B35" s="20" t="s">
        <v>60</v>
      </c>
      <c r="C35" s="7">
        <f t="shared" si="6"/>
        <v>222</v>
      </c>
      <c r="D35" s="7">
        <f>'40 (2)男'!D35+'40 (3)女'!D35</f>
        <v>131</v>
      </c>
      <c r="E35" s="7">
        <f>'40 (2)男'!E35+'40 (3)女'!E35</f>
        <v>2</v>
      </c>
      <c r="F35" s="7">
        <f>'40 (2)男'!F35+'40 (3)女'!F35</f>
        <v>51</v>
      </c>
      <c r="G35" s="7">
        <f>'40 (2)男'!G35+'40 (3)女'!G35</f>
        <v>0</v>
      </c>
      <c r="H35" s="7">
        <f>'40 (2)男'!H35+'40 (3)女'!H35</f>
        <v>20</v>
      </c>
      <c r="I35" s="7">
        <f>'40 (2)男'!I35+'40 (3)女'!I35</f>
        <v>15</v>
      </c>
      <c r="J35" s="7">
        <f>'40 (2)男'!J35+'40 (3)女'!J35</f>
        <v>3</v>
      </c>
      <c r="K35" s="7">
        <f>'40 (2)男'!K35+'40 (3)女'!K35</f>
        <v>0</v>
      </c>
      <c r="L35" s="7">
        <f>'40 (2)男'!L35+'40 (3)女'!L35</f>
        <v>0</v>
      </c>
      <c r="M35" s="24">
        <f t="shared" si="7"/>
        <v>59.009009009009006</v>
      </c>
      <c r="N35" s="81">
        <f t="shared" si="8"/>
        <v>9.00900900900901</v>
      </c>
    </row>
    <row r="36" spans="1:14" ht="15.75" customHeight="1">
      <c r="A36" s="25"/>
      <c r="B36" s="20" t="s">
        <v>61</v>
      </c>
      <c r="C36" s="7">
        <f t="shared" si="6"/>
        <v>0</v>
      </c>
      <c r="D36" s="7">
        <f>'40 (2)男'!D36+'40 (3)女'!D36</f>
        <v>0</v>
      </c>
      <c r="E36" s="7">
        <f>'40 (2)男'!E36+'40 (3)女'!E36</f>
        <v>0</v>
      </c>
      <c r="F36" s="7">
        <f>'40 (2)男'!F36+'40 (3)女'!F36</f>
        <v>0</v>
      </c>
      <c r="G36" s="7">
        <f>'40 (2)男'!G36+'40 (3)女'!G36</f>
        <v>0</v>
      </c>
      <c r="H36" s="7">
        <f>'40 (2)男'!H36+'40 (3)女'!H36</f>
        <v>0</v>
      </c>
      <c r="I36" s="7">
        <f>'40 (2)男'!I36+'40 (3)女'!I36</f>
        <v>0</v>
      </c>
      <c r="J36" s="7">
        <f>'40 (2)男'!J36+'40 (3)女'!J36</f>
        <v>0</v>
      </c>
      <c r="K36" s="7">
        <f>'40 (2)男'!K36+'40 (3)女'!K36</f>
        <v>0</v>
      </c>
      <c r="L36" s="7">
        <f>'40 (2)男'!L36+'40 (3)女'!L36</f>
        <v>0</v>
      </c>
      <c r="M36" s="7">
        <f t="shared" si="7"/>
        <v>0</v>
      </c>
      <c r="N36" s="81">
        <f t="shared" si="8"/>
        <v>0</v>
      </c>
    </row>
    <row r="37" spans="1:14" ht="15.75" customHeight="1">
      <c r="A37" s="25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1"/>
    </row>
    <row r="38" spans="1:14" ht="15.75" customHeight="1">
      <c r="A38" s="103" t="s">
        <v>209</v>
      </c>
      <c r="B38" s="104"/>
      <c r="C38" s="83">
        <f aca="true" t="shared" si="9" ref="C38:L38">SUM(C39:C39)</f>
        <v>6758</v>
      </c>
      <c r="D38" s="83">
        <f t="shared" si="9"/>
        <v>4054</v>
      </c>
      <c r="E38" s="83">
        <f t="shared" si="9"/>
        <v>925</v>
      </c>
      <c r="F38" s="83">
        <f t="shared" si="9"/>
        <v>194</v>
      </c>
      <c r="G38" s="83">
        <f t="shared" si="9"/>
        <v>26</v>
      </c>
      <c r="H38" s="83">
        <f t="shared" si="9"/>
        <v>1190</v>
      </c>
      <c r="I38" s="83">
        <f t="shared" si="9"/>
        <v>81</v>
      </c>
      <c r="J38" s="83">
        <f t="shared" si="9"/>
        <v>288</v>
      </c>
      <c r="K38" s="83">
        <f t="shared" si="9"/>
        <v>0</v>
      </c>
      <c r="L38" s="83">
        <f t="shared" si="9"/>
        <v>9</v>
      </c>
      <c r="M38" s="84">
        <f>ROUND(D38/C38*100,1)</f>
        <v>60</v>
      </c>
      <c r="N38" s="84">
        <f>ROUND((H38+L38)/C38*100,1)</f>
        <v>17.7</v>
      </c>
    </row>
    <row r="39" spans="1:14" ht="15.75" customHeight="1">
      <c r="A39" s="25"/>
      <c r="B39" s="20" t="s">
        <v>110</v>
      </c>
      <c r="C39" s="7">
        <f>SUM(D39:K39)</f>
        <v>6758</v>
      </c>
      <c r="D39" s="7">
        <f>'40 (2)男'!D39+'40 (3)女'!D39</f>
        <v>4054</v>
      </c>
      <c r="E39" s="7">
        <f>'40 (2)男'!E39+'40 (3)女'!E39</f>
        <v>925</v>
      </c>
      <c r="F39" s="7">
        <f>'40 (2)男'!F39+'40 (3)女'!F39</f>
        <v>194</v>
      </c>
      <c r="G39" s="7">
        <f>'40 (2)男'!G39+'40 (3)女'!G39</f>
        <v>26</v>
      </c>
      <c r="H39" s="7">
        <f>'40 (2)男'!H39+'40 (3)女'!H39</f>
        <v>1190</v>
      </c>
      <c r="I39" s="7">
        <f>'40 (2)男'!I39+'40 (3)女'!I39</f>
        <v>81</v>
      </c>
      <c r="J39" s="7">
        <f>'40 (2)男'!J39+'40 (3)女'!J39</f>
        <v>288</v>
      </c>
      <c r="K39" s="7">
        <f>'40 (2)男'!K39+'40 (3)女'!K39</f>
        <v>0</v>
      </c>
      <c r="L39" s="7">
        <f>'40 (2)男'!L39+'40 (3)女'!L39</f>
        <v>9</v>
      </c>
      <c r="M39" s="24">
        <f>IF(D39=0,0,D39/C39*100)</f>
        <v>59.98816217815922</v>
      </c>
      <c r="N39" s="81">
        <f>IF(H39+L39=0,0,(H39+L39)/C39*100)</f>
        <v>17.741935483870968</v>
      </c>
    </row>
    <row r="40" spans="1:14" ht="15.75" customHeight="1">
      <c r="A40" s="25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1"/>
    </row>
    <row r="41" spans="1:14" ht="15.75" customHeight="1">
      <c r="A41" s="105" t="s">
        <v>210</v>
      </c>
      <c r="B41" s="106"/>
      <c r="C41" s="83">
        <f aca="true" t="shared" si="10" ref="C41:L41">SUM(C42:C53)</f>
        <v>7710</v>
      </c>
      <c r="D41" s="83">
        <f t="shared" si="10"/>
        <v>4002</v>
      </c>
      <c r="E41" s="83">
        <f t="shared" si="10"/>
        <v>1145</v>
      </c>
      <c r="F41" s="83">
        <f t="shared" si="10"/>
        <v>84</v>
      </c>
      <c r="G41" s="83">
        <f t="shared" si="10"/>
        <v>21</v>
      </c>
      <c r="H41" s="83">
        <f t="shared" si="10"/>
        <v>2085</v>
      </c>
      <c r="I41" s="83">
        <f t="shared" si="10"/>
        <v>29</v>
      </c>
      <c r="J41" s="83">
        <f t="shared" si="10"/>
        <v>344</v>
      </c>
      <c r="K41" s="83">
        <f t="shared" si="10"/>
        <v>0</v>
      </c>
      <c r="L41" s="83">
        <f t="shared" si="10"/>
        <v>1</v>
      </c>
      <c r="M41" s="84">
        <f>ROUND(D41/C41*100,1)</f>
        <v>51.9</v>
      </c>
      <c r="N41" s="84">
        <f>ROUND((H41+L41)/C41*100,1)</f>
        <v>27.1</v>
      </c>
    </row>
    <row r="42" spans="1:14" ht="15.75" customHeight="1">
      <c r="A42" s="25"/>
      <c r="B42" s="20" t="s">
        <v>117</v>
      </c>
      <c r="C42" s="7">
        <f aca="true" t="shared" si="11" ref="C42:C53">SUM(D42:K42)</f>
        <v>980</v>
      </c>
      <c r="D42" s="7">
        <f>'40 (2)男'!D42+'40 (3)女'!D42</f>
        <v>393</v>
      </c>
      <c r="E42" s="7">
        <f>'40 (2)男'!E42+'40 (3)女'!E42</f>
        <v>164</v>
      </c>
      <c r="F42" s="7">
        <f>'40 (2)男'!F42+'40 (3)女'!F42</f>
        <v>1</v>
      </c>
      <c r="G42" s="7">
        <f>'40 (2)男'!G42+'40 (3)女'!G42</f>
        <v>4</v>
      </c>
      <c r="H42" s="7">
        <f>'40 (2)男'!H42+'40 (3)女'!H42</f>
        <v>384</v>
      </c>
      <c r="I42" s="7">
        <f>'40 (2)男'!I42+'40 (3)女'!I42</f>
        <v>0</v>
      </c>
      <c r="J42" s="7">
        <f>'40 (2)男'!J42+'40 (3)女'!J42</f>
        <v>34</v>
      </c>
      <c r="K42" s="7">
        <f>'40 (2)男'!K42+'40 (3)女'!K42</f>
        <v>0</v>
      </c>
      <c r="L42" s="7">
        <f>'40 (2)男'!L42+'40 (3)女'!L42</f>
        <v>0</v>
      </c>
      <c r="M42" s="24">
        <f aca="true" t="shared" si="12" ref="M42:M53">IF(D42=0,0,D42/C42*100)</f>
        <v>40.10204081632653</v>
      </c>
      <c r="N42" s="81">
        <f aca="true" t="shared" si="13" ref="N42:N53">IF(H42+L42=0,0,(H42+L42)/C42*100)</f>
        <v>39.183673469387756</v>
      </c>
    </row>
    <row r="43" spans="1:14" ht="15.75" customHeight="1">
      <c r="A43" s="25"/>
      <c r="B43" s="20" t="s">
        <v>119</v>
      </c>
      <c r="C43" s="7">
        <f t="shared" si="11"/>
        <v>1372</v>
      </c>
      <c r="D43" s="7">
        <f>'40 (2)男'!D43+'40 (3)女'!D43</f>
        <v>800</v>
      </c>
      <c r="E43" s="7">
        <f>'40 (2)男'!E43+'40 (3)女'!E43</f>
        <v>223</v>
      </c>
      <c r="F43" s="7">
        <f>'40 (2)男'!F43+'40 (3)女'!F43</f>
        <v>8</v>
      </c>
      <c r="G43" s="7">
        <f>'40 (2)男'!G43+'40 (3)女'!G43</f>
        <v>2</v>
      </c>
      <c r="H43" s="7">
        <f>'40 (2)男'!H43+'40 (3)女'!H43</f>
        <v>215</v>
      </c>
      <c r="I43" s="7">
        <f>'40 (2)男'!I43+'40 (3)女'!I43</f>
        <v>5</v>
      </c>
      <c r="J43" s="7">
        <f>'40 (2)男'!J43+'40 (3)女'!J43</f>
        <v>119</v>
      </c>
      <c r="K43" s="7">
        <f>'40 (2)男'!K43+'40 (3)女'!K43</f>
        <v>0</v>
      </c>
      <c r="L43" s="7">
        <f>'40 (2)男'!L43+'40 (3)女'!L43</f>
        <v>1</v>
      </c>
      <c r="M43" s="24">
        <f t="shared" si="12"/>
        <v>58.309037900874635</v>
      </c>
      <c r="N43" s="81">
        <f t="shared" si="13"/>
        <v>15.743440233236154</v>
      </c>
    </row>
    <row r="44" spans="1:14" ht="15.75" customHeight="1">
      <c r="A44" s="25"/>
      <c r="B44" s="20" t="s">
        <v>120</v>
      </c>
      <c r="C44" s="7">
        <f t="shared" si="11"/>
        <v>748</v>
      </c>
      <c r="D44" s="7">
        <f>'40 (2)男'!D44+'40 (3)女'!D44</f>
        <v>419</v>
      </c>
      <c r="E44" s="7">
        <f>'40 (2)男'!E44+'40 (3)女'!E44</f>
        <v>60</v>
      </c>
      <c r="F44" s="7">
        <f>'40 (2)男'!F44+'40 (3)女'!F44</f>
        <v>62</v>
      </c>
      <c r="G44" s="7">
        <f>'40 (2)男'!G44+'40 (3)女'!G44</f>
        <v>2</v>
      </c>
      <c r="H44" s="7">
        <f>'40 (2)男'!H44+'40 (3)女'!H44</f>
        <v>182</v>
      </c>
      <c r="I44" s="7">
        <f>'40 (2)男'!I44+'40 (3)女'!I44</f>
        <v>8</v>
      </c>
      <c r="J44" s="7">
        <f>'40 (2)男'!J44+'40 (3)女'!J44</f>
        <v>15</v>
      </c>
      <c r="K44" s="7">
        <f>'40 (2)男'!K44+'40 (3)女'!K44</f>
        <v>0</v>
      </c>
      <c r="L44" s="7">
        <f>'40 (2)男'!L44+'40 (3)女'!L44</f>
        <v>0</v>
      </c>
      <c r="M44" s="24">
        <f t="shared" si="12"/>
        <v>56.01604278074866</v>
      </c>
      <c r="N44" s="81">
        <f t="shared" si="13"/>
        <v>24.331550802139038</v>
      </c>
    </row>
    <row r="45" spans="1:14" ht="15.75" customHeight="1">
      <c r="A45" s="25"/>
      <c r="B45" s="20" t="s">
        <v>121</v>
      </c>
      <c r="C45" s="7">
        <f t="shared" si="11"/>
        <v>1021</v>
      </c>
      <c r="D45" s="7">
        <f>'40 (2)男'!D45+'40 (3)女'!D45</f>
        <v>519</v>
      </c>
      <c r="E45" s="7">
        <f>'40 (2)男'!E45+'40 (3)女'!E45</f>
        <v>142</v>
      </c>
      <c r="F45" s="7">
        <f>'40 (2)男'!F45+'40 (3)女'!F45</f>
        <v>0</v>
      </c>
      <c r="G45" s="7">
        <f>'40 (2)男'!G45+'40 (3)女'!G45</f>
        <v>1</v>
      </c>
      <c r="H45" s="7">
        <f>'40 (2)男'!H45+'40 (3)女'!H45</f>
        <v>312</v>
      </c>
      <c r="I45" s="7">
        <f>'40 (2)男'!I45+'40 (3)女'!I45</f>
        <v>4</v>
      </c>
      <c r="J45" s="7">
        <f>'40 (2)男'!J45+'40 (3)女'!J45</f>
        <v>43</v>
      </c>
      <c r="K45" s="7">
        <f>'40 (2)男'!K45+'40 (3)女'!K45</f>
        <v>0</v>
      </c>
      <c r="L45" s="7">
        <f>'40 (2)男'!L45+'40 (3)女'!L45</f>
        <v>0</v>
      </c>
      <c r="M45" s="24">
        <f t="shared" si="12"/>
        <v>50.83251714005876</v>
      </c>
      <c r="N45" s="81">
        <f t="shared" si="13"/>
        <v>30.558276199804112</v>
      </c>
    </row>
    <row r="46" spans="1:14" ht="15.75" customHeight="1">
      <c r="A46" s="25"/>
      <c r="B46" s="20" t="s">
        <v>122</v>
      </c>
      <c r="C46" s="7">
        <f t="shared" si="11"/>
        <v>1398</v>
      </c>
      <c r="D46" s="7">
        <f>'40 (2)男'!D46+'40 (3)女'!D46</f>
        <v>820</v>
      </c>
      <c r="E46" s="7">
        <f>'40 (2)男'!E46+'40 (3)女'!E46</f>
        <v>170</v>
      </c>
      <c r="F46" s="7">
        <f>'40 (2)男'!F46+'40 (3)女'!F46</f>
        <v>1</v>
      </c>
      <c r="G46" s="7">
        <f>'40 (2)男'!G46+'40 (3)女'!G46</f>
        <v>4</v>
      </c>
      <c r="H46" s="7">
        <f>'40 (2)男'!H46+'40 (3)女'!H46</f>
        <v>327</v>
      </c>
      <c r="I46" s="7">
        <f>'40 (2)男'!I46+'40 (3)女'!I46</f>
        <v>4</v>
      </c>
      <c r="J46" s="7">
        <f>'40 (2)男'!J46+'40 (3)女'!J46</f>
        <v>72</v>
      </c>
      <c r="K46" s="7">
        <f>'40 (2)男'!K46+'40 (3)女'!K46</f>
        <v>0</v>
      </c>
      <c r="L46" s="7">
        <f>'40 (2)男'!L46+'40 (3)女'!L46</f>
        <v>0</v>
      </c>
      <c r="M46" s="24">
        <f t="shared" si="12"/>
        <v>58.6552217453505</v>
      </c>
      <c r="N46" s="81">
        <f t="shared" si="13"/>
        <v>23.390557939914164</v>
      </c>
    </row>
    <row r="47" spans="1:14" ht="15.75" customHeight="1">
      <c r="A47" s="25"/>
      <c r="B47" s="20" t="s">
        <v>124</v>
      </c>
      <c r="C47" s="7">
        <f t="shared" si="11"/>
        <v>491</v>
      </c>
      <c r="D47" s="7">
        <f>'40 (2)男'!D47+'40 (3)女'!D47</f>
        <v>274</v>
      </c>
      <c r="E47" s="7">
        <f>'40 (2)男'!E47+'40 (3)女'!E47</f>
        <v>67</v>
      </c>
      <c r="F47" s="7">
        <f>'40 (2)男'!F47+'40 (3)女'!F47</f>
        <v>0</v>
      </c>
      <c r="G47" s="7">
        <f>'40 (2)男'!G47+'40 (3)女'!G47</f>
        <v>2</v>
      </c>
      <c r="H47" s="7">
        <f>'40 (2)男'!H47+'40 (3)女'!H47</f>
        <v>132</v>
      </c>
      <c r="I47" s="7">
        <f>'40 (2)男'!I47+'40 (3)女'!I47</f>
        <v>0</v>
      </c>
      <c r="J47" s="7">
        <f>'40 (2)男'!J47+'40 (3)女'!J47</f>
        <v>16</v>
      </c>
      <c r="K47" s="7">
        <f>'40 (2)男'!K47+'40 (3)女'!K47</f>
        <v>0</v>
      </c>
      <c r="L47" s="7">
        <f>'40 (2)男'!L47+'40 (3)女'!L47</f>
        <v>0</v>
      </c>
      <c r="M47" s="24">
        <f t="shared" si="12"/>
        <v>55.80448065173116</v>
      </c>
      <c r="N47" s="81">
        <f t="shared" si="13"/>
        <v>26.883910386965375</v>
      </c>
    </row>
    <row r="48" spans="1:14" ht="15.75" customHeight="1">
      <c r="A48" s="25"/>
      <c r="B48" s="20" t="s">
        <v>104</v>
      </c>
      <c r="C48" s="7">
        <f t="shared" si="11"/>
        <v>175</v>
      </c>
      <c r="D48" s="7">
        <f>'40 (2)男'!D48+'40 (3)女'!D48</f>
        <v>44</v>
      </c>
      <c r="E48" s="7">
        <f>'40 (2)男'!E48+'40 (3)女'!E48</f>
        <v>36</v>
      </c>
      <c r="F48" s="7">
        <f>'40 (2)男'!F48+'40 (3)女'!F48</f>
        <v>0</v>
      </c>
      <c r="G48" s="7">
        <f>'40 (2)男'!G48+'40 (3)女'!G48</f>
        <v>4</v>
      </c>
      <c r="H48" s="7">
        <f>'40 (2)男'!H48+'40 (3)女'!H48</f>
        <v>86</v>
      </c>
      <c r="I48" s="7">
        <f>'40 (2)男'!I48+'40 (3)女'!I48</f>
        <v>2</v>
      </c>
      <c r="J48" s="7">
        <f>'40 (2)男'!J48+'40 (3)女'!J48</f>
        <v>3</v>
      </c>
      <c r="K48" s="7">
        <f>'40 (2)男'!K48+'40 (3)女'!K48</f>
        <v>0</v>
      </c>
      <c r="L48" s="7">
        <f>'40 (2)男'!L48+'40 (3)女'!L48</f>
        <v>0</v>
      </c>
      <c r="M48" s="24">
        <f t="shared" si="12"/>
        <v>25.142857142857146</v>
      </c>
      <c r="N48" s="81">
        <f t="shared" si="13"/>
        <v>49.142857142857146</v>
      </c>
    </row>
    <row r="49" spans="1:14" ht="15.75" customHeight="1">
      <c r="A49" s="25"/>
      <c r="B49" s="20" t="s">
        <v>108</v>
      </c>
      <c r="C49" s="7">
        <f t="shared" si="11"/>
        <v>641</v>
      </c>
      <c r="D49" s="7">
        <f>'40 (2)男'!D49+'40 (3)女'!D49</f>
        <v>357</v>
      </c>
      <c r="E49" s="7">
        <f>'40 (2)男'!E49+'40 (3)女'!E49</f>
        <v>121</v>
      </c>
      <c r="F49" s="7">
        <f>'40 (2)男'!F49+'40 (3)女'!F49</f>
        <v>5</v>
      </c>
      <c r="G49" s="7">
        <f>'40 (2)男'!G49+'40 (3)女'!G49</f>
        <v>1</v>
      </c>
      <c r="H49" s="7">
        <f>'40 (2)男'!H49+'40 (3)女'!H49</f>
        <v>135</v>
      </c>
      <c r="I49" s="7">
        <f>'40 (2)男'!I49+'40 (3)女'!I49</f>
        <v>5</v>
      </c>
      <c r="J49" s="7">
        <f>'40 (2)男'!J49+'40 (3)女'!J49</f>
        <v>17</v>
      </c>
      <c r="K49" s="7">
        <f>'40 (2)男'!K49+'40 (3)女'!K49</f>
        <v>0</v>
      </c>
      <c r="L49" s="7">
        <f>'40 (2)男'!L49+'40 (3)女'!L49</f>
        <v>0</v>
      </c>
      <c r="M49" s="24">
        <f t="shared" si="12"/>
        <v>55.69422776911076</v>
      </c>
      <c r="N49" s="81">
        <f t="shared" si="13"/>
        <v>21.060842433697346</v>
      </c>
    </row>
    <row r="50" spans="1:14" ht="15.75" customHeight="1">
      <c r="A50" s="25"/>
      <c r="B50" s="20" t="s">
        <v>128</v>
      </c>
      <c r="C50" s="7">
        <f t="shared" si="11"/>
        <v>481</v>
      </c>
      <c r="D50" s="7">
        <f>'40 (2)男'!D50+'40 (3)女'!D50</f>
        <v>268</v>
      </c>
      <c r="E50" s="7">
        <f>'40 (2)男'!E50+'40 (3)女'!E50</f>
        <v>63</v>
      </c>
      <c r="F50" s="7">
        <f>'40 (2)男'!F50+'40 (3)女'!F50</f>
        <v>5</v>
      </c>
      <c r="G50" s="7">
        <f>'40 (2)男'!G50+'40 (3)女'!G50</f>
        <v>1</v>
      </c>
      <c r="H50" s="7">
        <f>'40 (2)男'!H50+'40 (3)女'!H50</f>
        <v>124</v>
      </c>
      <c r="I50" s="7">
        <f>'40 (2)男'!I50+'40 (3)女'!I50</f>
        <v>0</v>
      </c>
      <c r="J50" s="7">
        <f>'40 (2)男'!J50+'40 (3)女'!J50</f>
        <v>20</v>
      </c>
      <c r="K50" s="7">
        <f>'40 (2)男'!K50+'40 (3)女'!K50</f>
        <v>0</v>
      </c>
      <c r="L50" s="7">
        <f>'40 (2)男'!L50+'40 (3)女'!L50</f>
        <v>0</v>
      </c>
      <c r="M50" s="24">
        <f t="shared" si="12"/>
        <v>55.71725571725572</v>
      </c>
      <c r="N50" s="81">
        <f t="shared" si="13"/>
        <v>25.779625779625782</v>
      </c>
    </row>
    <row r="51" spans="1:14" ht="15.75" customHeight="1">
      <c r="A51" s="25"/>
      <c r="B51" s="20" t="s">
        <v>62</v>
      </c>
      <c r="C51" s="7">
        <f t="shared" si="11"/>
        <v>136</v>
      </c>
      <c r="D51" s="7">
        <f>'40 (2)男'!D51+'40 (3)女'!D51</f>
        <v>62</v>
      </c>
      <c r="E51" s="7">
        <f>'40 (2)男'!E51+'40 (3)女'!E51</f>
        <v>35</v>
      </c>
      <c r="F51" s="7">
        <f>'40 (2)男'!F51+'40 (3)女'!F51</f>
        <v>0</v>
      </c>
      <c r="G51" s="7">
        <f>'40 (2)男'!G51+'40 (3)女'!G51</f>
        <v>0</v>
      </c>
      <c r="H51" s="7">
        <f>'40 (2)男'!H51+'40 (3)女'!H51</f>
        <v>37</v>
      </c>
      <c r="I51" s="7">
        <f>'40 (2)男'!I51+'40 (3)女'!I51</f>
        <v>0</v>
      </c>
      <c r="J51" s="7">
        <f>'40 (2)男'!J51+'40 (3)女'!J51</f>
        <v>2</v>
      </c>
      <c r="K51" s="7">
        <f>'40 (2)男'!K51+'40 (3)女'!K51</f>
        <v>0</v>
      </c>
      <c r="L51" s="7">
        <f>'40 (2)男'!L51+'40 (3)女'!L51</f>
        <v>0</v>
      </c>
      <c r="M51" s="26">
        <f t="shared" si="12"/>
        <v>45.588235294117645</v>
      </c>
      <c r="N51" s="81">
        <f t="shared" si="13"/>
        <v>27.205882352941174</v>
      </c>
    </row>
    <row r="52" spans="1:14" ht="15.75" customHeight="1">
      <c r="A52" s="25"/>
      <c r="B52" s="20" t="s">
        <v>129</v>
      </c>
      <c r="C52" s="7">
        <f t="shared" si="11"/>
        <v>64</v>
      </c>
      <c r="D52" s="7">
        <f>'40 (2)男'!D52+'40 (3)女'!D52</f>
        <v>17</v>
      </c>
      <c r="E52" s="7">
        <f>'40 (2)男'!E52+'40 (3)女'!E52</f>
        <v>17</v>
      </c>
      <c r="F52" s="7">
        <f>'40 (2)男'!F52+'40 (3)女'!F52</f>
        <v>0</v>
      </c>
      <c r="G52" s="7">
        <f>'40 (2)男'!G52+'40 (3)女'!G52</f>
        <v>0</v>
      </c>
      <c r="H52" s="7">
        <f>'40 (2)男'!H52+'40 (3)女'!H52</f>
        <v>28</v>
      </c>
      <c r="I52" s="7">
        <f>'40 (2)男'!I52+'40 (3)女'!I52</f>
        <v>1</v>
      </c>
      <c r="J52" s="7">
        <f>'40 (2)男'!J52+'40 (3)女'!J52</f>
        <v>1</v>
      </c>
      <c r="K52" s="7">
        <f>'40 (2)男'!K52+'40 (3)女'!K52</f>
        <v>0</v>
      </c>
      <c r="L52" s="7">
        <f>'40 (2)男'!L52+'40 (3)女'!L52</f>
        <v>0</v>
      </c>
      <c r="M52" s="26">
        <f t="shared" si="12"/>
        <v>26.5625</v>
      </c>
      <c r="N52" s="81">
        <f t="shared" si="13"/>
        <v>43.75</v>
      </c>
    </row>
    <row r="53" spans="1:14" ht="15.75" customHeight="1">
      <c r="A53" s="25"/>
      <c r="B53" s="20" t="s">
        <v>63</v>
      </c>
      <c r="C53" s="7">
        <f t="shared" si="11"/>
        <v>203</v>
      </c>
      <c r="D53" s="7">
        <f>'40 (2)男'!D53+'40 (3)女'!D53</f>
        <v>29</v>
      </c>
      <c r="E53" s="7">
        <f>'40 (2)男'!E53+'40 (3)女'!E53</f>
        <v>47</v>
      </c>
      <c r="F53" s="7">
        <f>'40 (2)男'!F53+'40 (3)女'!F53</f>
        <v>2</v>
      </c>
      <c r="G53" s="7">
        <f>'40 (2)男'!G53+'40 (3)女'!G53</f>
        <v>0</v>
      </c>
      <c r="H53" s="7">
        <f>'40 (2)男'!H53+'40 (3)女'!H53</f>
        <v>123</v>
      </c>
      <c r="I53" s="7">
        <f>'40 (2)男'!I53+'40 (3)女'!I53</f>
        <v>0</v>
      </c>
      <c r="J53" s="7">
        <f>'40 (2)男'!J53+'40 (3)女'!J53</f>
        <v>2</v>
      </c>
      <c r="K53" s="7">
        <f>'40 (2)男'!K53+'40 (3)女'!K53</f>
        <v>0</v>
      </c>
      <c r="L53" s="7">
        <f>'40 (2)男'!L53+'40 (3)女'!L53</f>
        <v>0</v>
      </c>
      <c r="M53" s="26">
        <f t="shared" si="12"/>
        <v>14.285714285714285</v>
      </c>
      <c r="N53" s="81">
        <f t="shared" si="13"/>
        <v>60.591133004926114</v>
      </c>
    </row>
    <row r="54" spans="1:14" ht="15.75" customHeight="1">
      <c r="A54" s="25"/>
      <c r="B54" s="20"/>
      <c r="C54" s="7"/>
      <c r="D54" s="7"/>
      <c r="E54" s="7"/>
      <c r="F54" s="7"/>
      <c r="G54" s="7"/>
      <c r="H54" s="7"/>
      <c r="I54" s="7"/>
      <c r="J54" s="7"/>
      <c r="K54" s="7"/>
      <c r="L54" s="7"/>
      <c r="M54" s="26"/>
      <c r="N54" s="81"/>
    </row>
    <row r="55" spans="1:14" ht="15.75" customHeight="1">
      <c r="A55" s="103" t="s">
        <v>211</v>
      </c>
      <c r="B55" s="104"/>
      <c r="C55" s="83">
        <f aca="true" t="shared" si="14" ref="C55:L55">SUM(C56:C58)</f>
        <v>7610</v>
      </c>
      <c r="D55" s="83">
        <f t="shared" si="14"/>
        <v>3822</v>
      </c>
      <c r="E55" s="83">
        <f t="shared" si="14"/>
        <v>1119</v>
      </c>
      <c r="F55" s="83">
        <f t="shared" si="14"/>
        <v>180</v>
      </c>
      <c r="G55" s="83">
        <f t="shared" si="14"/>
        <v>36</v>
      </c>
      <c r="H55" s="83">
        <f t="shared" si="14"/>
        <v>1952</v>
      </c>
      <c r="I55" s="83">
        <f t="shared" si="14"/>
        <v>65</v>
      </c>
      <c r="J55" s="83">
        <f t="shared" si="14"/>
        <v>436</v>
      </c>
      <c r="K55" s="83">
        <f t="shared" si="14"/>
        <v>0</v>
      </c>
      <c r="L55" s="83">
        <f t="shared" si="14"/>
        <v>1</v>
      </c>
      <c r="M55" s="84">
        <f>ROUND(D55/C55*100,1)</f>
        <v>50.2</v>
      </c>
      <c r="N55" s="84">
        <f>ROUND((H55+L55)/C55*100,1)</f>
        <v>25.7</v>
      </c>
    </row>
    <row r="56" spans="1:14" ht="15.75" customHeight="1">
      <c r="A56" s="25"/>
      <c r="B56" s="20" t="s">
        <v>111</v>
      </c>
      <c r="C56" s="7">
        <f>SUM(D56:K56)</f>
        <v>7204</v>
      </c>
      <c r="D56" s="7">
        <f>'40 (2)男'!D56+'40 (3)女'!D56</f>
        <v>3730</v>
      </c>
      <c r="E56" s="7">
        <f>'40 (2)男'!E56+'40 (3)女'!E56</f>
        <v>1034</v>
      </c>
      <c r="F56" s="7">
        <f>'40 (2)男'!F56+'40 (3)女'!F56</f>
        <v>180</v>
      </c>
      <c r="G56" s="7">
        <f>'40 (2)男'!G56+'40 (3)女'!G56</f>
        <v>31</v>
      </c>
      <c r="H56" s="7">
        <f>'40 (2)男'!H56+'40 (3)女'!H56</f>
        <v>1744</v>
      </c>
      <c r="I56" s="7">
        <f>'40 (2)男'!I56+'40 (3)女'!I56</f>
        <v>54</v>
      </c>
      <c r="J56" s="7">
        <f>'40 (2)男'!J56+'40 (3)女'!J56</f>
        <v>431</v>
      </c>
      <c r="K56" s="7">
        <f>'40 (2)男'!K56+'40 (3)女'!K56</f>
        <v>0</v>
      </c>
      <c r="L56" s="7">
        <f>'40 (2)男'!L56+'40 (3)女'!L56</f>
        <v>1</v>
      </c>
      <c r="M56" s="24">
        <f>IF(D56=0,0,D56/C56*100)</f>
        <v>51.77679067184897</v>
      </c>
      <c r="N56" s="81">
        <f>IF(H56+L56=0,0,(H56+L56)/C56*100)</f>
        <v>24.222654081066075</v>
      </c>
    </row>
    <row r="57" spans="1:14" ht="15.75" customHeight="1">
      <c r="A57" s="25"/>
      <c r="B57" s="20" t="s">
        <v>127</v>
      </c>
      <c r="C57" s="7">
        <f>SUM(D57:K57)</f>
        <v>200</v>
      </c>
      <c r="D57" s="7">
        <f>'40 (2)男'!D57+'40 (3)女'!D57</f>
        <v>67</v>
      </c>
      <c r="E57" s="7">
        <f>'40 (2)男'!E57+'40 (3)女'!E57</f>
        <v>46</v>
      </c>
      <c r="F57" s="7">
        <f>'40 (2)男'!F57+'40 (3)女'!F57</f>
        <v>0</v>
      </c>
      <c r="G57" s="7">
        <f>'40 (2)男'!G57+'40 (3)女'!G57</f>
        <v>1</v>
      </c>
      <c r="H57" s="7">
        <f>'40 (2)男'!H57+'40 (3)女'!H57</f>
        <v>82</v>
      </c>
      <c r="I57" s="7">
        <f>'40 (2)男'!I57+'40 (3)女'!I57</f>
        <v>1</v>
      </c>
      <c r="J57" s="7">
        <f>'40 (2)男'!J57+'40 (3)女'!J57</f>
        <v>3</v>
      </c>
      <c r="K57" s="7">
        <f>'40 (2)男'!K57+'40 (3)女'!K57</f>
        <v>0</v>
      </c>
      <c r="L57" s="7">
        <f>'40 (2)男'!L57+'40 (3)女'!L57</f>
        <v>0</v>
      </c>
      <c r="M57" s="24">
        <f>IF(D57=0,0,D57/C57*100)</f>
        <v>33.5</v>
      </c>
      <c r="N57" s="81">
        <f>IF(H57+L57=0,0,(H57+L57)/C57*100)</f>
        <v>41</v>
      </c>
    </row>
    <row r="58" spans="1:14" ht="15.75" customHeight="1">
      <c r="A58" s="58"/>
      <c r="B58" s="61" t="s">
        <v>64</v>
      </c>
      <c r="C58" s="59">
        <f>SUM(D58:K58)</f>
        <v>206</v>
      </c>
      <c r="D58" s="59">
        <f>'40 (2)男'!D58+'40 (3)女'!D58</f>
        <v>25</v>
      </c>
      <c r="E58" s="59">
        <f>'40 (2)男'!E58+'40 (3)女'!E58</f>
        <v>39</v>
      </c>
      <c r="F58" s="59">
        <f>'40 (2)男'!F58+'40 (3)女'!F58</f>
        <v>0</v>
      </c>
      <c r="G58" s="59">
        <f>'40 (2)男'!G58+'40 (3)女'!G58</f>
        <v>4</v>
      </c>
      <c r="H58" s="59">
        <f>'40 (2)男'!H58+'40 (3)女'!H58</f>
        <v>126</v>
      </c>
      <c r="I58" s="59">
        <f>'40 (2)男'!I58+'40 (3)女'!I58</f>
        <v>10</v>
      </c>
      <c r="J58" s="59">
        <f>'40 (2)男'!J58+'40 (3)女'!J58</f>
        <v>2</v>
      </c>
      <c r="K58" s="59">
        <f>'40 (2)男'!K58+'40 (3)女'!K58</f>
        <v>0</v>
      </c>
      <c r="L58" s="59">
        <f>'40 (2)男'!L58+'40 (3)女'!L58</f>
        <v>0</v>
      </c>
      <c r="M58" s="60">
        <f>IF(D58=0,0,D58/C58*100)</f>
        <v>12.135922330097088</v>
      </c>
      <c r="N58" s="82">
        <f>IF(H58+L58=0,0,(H58+L58)/C58*100)</f>
        <v>61.165048543689316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A9:B9"/>
    <mergeCell ref="A10:B10"/>
    <mergeCell ref="A11:B11"/>
    <mergeCell ref="A2:B4"/>
    <mergeCell ref="A8:B8"/>
    <mergeCell ref="A5:B5"/>
    <mergeCell ref="A6:B6"/>
    <mergeCell ref="A7:B7"/>
    <mergeCell ref="C2:C4"/>
    <mergeCell ref="H2:H4"/>
    <mergeCell ref="J2:J4"/>
    <mergeCell ref="D2:D4"/>
    <mergeCell ref="E2:E4"/>
    <mergeCell ref="F2:F4"/>
    <mergeCell ref="G2:G4"/>
    <mergeCell ref="I2:I4"/>
    <mergeCell ref="K2:K4"/>
    <mergeCell ref="L2:L4"/>
    <mergeCell ref="M2:M4"/>
    <mergeCell ref="N2:N4"/>
    <mergeCell ref="A55:B55"/>
    <mergeCell ref="A13:B13"/>
    <mergeCell ref="A25:B25"/>
    <mergeCell ref="A38:B38"/>
    <mergeCell ref="A41:B41"/>
  </mergeCells>
  <printOptions horizontalCentered="1"/>
  <pageMargins left="0.7874015748031497" right="0.7874015748031497" top="0.7874015748031497" bottom="0.5905511811023623" header="0.3937007874015748" footer="0.3937007874015748"/>
  <pageSetup firstPageNumber="93" useFirstPageNumber="1" fitToHeight="0" horizontalDpi="300" verticalDpi="300" orientation="portrait" paperSize="9" scale="80" r:id="rId3"/>
  <headerFooter alignWithMargins="0">
    <oddHeader>&amp;R&amp;18高校・卒後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0.50390625" style="4" customWidth="1"/>
    <col min="2" max="6" width="11.875" style="3" customWidth="1"/>
    <col min="7" max="8" width="8.625" style="3" customWidth="1"/>
    <col min="9" max="16384" width="9.00390625" style="3" customWidth="1"/>
  </cols>
  <sheetData>
    <row r="1" s="76" customFormat="1" ht="24" customHeight="1">
      <c r="A1" s="75" t="s">
        <v>43</v>
      </c>
    </row>
    <row r="2" spans="1:8" s="80" customFormat="1" ht="15.75" customHeight="1">
      <c r="A2" s="77" t="s">
        <v>0</v>
      </c>
      <c r="B2" s="78" t="s">
        <v>243</v>
      </c>
      <c r="C2" s="78" t="s">
        <v>244</v>
      </c>
      <c r="D2" s="78" t="s">
        <v>245</v>
      </c>
      <c r="E2" s="78" t="s">
        <v>246</v>
      </c>
      <c r="F2" s="78" t="s">
        <v>239</v>
      </c>
      <c r="G2" s="78" t="s">
        <v>12</v>
      </c>
      <c r="H2" s="79" t="s">
        <v>13</v>
      </c>
    </row>
    <row r="3" spans="1:8" ht="15.75" customHeight="1">
      <c r="A3" s="15" t="s">
        <v>1</v>
      </c>
      <c r="B3" s="14">
        <v>7996</v>
      </c>
      <c r="C3" s="14">
        <v>8333</v>
      </c>
      <c r="D3" s="14">
        <v>8271</v>
      </c>
      <c r="E3" s="14">
        <v>8120</v>
      </c>
      <c r="F3" s="14">
        <f>G3+H3</f>
        <v>7525</v>
      </c>
      <c r="G3" s="14">
        <v>4172</v>
      </c>
      <c r="H3" s="14">
        <v>3353</v>
      </c>
    </row>
    <row r="4" spans="1:8" ht="15.75" customHeight="1">
      <c r="A4" s="16" t="s">
        <v>44</v>
      </c>
      <c r="B4" s="14">
        <v>7425</v>
      </c>
      <c r="C4" s="14">
        <v>7766</v>
      </c>
      <c r="D4" s="14">
        <v>7717</v>
      </c>
      <c r="E4" s="14">
        <v>7532</v>
      </c>
      <c r="F4" s="14">
        <f aca="true" t="shared" si="0" ref="F4:F62">G4+H4</f>
        <v>7014</v>
      </c>
      <c r="G4" s="14">
        <f>G3-G5</f>
        <v>3816</v>
      </c>
      <c r="H4" s="14">
        <f>H3-H5</f>
        <v>3198</v>
      </c>
    </row>
    <row r="5" spans="1:8" ht="15.75" customHeight="1">
      <c r="A5" s="16" t="s">
        <v>45</v>
      </c>
      <c r="B5" s="14">
        <v>571</v>
      </c>
      <c r="C5" s="14">
        <v>567</v>
      </c>
      <c r="D5" s="14">
        <v>554</v>
      </c>
      <c r="E5" s="14">
        <v>588</v>
      </c>
      <c r="F5" s="14">
        <f t="shared" si="0"/>
        <v>511</v>
      </c>
      <c r="G5" s="14">
        <f>SUM(G7:G62)</f>
        <v>356</v>
      </c>
      <c r="H5" s="14">
        <f>SUM(H7:H62)</f>
        <v>155</v>
      </c>
    </row>
    <row r="6" spans="1:8" ht="4.5" customHeight="1">
      <c r="A6" s="16"/>
      <c r="B6" s="14"/>
      <c r="C6" s="14"/>
      <c r="D6" s="14"/>
      <c r="E6" s="14"/>
      <c r="F6" s="14"/>
      <c r="G6" s="14"/>
      <c r="H6" s="14"/>
    </row>
    <row r="7" spans="1:8" ht="15.75" customHeight="1">
      <c r="A7" s="16" t="s">
        <v>46</v>
      </c>
      <c r="B7" s="14">
        <v>1</v>
      </c>
      <c r="C7" s="14">
        <v>1</v>
      </c>
      <c r="D7" s="14">
        <v>1</v>
      </c>
      <c r="E7" s="14">
        <v>0</v>
      </c>
      <c r="F7" s="14">
        <f t="shared" si="0"/>
        <v>1</v>
      </c>
      <c r="G7" s="14">
        <v>0</v>
      </c>
      <c r="H7" s="14">
        <v>1</v>
      </c>
    </row>
    <row r="8" spans="1:8" ht="15.75" customHeight="1">
      <c r="A8" s="16" t="s">
        <v>153</v>
      </c>
      <c r="B8" s="14">
        <v>0</v>
      </c>
      <c r="C8" s="14">
        <v>0</v>
      </c>
      <c r="D8" s="14">
        <v>0</v>
      </c>
      <c r="E8" s="14">
        <v>0</v>
      </c>
      <c r="F8" s="14">
        <f t="shared" si="0"/>
        <v>0</v>
      </c>
      <c r="G8" s="14">
        <v>0</v>
      </c>
      <c r="H8" s="14">
        <v>0</v>
      </c>
    </row>
    <row r="9" spans="1:8" ht="15.75" customHeight="1">
      <c r="A9" s="16" t="s">
        <v>66</v>
      </c>
      <c r="B9" s="14">
        <v>0</v>
      </c>
      <c r="C9" s="14">
        <v>0</v>
      </c>
      <c r="D9" s="14">
        <v>0</v>
      </c>
      <c r="E9" s="14">
        <v>1</v>
      </c>
      <c r="F9" s="14">
        <f t="shared" si="0"/>
        <v>0</v>
      </c>
      <c r="G9" s="14">
        <v>0</v>
      </c>
      <c r="H9" s="14">
        <v>0</v>
      </c>
    </row>
    <row r="10" spans="1:8" ht="15.75" customHeight="1">
      <c r="A10" s="16" t="s">
        <v>67</v>
      </c>
      <c r="B10" s="14">
        <v>0</v>
      </c>
      <c r="C10" s="14">
        <v>0</v>
      </c>
      <c r="D10" s="14">
        <v>1</v>
      </c>
      <c r="E10" s="14">
        <v>0</v>
      </c>
      <c r="F10" s="14">
        <f t="shared" si="0"/>
        <v>1</v>
      </c>
      <c r="G10" s="14">
        <v>1</v>
      </c>
      <c r="H10" s="14">
        <v>0</v>
      </c>
    </row>
    <row r="11" spans="1:8" ht="15.75" customHeight="1">
      <c r="A11" s="16" t="s">
        <v>68</v>
      </c>
      <c r="B11" s="14">
        <v>0</v>
      </c>
      <c r="C11" s="14">
        <v>1</v>
      </c>
      <c r="D11" s="14">
        <v>0</v>
      </c>
      <c r="E11" s="14">
        <v>0</v>
      </c>
      <c r="F11" s="14">
        <f t="shared" si="0"/>
        <v>0</v>
      </c>
      <c r="G11" s="14">
        <v>0</v>
      </c>
      <c r="H11" s="14">
        <v>0</v>
      </c>
    </row>
    <row r="12" spans="1:8" ht="4.5" customHeight="1">
      <c r="A12" s="16"/>
      <c r="B12" s="14"/>
      <c r="C12" s="14"/>
      <c r="D12" s="14"/>
      <c r="E12" s="14"/>
      <c r="F12" s="14"/>
      <c r="G12" s="14"/>
      <c r="H12" s="14"/>
    </row>
    <row r="13" spans="1:8" ht="15.75" customHeight="1">
      <c r="A13" s="16" t="s">
        <v>69</v>
      </c>
      <c r="B13" s="14">
        <v>1</v>
      </c>
      <c r="C13" s="14">
        <v>1</v>
      </c>
      <c r="D13" s="14">
        <v>0</v>
      </c>
      <c r="E13" s="14">
        <v>0</v>
      </c>
      <c r="F13" s="14">
        <f t="shared" si="0"/>
        <v>0</v>
      </c>
      <c r="G13" s="14">
        <v>0</v>
      </c>
      <c r="H13" s="14">
        <v>0</v>
      </c>
    </row>
    <row r="14" spans="1:8" ht="15.75" customHeight="1">
      <c r="A14" s="16" t="s">
        <v>70</v>
      </c>
      <c r="B14" s="14">
        <v>1</v>
      </c>
      <c r="C14" s="14">
        <v>1</v>
      </c>
      <c r="D14" s="14">
        <v>1</v>
      </c>
      <c r="E14" s="14">
        <v>4</v>
      </c>
      <c r="F14" s="14">
        <f t="shared" si="0"/>
        <v>1</v>
      </c>
      <c r="G14" s="14">
        <v>0</v>
      </c>
      <c r="H14" s="14">
        <v>1</v>
      </c>
    </row>
    <row r="15" spans="1:8" ht="15.75" customHeight="1">
      <c r="A15" s="16" t="s">
        <v>71</v>
      </c>
      <c r="B15" s="14">
        <v>3</v>
      </c>
      <c r="C15" s="14">
        <v>2</v>
      </c>
      <c r="D15" s="14">
        <v>0</v>
      </c>
      <c r="E15" s="14">
        <v>1</v>
      </c>
      <c r="F15" s="14">
        <f t="shared" si="0"/>
        <v>1</v>
      </c>
      <c r="G15" s="14">
        <v>1</v>
      </c>
      <c r="H15" s="14">
        <v>0</v>
      </c>
    </row>
    <row r="16" spans="1:8" ht="15.75" customHeight="1">
      <c r="A16" s="16" t="s">
        <v>72</v>
      </c>
      <c r="B16" s="14">
        <v>2</v>
      </c>
      <c r="C16" s="14">
        <v>2</v>
      </c>
      <c r="D16" s="14">
        <v>2</v>
      </c>
      <c r="E16" s="14">
        <v>2</v>
      </c>
      <c r="F16" s="14">
        <f t="shared" si="0"/>
        <v>3</v>
      </c>
      <c r="G16" s="14">
        <v>1</v>
      </c>
      <c r="H16" s="14">
        <v>2</v>
      </c>
    </row>
    <row r="17" spans="1:8" ht="15.75" customHeight="1">
      <c r="A17" s="16" t="s">
        <v>73</v>
      </c>
      <c r="B17" s="14">
        <v>4</v>
      </c>
      <c r="C17" s="14">
        <v>3</v>
      </c>
      <c r="D17" s="14">
        <v>0</v>
      </c>
      <c r="E17" s="14">
        <v>4</v>
      </c>
      <c r="F17" s="14">
        <f t="shared" si="0"/>
        <v>2</v>
      </c>
      <c r="G17" s="14">
        <v>1</v>
      </c>
      <c r="H17" s="14">
        <v>1</v>
      </c>
    </row>
    <row r="18" spans="1:8" ht="4.5" customHeight="1">
      <c r="A18" s="16"/>
      <c r="B18" s="14"/>
      <c r="C18" s="14"/>
      <c r="D18" s="14"/>
      <c r="E18" s="14"/>
      <c r="F18" s="14"/>
      <c r="G18" s="14"/>
      <c r="H18" s="14"/>
    </row>
    <row r="19" spans="1:8" ht="15.75" customHeight="1">
      <c r="A19" s="16" t="s">
        <v>74</v>
      </c>
      <c r="B19" s="14">
        <v>19</v>
      </c>
      <c r="C19" s="14">
        <v>16</v>
      </c>
      <c r="D19" s="14">
        <v>21</v>
      </c>
      <c r="E19" s="14">
        <v>15</v>
      </c>
      <c r="F19" s="14">
        <f t="shared" si="0"/>
        <v>14</v>
      </c>
      <c r="G19" s="14">
        <v>10</v>
      </c>
      <c r="H19" s="14">
        <v>4</v>
      </c>
    </row>
    <row r="20" spans="1:8" ht="15.75" customHeight="1">
      <c r="A20" s="16" t="s">
        <v>75</v>
      </c>
      <c r="B20" s="14">
        <v>8</v>
      </c>
      <c r="C20" s="14">
        <v>5</v>
      </c>
      <c r="D20" s="14">
        <v>8</v>
      </c>
      <c r="E20" s="14">
        <v>9</v>
      </c>
      <c r="F20" s="14">
        <f t="shared" si="0"/>
        <v>9</v>
      </c>
      <c r="G20" s="14">
        <v>8</v>
      </c>
      <c r="H20" s="14">
        <v>1</v>
      </c>
    </row>
    <row r="21" spans="1:8" ht="15.75" customHeight="1">
      <c r="A21" s="16" t="s">
        <v>76</v>
      </c>
      <c r="B21" s="14">
        <v>198</v>
      </c>
      <c r="C21" s="14">
        <v>191</v>
      </c>
      <c r="D21" s="14">
        <v>178</v>
      </c>
      <c r="E21" s="14">
        <v>206</v>
      </c>
      <c r="F21" s="14">
        <f t="shared" si="0"/>
        <v>156</v>
      </c>
      <c r="G21" s="14">
        <v>109</v>
      </c>
      <c r="H21" s="14">
        <v>47</v>
      </c>
    </row>
    <row r="22" spans="1:8" ht="15.75" customHeight="1">
      <c r="A22" s="16" t="s">
        <v>77</v>
      </c>
      <c r="B22" s="14">
        <v>105</v>
      </c>
      <c r="C22" s="14">
        <v>108</v>
      </c>
      <c r="D22" s="14">
        <v>111</v>
      </c>
      <c r="E22" s="14">
        <v>103</v>
      </c>
      <c r="F22" s="14">
        <f t="shared" si="0"/>
        <v>95</v>
      </c>
      <c r="G22" s="14">
        <v>68</v>
      </c>
      <c r="H22" s="14">
        <v>27</v>
      </c>
    </row>
    <row r="23" spans="1:8" ht="15.75" customHeight="1">
      <c r="A23" s="16" t="s">
        <v>78</v>
      </c>
      <c r="B23" s="14">
        <v>2</v>
      </c>
      <c r="C23" s="14">
        <v>2</v>
      </c>
      <c r="D23" s="14">
        <v>1</v>
      </c>
      <c r="E23" s="14">
        <v>3</v>
      </c>
      <c r="F23" s="14">
        <f t="shared" si="0"/>
        <v>1</v>
      </c>
      <c r="G23" s="14">
        <v>1</v>
      </c>
      <c r="H23" s="14">
        <v>0</v>
      </c>
    </row>
    <row r="24" spans="1:8" ht="4.5" customHeight="1">
      <c r="A24" s="16"/>
      <c r="B24" s="14"/>
      <c r="C24" s="14"/>
      <c r="D24" s="14"/>
      <c r="E24" s="14"/>
      <c r="F24" s="14"/>
      <c r="G24" s="14"/>
      <c r="H24" s="14"/>
    </row>
    <row r="25" spans="1:8" ht="15.75" customHeight="1">
      <c r="A25" s="16" t="s">
        <v>79</v>
      </c>
      <c r="B25" s="14">
        <v>1</v>
      </c>
      <c r="C25" s="14">
        <v>0</v>
      </c>
      <c r="D25" s="14">
        <v>0</v>
      </c>
      <c r="E25" s="14">
        <v>0</v>
      </c>
      <c r="F25" s="14">
        <f t="shared" si="0"/>
        <v>0</v>
      </c>
      <c r="G25" s="14">
        <v>0</v>
      </c>
      <c r="H25" s="14">
        <v>0</v>
      </c>
    </row>
    <row r="26" spans="1:8" ht="15.75" customHeight="1">
      <c r="A26" s="16" t="s">
        <v>80</v>
      </c>
      <c r="B26" s="14">
        <v>1</v>
      </c>
      <c r="C26" s="14">
        <v>0</v>
      </c>
      <c r="D26" s="14">
        <v>0</v>
      </c>
      <c r="E26" s="14">
        <v>0</v>
      </c>
      <c r="F26" s="14">
        <f t="shared" si="0"/>
        <v>0</v>
      </c>
      <c r="G26" s="14">
        <v>0</v>
      </c>
      <c r="H26" s="14">
        <v>0</v>
      </c>
    </row>
    <row r="27" spans="1:8" ht="15.75" customHeight="1">
      <c r="A27" s="16" t="s">
        <v>154</v>
      </c>
      <c r="B27" s="14">
        <v>0</v>
      </c>
      <c r="C27" s="14">
        <v>0</v>
      </c>
      <c r="D27" s="14">
        <v>0</v>
      </c>
      <c r="E27" s="14">
        <v>0</v>
      </c>
      <c r="F27" s="14">
        <f t="shared" si="0"/>
        <v>0</v>
      </c>
      <c r="G27" s="14">
        <v>0</v>
      </c>
      <c r="H27" s="14">
        <v>0</v>
      </c>
    </row>
    <row r="28" spans="1:8" ht="15.75" customHeight="1">
      <c r="A28" s="16" t="s">
        <v>81</v>
      </c>
      <c r="B28" s="14">
        <v>12</v>
      </c>
      <c r="C28" s="14">
        <v>6</v>
      </c>
      <c r="D28" s="14">
        <v>13</v>
      </c>
      <c r="E28" s="14">
        <v>9</v>
      </c>
      <c r="F28" s="14">
        <f t="shared" si="0"/>
        <v>3</v>
      </c>
      <c r="G28" s="14">
        <v>2</v>
      </c>
      <c r="H28" s="14">
        <v>1</v>
      </c>
    </row>
    <row r="29" spans="1:8" ht="15.75" customHeight="1">
      <c r="A29" s="16" t="s">
        <v>82</v>
      </c>
      <c r="B29" s="14">
        <v>2</v>
      </c>
      <c r="C29" s="14">
        <v>1</v>
      </c>
      <c r="D29" s="14">
        <v>0</v>
      </c>
      <c r="E29" s="14">
        <v>1</v>
      </c>
      <c r="F29" s="14">
        <f t="shared" si="0"/>
        <v>2</v>
      </c>
      <c r="G29" s="14">
        <v>2</v>
      </c>
      <c r="H29" s="14">
        <v>0</v>
      </c>
    </row>
    <row r="30" spans="1:8" ht="4.5" customHeight="1">
      <c r="A30" s="16"/>
      <c r="B30" s="14"/>
      <c r="C30" s="14"/>
      <c r="D30" s="14"/>
      <c r="E30" s="14"/>
      <c r="F30" s="14"/>
      <c r="G30" s="14"/>
      <c r="H30" s="14"/>
    </row>
    <row r="31" spans="1:8" ht="15.75" customHeight="1">
      <c r="A31" s="16" t="s">
        <v>83</v>
      </c>
      <c r="B31" s="14">
        <v>6</v>
      </c>
      <c r="C31" s="14">
        <v>5</v>
      </c>
      <c r="D31" s="14">
        <v>4</v>
      </c>
      <c r="E31" s="14">
        <v>8</v>
      </c>
      <c r="F31" s="14">
        <f t="shared" si="0"/>
        <v>2</v>
      </c>
      <c r="G31" s="14">
        <v>2</v>
      </c>
      <c r="H31" s="14">
        <v>0</v>
      </c>
    </row>
    <row r="32" spans="1:8" ht="15.75" customHeight="1">
      <c r="A32" s="16" t="s">
        <v>84</v>
      </c>
      <c r="B32" s="14">
        <v>170</v>
      </c>
      <c r="C32" s="14">
        <v>184</v>
      </c>
      <c r="D32" s="14">
        <v>178</v>
      </c>
      <c r="E32" s="14">
        <v>184</v>
      </c>
      <c r="F32" s="14">
        <f t="shared" si="0"/>
        <v>184</v>
      </c>
      <c r="G32" s="14">
        <v>132</v>
      </c>
      <c r="H32" s="14">
        <v>52</v>
      </c>
    </row>
    <row r="33" spans="1:8" ht="15.75" customHeight="1">
      <c r="A33" s="16" t="s">
        <v>85</v>
      </c>
      <c r="B33" s="14">
        <v>0</v>
      </c>
      <c r="C33" s="14">
        <v>1</v>
      </c>
      <c r="D33" s="14">
        <v>0</v>
      </c>
      <c r="E33" s="14">
        <v>9</v>
      </c>
      <c r="F33" s="14">
        <f t="shared" si="0"/>
        <v>1</v>
      </c>
      <c r="G33" s="14">
        <v>1</v>
      </c>
      <c r="H33" s="14">
        <v>0</v>
      </c>
    </row>
    <row r="34" spans="1:8" ht="15.75" customHeight="1">
      <c r="A34" s="16" t="s">
        <v>86</v>
      </c>
      <c r="B34" s="14">
        <v>0</v>
      </c>
      <c r="C34" s="14">
        <v>2</v>
      </c>
      <c r="D34" s="14">
        <v>2</v>
      </c>
      <c r="E34" s="14">
        <v>2</v>
      </c>
      <c r="F34" s="14">
        <f t="shared" si="0"/>
        <v>2</v>
      </c>
      <c r="G34" s="14">
        <v>2</v>
      </c>
      <c r="H34" s="14">
        <v>0</v>
      </c>
    </row>
    <row r="35" spans="1:8" ht="15.75" customHeight="1">
      <c r="A35" s="16" t="s">
        <v>87</v>
      </c>
      <c r="B35" s="14">
        <v>6</v>
      </c>
      <c r="C35" s="14">
        <v>8</v>
      </c>
      <c r="D35" s="14">
        <v>4</v>
      </c>
      <c r="E35" s="14">
        <v>4</v>
      </c>
      <c r="F35" s="14">
        <f t="shared" si="0"/>
        <v>4</v>
      </c>
      <c r="G35" s="14">
        <v>0</v>
      </c>
      <c r="H35" s="14">
        <v>4</v>
      </c>
    </row>
    <row r="36" spans="1:8" ht="4.5" customHeight="1">
      <c r="A36" s="16"/>
      <c r="B36" s="14"/>
      <c r="C36" s="14"/>
      <c r="D36" s="14"/>
      <c r="E36" s="14"/>
      <c r="F36" s="14"/>
      <c r="G36" s="14"/>
      <c r="H36" s="14"/>
    </row>
    <row r="37" spans="1:8" ht="15.75" customHeight="1">
      <c r="A37" s="16" t="s">
        <v>88</v>
      </c>
      <c r="B37" s="14">
        <v>12</v>
      </c>
      <c r="C37" s="14">
        <v>9</v>
      </c>
      <c r="D37" s="14">
        <v>12</v>
      </c>
      <c r="E37" s="14">
        <v>13</v>
      </c>
      <c r="F37" s="14">
        <f t="shared" si="0"/>
        <v>12</v>
      </c>
      <c r="G37" s="14">
        <v>7</v>
      </c>
      <c r="H37" s="14">
        <v>5</v>
      </c>
    </row>
    <row r="38" spans="1:8" ht="15.75" customHeight="1">
      <c r="A38" s="16" t="s">
        <v>89</v>
      </c>
      <c r="B38" s="14">
        <v>3</v>
      </c>
      <c r="C38" s="14">
        <v>1</v>
      </c>
      <c r="D38" s="14">
        <v>4</v>
      </c>
      <c r="E38" s="14">
        <v>3</v>
      </c>
      <c r="F38" s="14">
        <f t="shared" si="0"/>
        <v>2</v>
      </c>
      <c r="G38" s="14">
        <v>1</v>
      </c>
      <c r="H38" s="14">
        <v>1</v>
      </c>
    </row>
    <row r="39" spans="1:8" ht="15.75" customHeight="1">
      <c r="A39" s="16" t="s">
        <v>90</v>
      </c>
      <c r="B39" s="14">
        <v>1</v>
      </c>
      <c r="C39" s="14">
        <v>0</v>
      </c>
      <c r="D39" s="14">
        <v>0</v>
      </c>
      <c r="E39" s="14">
        <v>0</v>
      </c>
      <c r="F39" s="14">
        <f t="shared" si="0"/>
        <v>0</v>
      </c>
      <c r="G39" s="14">
        <v>0</v>
      </c>
      <c r="H39" s="14">
        <v>0</v>
      </c>
    </row>
    <row r="40" spans="1:8" ht="15.75" customHeight="1">
      <c r="A40" s="16" t="s">
        <v>91</v>
      </c>
      <c r="B40" s="14">
        <v>0</v>
      </c>
      <c r="C40" s="14">
        <v>0</v>
      </c>
      <c r="D40" s="14">
        <v>0</v>
      </c>
      <c r="E40" s="14">
        <v>0</v>
      </c>
      <c r="F40" s="14">
        <f t="shared" si="0"/>
        <v>0</v>
      </c>
      <c r="G40" s="14">
        <v>0</v>
      </c>
      <c r="H40" s="14">
        <v>0</v>
      </c>
    </row>
    <row r="41" spans="1:8" ht="15.75" customHeight="1">
      <c r="A41" s="16" t="s">
        <v>155</v>
      </c>
      <c r="B41" s="14">
        <v>0</v>
      </c>
      <c r="C41" s="14">
        <v>0</v>
      </c>
      <c r="D41" s="14">
        <v>0</v>
      </c>
      <c r="E41" s="14">
        <v>0</v>
      </c>
      <c r="F41" s="14">
        <f t="shared" si="0"/>
        <v>0</v>
      </c>
      <c r="G41" s="14">
        <v>0</v>
      </c>
      <c r="H41" s="14">
        <v>0</v>
      </c>
    </row>
    <row r="42" spans="1:8" ht="4.5" customHeight="1">
      <c r="A42" s="16"/>
      <c r="B42" s="14"/>
      <c r="C42" s="14"/>
      <c r="D42" s="14"/>
      <c r="E42" s="14"/>
      <c r="F42" s="14"/>
      <c r="G42" s="14"/>
      <c r="H42" s="14"/>
    </row>
    <row r="43" spans="1:8" ht="15.75" customHeight="1">
      <c r="A43" s="16" t="s">
        <v>156</v>
      </c>
      <c r="B43" s="14">
        <v>0</v>
      </c>
      <c r="C43" s="14">
        <v>0</v>
      </c>
      <c r="D43" s="14">
        <v>0</v>
      </c>
      <c r="E43" s="14">
        <v>0</v>
      </c>
      <c r="F43" s="14">
        <f t="shared" si="0"/>
        <v>0</v>
      </c>
      <c r="G43" s="14">
        <v>0</v>
      </c>
      <c r="H43" s="14">
        <v>0</v>
      </c>
    </row>
    <row r="44" spans="1:8" ht="15.75" customHeight="1">
      <c r="A44" s="16" t="s">
        <v>92</v>
      </c>
      <c r="B44" s="14">
        <v>0</v>
      </c>
      <c r="C44" s="14">
        <v>2</v>
      </c>
      <c r="D44" s="14">
        <v>0</v>
      </c>
      <c r="E44" s="14">
        <v>0</v>
      </c>
      <c r="F44" s="14">
        <f t="shared" si="0"/>
        <v>1</v>
      </c>
      <c r="G44" s="14">
        <v>0</v>
      </c>
      <c r="H44" s="14">
        <v>1</v>
      </c>
    </row>
    <row r="45" spans="1:8" ht="15.75" customHeight="1">
      <c r="A45" s="16" t="s">
        <v>93</v>
      </c>
      <c r="B45" s="14">
        <v>2</v>
      </c>
      <c r="C45" s="14">
        <v>1</v>
      </c>
      <c r="D45" s="14">
        <v>0</v>
      </c>
      <c r="E45" s="14">
        <v>0</v>
      </c>
      <c r="F45" s="14">
        <f t="shared" si="0"/>
        <v>2</v>
      </c>
      <c r="G45" s="14">
        <v>0</v>
      </c>
      <c r="H45" s="14">
        <v>2</v>
      </c>
    </row>
    <row r="46" spans="1:8" ht="15.75" customHeight="1">
      <c r="A46" s="16" t="s">
        <v>94</v>
      </c>
      <c r="B46" s="14">
        <v>6</v>
      </c>
      <c r="C46" s="14">
        <v>10</v>
      </c>
      <c r="D46" s="14">
        <v>6</v>
      </c>
      <c r="E46" s="14">
        <v>4</v>
      </c>
      <c r="F46" s="14">
        <f t="shared" si="0"/>
        <v>3</v>
      </c>
      <c r="G46" s="14">
        <v>1</v>
      </c>
      <c r="H46" s="14">
        <v>2</v>
      </c>
    </row>
    <row r="47" spans="1:8" ht="15.75" customHeight="1">
      <c r="A47" s="16" t="s">
        <v>107</v>
      </c>
      <c r="B47" s="14">
        <v>0</v>
      </c>
      <c r="C47" s="14">
        <v>0</v>
      </c>
      <c r="D47" s="14">
        <v>1</v>
      </c>
      <c r="E47" s="14">
        <v>1</v>
      </c>
      <c r="F47" s="14">
        <f t="shared" si="0"/>
        <v>0</v>
      </c>
      <c r="G47" s="14">
        <v>0</v>
      </c>
      <c r="H47" s="14">
        <v>0</v>
      </c>
    </row>
    <row r="48" spans="1:8" ht="4.5" customHeight="1">
      <c r="A48" s="16"/>
      <c r="B48" s="14"/>
      <c r="C48" s="14"/>
      <c r="D48" s="14"/>
      <c r="E48" s="14"/>
      <c r="F48" s="14"/>
      <c r="G48" s="14"/>
      <c r="H48" s="14"/>
    </row>
    <row r="49" spans="1:8" ht="15.75" customHeight="1">
      <c r="A49" s="16" t="s">
        <v>95</v>
      </c>
      <c r="B49" s="14">
        <v>0</v>
      </c>
      <c r="C49" s="14">
        <v>0</v>
      </c>
      <c r="D49" s="14">
        <v>0</v>
      </c>
      <c r="E49" s="14">
        <v>0</v>
      </c>
      <c r="F49" s="14">
        <f t="shared" si="0"/>
        <v>0</v>
      </c>
      <c r="G49" s="14">
        <v>0</v>
      </c>
      <c r="H49" s="14">
        <v>0</v>
      </c>
    </row>
    <row r="50" spans="1:8" ht="15.75" customHeight="1">
      <c r="A50" s="16" t="s">
        <v>96</v>
      </c>
      <c r="B50" s="14">
        <v>0</v>
      </c>
      <c r="C50" s="14">
        <v>0</v>
      </c>
      <c r="D50" s="14">
        <v>0</v>
      </c>
      <c r="E50" s="14">
        <v>0</v>
      </c>
      <c r="F50" s="14">
        <f t="shared" si="0"/>
        <v>0</v>
      </c>
      <c r="G50" s="14">
        <v>0</v>
      </c>
      <c r="H50" s="14">
        <v>0</v>
      </c>
    </row>
    <row r="51" spans="1:8" ht="15.75" customHeight="1">
      <c r="A51" s="16" t="s">
        <v>97</v>
      </c>
      <c r="B51" s="14">
        <v>0</v>
      </c>
      <c r="C51" s="14">
        <v>0</v>
      </c>
      <c r="D51" s="14">
        <v>0</v>
      </c>
      <c r="E51" s="14">
        <v>1</v>
      </c>
      <c r="F51" s="14">
        <f t="shared" si="0"/>
        <v>0</v>
      </c>
      <c r="G51" s="14">
        <v>0</v>
      </c>
      <c r="H51" s="14">
        <v>0</v>
      </c>
    </row>
    <row r="52" spans="1:8" ht="15.75" customHeight="1">
      <c r="A52" s="16" t="s">
        <v>98</v>
      </c>
      <c r="B52" s="14">
        <v>1</v>
      </c>
      <c r="C52" s="14">
        <v>3</v>
      </c>
      <c r="D52" s="14">
        <v>0</v>
      </c>
      <c r="E52" s="14">
        <v>0</v>
      </c>
      <c r="F52" s="14">
        <f t="shared" si="0"/>
        <v>1</v>
      </c>
      <c r="G52" s="14">
        <v>1</v>
      </c>
      <c r="H52" s="14">
        <v>0</v>
      </c>
    </row>
    <row r="53" spans="1:8" ht="15.75" customHeight="1">
      <c r="A53" s="16" t="s">
        <v>157</v>
      </c>
      <c r="B53" s="14">
        <v>0</v>
      </c>
      <c r="C53" s="14">
        <v>0</v>
      </c>
      <c r="D53" s="14">
        <v>0</v>
      </c>
      <c r="E53" s="14">
        <v>0</v>
      </c>
      <c r="F53" s="14">
        <f t="shared" si="0"/>
        <v>0</v>
      </c>
      <c r="G53" s="14">
        <v>0</v>
      </c>
      <c r="H53" s="14">
        <v>0</v>
      </c>
    </row>
    <row r="54" spans="1:8" ht="4.5" customHeight="1">
      <c r="A54" s="16"/>
      <c r="B54" s="14"/>
      <c r="C54" s="14"/>
      <c r="D54" s="14"/>
      <c r="E54" s="14"/>
      <c r="F54" s="14"/>
      <c r="G54" s="14"/>
      <c r="H54" s="14"/>
    </row>
    <row r="55" spans="1:8" ht="15.75" customHeight="1">
      <c r="A55" s="16" t="s">
        <v>158</v>
      </c>
      <c r="B55" s="14">
        <v>0</v>
      </c>
      <c r="C55" s="14">
        <v>0</v>
      </c>
      <c r="D55" s="14">
        <v>0</v>
      </c>
      <c r="E55" s="14">
        <v>0</v>
      </c>
      <c r="F55" s="14">
        <f t="shared" si="0"/>
        <v>0</v>
      </c>
      <c r="G55" s="14">
        <v>0</v>
      </c>
      <c r="H55" s="14">
        <v>0</v>
      </c>
    </row>
    <row r="56" spans="1:8" ht="15.75" customHeight="1">
      <c r="A56" s="16" t="s">
        <v>99</v>
      </c>
      <c r="B56" s="14">
        <v>0</v>
      </c>
      <c r="C56" s="14">
        <v>0</v>
      </c>
      <c r="D56" s="14">
        <v>0</v>
      </c>
      <c r="E56" s="14">
        <v>0</v>
      </c>
      <c r="F56" s="14">
        <f t="shared" si="0"/>
        <v>0</v>
      </c>
      <c r="G56" s="14">
        <v>0</v>
      </c>
      <c r="H56" s="14">
        <v>0</v>
      </c>
    </row>
    <row r="57" spans="1:8" ht="15.75" customHeight="1">
      <c r="A57" s="16" t="s">
        <v>159</v>
      </c>
      <c r="B57" s="14">
        <v>0</v>
      </c>
      <c r="C57" s="14">
        <v>0</v>
      </c>
      <c r="D57" s="14">
        <v>0</v>
      </c>
      <c r="E57" s="14">
        <v>0</v>
      </c>
      <c r="F57" s="14">
        <f t="shared" si="0"/>
        <v>1</v>
      </c>
      <c r="G57" s="14">
        <v>0</v>
      </c>
      <c r="H57" s="14">
        <v>1</v>
      </c>
    </row>
    <row r="58" spans="1:8" ht="15.75" customHeight="1">
      <c r="A58" s="16" t="s">
        <v>160</v>
      </c>
      <c r="B58" s="14">
        <v>0</v>
      </c>
      <c r="C58" s="14">
        <v>0</v>
      </c>
      <c r="D58" s="14">
        <v>0</v>
      </c>
      <c r="E58" s="14">
        <v>0</v>
      </c>
      <c r="F58" s="14">
        <f t="shared" si="0"/>
        <v>0</v>
      </c>
      <c r="G58" s="14">
        <v>0</v>
      </c>
      <c r="H58" s="14">
        <v>0</v>
      </c>
    </row>
    <row r="59" spans="1:8" ht="15.75" customHeight="1">
      <c r="A59" s="16" t="s">
        <v>100</v>
      </c>
      <c r="B59" s="14">
        <v>0</v>
      </c>
      <c r="C59" s="14">
        <v>1</v>
      </c>
      <c r="D59" s="14">
        <v>0</v>
      </c>
      <c r="E59" s="14">
        <v>0</v>
      </c>
      <c r="F59" s="14">
        <f t="shared" si="0"/>
        <v>0</v>
      </c>
      <c r="G59" s="14">
        <v>0</v>
      </c>
      <c r="H59" s="14">
        <v>0</v>
      </c>
    </row>
    <row r="60" spans="1:8" ht="4.5" customHeight="1">
      <c r="A60" s="16"/>
      <c r="B60" s="14"/>
      <c r="C60" s="14"/>
      <c r="D60" s="14"/>
      <c r="E60" s="14"/>
      <c r="F60" s="14"/>
      <c r="G60" s="14"/>
      <c r="H60" s="14"/>
    </row>
    <row r="61" spans="1:8" ht="15.75" customHeight="1">
      <c r="A61" s="16" t="s">
        <v>101</v>
      </c>
      <c r="B61" s="14">
        <v>1</v>
      </c>
      <c r="C61" s="14">
        <v>0</v>
      </c>
      <c r="D61" s="14">
        <v>1</v>
      </c>
      <c r="E61" s="14">
        <v>0</v>
      </c>
      <c r="F61" s="14">
        <f t="shared" si="0"/>
        <v>0</v>
      </c>
      <c r="G61" s="14">
        <v>0</v>
      </c>
      <c r="H61" s="14">
        <v>0</v>
      </c>
    </row>
    <row r="62" spans="1:8" ht="15.75" customHeight="1">
      <c r="A62" s="66" t="s">
        <v>33</v>
      </c>
      <c r="B62" s="67">
        <v>3</v>
      </c>
      <c r="C62" s="67">
        <v>0</v>
      </c>
      <c r="D62" s="67">
        <v>5</v>
      </c>
      <c r="E62" s="67">
        <v>1</v>
      </c>
      <c r="F62" s="67">
        <f t="shared" si="0"/>
        <v>7</v>
      </c>
      <c r="G62" s="67">
        <v>5</v>
      </c>
      <c r="H62" s="67">
        <v>2</v>
      </c>
    </row>
    <row r="64" ht="7.5" customHeight="1"/>
    <row r="66" ht="14.25"/>
    <row r="67" ht="14.25"/>
    <row r="68" ht="14.25"/>
    <row r="69" ht="14.25"/>
    <row r="70" ht="14.25"/>
    <row r="71" ht="14.25"/>
    <row r="72" ht="14.25"/>
    <row r="73" ht="14.25"/>
  </sheetData>
  <printOptions horizontalCentered="1"/>
  <pageMargins left="0.7874015748031497" right="0.7874015748031497" top="0.7874015748031497" bottom="0.5905511811023623" header="0.3937007874015748" footer="0.3937007874015748"/>
  <pageSetup firstPageNumber="104" useFirstPageNumber="1" horizontalDpi="300" verticalDpi="300" orientation="portrait" paperSize="9" scale="80" r:id="rId2"/>
  <headerFooter alignWithMargins="0">
    <oddHeader>&amp;L&amp;18高校･卒後</oddHeader>
  </headerFooter>
  <ignoredErrors>
    <ignoredError sqref="F5" 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workbookViewId="0" topLeftCell="A1">
      <selection activeCell="O3" sqref="O3"/>
    </sheetView>
  </sheetViews>
  <sheetFormatPr defaultColWidth="9.00390625" defaultRowHeight="13.5"/>
  <cols>
    <col min="1" max="1" width="10.625" style="1" customWidth="1"/>
    <col min="2" max="20" width="4.375" style="1" customWidth="1"/>
    <col min="21" max="22" width="6.00390625" style="1" customWidth="1"/>
    <col min="23" max="16384" width="9.00390625" style="1" customWidth="1"/>
  </cols>
  <sheetData>
    <row r="1" s="50" customFormat="1" ht="24" customHeight="1">
      <c r="A1" s="50" t="s">
        <v>161</v>
      </c>
    </row>
    <row r="2" spans="1:22" ht="54" customHeight="1">
      <c r="A2" s="146" t="s">
        <v>0</v>
      </c>
      <c r="B2" s="149" t="s">
        <v>1</v>
      </c>
      <c r="C2" s="149"/>
      <c r="D2" s="149"/>
      <c r="E2" s="150" t="s">
        <v>169</v>
      </c>
      <c r="F2" s="150"/>
      <c r="G2" s="147" t="s">
        <v>250</v>
      </c>
      <c r="H2" s="148"/>
      <c r="I2" s="151" t="s">
        <v>249</v>
      </c>
      <c r="J2" s="151"/>
      <c r="K2" s="147" t="s">
        <v>206</v>
      </c>
      <c r="L2" s="148"/>
      <c r="M2" s="149" t="s">
        <v>170</v>
      </c>
      <c r="N2" s="149"/>
      <c r="O2" s="133" t="s">
        <v>251</v>
      </c>
      <c r="P2" s="146"/>
      <c r="Q2" s="149" t="s">
        <v>162</v>
      </c>
      <c r="R2" s="149"/>
      <c r="S2" s="152" t="s">
        <v>171</v>
      </c>
      <c r="T2" s="152"/>
      <c r="U2" s="149" t="s">
        <v>102</v>
      </c>
      <c r="V2" s="133" t="s">
        <v>2</v>
      </c>
    </row>
    <row r="3" spans="1:22" ht="18" customHeight="1">
      <c r="A3" s="146"/>
      <c r="B3" s="29" t="s">
        <v>1</v>
      </c>
      <c r="C3" s="29" t="s">
        <v>12</v>
      </c>
      <c r="D3" s="29" t="s">
        <v>13</v>
      </c>
      <c r="E3" s="29" t="s">
        <v>12</v>
      </c>
      <c r="F3" s="29" t="s">
        <v>13</v>
      </c>
      <c r="G3" s="29" t="s">
        <v>12</v>
      </c>
      <c r="H3" s="29" t="s">
        <v>13</v>
      </c>
      <c r="I3" s="29" t="s">
        <v>12</v>
      </c>
      <c r="J3" s="29" t="s">
        <v>13</v>
      </c>
      <c r="K3" s="29" t="s">
        <v>12</v>
      </c>
      <c r="L3" s="29" t="s">
        <v>13</v>
      </c>
      <c r="M3" s="29" t="s">
        <v>12</v>
      </c>
      <c r="N3" s="29" t="s">
        <v>13</v>
      </c>
      <c r="O3" s="29" t="s">
        <v>12</v>
      </c>
      <c r="P3" s="29" t="s">
        <v>13</v>
      </c>
      <c r="Q3" s="29" t="s">
        <v>12</v>
      </c>
      <c r="R3" s="29" t="s">
        <v>13</v>
      </c>
      <c r="S3" s="29" t="s">
        <v>12</v>
      </c>
      <c r="T3" s="29" t="s">
        <v>13</v>
      </c>
      <c r="U3" s="149"/>
      <c r="V3" s="133"/>
    </row>
    <row r="4" spans="1:22" s="47" customFormat="1" ht="24.75" customHeight="1">
      <c r="A4" s="68" t="s">
        <v>247</v>
      </c>
      <c r="B4" s="69">
        <f>C4+D4</f>
        <v>259</v>
      </c>
      <c r="C4" s="69">
        <f>E4+G4+I4+K4+M4+O4+Q4</f>
        <v>101</v>
      </c>
      <c r="D4" s="69">
        <f>F4+H4+J4+L4+N4+P4+R4</f>
        <v>158</v>
      </c>
      <c r="E4" s="69">
        <v>16</v>
      </c>
      <c r="F4" s="69">
        <v>24</v>
      </c>
      <c r="G4" s="69">
        <v>25</v>
      </c>
      <c r="H4" s="69">
        <v>22</v>
      </c>
      <c r="I4" s="70">
        <v>1</v>
      </c>
      <c r="J4" s="70">
        <v>1</v>
      </c>
      <c r="K4" s="69">
        <v>0</v>
      </c>
      <c r="L4" s="70">
        <v>0</v>
      </c>
      <c r="M4" s="69">
        <v>21</v>
      </c>
      <c r="N4" s="69">
        <v>32</v>
      </c>
      <c r="O4" s="69">
        <v>36</v>
      </c>
      <c r="P4" s="69">
        <v>76</v>
      </c>
      <c r="Q4" s="70">
        <v>2</v>
      </c>
      <c r="R4" s="70">
        <v>3</v>
      </c>
      <c r="S4" s="69">
        <v>5</v>
      </c>
      <c r="T4" s="69">
        <v>3</v>
      </c>
      <c r="U4" s="71">
        <f>(E4+F4)/B4*100</f>
        <v>15.444015444015443</v>
      </c>
      <c r="V4" s="71">
        <f>(M4+N4+S4+T4)/B4*100</f>
        <v>23.552123552123554</v>
      </c>
    </row>
    <row r="5" spans="1:2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</sheetData>
  <mergeCells count="12">
    <mergeCell ref="S2:T2"/>
    <mergeCell ref="V2:V3"/>
    <mergeCell ref="U2:U3"/>
    <mergeCell ref="Q2:R2"/>
    <mergeCell ref="A2:A3"/>
    <mergeCell ref="K2:L2"/>
    <mergeCell ref="M2:N2"/>
    <mergeCell ref="O2:P2"/>
    <mergeCell ref="B2:D2"/>
    <mergeCell ref="E2:F2"/>
    <mergeCell ref="G2:H2"/>
    <mergeCell ref="I2:J2"/>
  </mergeCells>
  <printOptions/>
  <pageMargins left="0.7874015748031497" right="0.7874015748031497" top="0.7086614173228347" bottom="0.3937007874015748" header="0.31496062992125984" footer="0.35433070866141736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85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0" sqref="D30:L30"/>
    </sheetView>
  </sheetViews>
  <sheetFormatPr defaultColWidth="9.00390625" defaultRowHeight="13.5"/>
  <cols>
    <col min="1" max="1" width="2.625" style="2" customWidth="1"/>
    <col min="2" max="2" width="10.625" style="2" customWidth="1"/>
    <col min="3" max="4" width="8.125" style="2" customWidth="1"/>
    <col min="5" max="14" width="7.625" style="2" customWidth="1"/>
    <col min="15" max="16384" width="9.00390625" style="2" customWidth="1"/>
  </cols>
  <sheetData>
    <row r="1" spans="1:2" s="49" customFormat="1" ht="24" customHeight="1">
      <c r="A1" s="48" t="s">
        <v>227</v>
      </c>
      <c r="B1" s="48"/>
    </row>
    <row r="2" spans="1:14" ht="18" customHeight="1">
      <c r="A2" s="99" t="s">
        <v>0</v>
      </c>
      <c r="B2" s="100"/>
      <c r="C2" s="112" t="s">
        <v>1</v>
      </c>
      <c r="D2" s="107" t="s">
        <v>51</v>
      </c>
      <c r="E2" s="107" t="s">
        <v>232</v>
      </c>
      <c r="F2" s="107" t="s">
        <v>233</v>
      </c>
      <c r="G2" s="107" t="s">
        <v>238</v>
      </c>
      <c r="H2" s="107" t="s">
        <v>50</v>
      </c>
      <c r="I2" s="116" t="s">
        <v>105</v>
      </c>
      <c r="J2" s="113" t="s">
        <v>234</v>
      </c>
      <c r="K2" s="107" t="s">
        <v>231</v>
      </c>
      <c r="L2" s="108" t="s">
        <v>237</v>
      </c>
      <c r="M2" s="107" t="s">
        <v>235</v>
      </c>
      <c r="N2" s="111" t="s">
        <v>236</v>
      </c>
    </row>
    <row r="3" spans="1:14" ht="18" customHeight="1">
      <c r="A3" s="99"/>
      <c r="B3" s="100"/>
      <c r="C3" s="112"/>
      <c r="D3" s="107"/>
      <c r="E3" s="107"/>
      <c r="F3" s="107"/>
      <c r="G3" s="107"/>
      <c r="H3" s="107"/>
      <c r="I3" s="117"/>
      <c r="J3" s="114"/>
      <c r="K3" s="107"/>
      <c r="L3" s="109"/>
      <c r="M3" s="107"/>
      <c r="N3" s="111"/>
    </row>
    <row r="4" spans="1:14" ht="18" customHeight="1">
      <c r="A4" s="99"/>
      <c r="B4" s="100"/>
      <c r="C4" s="112"/>
      <c r="D4" s="107"/>
      <c r="E4" s="107"/>
      <c r="F4" s="107"/>
      <c r="G4" s="107"/>
      <c r="H4" s="107"/>
      <c r="I4" s="118"/>
      <c r="J4" s="115"/>
      <c r="K4" s="107"/>
      <c r="L4" s="110"/>
      <c r="M4" s="107"/>
      <c r="N4" s="111"/>
    </row>
    <row r="5" spans="1:14" ht="15.75" customHeight="1">
      <c r="A5" s="101">
        <v>17</v>
      </c>
      <c r="B5" s="122"/>
      <c r="C5" s="7">
        <v>18771</v>
      </c>
      <c r="D5" s="7">
        <v>9353</v>
      </c>
      <c r="E5" s="7">
        <v>2993</v>
      </c>
      <c r="F5" s="7">
        <v>541</v>
      </c>
      <c r="G5" s="7">
        <v>201</v>
      </c>
      <c r="H5" s="7">
        <v>4308</v>
      </c>
      <c r="I5" s="7">
        <v>168</v>
      </c>
      <c r="J5" s="7">
        <v>1207</v>
      </c>
      <c r="K5" s="7">
        <v>0</v>
      </c>
      <c r="L5" s="7">
        <v>12</v>
      </c>
      <c r="M5" s="9">
        <v>49.8</v>
      </c>
      <c r="N5" s="9">
        <v>23</v>
      </c>
    </row>
    <row r="6" spans="1:14" ht="15.75" customHeight="1">
      <c r="A6" s="101">
        <f>A5+1</f>
        <v>18</v>
      </c>
      <c r="B6" s="122"/>
      <c r="C6" s="7">
        <v>19198</v>
      </c>
      <c r="D6" s="7">
        <v>9804</v>
      </c>
      <c r="E6" s="7">
        <v>2898</v>
      </c>
      <c r="F6" s="7">
        <v>541</v>
      </c>
      <c r="G6" s="7">
        <v>140</v>
      </c>
      <c r="H6" s="7">
        <v>4586</v>
      </c>
      <c r="I6" s="7">
        <v>135</v>
      </c>
      <c r="J6" s="7">
        <v>1092</v>
      </c>
      <c r="K6" s="7">
        <v>2</v>
      </c>
      <c r="L6" s="7">
        <v>8</v>
      </c>
      <c r="M6" s="9">
        <v>51.1</v>
      </c>
      <c r="N6" s="9">
        <v>23.9</v>
      </c>
    </row>
    <row r="7" spans="1:14" ht="15.75" customHeight="1">
      <c r="A7" s="101">
        <f>A6+1</f>
        <v>19</v>
      </c>
      <c r="B7" s="122"/>
      <c r="C7" s="7">
        <v>18472</v>
      </c>
      <c r="D7" s="7">
        <v>9707</v>
      </c>
      <c r="E7" s="7">
        <v>2715</v>
      </c>
      <c r="F7" s="7">
        <v>323</v>
      </c>
      <c r="G7" s="7">
        <v>128</v>
      </c>
      <c r="H7" s="7">
        <v>4513</v>
      </c>
      <c r="I7" s="7">
        <v>132</v>
      </c>
      <c r="J7" s="7">
        <v>954</v>
      </c>
      <c r="K7" s="7">
        <v>0</v>
      </c>
      <c r="L7" s="7">
        <v>7</v>
      </c>
      <c r="M7" s="9">
        <v>52.5</v>
      </c>
      <c r="N7" s="9">
        <v>24.5</v>
      </c>
    </row>
    <row r="8" spans="1:14" ht="15.75" customHeight="1">
      <c r="A8" s="101">
        <f>A7+1</f>
        <v>20</v>
      </c>
      <c r="B8" s="102"/>
      <c r="C8" s="7">
        <v>17260</v>
      </c>
      <c r="D8" s="7">
        <v>9089</v>
      </c>
      <c r="E8" s="7">
        <v>2273</v>
      </c>
      <c r="F8" s="7">
        <v>439</v>
      </c>
      <c r="G8" s="19">
        <v>89</v>
      </c>
      <c r="H8" s="7">
        <v>4484</v>
      </c>
      <c r="I8" s="7">
        <v>81</v>
      </c>
      <c r="J8" s="7">
        <v>805</v>
      </c>
      <c r="K8" s="7">
        <v>0</v>
      </c>
      <c r="L8" s="7">
        <v>3</v>
      </c>
      <c r="M8" s="9">
        <v>52.7</v>
      </c>
      <c r="N8" s="9">
        <v>26</v>
      </c>
    </row>
    <row r="9" spans="1:14" s="55" customFormat="1" ht="15.75" customHeight="1">
      <c r="A9" s="119">
        <f>A8+1</f>
        <v>21</v>
      </c>
      <c r="B9" s="120"/>
      <c r="C9" s="53">
        <f aca="true" t="shared" si="0" ref="C9:L9">C13+C25+C38+C41+C55</f>
        <v>16762</v>
      </c>
      <c r="D9" s="53">
        <f t="shared" si="0"/>
        <v>9231</v>
      </c>
      <c r="E9" s="53">
        <f t="shared" si="0"/>
        <v>1929</v>
      </c>
      <c r="F9" s="53">
        <f t="shared" si="0"/>
        <v>387</v>
      </c>
      <c r="G9" s="53">
        <f t="shared" si="0"/>
        <v>115</v>
      </c>
      <c r="H9" s="53">
        <f t="shared" si="0"/>
        <v>4165</v>
      </c>
      <c r="I9" s="53">
        <f t="shared" si="0"/>
        <v>104</v>
      </c>
      <c r="J9" s="53">
        <f t="shared" si="0"/>
        <v>831</v>
      </c>
      <c r="K9" s="53">
        <f t="shared" si="0"/>
        <v>0</v>
      </c>
      <c r="L9" s="53">
        <f t="shared" si="0"/>
        <v>7</v>
      </c>
      <c r="M9" s="54">
        <f>IF(D9=0,0,D9/C9*100)</f>
        <v>55.070993914807296</v>
      </c>
      <c r="N9" s="54">
        <f>IF(H9+L9=0,0,(H9+L9)/C9*100)</f>
        <v>24.889631308913017</v>
      </c>
    </row>
    <row r="10" spans="1:14" ht="15.75" customHeight="1">
      <c r="A10" s="121" t="s">
        <v>3</v>
      </c>
      <c r="B10" s="98"/>
      <c r="C10" s="7">
        <f>SUM(D10:K10)</f>
        <v>11722</v>
      </c>
      <c r="D10" s="21">
        <v>6217</v>
      </c>
      <c r="E10" s="21">
        <v>1270</v>
      </c>
      <c r="F10" s="21">
        <v>315</v>
      </c>
      <c r="G10" s="21">
        <v>81</v>
      </c>
      <c r="H10" s="21">
        <v>3169</v>
      </c>
      <c r="I10" s="21">
        <v>84</v>
      </c>
      <c r="J10" s="21">
        <v>586</v>
      </c>
      <c r="K10" s="7">
        <v>0</v>
      </c>
      <c r="L10" s="21">
        <v>6</v>
      </c>
      <c r="M10" s="9">
        <f>IF(D10=0,0,D10/C10*100)</f>
        <v>53.0370243985668</v>
      </c>
      <c r="N10" s="9">
        <f>IF(H10+L10=0,0,(H10+L10)/C10*100)</f>
        <v>27.085821532161745</v>
      </c>
    </row>
    <row r="11" spans="1:14" ht="15.75" customHeight="1">
      <c r="A11" s="121" t="s">
        <v>4</v>
      </c>
      <c r="B11" s="98"/>
      <c r="C11" s="7">
        <f>SUM(D11:K11)</f>
        <v>5040</v>
      </c>
      <c r="D11" s="21">
        <v>3014</v>
      </c>
      <c r="E11" s="21">
        <v>659</v>
      </c>
      <c r="F11" s="21">
        <v>72</v>
      </c>
      <c r="G11" s="21">
        <v>34</v>
      </c>
      <c r="H11" s="21">
        <v>996</v>
      </c>
      <c r="I11" s="21">
        <v>20</v>
      </c>
      <c r="J11" s="21">
        <v>245</v>
      </c>
      <c r="K11" s="7">
        <v>0</v>
      </c>
      <c r="L11" s="7">
        <v>1</v>
      </c>
      <c r="M11" s="9">
        <f>IF(D11=0,0,D11/C11*100)</f>
        <v>59.8015873015873</v>
      </c>
      <c r="N11" s="9">
        <f>IF(H11+L11=0,0,(H11+L11)/C11*100)</f>
        <v>19.78174603174603</v>
      </c>
    </row>
    <row r="12" spans="1:14" ht="15.75" customHeight="1">
      <c r="A12" s="22"/>
      <c r="B12" s="23"/>
      <c r="C12" s="8"/>
      <c r="D12" s="7"/>
      <c r="E12" s="7"/>
      <c r="F12" s="7"/>
      <c r="G12" s="7"/>
      <c r="H12" s="7"/>
      <c r="I12" s="7"/>
      <c r="J12" s="7"/>
      <c r="K12" s="7"/>
      <c r="L12" s="7"/>
      <c r="M12" s="9"/>
      <c r="N12" s="9"/>
    </row>
    <row r="13" spans="1:14" ht="15.75" customHeight="1">
      <c r="A13" s="103" t="s">
        <v>207</v>
      </c>
      <c r="B13" s="104"/>
      <c r="C13" s="83">
        <f aca="true" t="shared" si="1" ref="C13:L13">SUM(C14:C23)</f>
        <v>1068</v>
      </c>
      <c r="D13" s="83">
        <f t="shared" si="1"/>
        <v>563</v>
      </c>
      <c r="E13" s="83">
        <f t="shared" si="1"/>
        <v>160</v>
      </c>
      <c r="F13" s="83">
        <f t="shared" si="1"/>
        <v>15</v>
      </c>
      <c r="G13" s="83">
        <f t="shared" si="1"/>
        <v>3</v>
      </c>
      <c r="H13" s="83">
        <f t="shared" si="1"/>
        <v>258</v>
      </c>
      <c r="I13" s="83">
        <f t="shared" si="1"/>
        <v>17</v>
      </c>
      <c r="J13" s="83">
        <f t="shared" si="1"/>
        <v>52</v>
      </c>
      <c r="K13" s="83">
        <f t="shared" si="1"/>
        <v>0</v>
      </c>
      <c r="L13" s="83">
        <f t="shared" si="1"/>
        <v>0</v>
      </c>
      <c r="M13" s="54">
        <f>ROUND(D13/C13*100,1)</f>
        <v>52.7</v>
      </c>
      <c r="N13" s="54">
        <f>ROUND((H13+L13)/C13*100,1)</f>
        <v>24.2</v>
      </c>
    </row>
    <row r="14" spans="1:14" ht="15.75" customHeight="1">
      <c r="A14" s="25"/>
      <c r="B14" s="20" t="s">
        <v>113</v>
      </c>
      <c r="C14" s="7">
        <f aca="true" t="shared" si="2" ref="C14:C23">SUM(D14:K14)</f>
        <v>59</v>
      </c>
      <c r="D14" s="7">
        <v>7</v>
      </c>
      <c r="E14" s="7">
        <v>14</v>
      </c>
      <c r="F14" s="7">
        <v>0</v>
      </c>
      <c r="G14" s="7">
        <v>0</v>
      </c>
      <c r="H14" s="7">
        <v>34</v>
      </c>
      <c r="I14" s="7">
        <v>1</v>
      </c>
      <c r="J14" s="7">
        <v>3</v>
      </c>
      <c r="K14" s="7">
        <v>0</v>
      </c>
      <c r="L14" s="7">
        <v>0</v>
      </c>
      <c r="M14" s="91">
        <f aca="true" t="shared" si="3" ref="M14:M23">IF(D14=0,0,D14/C14*100)</f>
        <v>11.864406779661017</v>
      </c>
      <c r="N14" s="9">
        <f aca="true" t="shared" si="4" ref="N14:N23">IF(H14+L14=0,0,(H14+L14)/C14*100)</f>
        <v>57.6271186440678</v>
      </c>
    </row>
    <row r="15" spans="1:14" ht="15.75" customHeight="1">
      <c r="A15" s="25"/>
      <c r="B15" s="20" t="s">
        <v>116</v>
      </c>
      <c r="C15" s="7">
        <f t="shared" si="2"/>
        <v>186</v>
      </c>
      <c r="D15" s="7">
        <v>93</v>
      </c>
      <c r="E15" s="7">
        <v>38</v>
      </c>
      <c r="F15" s="7">
        <v>5</v>
      </c>
      <c r="G15" s="7">
        <v>1</v>
      </c>
      <c r="H15" s="7">
        <v>41</v>
      </c>
      <c r="I15" s="7">
        <v>5</v>
      </c>
      <c r="J15" s="7">
        <v>3</v>
      </c>
      <c r="K15" s="7">
        <v>0</v>
      </c>
      <c r="L15" s="7">
        <v>0</v>
      </c>
      <c r="M15" s="91">
        <f t="shared" si="3"/>
        <v>50</v>
      </c>
      <c r="N15" s="9">
        <f t="shared" si="4"/>
        <v>22.043010752688172</v>
      </c>
    </row>
    <row r="16" spans="1:14" ht="15.75" customHeight="1">
      <c r="A16" s="25"/>
      <c r="B16" s="20" t="s">
        <v>125</v>
      </c>
      <c r="C16" s="7">
        <f t="shared" si="2"/>
        <v>167</v>
      </c>
      <c r="D16" s="7">
        <v>108</v>
      </c>
      <c r="E16" s="7">
        <v>26</v>
      </c>
      <c r="F16" s="7">
        <v>0</v>
      </c>
      <c r="G16" s="7">
        <v>0</v>
      </c>
      <c r="H16" s="7">
        <v>24</v>
      </c>
      <c r="I16" s="7">
        <v>3</v>
      </c>
      <c r="J16" s="7">
        <v>6</v>
      </c>
      <c r="K16" s="7">
        <v>0</v>
      </c>
      <c r="L16" s="7">
        <v>0</v>
      </c>
      <c r="M16" s="91">
        <f t="shared" si="3"/>
        <v>64.67065868263472</v>
      </c>
      <c r="N16" s="9">
        <f t="shared" si="4"/>
        <v>14.37125748502994</v>
      </c>
    </row>
    <row r="17" spans="1:14" ht="15.75" customHeight="1">
      <c r="A17" s="25"/>
      <c r="B17" s="20" t="s">
        <v>103</v>
      </c>
      <c r="C17" s="7">
        <f t="shared" si="2"/>
        <v>164</v>
      </c>
      <c r="D17" s="7">
        <v>52</v>
      </c>
      <c r="E17" s="7">
        <v>30</v>
      </c>
      <c r="F17" s="7">
        <v>0</v>
      </c>
      <c r="G17" s="7">
        <v>2</v>
      </c>
      <c r="H17" s="7">
        <v>78</v>
      </c>
      <c r="I17" s="7">
        <v>0</v>
      </c>
      <c r="J17" s="7">
        <v>2</v>
      </c>
      <c r="K17" s="7">
        <v>0</v>
      </c>
      <c r="L17" s="7">
        <v>0</v>
      </c>
      <c r="M17" s="91">
        <f t="shared" si="3"/>
        <v>31.70731707317073</v>
      </c>
      <c r="N17" s="9">
        <f t="shared" si="4"/>
        <v>47.5609756097561</v>
      </c>
    </row>
    <row r="18" spans="1:14" ht="15.75" customHeight="1">
      <c r="A18" s="25"/>
      <c r="B18" s="20" t="s">
        <v>109</v>
      </c>
      <c r="C18" s="7">
        <f t="shared" si="2"/>
        <v>356</v>
      </c>
      <c r="D18" s="7">
        <v>257</v>
      </c>
      <c r="E18" s="7">
        <v>20</v>
      </c>
      <c r="F18" s="7">
        <v>10</v>
      </c>
      <c r="G18" s="7">
        <v>0</v>
      </c>
      <c r="H18" s="7">
        <v>28</v>
      </c>
      <c r="I18" s="7">
        <v>8</v>
      </c>
      <c r="J18" s="7">
        <v>33</v>
      </c>
      <c r="K18" s="7">
        <v>0</v>
      </c>
      <c r="L18" s="7">
        <v>0</v>
      </c>
      <c r="M18" s="91">
        <f t="shared" si="3"/>
        <v>72.19101123595506</v>
      </c>
      <c r="N18" s="9">
        <f t="shared" si="4"/>
        <v>7.865168539325842</v>
      </c>
    </row>
    <row r="19" spans="1:14" ht="15.75" customHeight="1">
      <c r="A19" s="25"/>
      <c r="B19" s="20" t="s">
        <v>52</v>
      </c>
      <c r="C19" s="7">
        <f t="shared" si="2"/>
        <v>64</v>
      </c>
      <c r="D19" s="7">
        <v>21</v>
      </c>
      <c r="E19" s="7">
        <v>18</v>
      </c>
      <c r="F19" s="7">
        <v>0</v>
      </c>
      <c r="G19" s="7">
        <v>0</v>
      </c>
      <c r="H19" s="7">
        <v>22</v>
      </c>
      <c r="I19" s="7">
        <v>0</v>
      </c>
      <c r="J19" s="7">
        <v>3</v>
      </c>
      <c r="K19" s="7">
        <v>0</v>
      </c>
      <c r="L19" s="7">
        <v>0</v>
      </c>
      <c r="M19" s="91">
        <f t="shared" si="3"/>
        <v>32.8125</v>
      </c>
      <c r="N19" s="9">
        <f t="shared" si="4"/>
        <v>34.375</v>
      </c>
    </row>
    <row r="20" spans="1:14" ht="15.75" customHeight="1">
      <c r="A20" s="25"/>
      <c r="B20" s="20" t="s">
        <v>53</v>
      </c>
      <c r="C20" s="7">
        <f t="shared" si="2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9">
        <f t="shared" si="3"/>
        <v>0</v>
      </c>
      <c r="N20" s="9">
        <f t="shared" si="4"/>
        <v>0</v>
      </c>
    </row>
    <row r="21" spans="1:14" ht="15.75" customHeight="1">
      <c r="A21" s="25"/>
      <c r="B21" s="20" t="s">
        <v>54</v>
      </c>
      <c r="C21" s="7">
        <f t="shared" si="2"/>
        <v>14</v>
      </c>
      <c r="D21" s="7">
        <v>3</v>
      </c>
      <c r="E21" s="7">
        <v>2</v>
      </c>
      <c r="F21" s="7">
        <v>0</v>
      </c>
      <c r="G21" s="7">
        <v>0</v>
      </c>
      <c r="H21" s="7">
        <v>7</v>
      </c>
      <c r="I21" s="7">
        <v>0</v>
      </c>
      <c r="J21" s="7">
        <v>2</v>
      </c>
      <c r="K21" s="7">
        <v>0</v>
      </c>
      <c r="L21" s="7">
        <v>0</v>
      </c>
      <c r="M21" s="9">
        <f t="shared" si="3"/>
        <v>21.428571428571427</v>
      </c>
      <c r="N21" s="9">
        <f t="shared" si="4"/>
        <v>50</v>
      </c>
    </row>
    <row r="22" spans="1:14" ht="15.75" customHeight="1">
      <c r="A22" s="25"/>
      <c r="B22" s="20" t="s">
        <v>55</v>
      </c>
      <c r="C22" s="7">
        <f t="shared" si="2"/>
        <v>58</v>
      </c>
      <c r="D22" s="7">
        <v>22</v>
      </c>
      <c r="E22" s="7">
        <v>12</v>
      </c>
      <c r="F22" s="7">
        <v>0</v>
      </c>
      <c r="G22" s="7">
        <v>0</v>
      </c>
      <c r="H22" s="7">
        <v>24</v>
      </c>
      <c r="I22" s="7">
        <v>0</v>
      </c>
      <c r="J22" s="7">
        <v>0</v>
      </c>
      <c r="K22" s="7">
        <v>0</v>
      </c>
      <c r="L22" s="7">
        <v>0</v>
      </c>
      <c r="M22" s="9">
        <f t="shared" si="3"/>
        <v>37.93103448275862</v>
      </c>
      <c r="N22" s="9">
        <f t="shared" si="4"/>
        <v>41.37931034482759</v>
      </c>
    </row>
    <row r="23" spans="1:14" ht="15.75" customHeight="1">
      <c r="A23" s="25"/>
      <c r="B23" s="20" t="s">
        <v>56</v>
      </c>
      <c r="C23" s="7">
        <f t="shared" si="2"/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9">
        <f t="shared" si="3"/>
        <v>0</v>
      </c>
      <c r="N23" s="9">
        <f t="shared" si="4"/>
        <v>0</v>
      </c>
    </row>
    <row r="24" spans="1:14" ht="15.75" customHeight="1">
      <c r="A24" s="25"/>
      <c r="B24" s="20"/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9"/>
    </row>
    <row r="25" spans="1:14" ht="15.75" customHeight="1">
      <c r="A25" s="103" t="s">
        <v>208</v>
      </c>
      <c r="B25" s="104"/>
      <c r="C25" s="83">
        <f aca="true" t="shared" si="5" ref="C25:L25">SUM(C26:C36)</f>
        <v>4332</v>
      </c>
      <c r="D25" s="83">
        <f t="shared" si="5"/>
        <v>2470</v>
      </c>
      <c r="E25" s="83">
        <f t="shared" si="5"/>
        <v>514</v>
      </c>
      <c r="F25" s="83">
        <f t="shared" si="5"/>
        <v>131</v>
      </c>
      <c r="G25" s="83">
        <f t="shared" si="5"/>
        <v>42</v>
      </c>
      <c r="H25" s="83">
        <f t="shared" si="5"/>
        <v>1028</v>
      </c>
      <c r="I25" s="83">
        <f t="shared" si="5"/>
        <v>37</v>
      </c>
      <c r="J25" s="83">
        <f t="shared" si="5"/>
        <v>110</v>
      </c>
      <c r="K25" s="83">
        <f t="shared" si="5"/>
        <v>0</v>
      </c>
      <c r="L25" s="83">
        <f t="shared" si="5"/>
        <v>0</v>
      </c>
      <c r="M25" s="54">
        <f>ROUND(D25/C25*100,1)</f>
        <v>57</v>
      </c>
      <c r="N25" s="54">
        <f>ROUND((H25+L25)/C25*100,1)</f>
        <v>23.7</v>
      </c>
    </row>
    <row r="26" spans="1:14" ht="15.75" customHeight="1">
      <c r="A26" s="25"/>
      <c r="B26" s="20" t="s">
        <v>112</v>
      </c>
      <c r="C26" s="7">
        <f aca="true" t="shared" si="6" ref="C26:C36">SUM(D26:K26)</f>
        <v>1469</v>
      </c>
      <c r="D26" s="7">
        <v>787</v>
      </c>
      <c r="E26" s="7">
        <v>197</v>
      </c>
      <c r="F26" s="7">
        <v>38</v>
      </c>
      <c r="G26" s="7">
        <v>24</v>
      </c>
      <c r="H26" s="7">
        <v>380</v>
      </c>
      <c r="I26" s="7">
        <v>6</v>
      </c>
      <c r="J26" s="7">
        <v>37</v>
      </c>
      <c r="K26" s="7">
        <v>0</v>
      </c>
      <c r="L26" s="7">
        <v>0</v>
      </c>
      <c r="M26" s="91">
        <f aca="true" t="shared" si="7" ref="M26:M36">IF(D26=0,0,D26/C26*100)</f>
        <v>53.57385976855004</v>
      </c>
      <c r="N26" s="9">
        <f aca="true" t="shared" si="8" ref="N26:N36">IF(H26+L26=0,0,(H26+L26)/C26*100)</f>
        <v>25.86793737236215</v>
      </c>
    </row>
    <row r="27" spans="1:14" ht="15.75" customHeight="1">
      <c r="A27" s="25"/>
      <c r="B27" s="20" t="s">
        <v>114</v>
      </c>
      <c r="C27" s="7">
        <f t="shared" si="6"/>
        <v>517</v>
      </c>
      <c r="D27" s="7">
        <v>435</v>
      </c>
      <c r="E27" s="7">
        <v>22</v>
      </c>
      <c r="F27" s="7">
        <v>24</v>
      </c>
      <c r="G27" s="7">
        <v>0</v>
      </c>
      <c r="H27" s="7">
        <v>16</v>
      </c>
      <c r="I27" s="7">
        <v>5</v>
      </c>
      <c r="J27" s="7">
        <v>15</v>
      </c>
      <c r="K27" s="7">
        <v>0</v>
      </c>
      <c r="L27" s="7">
        <v>0</v>
      </c>
      <c r="M27" s="91">
        <f t="shared" si="7"/>
        <v>84.13926499032883</v>
      </c>
      <c r="N27" s="9">
        <f t="shared" si="8"/>
        <v>3.0947775628626695</v>
      </c>
    </row>
    <row r="28" spans="1:14" ht="15.75" customHeight="1">
      <c r="A28" s="25"/>
      <c r="B28" s="20" t="s">
        <v>115</v>
      </c>
      <c r="C28" s="7">
        <f t="shared" si="6"/>
        <v>682</v>
      </c>
      <c r="D28" s="7">
        <v>421</v>
      </c>
      <c r="E28" s="7">
        <v>86</v>
      </c>
      <c r="F28" s="7">
        <v>12</v>
      </c>
      <c r="G28" s="7">
        <v>6</v>
      </c>
      <c r="H28" s="7">
        <v>126</v>
      </c>
      <c r="I28" s="7">
        <v>8</v>
      </c>
      <c r="J28" s="7">
        <v>23</v>
      </c>
      <c r="K28" s="7">
        <v>0</v>
      </c>
      <c r="L28" s="7">
        <v>0</v>
      </c>
      <c r="M28" s="91">
        <f t="shared" si="7"/>
        <v>61.73020527859238</v>
      </c>
      <c r="N28" s="9">
        <f t="shared" si="8"/>
        <v>18.475073313782993</v>
      </c>
    </row>
    <row r="29" spans="1:14" ht="15.75" customHeight="1">
      <c r="A29" s="25"/>
      <c r="B29" s="20" t="s">
        <v>118</v>
      </c>
      <c r="C29" s="7">
        <f t="shared" si="6"/>
        <v>815</v>
      </c>
      <c r="D29" s="7">
        <v>499</v>
      </c>
      <c r="E29" s="7">
        <v>63</v>
      </c>
      <c r="F29" s="7">
        <v>36</v>
      </c>
      <c r="G29" s="7">
        <v>3</v>
      </c>
      <c r="H29" s="7">
        <v>199</v>
      </c>
      <c r="I29" s="7">
        <v>3</v>
      </c>
      <c r="J29" s="7">
        <v>12</v>
      </c>
      <c r="K29" s="7">
        <v>0</v>
      </c>
      <c r="L29" s="7">
        <v>0</v>
      </c>
      <c r="M29" s="91">
        <f t="shared" si="7"/>
        <v>61.22699386503068</v>
      </c>
      <c r="N29" s="9">
        <f t="shared" si="8"/>
        <v>24.41717791411043</v>
      </c>
    </row>
    <row r="30" spans="1:14" ht="15.75" customHeight="1">
      <c r="A30" s="25"/>
      <c r="B30" s="20" t="s">
        <v>123</v>
      </c>
      <c r="C30" s="7">
        <f t="shared" si="6"/>
        <v>347</v>
      </c>
      <c r="D30" s="7">
        <v>150</v>
      </c>
      <c r="E30" s="7">
        <v>39</v>
      </c>
      <c r="F30" s="7">
        <v>8</v>
      </c>
      <c r="G30" s="7">
        <v>4</v>
      </c>
      <c r="H30" s="7">
        <v>136</v>
      </c>
      <c r="I30" s="7">
        <v>4</v>
      </c>
      <c r="J30" s="7">
        <v>6</v>
      </c>
      <c r="K30" s="7">
        <v>0</v>
      </c>
      <c r="L30" s="7">
        <v>0</v>
      </c>
      <c r="M30" s="91">
        <f t="shared" si="7"/>
        <v>43.22766570605187</v>
      </c>
      <c r="N30" s="9">
        <f t="shared" si="8"/>
        <v>39.19308357348703</v>
      </c>
    </row>
    <row r="31" spans="1:14" ht="15.75" customHeight="1">
      <c r="A31" s="25"/>
      <c r="B31" s="20" t="s">
        <v>126</v>
      </c>
      <c r="C31" s="7">
        <f t="shared" si="6"/>
        <v>68</v>
      </c>
      <c r="D31" s="7">
        <v>20</v>
      </c>
      <c r="E31" s="7">
        <v>18</v>
      </c>
      <c r="F31" s="7">
        <v>0</v>
      </c>
      <c r="G31" s="7">
        <v>4</v>
      </c>
      <c r="H31" s="7">
        <v>23</v>
      </c>
      <c r="I31" s="7">
        <v>2</v>
      </c>
      <c r="J31" s="7">
        <v>1</v>
      </c>
      <c r="K31" s="7">
        <v>0</v>
      </c>
      <c r="L31" s="7">
        <v>0</v>
      </c>
      <c r="M31" s="91">
        <f t="shared" si="7"/>
        <v>29.411764705882355</v>
      </c>
      <c r="N31" s="9">
        <f t="shared" si="8"/>
        <v>33.82352941176471</v>
      </c>
    </row>
    <row r="32" spans="1:14" ht="15.75" customHeight="1">
      <c r="A32" s="25"/>
      <c r="B32" s="20" t="s">
        <v>57</v>
      </c>
      <c r="C32" s="7">
        <f t="shared" si="6"/>
        <v>73</v>
      </c>
      <c r="D32" s="7">
        <v>8</v>
      </c>
      <c r="E32" s="7">
        <v>25</v>
      </c>
      <c r="F32" s="7">
        <v>0</v>
      </c>
      <c r="G32" s="7">
        <v>0</v>
      </c>
      <c r="H32" s="7">
        <v>36</v>
      </c>
      <c r="I32" s="7">
        <v>0</v>
      </c>
      <c r="J32" s="7">
        <v>4</v>
      </c>
      <c r="K32" s="7">
        <v>0</v>
      </c>
      <c r="L32" s="7">
        <v>0</v>
      </c>
      <c r="M32" s="91">
        <f t="shared" si="7"/>
        <v>10.95890410958904</v>
      </c>
      <c r="N32" s="9">
        <f t="shared" si="8"/>
        <v>49.31506849315068</v>
      </c>
    </row>
    <row r="33" spans="1:14" ht="15.75" customHeight="1">
      <c r="A33" s="25"/>
      <c r="B33" s="20" t="s">
        <v>58</v>
      </c>
      <c r="C33" s="7">
        <f t="shared" si="6"/>
        <v>78</v>
      </c>
      <c r="D33" s="7">
        <v>28</v>
      </c>
      <c r="E33" s="7">
        <v>14</v>
      </c>
      <c r="F33" s="7">
        <v>0</v>
      </c>
      <c r="G33" s="7">
        <v>1</v>
      </c>
      <c r="H33" s="7">
        <v>33</v>
      </c>
      <c r="I33" s="7">
        <v>1</v>
      </c>
      <c r="J33" s="7">
        <v>1</v>
      </c>
      <c r="K33" s="7">
        <v>0</v>
      </c>
      <c r="L33" s="7">
        <v>0</v>
      </c>
      <c r="M33" s="91">
        <f t="shared" si="7"/>
        <v>35.8974358974359</v>
      </c>
      <c r="N33" s="9">
        <f t="shared" si="8"/>
        <v>42.30769230769231</v>
      </c>
    </row>
    <row r="34" spans="1:14" ht="15.75" customHeight="1">
      <c r="A34" s="25"/>
      <c r="B34" s="20" t="s">
        <v>59</v>
      </c>
      <c r="C34" s="7">
        <f t="shared" si="6"/>
        <v>175</v>
      </c>
      <c r="D34" s="7">
        <v>48</v>
      </c>
      <c r="E34" s="7">
        <v>49</v>
      </c>
      <c r="F34" s="7">
        <v>0</v>
      </c>
      <c r="G34" s="7">
        <v>0</v>
      </c>
      <c r="H34" s="7">
        <v>69</v>
      </c>
      <c r="I34" s="7">
        <v>0</v>
      </c>
      <c r="J34" s="7">
        <v>9</v>
      </c>
      <c r="K34" s="7">
        <v>0</v>
      </c>
      <c r="L34" s="7">
        <v>0</v>
      </c>
      <c r="M34" s="91">
        <f t="shared" si="7"/>
        <v>27.42857142857143</v>
      </c>
      <c r="N34" s="9">
        <f t="shared" si="8"/>
        <v>39.42857142857143</v>
      </c>
    </row>
    <row r="35" spans="1:14" ht="15.75" customHeight="1">
      <c r="A35" s="25"/>
      <c r="B35" s="20" t="s">
        <v>60</v>
      </c>
      <c r="C35" s="7">
        <f t="shared" si="6"/>
        <v>108</v>
      </c>
      <c r="D35" s="7">
        <v>74</v>
      </c>
      <c r="E35" s="7">
        <v>1</v>
      </c>
      <c r="F35" s="7">
        <v>13</v>
      </c>
      <c r="G35" s="7">
        <v>0</v>
      </c>
      <c r="H35" s="7">
        <v>10</v>
      </c>
      <c r="I35" s="7">
        <v>8</v>
      </c>
      <c r="J35" s="7">
        <v>2</v>
      </c>
      <c r="K35" s="7">
        <v>0</v>
      </c>
      <c r="L35" s="7">
        <v>0</v>
      </c>
      <c r="M35" s="91">
        <f t="shared" si="7"/>
        <v>68.51851851851852</v>
      </c>
      <c r="N35" s="9">
        <f t="shared" si="8"/>
        <v>9.25925925925926</v>
      </c>
    </row>
    <row r="36" spans="1:14" ht="15.75" customHeight="1">
      <c r="A36" s="25"/>
      <c r="B36" s="20" t="s">
        <v>61</v>
      </c>
      <c r="C36" s="7">
        <f t="shared" si="6"/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9">
        <f t="shared" si="7"/>
        <v>0</v>
      </c>
      <c r="N36" s="9">
        <f t="shared" si="8"/>
        <v>0</v>
      </c>
    </row>
    <row r="37" spans="1:14" ht="15.75" customHeight="1">
      <c r="A37" s="25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9"/>
    </row>
    <row r="38" spans="1:14" ht="15.75" customHeight="1">
      <c r="A38" s="103" t="s">
        <v>209</v>
      </c>
      <c r="B38" s="104"/>
      <c r="C38" s="83">
        <f aca="true" t="shared" si="9" ref="C38:L38">SUM(C39:C39)</f>
        <v>3407</v>
      </c>
      <c r="D38" s="83">
        <f t="shared" si="9"/>
        <v>2126</v>
      </c>
      <c r="E38" s="83">
        <f t="shared" si="9"/>
        <v>360</v>
      </c>
      <c r="F38" s="83">
        <f t="shared" si="9"/>
        <v>124</v>
      </c>
      <c r="G38" s="83">
        <f t="shared" si="9"/>
        <v>20</v>
      </c>
      <c r="H38" s="83">
        <f t="shared" si="9"/>
        <v>603</v>
      </c>
      <c r="I38" s="83">
        <f t="shared" si="9"/>
        <v>17</v>
      </c>
      <c r="J38" s="83">
        <f t="shared" si="9"/>
        <v>157</v>
      </c>
      <c r="K38" s="83">
        <f t="shared" si="9"/>
        <v>0</v>
      </c>
      <c r="L38" s="83">
        <f t="shared" si="9"/>
        <v>6</v>
      </c>
      <c r="M38" s="54">
        <f>ROUND(D38/C38*100,1)</f>
        <v>62.4</v>
      </c>
      <c r="N38" s="54">
        <f>ROUND((H38+L38)/C38*100,1)</f>
        <v>17.9</v>
      </c>
    </row>
    <row r="39" spans="1:14" ht="15.75" customHeight="1">
      <c r="A39" s="25"/>
      <c r="B39" s="20" t="s">
        <v>110</v>
      </c>
      <c r="C39" s="7">
        <f>SUM(D39:K39)</f>
        <v>3407</v>
      </c>
      <c r="D39" s="7">
        <v>2126</v>
      </c>
      <c r="E39" s="7">
        <v>360</v>
      </c>
      <c r="F39" s="7">
        <v>124</v>
      </c>
      <c r="G39" s="7">
        <v>20</v>
      </c>
      <c r="H39" s="7">
        <v>603</v>
      </c>
      <c r="I39" s="7">
        <v>17</v>
      </c>
      <c r="J39" s="7">
        <v>157</v>
      </c>
      <c r="K39" s="7">
        <v>0</v>
      </c>
      <c r="L39" s="7">
        <v>6</v>
      </c>
      <c r="M39" s="91">
        <f>IF(D39=0,0,D39/C39*100)</f>
        <v>62.40093924273554</v>
      </c>
      <c r="N39" s="9">
        <f>IF(H39+L39=0,0,(H39+L39)/C39*100)</f>
        <v>17.874963310830644</v>
      </c>
    </row>
    <row r="40" spans="1:14" ht="15.75" customHeight="1">
      <c r="A40" s="25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9"/>
      <c r="N40" s="9"/>
    </row>
    <row r="41" spans="1:14" ht="15.75" customHeight="1">
      <c r="A41" s="105" t="s">
        <v>210</v>
      </c>
      <c r="B41" s="106"/>
      <c r="C41" s="83">
        <f aca="true" t="shared" si="10" ref="C41:L41">SUM(C42:C53)</f>
        <v>4021</v>
      </c>
      <c r="D41" s="83">
        <f t="shared" si="10"/>
        <v>2145</v>
      </c>
      <c r="E41" s="83">
        <f t="shared" si="10"/>
        <v>417</v>
      </c>
      <c r="F41" s="83">
        <f t="shared" si="10"/>
        <v>28</v>
      </c>
      <c r="G41" s="83">
        <f t="shared" si="10"/>
        <v>15</v>
      </c>
      <c r="H41" s="83">
        <f t="shared" si="10"/>
        <v>1152</v>
      </c>
      <c r="I41" s="83">
        <f t="shared" si="10"/>
        <v>7</v>
      </c>
      <c r="J41" s="83">
        <f t="shared" si="10"/>
        <v>257</v>
      </c>
      <c r="K41" s="83">
        <f t="shared" si="10"/>
        <v>0</v>
      </c>
      <c r="L41" s="83">
        <f t="shared" si="10"/>
        <v>0</v>
      </c>
      <c r="M41" s="54">
        <f>ROUND(D41/C41*100,1)</f>
        <v>53.3</v>
      </c>
      <c r="N41" s="54">
        <f>ROUND((H41+L41)/C41*100,1)</f>
        <v>28.6</v>
      </c>
    </row>
    <row r="42" spans="1:14" ht="15.75" customHeight="1">
      <c r="A42" s="25"/>
      <c r="B42" s="20" t="s">
        <v>117</v>
      </c>
      <c r="C42" s="7">
        <f aca="true" t="shared" si="11" ref="C42:C53">SUM(D42:K42)</f>
        <v>623</v>
      </c>
      <c r="D42" s="7">
        <v>244</v>
      </c>
      <c r="E42" s="7">
        <v>90</v>
      </c>
      <c r="F42" s="7">
        <v>1</v>
      </c>
      <c r="G42" s="7">
        <v>4</v>
      </c>
      <c r="H42" s="7">
        <v>260</v>
      </c>
      <c r="I42" s="7">
        <v>0</v>
      </c>
      <c r="J42" s="7">
        <v>24</v>
      </c>
      <c r="K42" s="7">
        <v>0</v>
      </c>
      <c r="L42" s="7">
        <v>0</v>
      </c>
      <c r="M42" s="91">
        <f aca="true" t="shared" si="12" ref="M42:M53">IF(D42=0,0,D42/C42*100)</f>
        <v>39.1653290529695</v>
      </c>
      <c r="N42" s="9">
        <f aca="true" t="shared" si="13" ref="N42:N53">IF(H42+L42=0,0,(H42+L42)/C42*100)</f>
        <v>41.73354735152488</v>
      </c>
    </row>
    <row r="43" spans="1:14" ht="15.75" customHeight="1">
      <c r="A43" s="25"/>
      <c r="B43" s="20" t="s">
        <v>119</v>
      </c>
      <c r="C43" s="7">
        <f t="shared" si="11"/>
        <v>665</v>
      </c>
      <c r="D43" s="7">
        <v>417</v>
      </c>
      <c r="E43" s="7">
        <v>70</v>
      </c>
      <c r="F43" s="7">
        <v>4</v>
      </c>
      <c r="G43" s="7">
        <v>2</v>
      </c>
      <c r="H43" s="7">
        <v>85</v>
      </c>
      <c r="I43" s="7">
        <v>4</v>
      </c>
      <c r="J43" s="7">
        <v>83</v>
      </c>
      <c r="K43" s="7">
        <v>0</v>
      </c>
      <c r="L43" s="7">
        <v>0</v>
      </c>
      <c r="M43" s="91">
        <f t="shared" si="12"/>
        <v>62.70676691729323</v>
      </c>
      <c r="N43" s="9">
        <f t="shared" si="13"/>
        <v>12.781954887218044</v>
      </c>
    </row>
    <row r="44" spans="1:14" ht="15.75" customHeight="1">
      <c r="A44" s="25"/>
      <c r="B44" s="20" t="s">
        <v>120</v>
      </c>
      <c r="C44" s="7">
        <f t="shared" si="11"/>
        <v>332</v>
      </c>
      <c r="D44" s="7">
        <v>215</v>
      </c>
      <c r="E44" s="7">
        <v>17</v>
      </c>
      <c r="F44" s="7">
        <v>16</v>
      </c>
      <c r="G44" s="7">
        <v>1</v>
      </c>
      <c r="H44" s="7">
        <v>73</v>
      </c>
      <c r="I44" s="7">
        <v>0</v>
      </c>
      <c r="J44" s="7">
        <v>10</v>
      </c>
      <c r="K44" s="7">
        <v>0</v>
      </c>
      <c r="L44" s="7">
        <v>0</v>
      </c>
      <c r="M44" s="91">
        <f t="shared" si="12"/>
        <v>64.7590361445783</v>
      </c>
      <c r="N44" s="9">
        <f t="shared" si="13"/>
        <v>21.987951807228914</v>
      </c>
    </row>
    <row r="45" spans="1:14" ht="15.75" customHeight="1">
      <c r="A45" s="25"/>
      <c r="B45" s="20" t="s">
        <v>121</v>
      </c>
      <c r="C45" s="7">
        <f t="shared" si="11"/>
        <v>589</v>
      </c>
      <c r="D45" s="7">
        <v>259</v>
      </c>
      <c r="E45" s="7">
        <v>57</v>
      </c>
      <c r="F45" s="7">
        <v>0</v>
      </c>
      <c r="G45" s="7">
        <v>1</v>
      </c>
      <c r="H45" s="7">
        <v>239</v>
      </c>
      <c r="I45" s="7">
        <v>1</v>
      </c>
      <c r="J45" s="7">
        <v>32</v>
      </c>
      <c r="K45" s="7">
        <v>0</v>
      </c>
      <c r="L45" s="7">
        <v>0</v>
      </c>
      <c r="M45" s="91">
        <f t="shared" si="12"/>
        <v>43.97283531409168</v>
      </c>
      <c r="N45" s="9">
        <f t="shared" si="13"/>
        <v>40.57724957555178</v>
      </c>
    </row>
    <row r="46" spans="1:14" ht="15.75" customHeight="1">
      <c r="A46" s="25"/>
      <c r="B46" s="20" t="s">
        <v>122</v>
      </c>
      <c r="C46" s="7">
        <f t="shared" si="11"/>
        <v>800</v>
      </c>
      <c r="D46" s="7">
        <v>498</v>
      </c>
      <c r="E46" s="7">
        <v>65</v>
      </c>
      <c r="F46" s="7">
        <v>1</v>
      </c>
      <c r="G46" s="7">
        <v>2</v>
      </c>
      <c r="H46" s="7">
        <v>168</v>
      </c>
      <c r="I46" s="7">
        <v>1</v>
      </c>
      <c r="J46" s="7">
        <v>65</v>
      </c>
      <c r="K46" s="7">
        <v>0</v>
      </c>
      <c r="L46" s="7">
        <v>0</v>
      </c>
      <c r="M46" s="91">
        <f t="shared" si="12"/>
        <v>62.25000000000001</v>
      </c>
      <c r="N46" s="9">
        <f t="shared" si="13"/>
        <v>21</v>
      </c>
    </row>
    <row r="47" spans="1:14" ht="15.75" customHeight="1">
      <c r="A47" s="25"/>
      <c r="B47" s="20" t="s">
        <v>124</v>
      </c>
      <c r="C47" s="7">
        <f t="shared" si="11"/>
        <v>228</v>
      </c>
      <c r="D47" s="7">
        <v>138</v>
      </c>
      <c r="E47" s="7">
        <v>21</v>
      </c>
      <c r="F47" s="7">
        <v>0</v>
      </c>
      <c r="G47" s="7">
        <v>1</v>
      </c>
      <c r="H47" s="7">
        <v>56</v>
      </c>
      <c r="I47" s="7">
        <v>0</v>
      </c>
      <c r="J47" s="7">
        <v>12</v>
      </c>
      <c r="K47" s="7">
        <v>0</v>
      </c>
      <c r="L47" s="7">
        <v>0</v>
      </c>
      <c r="M47" s="91">
        <f t="shared" si="12"/>
        <v>60.526315789473685</v>
      </c>
      <c r="N47" s="9">
        <f t="shared" si="13"/>
        <v>24.561403508771928</v>
      </c>
    </row>
    <row r="48" spans="1:14" ht="15.75" customHeight="1">
      <c r="A48" s="25"/>
      <c r="B48" s="20" t="s">
        <v>104</v>
      </c>
      <c r="C48" s="7">
        <f t="shared" si="11"/>
        <v>104</v>
      </c>
      <c r="D48" s="7">
        <v>30</v>
      </c>
      <c r="E48" s="7">
        <v>17</v>
      </c>
      <c r="F48" s="7">
        <v>0</v>
      </c>
      <c r="G48" s="7">
        <v>3</v>
      </c>
      <c r="H48" s="7">
        <v>51</v>
      </c>
      <c r="I48" s="7">
        <v>1</v>
      </c>
      <c r="J48" s="7">
        <v>2</v>
      </c>
      <c r="K48" s="7">
        <v>0</v>
      </c>
      <c r="L48" s="7">
        <v>0</v>
      </c>
      <c r="M48" s="91">
        <f t="shared" si="12"/>
        <v>28.846153846153843</v>
      </c>
      <c r="N48" s="9">
        <f t="shared" si="13"/>
        <v>49.03846153846153</v>
      </c>
    </row>
    <row r="49" spans="1:14" ht="15.75" customHeight="1">
      <c r="A49" s="25"/>
      <c r="B49" s="20" t="s">
        <v>108</v>
      </c>
      <c r="C49" s="7">
        <f t="shared" si="11"/>
        <v>252</v>
      </c>
      <c r="D49" s="7">
        <v>152</v>
      </c>
      <c r="E49" s="7">
        <v>28</v>
      </c>
      <c r="F49" s="7">
        <v>1</v>
      </c>
      <c r="G49" s="7">
        <v>0</v>
      </c>
      <c r="H49" s="7">
        <v>58</v>
      </c>
      <c r="I49" s="7">
        <v>0</v>
      </c>
      <c r="J49" s="7">
        <v>13</v>
      </c>
      <c r="K49" s="7">
        <v>0</v>
      </c>
      <c r="L49" s="7">
        <v>0</v>
      </c>
      <c r="M49" s="91">
        <f t="shared" si="12"/>
        <v>60.317460317460316</v>
      </c>
      <c r="N49" s="9">
        <f t="shared" si="13"/>
        <v>23.015873015873016</v>
      </c>
    </row>
    <row r="50" spans="1:14" ht="15.75" customHeight="1">
      <c r="A50" s="25"/>
      <c r="B50" s="20" t="s">
        <v>128</v>
      </c>
      <c r="C50" s="7">
        <f t="shared" si="11"/>
        <v>235</v>
      </c>
      <c r="D50" s="7">
        <v>148</v>
      </c>
      <c r="E50" s="7">
        <v>13</v>
      </c>
      <c r="F50" s="7">
        <v>3</v>
      </c>
      <c r="G50" s="7">
        <v>1</v>
      </c>
      <c r="H50" s="7">
        <v>55</v>
      </c>
      <c r="I50" s="7">
        <v>0</v>
      </c>
      <c r="J50" s="7">
        <v>15</v>
      </c>
      <c r="K50" s="7">
        <v>0</v>
      </c>
      <c r="L50" s="7">
        <v>0</v>
      </c>
      <c r="M50" s="91">
        <f t="shared" si="12"/>
        <v>62.97872340425532</v>
      </c>
      <c r="N50" s="9">
        <f t="shared" si="13"/>
        <v>23.404255319148938</v>
      </c>
    </row>
    <row r="51" spans="1:14" ht="15.75" customHeight="1">
      <c r="A51" s="25"/>
      <c r="B51" s="20" t="s">
        <v>62</v>
      </c>
      <c r="C51" s="7">
        <f t="shared" si="11"/>
        <v>39</v>
      </c>
      <c r="D51" s="7">
        <v>15</v>
      </c>
      <c r="E51" s="7">
        <v>8</v>
      </c>
      <c r="F51" s="7">
        <v>0</v>
      </c>
      <c r="G51" s="7">
        <v>0</v>
      </c>
      <c r="H51" s="7">
        <v>16</v>
      </c>
      <c r="I51" s="7">
        <v>0</v>
      </c>
      <c r="J51" s="7">
        <v>0</v>
      </c>
      <c r="K51" s="7">
        <v>0</v>
      </c>
      <c r="L51" s="7">
        <v>0</v>
      </c>
      <c r="M51" s="91">
        <f t="shared" si="12"/>
        <v>38.46153846153847</v>
      </c>
      <c r="N51" s="9">
        <f t="shared" si="13"/>
        <v>41.02564102564102</v>
      </c>
    </row>
    <row r="52" spans="1:14" ht="15.75" customHeight="1">
      <c r="A52" s="25"/>
      <c r="B52" s="20" t="s">
        <v>129</v>
      </c>
      <c r="C52" s="7">
        <f t="shared" si="11"/>
        <v>40</v>
      </c>
      <c r="D52" s="7">
        <v>13</v>
      </c>
      <c r="E52" s="7">
        <v>6</v>
      </c>
      <c r="F52" s="7">
        <v>0</v>
      </c>
      <c r="G52" s="7">
        <v>0</v>
      </c>
      <c r="H52" s="7">
        <v>21</v>
      </c>
      <c r="I52" s="7">
        <v>0</v>
      </c>
      <c r="J52" s="7">
        <v>0</v>
      </c>
      <c r="K52" s="7">
        <v>0</v>
      </c>
      <c r="L52" s="7">
        <v>0</v>
      </c>
      <c r="M52" s="91">
        <f t="shared" si="12"/>
        <v>32.5</v>
      </c>
      <c r="N52" s="9">
        <f t="shared" si="13"/>
        <v>52.5</v>
      </c>
    </row>
    <row r="53" spans="1:14" ht="15.75" customHeight="1">
      <c r="A53" s="25"/>
      <c r="B53" s="20" t="s">
        <v>63</v>
      </c>
      <c r="C53" s="7">
        <f t="shared" si="11"/>
        <v>114</v>
      </c>
      <c r="D53" s="7">
        <v>16</v>
      </c>
      <c r="E53" s="7">
        <v>25</v>
      </c>
      <c r="F53" s="7">
        <v>2</v>
      </c>
      <c r="G53" s="7">
        <v>0</v>
      </c>
      <c r="H53" s="7">
        <v>70</v>
      </c>
      <c r="I53" s="7">
        <v>0</v>
      </c>
      <c r="J53" s="7">
        <v>1</v>
      </c>
      <c r="K53" s="7">
        <v>0</v>
      </c>
      <c r="L53" s="7">
        <v>0</v>
      </c>
      <c r="M53" s="91">
        <f t="shared" si="12"/>
        <v>14.035087719298245</v>
      </c>
      <c r="N53" s="9">
        <f t="shared" si="13"/>
        <v>61.40350877192983</v>
      </c>
    </row>
    <row r="54" spans="1:14" ht="15.75" customHeight="1">
      <c r="A54" s="25"/>
      <c r="B54" s="20"/>
      <c r="C54" s="7"/>
      <c r="D54" s="7"/>
      <c r="E54" s="7"/>
      <c r="F54" s="7"/>
      <c r="G54" s="7"/>
      <c r="H54" s="7"/>
      <c r="I54" s="7"/>
      <c r="J54" s="7"/>
      <c r="K54" s="7"/>
      <c r="L54" s="7"/>
      <c r="M54" s="91"/>
      <c r="N54" s="9"/>
    </row>
    <row r="55" spans="1:14" ht="15.75" customHeight="1">
      <c r="A55" s="103" t="s">
        <v>211</v>
      </c>
      <c r="B55" s="104"/>
      <c r="C55" s="83">
        <f aca="true" t="shared" si="14" ref="C55:L55">SUM(C56:C58)</f>
        <v>3934</v>
      </c>
      <c r="D55" s="83">
        <f t="shared" si="14"/>
        <v>1927</v>
      </c>
      <c r="E55" s="83">
        <f t="shared" si="14"/>
        <v>478</v>
      </c>
      <c r="F55" s="83">
        <f t="shared" si="14"/>
        <v>89</v>
      </c>
      <c r="G55" s="83">
        <f t="shared" si="14"/>
        <v>35</v>
      </c>
      <c r="H55" s="83">
        <f t="shared" si="14"/>
        <v>1124</v>
      </c>
      <c r="I55" s="83">
        <f t="shared" si="14"/>
        <v>26</v>
      </c>
      <c r="J55" s="83">
        <f t="shared" si="14"/>
        <v>255</v>
      </c>
      <c r="K55" s="83">
        <f t="shared" si="14"/>
        <v>0</v>
      </c>
      <c r="L55" s="83">
        <f t="shared" si="14"/>
        <v>1</v>
      </c>
      <c r="M55" s="54">
        <f>ROUND(D55/C55*100,1)</f>
        <v>49</v>
      </c>
      <c r="N55" s="54">
        <f>ROUND((H55+L55)/C55*100,1)</f>
        <v>28.6</v>
      </c>
    </row>
    <row r="56" spans="1:14" ht="15.75" customHeight="1">
      <c r="A56" s="25"/>
      <c r="B56" s="20" t="s">
        <v>111</v>
      </c>
      <c r="C56" s="7">
        <f>SUM(D56:K56)</f>
        <v>3698</v>
      </c>
      <c r="D56" s="7">
        <v>1875</v>
      </c>
      <c r="E56" s="7">
        <v>431</v>
      </c>
      <c r="F56" s="7">
        <v>89</v>
      </c>
      <c r="G56" s="7">
        <v>30</v>
      </c>
      <c r="H56" s="7">
        <v>995</v>
      </c>
      <c r="I56" s="7">
        <v>25</v>
      </c>
      <c r="J56" s="7">
        <v>253</v>
      </c>
      <c r="K56" s="7">
        <v>0</v>
      </c>
      <c r="L56" s="7">
        <v>1</v>
      </c>
      <c r="M56" s="91">
        <f>IF(D56=0,0,D56/C56*100)</f>
        <v>50.70308274743104</v>
      </c>
      <c r="N56" s="9">
        <f>IF(H56+L56=0,0,(H56+L56)/C56*100)</f>
        <v>26.93347755543537</v>
      </c>
    </row>
    <row r="57" spans="1:14" ht="15.75" customHeight="1">
      <c r="A57" s="25"/>
      <c r="B57" s="20" t="s">
        <v>127</v>
      </c>
      <c r="C57" s="7">
        <f>SUM(D57:K57)</f>
        <v>111</v>
      </c>
      <c r="D57" s="7">
        <v>35</v>
      </c>
      <c r="E57" s="7">
        <v>27</v>
      </c>
      <c r="F57" s="7">
        <v>0</v>
      </c>
      <c r="G57" s="7">
        <v>1</v>
      </c>
      <c r="H57" s="7">
        <v>47</v>
      </c>
      <c r="I57" s="7">
        <v>0</v>
      </c>
      <c r="J57" s="7">
        <v>1</v>
      </c>
      <c r="K57" s="7">
        <v>0</v>
      </c>
      <c r="L57" s="7">
        <v>0</v>
      </c>
      <c r="M57" s="91">
        <f>IF(D57=0,0,D57/C57*100)</f>
        <v>31.53153153153153</v>
      </c>
      <c r="N57" s="9">
        <f>IF(H57+L57=0,0,(H57+L57)/C57*100)</f>
        <v>42.34234234234234</v>
      </c>
    </row>
    <row r="58" spans="1:14" ht="15.75" customHeight="1">
      <c r="A58" s="58"/>
      <c r="B58" s="61" t="s">
        <v>64</v>
      </c>
      <c r="C58" s="59">
        <f>SUM(D58:K58)</f>
        <v>125</v>
      </c>
      <c r="D58" s="59">
        <v>17</v>
      </c>
      <c r="E58" s="59">
        <v>20</v>
      </c>
      <c r="F58" s="59">
        <v>0</v>
      </c>
      <c r="G58" s="59">
        <v>4</v>
      </c>
      <c r="H58" s="59">
        <v>82</v>
      </c>
      <c r="I58" s="59">
        <v>1</v>
      </c>
      <c r="J58" s="59">
        <v>1</v>
      </c>
      <c r="K58" s="59">
        <v>0</v>
      </c>
      <c r="L58" s="59">
        <v>0</v>
      </c>
      <c r="M58" s="92">
        <f>IF(D58=0,0,D58/C58*100)</f>
        <v>13.600000000000001</v>
      </c>
      <c r="N58" s="93">
        <f>IF(H58+L58=0,0,(H58+L58)/C58*100)</f>
        <v>65.60000000000001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K2:K4"/>
    <mergeCell ref="L2:L4"/>
    <mergeCell ref="M2:M4"/>
    <mergeCell ref="N2:N4"/>
    <mergeCell ref="C2:C4"/>
    <mergeCell ref="H2:H4"/>
    <mergeCell ref="J2:J4"/>
    <mergeCell ref="D2:D4"/>
    <mergeCell ref="E2:E4"/>
    <mergeCell ref="F2:F4"/>
    <mergeCell ref="G2:G4"/>
    <mergeCell ref="I2:I4"/>
    <mergeCell ref="A9:B9"/>
    <mergeCell ref="A10:B10"/>
    <mergeCell ref="A11:B11"/>
    <mergeCell ref="A2:B4"/>
    <mergeCell ref="A8:B8"/>
    <mergeCell ref="A5:B5"/>
    <mergeCell ref="A6:B6"/>
    <mergeCell ref="A7:B7"/>
    <mergeCell ref="A55:B55"/>
    <mergeCell ref="A13:B13"/>
    <mergeCell ref="A25:B25"/>
    <mergeCell ref="A38:B38"/>
    <mergeCell ref="A41:B41"/>
  </mergeCells>
  <printOptions horizontalCentered="1"/>
  <pageMargins left="0.7874015748031497" right="0.7874015748031497" top="0.7874015748031497" bottom="0.5905511811023623" header="0.3937007874015748" footer="0.3937007874015748"/>
  <pageSetup firstPageNumber="94" useFirstPageNumber="1" fitToHeight="0" horizontalDpi="300" verticalDpi="300" orientation="portrait" paperSize="9" scale="80" r:id="rId3"/>
  <headerFooter alignWithMargins="0">
    <oddHeader>&amp;L&amp;18高校・卒後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8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0" sqref="D30:L30"/>
    </sheetView>
  </sheetViews>
  <sheetFormatPr defaultColWidth="9.00390625" defaultRowHeight="13.5"/>
  <cols>
    <col min="1" max="1" width="2.625" style="2" customWidth="1"/>
    <col min="2" max="2" width="10.625" style="2" customWidth="1"/>
    <col min="3" max="4" width="8.125" style="2" customWidth="1"/>
    <col min="5" max="14" width="7.625" style="2" customWidth="1"/>
    <col min="15" max="16384" width="9.00390625" style="2" customWidth="1"/>
  </cols>
  <sheetData>
    <row r="1" spans="1:2" s="49" customFormat="1" ht="24" customHeight="1">
      <c r="A1" s="48" t="s">
        <v>228</v>
      </c>
      <c r="B1" s="48"/>
    </row>
    <row r="2" spans="1:14" ht="18" customHeight="1">
      <c r="A2" s="99" t="s">
        <v>0</v>
      </c>
      <c r="B2" s="100"/>
      <c r="C2" s="112" t="s">
        <v>1</v>
      </c>
      <c r="D2" s="107" t="s">
        <v>51</v>
      </c>
      <c r="E2" s="107" t="s">
        <v>232</v>
      </c>
      <c r="F2" s="107" t="s">
        <v>233</v>
      </c>
      <c r="G2" s="107" t="s">
        <v>238</v>
      </c>
      <c r="H2" s="107" t="s">
        <v>50</v>
      </c>
      <c r="I2" s="116" t="s">
        <v>105</v>
      </c>
      <c r="J2" s="113" t="s">
        <v>234</v>
      </c>
      <c r="K2" s="107" t="s">
        <v>231</v>
      </c>
      <c r="L2" s="108" t="s">
        <v>237</v>
      </c>
      <c r="M2" s="107" t="s">
        <v>235</v>
      </c>
      <c r="N2" s="111" t="s">
        <v>236</v>
      </c>
    </row>
    <row r="3" spans="1:14" ht="18" customHeight="1">
      <c r="A3" s="99"/>
      <c r="B3" s="100"/>
      <c r="C3" s="112"/>
      <c r="D3" s="107"/>
      <c r="E3" s="107"/>
      <c r="F3" s="107"/>
      <c r="G3" s="107"/>
      <c r="H3" s="107"/>
      <c r="I3" s="117"/>
      <c r="J3" s="114"/>
      <c r="K3" s="107"/>
      <c r="L3" s="109"/>
      <c r="M3" s="107"/>
      <c r="N3" s="111"/>
    </row>
    <row r="4" spans="1:14" ht="18" customHeight="1">
      <c r="A4" s="99"/>
      <c r="B4" s="100"/>
      <c r="C4" s="112"/>
      <c r="D4" s="107"/>
      <c r="E4" s="107"/>
      <c r="F4" s="107"/>
      <c r="G4" s="107"/>
      <c r="H4" s="107"/>
      <c r="I4" s="118"/>
      <c r="J4" s="115"/>
      <c r="K4" s="107"/>
      <c r="L4" s="110"/>
      <c r="M4" s="107"/>
      <c r="N4" s="111"/>
    </row>
    <row r="5" spans="1:14" ht="15.75" customHeight="1">
      <c r="A5" s="101">
        <v>17</v>
      </c>
      <c r="B5" s="122"/>
      <c r="C5" s="7">
        <v>18499</v>
      </c>
      <c r="D5" s="7">
        <v>8976</v>
      </c>
      <c r="E5" s="7">
        <v>4080</v>
      </c>
      <c r="F5" s="7">
        <v>383</v>
      </c>
      <c r="G5" s="7">
        <v>38</v>
      </c>
      <c r="H5" s="7">
        <v>3670</v>
      </c>
      <c r="I5" s="7">
        <v>322</v>
      </c>
      <c r="J5" s="7">
        <v>1028</v>
      </c>
      <c r="K5" s="7">
        <v>2</v>
      </c>
      <c r="L5" s="7">
        <v>6</v>
      </c>
      <c r="M5" s="9">
        <v>48.5</v>
      </c>
      <c r="N5" s="9">
        <v>19.9</v>
      </c>
    </row>
    <row r="6" spans="1:14" ht="15.75" customHeight="1">
      <c r="A6" s="101">
        <f>A5+1</f>
        <v>18</v>
      </c>
      <c r="B6" s="122"/>
      <c r="C6" s="7">
        <v>18215</v>
      </c>
      <c r="D6" s="7">
        <v>9149</v>
      </c>
      <c r="E6" s="7">
        <v>3932</v>
      </c>
      <c r="F6" s="7">
        <v>335</v>
      </c>
      <c r="G6" s="7">
        <v>22</v>
      </c>
      <c r="H6" s="7">
        <v>3732</v>
      </c>
      <c r="I6" s="7">
        <v>205</v>
      </c>
      <c r="J6" s="7">
        <v>835</v>
      </c>
      <c r="K6" s="7">
        <v>5</v>
      </c>
      <c r="L6" s="7">
        <v>7</v>
      </c>
      <c r="M6" s="9">
        <v>50.2</v>
      </c>
      <c r="N6" s="9">
        <v>20.5</v>
      </c>
    </row>
    <row r="7" spans="1:14" ht="15.75" customHeight="1">
      <c r="A7" s="101">
        <f>A6+1</f>
        <v>19</v>
      </c>
      <c r="B7" s="122"/>
      <c r="C7" s="7">
        <v>17633</v>
      </c>
      <c r="D7" s="7">
        <v>9110</v>
      </c>
      <c r="E7" s="7">
        <v>3613</v>
      </c>
      <c r="F7" s="7">
        <v>256</v>
      </c>
      <c r="G7" s="7">
        <v>13</v>
      </c>
      <c r="H7" s="7">
        <v>3741</v>
      </c>
      <c r="I7" s="7">
        <v>237</v>
      </c>
      <c r="J7" s="7">
        <v>663</v>
      </c>
      <c r="K7" s="7">
        <v>0</v>
      </c>
      <c r="L7" s="7">
        <v>10</v>
      </c>
      <c r="M7" s="9">
        <v>51.7</v>
      </c>
      <c r="N7" s="9">
        <v>21.3</v>
      </c>
    </row>
    <row r="8" spans="1:14" ht="15.75" customHeight="1">
      <c r="A8" s="101">
        <f>A7+1</f>
        <v>20</v>
      </c>
      <c r="B8" s="102"/>
      <c r="C8" s="7">
        <v>16691</v>
      </c>
      <c r="D8" s="7">
        <v>8765</v>
      </c>
      <c r="E8" s="7">
        <v>3284</v>
      </c>
      <c r="F8" s="7">
        <v>280</v>
      </c>
      <c r="G8" s="19">
        <v>14</v>
      </c>
      <c r="H8" s="7">
        <v>3629</v>
      </c>
      <c r="I8" s="7">
        <v>148</v>
      </c>
      <c r="J8" s="7">
        <v>571</v>
      </c>
      <c r="K8" s="7">
        <v>0</v>
      </c>
      <c r="L8" s="7">
        <v>4</v>
      </c>
      <c r="M8" s="9">
        <v>52.5</v>
      </c>
      <c r="N8" s="9">
        <v>21.8</v>
      </c>
    </row>
    <row r="9" spans="1:14" s="55" customFormat="1" ht="15.75" customHeight="1">
      <c r="A9" s="119">
        <f>A8+1</f>
        <v>21</v>
      </c>
      <c r="B9" s="120"/>
      <c r="C9" s="53">
        <f aca="true" t="shared" si="0" ref="C9:L9">C13+C25+C38+C41+C55</f>
        <v>16047</v>
      </c>
      <c r="D9" s="53">
        <f t="shared" si="0"/>
        <v>8595</v>
      </c>
      <c r="E9" s="53">
        <f t="shared" si="0"/>
        <v>2983</v>
      </c>
      <c r="F9" s="53">
        <f t="shared" si="0"/>
        <v>323</v>
      </c>
      <c r="G9" s="53">
        <f t="shared" si="0"/>
        <v>18</v>
      </c>
      <c r="H9" s="53">
        <f t="shared" si="0"/>
        <v>3347</v>
      </c>
      <c r="I9" s="53">
        <f t="shared" si="0"/>
        <v>205</v>
      </c>
      <c r="J9" s="53">
        <f t="shared" si="0"/>
        <v>576</v>
      </c>
      <c r="K9" s="53">
        <f t="shared" si="0"/>
        <v>0</v>
      </c>
      <c r="L9" s="53">
        <f t="shared" si="0"/>
        <v>6</v>
      </c>
      <c r="M9" s="54">
        <f>IF(D9=0,0,D9/C9*100)</f>
        <v>53.5614133482894</v>
      </c>
      <c r="N9" s="54">
        <f>IF(H9+L9=0,0,(H9+L9)/C9*100)</f>
        <v>20.894871315510688</v>
      </c>
    </row>
    <row r="10" spans="1:14" ht="15.75" customHeight="1">
      <c r="A10" s="121" t="s">
        <v>3</v>
      </c>
      <c r="B10" s="98"/>
      <c r="C10" s="7">
        <f>SUM(D10:K10)</f>
        <v>10945</v>
      </c>
      <c r="D10" s="21">
        <v>5705</v>
      </c>
      <c r="E10" s="21">
        <v>2057</v>
      </c>
      <c r="F10" s="21">
        <v>257</v>
      </c>
      <c r="G10" s="21">
        <v>12</v>
      </c>
      <c r="H10" s="21">
        <v>2434</v>
      </c>
      <c r="I10" s="21">
        <v>115</v>
      </c>
      <c r="J10" s="21">
        <v>365</v>
      </c>
      <c r="K10" s="7">
        <v>0</v>
      </c>
      <c r="L10" s="21">
        <v>6</v>
      </c>
      <c r="M10" s="9">
        <f>IF(D10=0,0,D10/C10*100)</f>
        <v>52.124257651895846</v>
      </c>
      <c r="N10" s="9">
        <f>IF(H10+L10=0,0,(H10+L10)/C10*100)</f>
        <v>22.293284604842395</v>
      </c>
    </row>
    <row r="11" spans="1:14" ht="15.75" customHeight="1">
      <c r="A11" s="121" t="s">
        <v>4</v>
      </c>
      <c r="B11" s="98"/>
      <c r="C11" s="7">
        <f>SUM(D11:K11)</f>
        <v>5102</v>
      </c>
      <c r="D11" s="21">
        <v>2890</v>
      </c>
      <c r="E11" s="21">
        <v>926</v>
      </c>
      <c r="F11" s="21">
        <v>66</v>
      </c>
      <c r="G11" s="21">
        <v>6</v>
      </c>
      <c r="H11" s="21">
        <v>913</v>
      </c>
      <c r="I11" s="21">
        <v>90</v>
      </c>
      <c r="J11" s="21">
        <v>211</v>
      </c>
      <c r="K11" s="7">
        <v>0</v>
      </c>
      <c r="L11" s="7">
        <v>0</v>
      </c>
      <c r="M11" s="9">
        <f>IF(D11=0,0,D11/C11*100)</f>
        <v>56.64445315562524</v>
      </c>
      <c r="N11" s="9">
        <f>IF(H11+L11=0,0,(H11+L11)/C11*100)</f>
        <v>17.894943159545278</v>
      </c>
    </row>
    <row r="12" spans="1:14" ht="15.75" customHeight="1">
      <c r="A12" s="22"/>
      <c r="B12" s="23"/>
      <c r="C12" s="8"/>
      <c r="D12" s="7"/>
      <c r="E12" s="7"/>
      <c r="F12" s="7"/>
      <c r="G12" s="7"/>
      <c r="H12" s="7"/>
      <c r="I12" s="7"/>
      <c r="J12" s="7"/>
      <c r="K12" s="7"/>
      <c r="L12" s="7"/>
      <c r="M12" s="91"/>
      <c r="N12" s="91"/>
    </row>
    <row r="13" spans="1:14" ht="15.75" customHeight="1">
      <c r="A13" s="103" t="s">
        <v>207</v>
      </c>
      <c r="B13" s="104"/>
      <c r="C13" s="83">
        <f aca="true" t="shared" si="1" ref="C13:L13">SUM(C14:C23)</f>
        <v>868</v>
      </c>
      <c r="D13" s="83">
        <f t="shared" si="1"/>
        <v>467</v>
      </c>
      <c r="E13" s="83">
        <f t="shared" si="1"/>
        <v>169</v>
      </c>
      <c r="F13" s="83">
        <f t="shared" si="1"/>
        <v>16</v>
      </c>
      <c r="G13" s="83">
        <f t="shared" si="1"/>
        <v>2</v>
      </c>
      <c r="H13" s="83">
        <f t="shared" si="1"/>
        <v>170</v>
      </c>
      <c r="I13" s="83">
        <f t="shared" si="1"/>
        <v>13</v>
      </c>
      <c r="J13" s="83">
        <f t="shared" si="1"/>
        <v>31</v>
      </c>
      <c r="K13" s="83">
        <f t="shared" si="1"/>
        <v>0</v>
      </c>
      <c r="L13" s="83">
        <f t="shared" si="1"/>
        <v>1</v>
      </c>
      <c r="M13" s="94">
        <f>ROUND(D13/C13*100,1)</f>
        <v>53.8</v>
      </c>
      <c r="N13" s="94">
        <f>ROUND((H13+L13)/C13*100,1)</f>
        <v>19.7</v>
      </c>
    </row>
    <row r="14" spans="1:14" ht="15.75" customHeight="1">
      <c r="A14" s="25"/>
      <c r="B14" s="20" t="s">
        <v>113</v>
      </c>
      <c r="C14" s="7">
        <f aca="true" t="shared" si="2" ref="C14:C23">SUM(D14:K14)</f>
        <v>46</v>
      </c>
      <c r="D14" s="7">
        <v>6</v>
      </c>
      <c r="E14" s="7">
        <v>14</v>
      </c>
      <c r="F14" s="7">
        <v>0</v>
      </c>
      <c r="G14" s="7">
        <v>0</v>
      </c>
      <c r="H14" s="7">
        <v>25</v>
      </c>
      <c r="I14" s="7">
        <v>0</v>
      </c>
      <c r="J14" s="7">
        <v>1</v>
      </c>
      <c r="K14" s="7">
        <v>0</v>
      </c>
      <c r="L14" s="7">
        <v>0</v>
      </c>
      <c r="M14" s="91">
        <f aca="true" t="shared" si="3" ref="M14:M23">IF(D14=0,0,D14/C14*100)</f>
        <v>13.043478260869565</v>
      </c>
      <c r="N14" s="9">
        <f aca="true" t="shared" si="4" ref="N14:N23">IF(H14+L14=0,0,(H14+L14)/C14*100)</f>
        <v>54.347826086956516</v>
      </c>
    </row>
    <row r="15" spans="1:14" ht="15.75" customHeight="1">
      <c r="A15" s="25"/>
      <c r="B15" s="20" t="s">
        <v>116</v>
      </c>
      <c r="C15" s="7">
        <f t="shared" si="2"/>
        <v>195</v>
      </c>
      <c r="D15" s="7">
        <v>72</v>
      </c>
      <c r="E15" s="7">
        <v>55</v>
      </c>
      <c r="F15" s="7">
        <v>2</v>
      </c>
      <c r="G15" s="7">
        <v>1</v>
      </c>
      <c r="H15" s="7">
        <v>56</v>
      </c>
      <c r="I15" s="7">
        <v>5</v>
      </c>
      <c r="J15" s="7">
        <v>4</v>
      </c>
      <c r="K15" s="7">
        <v>0</v>
      </c>
      <c r="L15" s="7">
        <v>0</v>
      </c>
      <c r="M15" s="91">
        <f t="shared" si="3"/>
        <v>36.92307692307693</v>
      </c>
      <c r="N15" s="9">
        <f t="shared" si="4"/>
        <v>28.717948717948715</v>
      </c>
    </row>
    <row r="16" spans="1:14" ht="15.75" customHeight="1">
      <c r="A16" s="25"/>
      <c r="B16" s="20" t="s">
        <v>125</v>
      </c>
      <c r="C16" s="7">
        <f t="shared" si="2"/>
        <v>162</v>
      </c>
      <c r="D16" s="7">
        <v>119</v>
      </c>
      <c r="E16" s="7">
        <v>21</v>
      </c>
      <c r="F16" s="7">
        <v>0</v>
      </c>
      <c r="G16" s="7">
        <v>0</v>
      </c>
      <c r="H16" s="7">
        <v>17</v>
      </c>
      <c r="I16" s="7">
        <v>0</v>
      </c>
      <c r="J16" s="7">
        <v>5</v>
      </c>
      <c r="K16" s="7">
        <v>0</v>
      </c>
      <c r="L16" s="7">
        <v>0</v>
      </c>
      <c r="M16" s="91">
        <f t="shared" si="3"/>
        <v>73.4567901234568</v>
      </c>
      <c r="N16" s="9">
        <f t="shared" si="4"/>
        <v>10.493827160493826</v>
      </c>
    </row>
    <row r="17" spans="1:14" ht="15.75" customHeight="1">
      <c r="A17" s="25"/>
      <c r="B17" s="20" t="s">
        <v>103</v>
      </c>
      <c r="C17" s="7">
        <f t="shared" si="2"/>
        <v>36</v>
      </c>
      <c r="D17" s="7">
        <v>11</v>
      </c>
      <c r="E17" s="7">
        <v>12</v>
      </c>
      <c r="F17" s="7">
        <v>2</v>
      </c>
      <c r="G17" s="7">
        <v>0</v>
      </c>
      <c r="H17" s="7">
        <v>11</v>
      </c>
      <c r="I17" s="7">
        <v>0</v>
      </c>
      <c r="J17" s="7">
        <v>0</v>
      </c>
      <c r="K17" s="7">
        <v>0</v>
      </c>
      <c r="L17" s="7">
        <v>0</v>
      </c>
      <c r="M17" s="91">
        <f t="shared" si="3"/>
        <v>30.555555555555557</v>
      </c>
      <c r="N17" s="9">
        <f t="shared" si="4"/>
        <v>30.555555555555557</v>
      </c>
    </row>
    <row r="18" spans="1:14" ht="15.75" customHeight="1">
      <c r="A18" s="25"/>
      <c r="B18" s="20" t="s">
        <v>109</v>
      </c>
      <c r="C18" s="7">
        <f t="shared" si="2"/>
        <v>310</v>
      </c>
      <c r="D18" s="7">
        <v>229</v>
      </c>
      <c r="E18" s="7">
        <v>25</v>
      </c>
      <c r="F18" s="7">
        <v>12</v>
      </c>
      <c r="G18" s="7">
        <v>1</v>
      </c>
      <c r="H18" s="7">
        <v>19</v>
      </c>
      <c r="I18" s="7">
        <v>8</v>
      </c>
      <c r="J18" s="7">
        <v>16</v>
      </c>
      <c r="K18" s="7">
        <v>0</v>
      </c>
      <c r="L18" s="7">
        <v>0</v>
      </c>
      <c r="M18" s="91">
        <f t="shared" si="3"/>
        <v>73.87096774193549</v>
      </c>
      <c r="N18" s="9">
        <f t="shared" si="4"/>
        <v>6.129032258064516</v>
      </c>
    </row>
    <row r="19" spans="1:14" ht="15.75" customHeight="1">
      <c r="A19" s="25"/>
      <c r="B19" s="20" t="s">
        <v>52</v>
      </c>
      <c r="C19" s="7">
        <f t="shared" si="2"/>
        <v>50</v>
      </c>
      <c r="D19" s="7">
        <v>9</v>
      </c>
      <c r="E19" s="7">
        <v>17</v>
      </c>
      <c r="F19" s="7">
        <v>0</v>
      </c>
      <c r="G19" s="7">
        <v>0</v>
      </c>
      <c r="H19" s="7">
        <v>23</v>
      </c>
      <c r="I19" s="7">
        <v>0</v>
      </c>
      <c r="J19" s="7">
        <v>1</v>
      </c>
      <c r="K19" s="7">
        <v>0</v>
      </c>
      <c r="L19" s="7">
        <v>0</v>
      </c>
      <c r="M19" s="91">
        <f t="shared" si="3"/>
        <v>18</v>
      </c>
      <c r="N19" s="9">
        <f t="shared" si="4"/>
        <v>46</v>
      </c>
    </row>
    <row r="20" spans="1:14" ht="15.75" customHeight="1">
      <c r="A20" s="25"/>
      <c r="B20" s="20" t="s">
        <v>53</v>
      </c>
      <c r="C20" s="7">
        <f t="shared" si="2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9">
        <f t="shared" si="3"/>
        <v>0</v>
      </c>
      <c r="N20" s="9">
        <f t="shared" si="4"/>
        <v>0</v>
      </c>
    </row>
    <row r="21" spans="1:14" ht="15.75" customHeight="1">
      <c r="A21" s="25"/>
      <c r="B21" s="20" t="s">
        <v>54</v>
      </c>
      <c r="C21" s="7">
        <f t="shared" si="2"/>
        <v>17</v>
      </c>
      <c r="D21" s="7">
        <v>2</v>
      </c>
      <c r="E21" s="7">
        <v>7</v>
      </c>
      <c r="F21" s="7">
        <v>0</v>
      </c>
      <c r="G21" s="7">
        <v>0</v>
      </c>
      <c r="H21" s="7">
        <v>5</v>
      </c>
      <c r="I21" s="7">
        <v>0</v>
      </c>
      <c r="J21" s="7">
        <v>3</v>
      </c>
      <c r="K21" s="7">
        <v>0</v>
      </c>
      <c r="L21" s="7">
        <v>0</v>
      </c>
      <c r="M21" s="91">
        <f t="shared" si="3"/>
        <v>11.76470588235294</v>
      </c>
      <c r="N21" s="9">
        <f t="shared" si="4"/>
        <v>29.411764705882355</v>
      </c>
    </row>
    <row r="22" spans="1:14" ht="15.75" customHeight="1">
      <c r="A22" s="25"/>
      <c r="B22" s="20" t="s">
        <v>55</v>
      </c>
      <c r="C22" s="7">
        <f t="shared" si="2"/>
        <v>52</v>
      </c>
      <c r="D22" s="7">
        <v>19</v>
      </c>
      <c r="E22" s="7">
        <v>18</v>
      </c>
      <c r="F22" s="7">
        <v>0</v>
      </c>
      <c r="G22" s="7">
        <v>0</v>
      </c>
      <c r="H22" s="7">
        <v>14</v>
      </c>
      <c r="I22" s="7">
        <v>0</v>
      </c>
      <c r="J22" s="7">
        <v>1</v>
      </c>
      <c r="K22" s="7">
        <v>0</v>
      </c>
      <c r="L22" s="7">
        <v>1</v>
      </c>
      <c r="M22" s="91">
        <f t="shared" si="3"/>
        <v>36.53846153846153</v>
      </c>
      <c r="N22" s="9">
        <f t="shared" si="4"/>
        <v>28.846153846153843</v>
      </c>
    </row>
    <row r="23" spans="1:14" ht="15.75" customHeight="1">
      <c r="A23" s="25"/>
      <c r="B23" s="20" t="s">
        <v>56</v>
      </c>
      <c r="C23" s="7">
        <f t="shared" si="2"/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9">
        <f t="shared" si="3"/>
        <v>0</v>
      </c>
      <c r="N23" s="9">
        <f t="shared" si="4"/>
        <v>0</v>
      </c>
    </row>
    <row r="24" spans="1:14" ht="15.75" customHeight="1">
      <c r="A24" s="25"/>
      <c r="B24" s="20"/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9"/>
    </row>
    <row r="25" spans="1:14" ht="15.75" customHeight="1">
      <c r="A25" s="103" t="s">
        <v>208</v>
      </c>
      <c r="B25" s="104"/>
      <c r="C25" s="83">
        <f aca="true" t="shared" si="5" ref="C25:L25">SUM(C26:C36)</f>
        <v>4463</v>
      </c>
      <c r="D25" s="83">
        <f t="shared" si="5"/>
        <v>2448</v>
      </c>
      <c r="E25" s="83">
        <f t="shared" si="5"/>
        <v>880</v>
      </c>
      <c r="F25" s="83">
        <f t="shared" si="5"/>
        <v>90</v>
      </c>
      <c r="G25" s="83">
        <f t="shared" si="5"/>
        <v>3</v>
      </c>
      <c r="H25" s="83">
        <f t="shared" si="5"/>
        <v>829</v>
      </c>
      <c r="I25" s="83">
        <f t="shared" si="5"/>
        <v>67</v>
      </c>
      <c r="J25" s="83">
        <f t="shared" si="5"/>
        <v>146</v>
      </c>
      <c r="K25" s="83">
        <f t="shared" si="5"/>
        <v>0</v>
      </c>
      <c r="L25" s="83">
        <f t="shared" si="5"/>
        <v>1</v>
      </c>
      <c r="M25" s="94">
        <f>ROUND(D25/C25*100,1)</f>
        <v>54.9</v>
      </c>
      <c r="N25" s="94">
        <f>ROUND((H25+L25)/C25*100,1)</f>
        <v>18.6</v>
      </c>
    </row>
    <row r="26" spans="1:14" ht="15.75" customHeight="1">
      <c r="A26" s="25"/>
      <c r="B26" s="20" t="s">
        <v>112</v>
      </c>
      <c r="C26" s="7">
        <f aca="true" t="shared" si="6" ref="C26:C36">SUM(D26:K26)</f>
        <v>1279</v>
      </c>
      <c r="D26" s="7">
        <v>763</v>
      </c>
      <c r="E26" s="7">
        <v>267</v>
      </c>
      <c r="F26" s="7">
        <v>21</v>
      </c>
      <c r="G26" s="7">
        <v>1</v>
      </c>
      <c r="H26" s="7">
        <v>166</v>
      </c>
      <c r="I26" s="7">
        <v>12</v>
      </c>
      <c r="J26" s="7">
        <v>49</v>
      </c>
      <c r="K26" s="7">
        <v>0</v>
      </c>
      <c r="L26" s="7">
        <v>0</v>
      </c>
      <c r="M26" s="91">
        <f aca="true" t="shared" si="7" ref="M26:M36">IF(D26=0,0,D26/C26*100)</f>
        <v>59.65598123534011</v>
      </c>
      <c r="N26" s="9">
        <f aca="true" t="shared" si="8" ref="N26:N36">IF(H26+L26=0,0,(H26+L26)/C26*100)</f>
        <v>12.978889757623143</v>
      </c>
    </row>
    <row r="27" spans="1:14" ht="15.75" customHeight="1">
      <c r="A27" s="25"/>
      <c r="B27" s="20" t="s">
        <v>114</v>
      </c>
      <c r="C27" s="7">
        <f t="shared" si="6"/>
        <v>634</v>
      </c>
      <c r="D27" s="7">
        <v>503</v>
      </c>
      <c r="E27" s="7">
        <v>91</v>
      </c>
      <c r="F27" s="7">
        <v>7</v>
      </c>
      <c r="G27" s="7">
        <v>0</v>
      </c>
      <c r="H27" s="7">
        <v>13</v>
      </c>
      <c r="I27" s="7">
        <v>9</v>
      </c>
      <c r="J27" s="7">
        <v>11</v>
      </c>
      <c r="K27" s="7">
        <v>0</v>
      </c>
      <c r="L27" s="7">
        <v>0</v>
      </c>
      <c r="M27" s="91">
        <f t="shared" si="7"/>
        <v>79.33753943217665</v>
      </c>
      <c r="N27" s="9">
        <f t="shared" si="8"/>
        <v>2.050473186119874</v>
      </c>
    </row>
    <row r="28" spans="1:14" ht="15.75" customHeight="1">
      <c r="A28" s="25"/>
      <c r="B28" s="20" t="s">
        <v>115</v>
      </c>
      <c r="C28" s="7">
        <f t="shared" si="6"/>
        <v>800</v>
      </c>
      <c r="D28" s="7">
        <v>402</v>
      </c>
      <c r="E28" s="7">
        <v>217</v>
      </c>
      <c r="F28" s="7">
        <v>5</v>
      </c>
      <c r="G28" s="7">
        <v>1</v>
      </c>
      <c r="H28" s="7">
        <v>152</v>
      </c>
      <c r="I28" s="7">
        <v>10</v>
      </c>
      <c r="J28" s="7">
        <v>13</v>
      </c>
      <c r="K28" s="7">
        <v>0</v>
      </c>
      <c r="L28" s="7">
        <v>0</v>
      </c>
      <c r="M28" s="91">
        <f t="shared" si="7"/>
        <v>50.24999999999999</v>
      </c>
      <c r="N28" s="9">
        <f t="shared" si="8"/>
        <v>19</v>
      </c>
    </row>
    <row r="29" spans="1:14" ht="15.75" customHeight="1">
      <c r="A29" s="25"/>
      <c r="B29" s="20" t="s">
        <v>118</v>
      </c>
      <c r="C29" s="7">
        <f t="shared" si="6"/>
        <v>766</v>
      </c>
      <c r="D29" s="7">
        <v>452</v>
      </c>
      <c r="E29" s="7">
        <v>100</v>
      </c>
      <c r="F29" s="7">
        <v>14</v>
      </c>
      <c r="G29" s="7">
        <v>0</v>
      </c>
      <c r="H29" s="7">
        <v>169</v>
      </c>
      <c r="I29" s="7">
        <v>19</v>
      </c>
      <c r="J29" s="7">
        <v>12</v>
      </c>
      <c r="K29" s="7">
        <v>0</v>
      </c>
      <c r="L29" s="7">
        <v>0</v>
      </c>
      <c r="M29" s="91">
        <f t="shared" si="7"/>
        <v>59.00783289817232</v>
      </c>
      <c r="N29" s="9">
        <f t="shared" si="8"/>
        <v>22.06266318537859</v>
      </c>
    </row>
    <row r="30" spans="1:14" ht="15.75" customHeight="1">
      <c r="A30" s="25"/>
      <c r="B30" s="20" t="s">
        <v>123</v>
      </c>
      <c r="C30" s="7">
        <f t="shared" si="6"/>
        <v>260</v>
      </c>
      <c r="D30" s="7">
        <v>99</v>
      </c>
      <c r="E30" s="7">
        <v>46</v>
      </c>
      <c r="F30" s="7">
        <v>5</v>
      </c>
      <c r="G30" s="7">
        <v>0</v>
      </c>
      <c r="H30" s="7">
        <v>98</v>
      </c>
      <c r="I30" s="7">
        <v>0</v>
      </c>
      <c r="J30" s="7">
        <v>12</v>
      </c>
      <c r="K30" s="7">
        <v>0</v>
      </c>
      <c r="L30" s="7">
        <v>0</v>
      </c>
      <c r="M30" s="91">
        <f t="shared" si="7"/>
        <v>38.07692307692307</v>
      </c>
      <c r="N30" s="9">
        <f t="shared" si="8"/>
        <v>37.69230769230769</v>
      </c>
    </row>
    <row r="31" spans="1:14" ht="15.75" customHeight="1">
      <c r="A31" s="25"/>
      <c r="B31" s="20" t="s">
        <v>126</v>
      </c>
      <c r="C31" s="7">
        <f t="shared" si="6"/>
        <v>187</v>
      </c>
      <c r="D31" s="7">
        <v>94</v>
      </c>
      <c r="E31" s="7">
        <v>39</v>
      </c>
      <c r="F31" s="7">
        <v>0</v>
      </c>
      <c r="G31" s="7">
        <v>0</v>
      </c>
      <c r="H31" s="7">
        <v>43</v>
      </c>
      <c r="I31" s="7">
        <v>5</v>
      </c>
      <c r="J31" s="7">
        <v>6</v>
      </c>
      <c r="K31" s="7">
        <v>0</v>
      </c>
      <c r="L31" s="7">
        <v>1</v>
      </c>
      <c r="M31" s="91">
        <f t="shared" si="7"/>
        <v>50.26737967914438</v>
      </c>
      <c r="N31" s="9">
        <f t="shared" si="8"/>
        <v>23.52941176470588</v>
      </c>
    </row>
    <row r="32" spans="1:14" ht="15.75" customHeight="1">
      <c r="A32" s="25"/>
      <c r="B32" s="20" t="s">
        <v>57</v>
      </c>
      <c r="C32" s="7">
        <f t="shared" si="6"/>
        <v>126</v>
      </c>
      <c r="D32" s="7">
        <v>23</v>
      </c>
      <c r="E32" s="7">
        <v>39</v>
      </c>
      <c r="F32" s="7">
        <v>0</v>
      </c>
      <c r="G32" s="7">
        <v>0</v>
      </c>
      <c r="H32" s="7">
        <v>51</v>
      </c>
      <c r="I32" s="7">
        <v>0</v>
      </c>
      <c r="J32" s="7">
        <v>13</v>
      </c>
      <c r="K32" s="7">
        <v>0</v>
      </c>
      <c r="L32" s="7">
        <v>0</v>
      </c>
      <c r="M32" s="91">
        <f t="shared" si="7"/>
        <v>18.253968253968253</v>
      </c>
      <c r="N32" s="9">
        <f t="shared" si="8"/>
        <v>40.476190476190474</v>
      </c>
    </row>
    <row r="33" spans="1:14" ht="15.75" customHeight="1">
      <c r="A33" s="25"/>
      <c r="B33" s="20" t="s">
        <v>58</v>
      </c>
      <c r="C33" s="7">
        <f t="shared" si="6"/>
        <v>138</v>
      </c>
      <c r="D33" s="7">
        <v>21</v>
      </c>
      <c r="E33" s="7">
        <v>28</v>
      </c>
      <c r="F33" s="7">
        <v>0</v>
      </c>
      <c r="G33" s="7">
        <v>0</v>
      </c>
      <c r="H33" s="7">
        <v>78</v>
      </c>
      <c r="I33" s="7">
        <v>5</v>
      </c>
      <c r="J33" s="7">
        <v>6</v>
      </c>
      <c r="K33" s="7">
        <v>0</v>
      </c>
      <c r="L33" s="7">
        <v>0</v>
      </c>
      <c r="M33" s="91">
        <f t="shared" si="7"/>
        <v>15.217391304347828</v>
      </c>
      <c r="N33" s="9">
        <f t="shared" si="8"/>
        <v>56.52173913043478</v>
      </c>
    </row>
    <row r="34" spans="1:14" ht="15.75" customHeight="1">
      <c r="A34" s="25"/>
      <c r="B34" s="20" t="s">
        <v>59</v>
      </c>
      <c r="C34" s="7">
        <f t="shared" si="6"/>
        <v>159</v>
      </c>
      <c r="D34" s="7">
        <v>34</v>
      </c>
      <c r="E34" s="7">
        <v>52</v>
      </c>
      <c r="F34" s="7">
        <v>0</v>
      </c>
      <c r="G34" s="7">
        <v>1</v>
      </c>
      <c r="H34" s="7">
        <v>49</v>
      </c>
      <c r="I34" s="7">
        <v>0</v>
      </c>
      <c r="J34" s="7">
        <v>23</v>
      </c>
      <c r="K34" s="7">
        <v>0</v>
      </c>
      <c r="L34" s="7">
        <v>0</v>
      </c>
      <c r="M34" s="91">
        <f t="shared" si="7"/>
        <v>21.38364779874214</v>
      </c>
      <c r="N34" s="9">
        <f t="shared" si="8"/>
        <v>30.81761006289308</v>
      </c>
    </row>
    <row r="35" spans="1:14" ht="15.75" customHeight="1">
      <c r="A35" s="25"/>
      <c r="B35" s="20" t="s">
        <v>60</v>
      </c>
      <c r="C35" s="7">
        <f t="shared" si="6"/>
        <v>114</v>
      </c>
      <c r="D35" s="7">
        <v>57</v>
      </c>
      <c r="E35" s="7">
        <v>1</v>
      </c>
      <c r="F35" s="7">
        <v>38</v>
      </c>
      <c r="G35" s="7">
        <v>0</v>
      </c>
      <c r="H35" s="7">
        <v>10</v>
      </c>
      <c r="I35" s="7">
        <v>7</v>
      </c>
      <c r="J35" s="7">
        <v>1</v>
      </c>
      <c r="K35" s="7">
        <v>0</v>
      </c>
      <c r="L35" s="7">
        <v>0</v>
      </c>
      <c r="M35" s="91">
        <f t="shared" si="7"/>
        <v>50</v>
      </c>
      <c r="N35" s="9">
        <f t="shared" si="8"/>
        <v>8.771929824561402</v>
      </c>
    </row>
    <row r="36" spans="1:14" ht="15.75" customHeight="1">
      <c r="A36" s="25"/>
      <c r="B36" s="20" t="s">
        <v>61</v>
      </c>
      <c r="C36" s="7">
        <f t="shared" si="6"/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9">
        <f t="shared" si="7"/>
        <v>0</v>
      </c>
      <c r="N36" s="9">
        <f t="shared" si="8"/>
        <v>0</v>
      </c>
    </row>
    <row r="37" spans="1:14" ht="15.75" customHeight="1">
      <c r="A37" s="25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9"/>
    </row>
    <row r="38" spans="1:14" ht="15.75" customHeight="1">
      <c r="A38" s="103" t="s">
        <v>209</v>
      </c>
      <c r="B38" s="104"/>
      <c r="C38" s="83">
        <f aca="true" t="shared" si="9" ref="C38:L38">SUM(C39:C39)</f>
        <v>3351</v>
      </c>
      <c r="D38" s="83">
        <f t="shared" si="9"/>
        <v>1928</v>
      </c>
      <c r="E38" s="83">
        <f t="shared" si="9"/>
        <v>565</v>
      </c>
      <c r="F38" s="83">
        <f t="shared" si="9"/>
        <v>70</v>
      </c>
      <c r="G38" s="83">
        <f t="shared" si="9"/>
        <v>6</v>
      </c>
      <c r="H38" s="83">
        <f t="shared" si="9"/>
        <v>587</v>
      </c>
      <c r="I38" s="83">
        <f t="shared" si="9"/>
        <v>64</v>
      </c>
      <c r="J38" s="83">
        <f t="shared" si="9"/>
        <v>131</v>
      </c>
      <c r="K38" s="83">
        <f t="shared" si="9"/>
        <v>0</v>
      </c>
      <c r="L38" s="83">
        <f t="shared" si="9"/>
        <v>3</v>
      </c>
      <c r="M38" s="94">
        <f>ROUND(D38/C38*100,1)</f>
        <v>57.5</v>
      </c>
      <c r="N38" s="94">
        <f>ROUND((H38+L38)/C38*100,1)</f>
        <v>17.6</v>
      </c>
    </row>
    <row r="39" spans="1:14" ht="15.75" customHeight="1">
      <c r="A39" s="25"/>
      <c r="B39" s="20" t="s">
        <v>110</v>
      </c>
      <c r="C39" s="7">
        <f>SUM(D39:K39)</f>
        <v>3351</v>
      </c>
      <c r="D39" s="7">
        <v>1928</v>
      </c>
      <c r="E39" s="7">
        <v>565</v>
      </c>
      <c r="F39" s="7">
        <v>70</v>
      </c>
      <c r="G39" s="7">
        <v>6</v>
      </c>
      <c r="H39" s="7">
        <v>587</v>
      </c>
      <c r="I39" s="7">
        <v>64</v>
      </c>
      <c r="J39" s="7">
        <v>131</v>
      </c>
      <c r="K39" s="7">
        <v>0</v>
      </c>
      <c r="L39" s="7">
        <v>3</v>
      </c>
      <c r="M39" s="91">
        <f>IF(D39=0,0,D39/C39*100)</f>
        <v>57.535064159952256</v>
      </c>
      <c r="N39" s="9">
        <f>IF(H39+L39=0,0,(H39+L39)/C39*100)</f>
        <v>17.60668457176962</v>
      </c>
    </row>
    <row r="40" spans="1:14" ht="15.75" customHeight="1">
      <c r="A40" s="25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9"/>
      <c r="N40" s="9"/>
    </row>
    <row r="41" spans="1:14" ht="15.75" customHeight="1">
      <c r="A41" s="105" t="s">
        <v>210</v>
      </c>
      <c r="B41" s="106"/>
      <c r="C41" s="83">
        <f aca="true" t="shared" si="10" ref="C41:L41">SUM(C42:C53)</f>
        <v>3689</v>
      </c>
      <c r="D41" s="83">
        <f t="shared" si="10"/>
        <v>1857</v>
      </c>
      <c r="E41" s="83">
        <f t="shared" si="10"/>
        <v>728</v>
      </c>
      <c r="F41" s="83">
        <f t="shared" si="10"/>
        <v>56</v>
      </c>
      <c r="G41" s="83">
        <f t="shared" si="10"/>
        <v>6</v>
      </c>
      <c r="H41" s="83">
        <f t="shared" si="10"/>
        <v>933</v>
      </c>
      <c r="I41" s="83">
        <f t="shared" si="10"/>
        <v>22</v>
      </c>
      <c r="J41" s="83">
        <f t="shared" si="10"/>
        <v>87</v>
      </c>
      <c r="K41" s="83">
        <f t="shared" si="10"/>
        <v>0</v>
      </c>
      <c r="L41" s="83">
        <f t="shared" si="10"/>
        <v>1</v>
      </c>
      <c r="M41" s="94">
        <f>ROUND(D41/C41*100,1)</f>
        <v>50.3</v>
      </c>
      <c r="N41" s="94">
        <f>ROUND((H41+L41)/C41*100,1)</f>
        <v>25.3</v>
      </c>
    </row>
    <row r="42" spans="1:14" ht="15.75" customHeight="1">
      <c r="A42" s="25"/>
      <c r="B42" s="20" t="s">
        <v>117</v>
      </c>
      <c r="C42" s="7">
        <f aca="true" t="shared" si="11" ref="C42:C53">SUM(D42:K42)</f>
        <v>357</v>
      </c>
      <c r="D42" s="7">
        <v>149</v>
      </c>
      <c r="E42" s="7">
        <v>74</v>
      </c>
      <c r="F42" s="7">
        <v>0</v>
      </c>
      <c r="G42" s="7">
        <v>0</v>
      </c>
      <c r="H42" s="7">
        <v>124</v>
      </c>
      <c r="I42" s="7">
        <v>0</v>
      </c>
      <c r="J42" s="7">
        <v>10</v>
      </c>
      <c r="K42" s="7">
        <v>0</v>
      </c>
      <c r="L42" s="7">
        <v>0</v>
      </c>
      <c r="M42" s="91">
        <f aca="true" t="shared" si="12" ref="M42:M53">IF(D42=0,0,D42/C42*100)</f>
        <v>41.73669467787115</v>
      </c>
      <c r="N42" s="9">
        <f aca="true" t="shared" si="13" ref="N42:N53">IF(H42+L42=0,0,(H42+L42)/C42*100)</f>
        <v>34.73389355742297</v>
      </c>
    </row>
    <row r="43" spans="1:14" ht="15.75" customHeight="1">
      <c r="A43" s="25"/>
      <c r="B43" s="20" t="s">
        <v>119</v>
      </c>
      <c r="C43" s="7">
        <f t="shared" si="11"/>
        <v>707</v>
      </c>
      <c r="D43" s="7">
        <v>383</v>
      </c>
      <c r="E43" s="7">
        <v>153</v>
      </c>
      <c r="F43" s="7">
        <v>4</v>
      </c>
      <c r="G43" s="7">
        <v>0</v>
      </c>
      <c r="H43" s="7">
        <v>130</v>
      </c>
      <c r="I43" s="7">
        <v>1</v>
      </c>
      <c r="J43" s="7">
        <v>36</v>
      </c>
      <c r="K43" s="7">
        <v>0</v>
      </c>
      <c r="L43" s="7">
        <v>1</v>
      </c>
      <c r="M43" s="91">
        <f t="shared" si="12"/>
        <v>54.17256011315418</v>
      </c>
      <c r="N43" s="9">
        <f t="shared" si="13"/>
        <v>18.528995756718526</v>
      </c>
    </row>
    <row r="44" spans="1:14" ht="15.75" customHeight="1">
      <c r="A44" s="25"/>
      <c r="B44" s="20" t="s">
        <v>120</v>
      </c>
      <c r="C44" s="7">
        <f t="shared" si="11"/>
        <v>416</v>
      </c>
      <c r="D44" s="7">
        <v>204</v>
      </c>
      <c r="E44" s="7">
        <v>43</v>
      </c>
      <c r="F44" s="7">
        <v>46</v>
      </c>
      <c r="G44" s="7">
        <v>1</v>
      </c>
      <c r="H44" s="7">
        <v>109</v>
      </c>
      <c r="I44" s="7">
        <v>8</v>
      </c>
      <c r="J44" s="7">
        <v>5</v>
      </c>
      <c r="K44" s="7">
        <v>0</v>
      </c>
      <c r="L44" s="7">
        <v>0</v>
      </c>
      <c r="M44" s="91">
        <f t="shared" si="12"/>
        <v>49.03846153846153</v>
      </c>
      <c r="N44" s="9">
        <f t="shared" si="13"/>
        <v>26.201923076923077</v>
      </c>
    </row>
    <row r="45" spans="1:14" ht="15.75" customHeight="1">
      <c r="A45" s="25"/>
      <c r="B45" s="20" t="s">
        <v>121</v>
      </c>
      <c r="C45" s="7">
        <f t="shared" si="11"/>
        <v>432</v>
      </c>
      <c r="D45" s="7">
        <v>260</v>
      </c>
      <c r="E45" s="7">
        <v>85</v>
      </c>
      <c r="F45" s="7">
        <v>0</v>
      </c>
      <c r="G45" s="7">
        <v>0</v>
      </c>
      <c r="H45" s="7">
        <v>73</v>
      </c>
      <c r="I45" s="7">
        <v>3</v>
      </c>
      <c r="J45" s="7">
        <v>11</v>
      </c>
      <c r="K45" s="7">
        <v>0</v>
      </c>
      <c r="L45" s="7">
        <v>0</v>
      </c>
      <c r="M45" s="91">
        <f t="shared" si="12"/>
        <v>60.18518518518518</v>
      </c>
      <c r="N45" s="9">
        <f t="shared" si="13"/>
        <v>16.89814814814815</v>
      </c>
    </row>
    <row r="46" spans="1:14" ht="15.75" customHeight="1">
      <c r="A46" s="25"/>
      <c r="B46" s="20" t="s">
        <v>122</v>
      </c>
      <c r="C46" s="7">
        <f t="shared" si="11"/>
        <v>598</v>
      </c>
      <c r="D46" s="7">
        <v>322</v>
      </c>
      <c r="E46" s="7">
        <v>105</v>
      </c>
      <c r="F46" s="7">
        <v>0</v>
      </c>
      <c r="G46" s="7">
        <v>2</v>
      </c>
      <c r="H46" s="7">
        <v>159</v>
      </c>
      <c r="I46" s="7">
        <v>3</v>
      </c>
      <c r="J46" s="7">
        <v>7</v>
      </c>
      <c r="K46" s="7">
        <v>0</v>
      </c>
      <c r="L46" s="7">
        <v>0</v>
      </c>
      <c r="M46" s="91">
        <f t="shared" si="12"/>
        <v>53.84615384615385</v>
      </c>
      <c r="N46" s="9">
        <f t="shared" si="13"/>
        <v>26.588628762541806</v>
      </c>
    </row>
    <row r="47" spans="1:14" ht="15.75" customHeight="1">
      <c r="A47" s="25"/>
      <c r="B47" s="20" t="s">
        <v>124</v>
      </c>
      <c r="C47" s="7">
        <f t="shared" si="11"/>
        <v>263</v>
      </c>
      <c r="D47" s="7">
        <v>136</v>
      </c>
      <c r="E47" s="7">
        <v>46</v>
      </c>
      <c r="F47" s="7">
        <v>0</v>
      </c>
      <c r="G47" s="7">
        <v>1</v>
      </c>
      <c r="H47" s="7">
        <v>76</v>
      </c>
      <c r="I47" s="7">
        <v>0</v>
      </c>
      <c r="J47" s="7">
        <v>4</v>
      </c>
      <c r="K47" s="7">
        <v>0</v>
      </c>
      <c r="L47" s="7">
        <v>0</v>
      </c>
      <c r="M47" s="91">
        <f t="shared" si="12"/>
        <v>51.71102661596958</v>
      </c>
      <c r="N47" s="9">
        <f t="shared" si="13"/>
        <v>28.89733840304182</v>
      </c>
    </row>
    <row r="48" spans="1:14" ht="15.75" customHeight="1">
      <c r="A48" s="25"/>
      <c r="B48" s="20" t="s">
        <v>104</v>
      </c>
      <c r="C48" s="7">
        <f t="shared" si="11"/>
        <v>71</v>
      </c>
      <c r="D48" s="7">
        <v>14</v>
      </c>
      <c r="E48" s="7">
        <v>19</v>
      </c>
      <c r="F48" s="7">
        <v>0</v>
      </c>
      <c r="G48" s="7">
        <v>1</v>
      </c>
      <c r="H48" s="7">
        <v>35</v>
      </c>
      <c r="I48" s="7">
        <v>1</v>
      </c>
      <c r="J48" s="7">
        <v>1</v>
      </c>
      <c r="K48" s="7">
        <v>0</v>
      </c>
      <c r="L48" s="7">
        <v>0</v>
      </c>
      <c r="M48" s="91">
        <f t="shared" si="12"/>
        <v>19.718309859154928</v>
      </c>
      <c r="N48" s="9">
        <f t="shared" si="13"/>
        <v>49.29577464788733</v>
      </c>
    </row>
    <row r="49" spans="1:14" ht="15.75" customHeight="1">
      <c r="A49" s="25"/>
      <c r="B49" s="20" t="s">
        <v>108</v>
      </c>
      <c r="C49" s="7">
        <f t="shared" si="11"/>
        <v>389</v>
      </c>
      <c r="D49" s="7">
        <v>205</v>
      </c>
      <c r="E49" s="7">
        <v>93</v>
      </c>
      <c r="F49" s="7">
        <v>4</v>
      </c>
      <c r="G49" s="7">
        <v>1</v>
      </c>
      <c r="H49" s="7">
        <v>77</v>
      </c>
      <c r="I49" s="7">
        <v>5</v>
      </c>
      <c r="J49" s="7">
        <v>4</v>
      </c>
      <c r="K49" s="7">
        <v>0</v>
      </c>
      <c r="L49" s="7">
        <v>0</v>
      </c>
      <c r="M49" s="91">
        <f t="shared" si="12"/>
        <v>52.69922879177378</v>
      </c>
      <c r="N49" s="9">
        <f t="shared" si="13"/>
        <v>19.794344473007712</v>
      </c>
    </row>
    <row r="50" spans="1:14" ht="15.75" customHeight="1">
      <c r="A50" s="25"/>
      <c r="B50" s="20" t="s">
        <v>128</v>
      </c>
      <c r="C50" s="7">
        <f t="shared" si="11"/>
        <v>246</v>
      </c>
      <c r="D50" s="7">
        <v>120</v>
      </c>
      <c r="E50" s="7">
        <v>50</v>
      </c>
      <c r="F50" s="7">
        <v>2</v>
      </c>
      <c r="G50" s="7">
        <v>0</v>
      </c>
      <c r="H50" s="7">
        <v>69</v>
      </c>
      <c r="I50" s="7">
        <v>0</v>
      </c>
      <c r="J50" s="7">
        <v>5</v>
      </c>
      <c r="K50" s="7">
        <v>0</v>
      </c>
      <c r="L50" s="7">
        <v>0</v>
      </c>
      <c r="M50" s="91">
        <f t="shared" si="12"/>
        <v>48.78048780487805</v>
      </c>
      <c r="N50" s="9">
        <f t="shared" si="13"/>
        <v>28.04878048780488</v>
      </c>
    </row>
    <row r="51" spans="1:14" ht="15.75" customHeight="1">
      <c r="A51" s="25"/>
      <c r="B51" s="20" t="s">
        <v>62</v>
      </c>
      <c r="C51" s="7">
        <f t="shared" si="11"/>
        <v>97</v>
      </c>
      <c r="D51" s="7">
        <v>47</v>
      </c>
      <c r="E51" s="7">
        <v>27</v>
      </c>
      <c r="F51" s="7">
        <v>0</v>
      </c>
      <c r="G51" s="7">
        <v>0</v>
      </c>
      <c r="H51" s="7">
        <v>21</v>
      </c>
      <c r="I51" s="7">
        <v>0</v>
      </c>
      <c r="J51" s="7">
        <v>2</v>
      </c>
      <c r="K51" s="7">
        <v>0</v>
      </c>
      <c r="L51" s="7">
        <v>0</v>
      </c>
      <c r="M51" s="91">
        <f t="shared" si="12"/>
        <v>48.45360824742268</v>
      </c>
      <c r="N51" s="9">
        <f t="shared" si="13"/>
        <v>21.649484536082475</v>
      </c>
    </row>
    <row r="52" spans="1:14" ht="15.75" customHeight="1">
      <c r="A52" s="25"/>
      <c r="B52" s="20" t="s">
        <v>129</v>
      </c>
      <c r="C52" s="7">
        <f t="shared" si="11"/>
        <v>24</v>
      </c>
      <c r="D52" s="7">
        <v>4</v>
      </c>
      <c r="E52" s="7">
        <v>11</v>
      </c>
      <c r="F52" s="7">
        <v>0</v>
      </c>
      <c r="G52" s="7">
        <v>0</v>
      </c>
      <c r="H52" s="7">
        <v>7</v>
      </c>
      <c r="I52" s="7">
        <v>1</v>
      </c>
      <c r="J52" s="7">
        <v>1</v>
      </c>
      <c r="K52" s="7">
        <v>0</v>
      </c>
      <c r="L52" s="7">
        <v>0</v>
      </c>
      <c r="M52" s="91">
        <f t="shared" si="12"/>
        <v>16.666666666666664</v>
      </c>
      <c r="N52" s="9">
        <f t="shared" si="13"/>
        <v>29.166666666666668</v>
      </c>
    </row>
    <row r="53" spans="1:14" ht="15.75" customHeight="1">
      <c r="A53" s="25"/>
      <c r="B53" s="20" t="s">
        <v>63</v>
      </c>
      <c r="C53" s="7">
        <f t="shared" si="11"/>
        <v>89</v>
      </c>
      <c r="D53" s="7">
        <v>13</v>
      </c>
      <c r="E53" s="7">
        <v>22</v>
      </c>
      <c r="F53" s="7">
        <v>0</v>
      </c>
      <c r="G53" s="7">
        <v>0</v>
      </c>
      <c r="H53" s="7">
        <v>53</v>
      </c>
      <c r="I53" s="7">
        <v>0</v>
      </c>
      <c r="J53" s="7">
        <v>1</v>
      </c>
      <c r="K53" s="7">
        <v>0</v>
      </c>
      <c r="L53" s="7">
        <v>0</v>
      </c>
      <c r="M53" s="91">
        <f t="shared" si="12"/>
        <v>14.606741573033707</v>
      </c>
      <c r="N53" s="9">
        <f t="shared" si="13"/>
        <v>59.55056179775281</v>
      </c>
    </row>
    <row r="54" spans="1:14" ht="15.75" customHeight="1">
      <c r="A54" s="25"/>
      <c r="B54" s="20"/>
      <c r="C54" s="7"/>
      <c r="D54" s="7"/>
      <c r="E54" s="7"/>
      <c r="F54" s="7"/>
      <c r="G54" s="7"/>
      <c r="H54" s="7"/>
      <c r="I54" s="7"/>
      <c r="J54" s="7"/>
      <c r="K54" s="7"/>
      <c r="L54" s="7"/>
      <c r="M54" s="91"/>
      <c r="N54" s="9"/>
    </row>
    <row r="55" spans="1:14" ht="15.75" customHeight="1">
      <c r="A55" s="103" t="s">
        <v>211</v>
      </c>
      <c r="B55" s="104"/>
      <c r="C55" s="83">
        <f aca="true" t="shared" si="14" ref="C55:L55">SUM(C56:C58)</f>
        <v>3676</v>
      </c>
      <c r="D55" s="83">
        <f t="shared" si="14"/>
        <v>1895</v>
      </c>
      <c r="E55" s="83">
        <f t="shared" si="14"/>
        <v>641</v>
      </c>
      <c r="F55" s="83">
        <f t="shared" si="14"/>
        <v>91</v>
      </c>
      <c r="G55" s="83">
        <f t="shared" si="14"/>
        <v>1</v>
      </c>
      <c r="H55" s="83">
        <f t="shared" si="14"/>
        <v>828</v>
      </c>
      <c r="I55" s="83">
        <f t="shared" si="14"/>
        <v>39</v>
      </c>
      <c r="J55" s="83">
        <f t="shared" si="14"/>
        <v>181</v>
      </c>
      <c r="K55" s="83">
        <f t="shared" si="14"/>
        <v>0</v>
      </c>
      <c r="L55" s="83">
        <f t="shared" si="14"/>
        <v>0</v>
      </c>
      <c r="M55" s="94">
        <f>ROUND(D55/C55*100,1)</f>
        <v>51.6</v>
      </c>
      <c r="N55" s="94">
        <f>ROUND((H55+L55)/C55*100,1)</f>
        <v>22.5</v>
      </c>
    </row>
    <row r="56" spans="1:14" ht="15.75" customHeight="1">
      <c r="A56" s="25"/>
      <c r="B56" s="20" t="s">
        <v>111</v>
      </c>
      <c r="C56" s="7">
        <f>SUM(D56:K56)</f>
        <v>3506</v>
      </c>
      <c r="D56" s="7">
        <v>1855</v>
      </c>
      <c r="E56" s="7">
        <v>603</v>
      </c>
      <c r="F56" s="7">
        <v>91</v>
      </c>
      <c r="G56" s="7">
        <v>1</v>
      </c>
      <c r="H56" s="7">
        <v>749</v>
      </c>
      <c r="I56" s="7">
        <v>29</v>
      </c>
      <c r="J56" s="7">
        <v>178</v>
      </c>
      <c r="K56" s="7">
        <v>0</v>
      </c>
      <c r="L56" s="7">
        <v>0</v>
      </c>
      <c r="M56" s="91">
        <f>IF(D56=0,0,D56/C56*100)</f>
        <v>52.9092983456931</v>
      </c>
      <c r="N56" s="9">
        <f>IF(H56+L56=0,0,(H56+L56)/C56*100)</f>
        <v>21.36337706788363</v>
      </c>
    </row>
    <row r="57" spans="1:14" ht="15.75" customHeight="1">
      <c r="A57" s="25"/>
      <c r="B57" s="20" t="s">
        <v>127</v>
      </c>
      <c r="C57" s="7">
        <f>SUM(D57:K57)</f>
        <v>89</v>
      </c>
      <c r="D57" s="7">
        <v>32</v>
      </c>
      <c r="E57" s="7">
        <v>19</v>
      </c>
      <c r="F57" s="7">
        <v>0</v>
      </c>
      <c r="G57" s="7">
        <v>0</v>
      </c>
      <c r="H57" s="7">
        <v>35</v>
      </c>
      <c r="I57" s="7">
        <v>1</v>
      </c>
      <c r="J57" s="7">
        <v>2</v>
      </c>
      <c r="K57" s="7">
        <v>0</v>
      </c>
      <c r="L57" s="7">
        <v>0</v>
      </c>
      <c r="M57" s="91">
        <f>IF(D57=0,0,D57/C57*100)</f>
        <v>35.95505617977528</v>
      </c>
      <c r="N57" s="9">
        <f>IF(H57+L57=0,0,(H57+L57)/C57*100)</f>
        <v>39.325842696629216</v>
      </c>
    </row>
    <row r="58" spans="1:14" ht="15.75" customHeight="1">
      <c r="A58" s="58"/>
      <c r="B58" s="61" t="s">
        <v>64</v>
      </c>
      <c r="C58" s="59">
        <f>SUM(D58:K58)</f>
        <v>81</v>
      </c>
      <c r="D58" s="59">
        <v>8</v>
      </c>
      <c r="E58" s="59">
        <v>19</v>
      </c>
      <c r="F58" s="59">
        <v>0</v>
      </c>
      <c r="G58" s="59">
        <v>0</v>
      </c>
      <c r="H58" s="59">
        <v>44</v>
      </c>
      <c r="I58" s="59">
        <v>9</v>
      </c>
      <c r="J58" s="59">
        <v>1</v>
      </c>
      <c r="K58" s="59">
        <v>0</v>
      </c>
      <c r="L58" s="59">
        <v>0</v>
      </c>
      <c r="M58" s="92">
        <f>IF(D58=0,0,D58/C58*100)</f>
        <v>9.876543209876543</v>
      </c>
      <c r="N58" s="93">
        <f>IF(H58+L58=0,0,(H58+L58)/C58*100)</f>
        <v>54.32098765432099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A9:B9"/>
    <mergeCell ref="A10:B10"/>
    <mergeCell ref="A11:B11"/>
    <mergeCell ref="A2:B4"/>
    <mergeCell ref="A8:B8"/>
    <mergeCell ref="A5:B5"/>
    <mergeCell ref="A6:B6"/>
    <mergeCell ref="A7:B7"/>
    <mergeCell ref="C2:C4"/>
    <mergeCell ref="H2:H4"/>
    <mergeCell ref="J2:J4"/>
    <mergeCell ref="D2:D4"/>
    <mergeCell ref="E2:E4"/>
    <mergeCell ref="F2:F4"/>
    <mergeCell ref="G2:G4"/>
    <mergeCell ref="I2:I4"/>
    <mergeCell ref="K2:K4"/>
    <mergeCell ref="L2:L4"/>
    <mergeCell ref="M2:M4"/>
    <mergeCell ref="N2:N4"/>
    <mergeCell ref="A55:B55"/>
    <mergeCell ref="A13:B13"/>
    <mergeCell ref="A25:B25"/>
    <mergeCell ref="A38:B38"/>
    <mergeCell ref="A41:B41"/>
  </mergeCells>
  <printOptions horizontalCentered="1"/>
  <pageMargins left="0.7874015748031497" right="0.7874015748031497" top="0.7874015748031497" bottom="0.5905511811023623" header="0.3937007874015748" footer="0.3937007874015748"/>
  <pageSetup firstPageNumber="95" useFirstPageNumber="1" fitToHeight="0" horizontalDpi="300" verticalDpi="300" orientation="portrait" paperSize="9" scale="80" r:id="rId3"/>
  <headerFooter alignWithMargins="0">
    <oddHeader>&amp;R&amp;18高校・卒後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="49" customFormat="1" ht="24" customHeight="1">
      <c r="A1" s="48" t="s">
        <v>5</v>
      </c>
    </row>
    <row r="2" spans="1:13" ht="51.75" customHeight="1">
      <c r="A2" s="27" t="s">
        <v>0</v>
      </c>
      <c r="B2" s="28" t="s">
        <v>1</v>
      </c>
      <c r="C2" s="11" t="s">
        <v>51</v>
      </c>
      <c r="D2" s="72" t="s">
        <v>188</v>
      </c>
      <c r="E2" s="72" t="s">
        <v>189</v>
      </c>
      <c r="F2" s="72" t="s">
        <v>190</v>
      </c>
      <c r="G2" s="10" t="s">
        <v>47</v>
      </c>
      <c r="H2" s="18" t="s">
        <v>106</v>
      </c>
      <c r="I2" s="18" t="s">
        <v>130</v>
      </c>
      <c r="J2" s="10" t="s">
        <v>48</v>
      </c>
      <c r="K2" s="73" t="s">
        <v>191</v>
      </c>
      <c r="L2" s="10" t="s">
        <v>131</v>
      </c>
      <c r="M2" s="12" t="s">
        <v>2</v>
      </c>
    </row>
    <row r="3" spans="1:13" ht="15.75" customHeight="1">
      <c r="A3" s="45" t="s">
        <v>239</v>
      </c>
      <c r="B3" s="5">
        <f>SUM(C3:J3)</f>
        <v>32809</v>
      </c>
      <c r="C3" s="5">
        <f aca="true" t="shared" si="0" ref="C3:K3">C8+C47</f>
        <v>17826</v>
      </c>
      <c r="D3" s="5">
        <f t="shared" si="0"/>
        <v>4912</v>
      </c>
      <c r="E3" s="5">
        <f t="shared" si="0"/>
        <v>710</v>
      </c>
      <c r="F3" s="5">
        <f t="shared" si="0"/>
        <v>133</v>
      </c>
      <c r="G3" s="5">
        <f t="shared" si="0"/>
        <v>7512</v>
      </c>
      <c r="H3" s="5">
        <f t="shared" si="0"/>
        <v>309</v>
      </c>
      <c r="I3" s="5">
        <f t="shared" si="0"/>
        <v>1407</v>
      </c>
      <c r="J3" s="5">
        <f t="shared" si="0"/>
        <v>0</v>
      </c>
      <c r="K3" s="5">
        <f t="shared" si="0"/>
        <v>13</v>
      </c>
      <c r="L3" s="6">
        <f>ROUND(C3/B3*100,1)</f>
        <v>54.3</v>
      </c>
      <c r="M3" s="6">
        <f>ROUND((G3+K3)/B3*100,1)</f>
        <v>22.9</v>
      </c>
    </row>
    <row r="4" spans="1:13" ht="15.75" customHeight="1">
      <c r="A4" s="30" t="s">
        <v>181</v>
      </c>
      <c r="B4" s="5">
        <f aca="true" t="shared" si="1" ref="B4:B58">SUM(C4:J4)</f>
        <v>16762</v>
      </c>
      <c r="C4" s="5">
        <f aca="true" t="shared" si="2" ref="C4:K4">C9+C48</f>
        <v>9231</v>
      </c>
      <c r="D4" s="5">
        <f t="shared" si="2"/>
        <v>1929</v>
      </c>
      <c r="E4" s="5">
        <f t="shared" si="2"/>
        <v>387</v>
      </c>
      <c r="F4" s="5">
        <f t="shared" si="2"/>
        <v>115</v>
      </c>
      <c r="G4" s="5">
        <f t="shared" si="2"/>
        <v>4165</v>
      </c>
      <c r="H4" s="5">
        <f t="shared" si="2"/>
        <v>104</v>
      </c>
      <c r="I4" s="5">
        <f t="shared" si="2"/>
        <v>831</v>
      </c>
      <c r="J4" s="5">
        <f t="shared" si="2"/>
        <v>0</v>
      </c>
      <c r="K4" s="5">
        <f t="shared" si="2"/>
        <v>7</v>
      </c>
      <c r="L4" s="6">
        <f aca="true" t="shared" si="3" ref="L4:L58">ROUND(C4/B4*100,1)</f>
        <v>55.1</v>
      </c>
      <c r="M4" s="6">
        <f aca="true" t="shared" si="4" ref="M4:M58">ROUND((G4+K4)/B4*100,1)</f>
        <v>24.9</v>
      </c>
    </row>
    <row r="5" spans="1:13" ht="15.75" customHeight="1">
      <c r="A5" s="30" t="s">
        <v>182</v>
      </c>
      <c r="B5" s="5">
        <f t="shared" si="1"/>
        <v>16047</v>
      </c>
      <c r="C5" s="5">
        <f aca="true" t="shared" si="5" ref="C5:K5">C10+C49</f>
        <v>8595</v>
      </c>
      <c r="D5" s="5">
        <f t="shared" si="5"/>
        <v>2983</v>
      </c>
      <c r="E5" s="5">
        <f t="shared" si="5"/>
        <v>323</v>
      </c>
      <c r="F5" s="5">
        <f t="shared" si="5"/>
        <v>18</v>
      </c>
      <c r="G5" s="5">
        <f t="shared" si="5"/>
        <v>3347</v>
      </c>
      <c r="H5" s="5">
        <f t="shared" si="5"/>
        <v>205</v>
      </c>
      <c r="I5" s="5">
        <f t="shared" si="5"/>
        <v>576</v>
      </c>
      <c r="J5" s="5">
        <f t="shared" si="5"/>
        <v>0</v>
      </c>
      <c r="K5" s="5">
        <f t="shared" si="5"/>
        <v>6</v>
      </c>
      <c r="L5" s="6">
        <f t="shared" si="3"/>
        <v>53.6</v>
      </c>
      <c r="M5" s="6">
        <f t="shared" si="4"/>
        <v>20.9</v>
      </c>
    </row>
    <row r="6" spans="1:13" ht="15.75" customHeight="1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</row>
    <row r="7" spans="1:13" ht="15.75" customHeight="1">
      <c r="A7" s="46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</row>
    <row r="8" spans="1:13" ht="15.75" customHeight="1">
      <c r="A8" s="13" t="s">
        <v>1</v>
      </c>
      <c r="B8" s="5">
        <f t="shared" si="1"/>
        <v>32123</v>
      </c>
      <c r="C8" s="5">
        <f aca="true" t="shared" si="6" ref="C8:K8">C11+C14+C17+C20+C23+C26+C29+C32+C35+C38+C41</f>
        <v>17722</v>
      </c>
      <c r="D8" s="5">
        <f t="shared" si="6"/>
        <v>4807</v>
      </c>
      <c r="E8" s="5">
        <f t="shared" si="6"/>
        <v>693</v>
      </c>
      <c r="F8" s="5">
        <f t="shared" si="6"/>
        <v>124</v>
      </c>
      <c r="G8" s="5">
        <f t="shared" si="6"/>
        <v>7282</v>
      </c>
      <c r="H8" s="5">
        <f t="shared" si="6"/>
        <v>201</v>
      </c>
      <c r="I8" s="5">
        <f t="shared" si="6"/>
        <v>1294</v>
      </c>
      <c r="J8" s="5">
        <f t="shared" si="6"/>
        <v>0</v>
      </c>
      <c r="K8" s="5">
        <f t="shared" si="6"/>
        <v>9</v>
      </c>
      <c r="L8" s="6">
        <f t="shared" si="3"/>
        <v>55.2</v>
      </c>
      <c r="M8" s="6">
        <f t="shared" si="4"/>
        <v>22.7</v>
      </c>
    </row>
    <row r="9" spans="1:13" ht="15.75" customHeight="1">
      <c r="A9" s="30" t="s">
        <v>12</v>
      </c>
      <c r="B9" s="5">
        <f t="shared" si="1"/>
        <v>16384</v>
      </c>
      <c r="C9" s="5">
        <f aca="true" t="shared" si="7" ref="C9:K9">C12+C15+C18+C21+C24+C27+C30+C33+C36+C39+C42</f>
        <v>9185</v>
      </c>
      <c r="D9" s="5">
        <f t="shared" si="7"/>
        <v>1874</v>
      </c>
      <c r="E9" s="5">
        <f t="shared" si="7"/>
        <v>380</v>
      </c>
      <c r="F9" s="5">
        <f t="shared" si="7"/>
        <v>106</v>
      </c>
      <c r="G9" s="5">
        <f t="shared" si="7"/>
        <v>4014</v>
      </c>
      <c r="H9" s="5">
        <f t="shared" si="7"/>
        <v>46</v>
      </c>
      <c r="I9" s="5">
        <f t="shared" si="7"/>
        <v>779</v>
      </c>
      <c r="J9" s="5">
        <f t="shared" si="7"/>
        <v>0</v>
      </c>
      <c r="K9" s="5">
        <f t="shared" si="7"/>
        <v>6</v>
      </c>
      <c r="L9" s="6">
        <f t="shared" si="3"/>
        <v>56.1</v>
      </c>
      <c r="M9" s="6">
        <f t="shared" si="4"/>
        <v>24.5</v>
      </c>
    </row>
    <row r="10" spans="1:13" ht="15.75" customHeight="1">
      <c r="A10" s="30" t="s">
        <v>13</v>
      </c>
      <c r="B10" s="5">
        <f t="shared" si="1"/>
        <v>15739</v>
      </c>
      <c r="C10" s="5">
        <f aca="true" t="shared" si="8" ref="C10:K10">C13+C16+C19+C22+C25+C28+C31+C34+C37+C40+C43</f>
        <v>8537</v>
      </c>
      <c r="D10" s="5">
        <f t="shared" si="8"/>
        <v>2933</v>
      </c>
      <c r="E10" s="5">
        <f t="shared" si="8"/>
        <v>313</v>
      </c>
      <c r="F10" s="5">
        <f t="shared" si="8"/>
        <v>18</v>
      </c>
      <c r="G10" s="5">
        <f t="shared" si="8"/>
        <v>3268</v>
      </c>
      <c r="H10" s="5">
        <f t="shared" si="8"/>
        <v>155</v>
      </c>
      <c r="I10" s="5">
        <f t="shared" si="8"/>
        <v>515</v>
      </c>
      <c r="J10" s="5">
        <f t="shared" si="8"/>
        <v>0</v>
      </c>
      <c r="K10" s="5">
        <f t="shared" si="8"/>
        <v>3</v>
      </c>
      <c r="L10" s="6">
        <f t="shared" si="3"/>
        <v>54.2</v>
      </c>
      <c r="M10" s="6">
        <f t="shared" si="4"/>
        <v>20.8</v>
      </c>
    </row>
    <row r="11" spans="1:13" ht="15.75" customHeight="1">
      <c r="A11" s="13" t="s">
        <v>26</v>
      </c>
      <c r="B11" s="5">
        <f t="shared" si="1"/>
        <v>21780</v>
      </c>
      <c r="C11" s="5">
        <f aca="true" t="shared" si="9" ref="C11:K11">C12+C13</f>
        <v>14242</v>
      </c>
      <c r="D11" s="5">
        <f t="shared" si="9"/>
        <v>3027</v>
      </c>
      <c r="E11" s="5">
        <f t="shared" si="9"/>
        <v>611</v>
      </c>
      <c r="F11" s="5">
        <f t="shared" si="9"/>
        <v>65</v>
      </c>
      <c r="G11" s="5">
        <f t="shared" si="9"/>
        <v>2744</v>
      </c>
      <c r="H11" s="5">
        <f t="shared" si="9"/>
        <v>106</v>
      </c>
      <c r="I11" s="5">
        <f t="shared" si="9"/>
        <v>985</v>
      </c>
      <c r="J11" s="5">
        <f t="shared" si="9"/>
        <v>0</v>
      </c>
      <c r="K11" s="5">
        <f t="shared" si="9"/>
        <v>6</v>
      </c>
      <c r="L11" s="6">
        <f t="shared" si="3"/>
        <v>65.4</v>
      </c>
      <c r="M11" s="6">
        <f t="shared" si="4"/>
        <v>12.6</v>
      </c>
    </row>
    <row r="12" spans="1:13" ht="15.75" customHeight="1">
      <c r="A12" s="30" t="s">
        <v>12</v>
      </c>
      <c r="B12" s="5">
        <f t="shared" si="1"/>
        <v>10913</v>
      </c>
      <c r="C12" s="5">
        <v>7215</v>
      </c>
      <c r="D12" s="5">
        <v>1146</v>
      </c>
      <c r="E12" s="5">
        <v>344</v>
      </c>
      <c r="F12" s="5">
        <v>55</v>
      </c>
      <c r="G12" s="5">
        <v>1508</v>
      </c>
      <c r="H12" s="5">
        <v>37</v>
      </c>
      <c r="I12" s="5">
        <v>608</v>
      </c>
      <c r="J12" s="5">
        <v>0</v>
      </c>
      <c r="K12" s="5">
        <v>4</v>
      </c>
      <c r="L12" s="6">
        <f t="shared" si="3"/>
        <v>66.1</v>
      </c>
      <c r="M12" s="6">
        <f t="shared" si="4"/>
        <v>13.9</v>
      </c>
    </row>
    <row r="13" spans="1:13" ht="15.75" customHeight="1">
      <c r="A13" s="30" t="s">
        <v>13</v>
      </c>
      <c r="B13" s="5">
        <f t="shared" si="1"/>
        <v>10867</v>
      </c>
      <c r="C13" s="5">
        <v>7027</v>
      </c>
      <c r="D13" s="5">
        <v>1881</v>
      </c>
      <c r="E13" s="5">
        <v>267</v>
      </c>
      <c r="F13" s="5">
        <v>10</v>
      </c>
      <c r="G13" s="5">
        <v>1236</v>
      </c>
      <c r="H13" s="5">
        <v>69</v>
      </c>
      <c r="I13" s="5">
        <v>377</v>
      </c>
      <c r="J13" s="5">
        <v>0</v>
      </c>
      <c r="K13" s="5">
        <v>2</v>
      </c>
      <c r="L13" s="6">
        <f t="shared" si="3"/>
        <v>64.7</v>
      </c>
      <c r="M13" s="6">
        <f t="shared" si="4"/>
        <v>11.4</v>
      </c>
    </row>
    <row r="14" spans="1:13" ht="15.75" customHeight="1">
      <c r="A14" s="13" t="s">
        <v>27</v>
      </c>
      <c r="B14" s="5">
        <f t="shared" si="1"/>
        <v>823</v>
      </c>
      <c r="C14" s="5">
        <f aca="true" t="shared" si="10" ref="C14:K14">C15+C16</f>
        <v>149</v>
      </c>
      <c r="D14" s="5">
        <f t="shared" si="10"/>
        <v>195</v>
      </c>
      <c r="E14" s="5">
        <f t="shared" si="10"/>
        <v>3</v>
      </c>
      <c r="F14" s="5">
        <f t="shared" si="10"/>
        <v>4</v>
      </c>
      <c r="G14" s="5">
        <f t="shared" si="10"/>
        <v>431</v>
      </c>
      <c r="H14" s="5">
        <f t="shared" si="10"/>
        <v>2</v>
      </c>
      <c r="I14" s="5">
        <f t="shared" si="10"/>
        <v>39</v>
      </c>
      <c r="J14" s="5">
        <f t="shared" si="10"/>
        <v>0</v>
      </c>
      <c r="K14" s="5">
        <f t="shared" si="10"/>
        <v>0</v>
      </c>
      <c r="L14" s="6">
        <f t="shared" si="3"/>
        <v>18.1</v>
      </c>
      <c r="M14" s="6">
        <f t="shared" si="4"/>
        <v>52.4</v>
      </c>
    </row>
    <row r="15" spans="1:13" ht="15.75" customHeight="1">
      <c r="A15" s="30" t="s">
        <v>12</v>
      </c>
      <c r="B15" s="5">
        <f t="shared" si="1"/>
        <v>358</v>
      </c>
      <c r="C15" s="5">
        <v>60</v>
      </c>
      <c r="D15" s="5">
        <v>81</v>
      </c>
      <c r="E15" s="5">
        <v>0</v>
      </c>
      <c r="F15" s="5">
        <v>4</v>
      </c>
      <c r="G15" s="5">
        <v>201</v>
      </c>
      <c r="H15" s="5">
        <v>0</v>
      </c>
      <c r="I15" s="5">
        <v>12</v>
      </c>
      <c r="J15" s="5">
        <v>0</v>
      </c>
      <c r="K15" s="5">
        <v>0</v>
      </c>
      <c r="L15" s="6">
        <f t="shared" si="3"/>
        <v>16.8</v>
      </c>
      <c r="M15" s="6">
        <f t="shared" si="4"/>
        <v>56.1</v>
      </c>
    </row>
    <row r="16" spans="1:13" ht="15.75" customHeight="1">
      <c r="A16" s="30" t="s">
        <v>13</v>
      </c>
      <c r="B16" s="5">
        <f t="shared" si="1"/>
        <v>465</v>
      </c>
      <c r="C16" s="5">
        <v>89</v>
      </c>
      <c r="D16" s="5">
        <v>114</v>
      </c>
      <c r="E16" s="5">
        <v>3</v>
      </c>
      <c r="F16" s="5">
        <v>0</v>
      </c>
      <c r="G16" s="5">
        <v>230</v>
      </c>
      <c r="H16" s="5">
        <v>2</v>
      </c>
      <c r="I16" s="5">
        <v>27</v>
      </c>
      <c r="J16" s="5">
        <v>0</v>
      </c>
      <c r="K16" s="5">
        <v>0</v>
      </c>
      <c r="L16" s="6">
        <f t="shared" si="3"/>
        <v>19.1</v>
      </c>
      <c r="M16" s="6">
        <f t="shared" si="4"/>
        <v>49.5</v>
      </c>
    </row>
    <row r="17" spans="1:13" ht="15.75" customHeight="1">
      <c r="A17" s="13" t="s">
        <v>28</v>
      </c>
      <c r="B17" s="5">
        <f t="shared" si="1"/>
        <v>2525</v>
      </c>
      <c r="C17" s="5">
        <f aca="true" t="shared" si="11" ref="C17:K17">C18+C19</f>
        <v>568</v>
      </c>
      <c r="D17" s="5">
        <f t="shared" si="11"/>
        <v>323</v>
      </c>
      <c r="E17" s="5">
        <f t="shared" si="11"/>
        <v>3</v>
      </c>
      <c r="F17" s="5">
        <f t="shared" si="11"/>
        <v>38</v>
      </c>
      <c r="G17" s="5">
        <f t="shared" si="11"/>
        <v>1567</v>
      </c>
      <c r="H17" s="5">
        <f t="shared" si="11"/>
        <v>0</v>
      </c>
      <c r="I17" s="5">
        <f t="shared" si="11"/>
        <v>26</v>
      </c>
      <c r="J17" s="5">
        <f t="shared" si="11"/>
        <v>0</v>
      </c>
      <c r="K17" s="5">
        <f t="shared" si="11"/>
        <v>2</v>
      </c>
      <c r="L17" s="6">
        <f t="shared" si="3"/>
        <v>22.5</v>
      </c>
      <c r="M17" s="6">
        <f t="shared" si="4"/>
        <v>62.1</v>
      </c>
    </row>
    <row r="18" spans="1:13" ht="15.75" customHeight="1">
      <c r="A18" s="30" t="s">
        <v>12</v>
      </c>
      <c r="B18" s="5">
        <f t="shared" si="1"/>
        <v>2326</v>
      </c>
      <c r="C18" s="5">
        <v>524</v>
      </c>
      <c r="D18" s="5">
        <v>286</v>
      </c>
      <c r="E18" s="5">
        <v>2</v>
      </c>
      <c r="F18" s="5">
        <v>34</v>
      </c>
      <c r="G18" s="5">
        <v>1458</v>
      </c>
      <c r="H18" s="5">
        <v>0</v>
      </c>
      <c r="I18" s="5">
        <v>22</v>
      </c>
      <c r="J18" s="5">
        <v>0</v>
      </c>
      <c r="K18" s="5">
        <v>2</v>
      </c>
      <c r="L18" s="6">
        <f t="shared" si="3"/>
        <v>22.5</v>
      </c>
      <c r="M18" s="6">
        <f t="shared" si="4"/>
        <v>62.8</v>
      </c>
    </row>
    <row r="19" spans="1:13" ht="15.75" customHeight="1">
      <c r="A19" s="30" t="s">
        <v>13</v>
      </c>
      <c r="B19" s="5">
        <f t="shared" si="1"/>
        <v>199</v>
      </c>
      <c r="C19" s="5">
        <v>44</v>
      </c>
      <c r="D19" s="5">
        <v>37</v>
      </c>
      <c r="E19" s="5">
        <v>1</v>
      </c>
      <c r="F19" s="5">
        <v>4</v>
      </c>
      <c r="G19" s="5">
        <v>109</v>
      </c>
      <c r="H19" s="5">
        <v>0</v>
      </c>
      <c r="I19" s="5">
        <v>4</v>
      </c>
      <c r="J19" s="5">
        <v>0</v>
      </c>
      <c r="K19" s="5">
        <v>0</v>
      </c>
      <c r="L19" s="6">
        <f t="shared" si="3"/>
        <v>22.1</v>
      </c>
      <c r="M19" s="6">
        <f t="shared" si="4"/>
        <v>54.8</v>
      </c>
    </row>
    <row r="20" spans="1:13" ht="15.75" customHeight="1">
      <c r="A20" s="13" t="s">
        <v>29</v>
      </c>
      <c r="B20" s="5">
        <f t="shared" si="1"/>
        <v>3540</v>
      </c>
      <c r="C20" s="5">
        <f aca="true" t="shared" si="12" ref="C20:K20">C21+C22</f>
        <v>888</v>
      </c>
      <c r="D20" s="5">
        <f t="shared" si="12"/>
        <v>730</v>
      </c>
      <c r="E20" s="5">
        <f t="shared" si="12"/>
        <v>16</v>
      </c>
      <c r="F20" s="5">
        <f t="shared" si="12"/>
        <v>7</v>
      </c>
      <c r="G20" s="5">
        <f t="shared" si="12"/>
        <v>1783</v>
      </c>
      <c r="H20" s="5">
        <f t="shared" si="12"/>
        <v>58</v>
      </c>
      <c r="I20" s="5">
        <f t="shared" si="12"/>
        <v>58</v>
      </c>
      <c r="J20" s="5">
        <f t="shared" si="12"/>
        <v>0</v>
      </c>
      <c r="K20" s="5">
        <f t="shared" si="12"/>
        <v>0</v>
      </c>
      <c r="L20" s="6">
        <f t="shared" si="3"/>
        <v>25.1</v>
      </c>
      <c r="M20" s="6">
        <f t="shared" si="4"/>
        <v>50.4</v>
      </c>
    </row>
    <row r="21" spans="1:13" ht="15.75" customHeight="1">
      <c r="A21" s="30" t="s">
        <v>12</v>
      </c>
      <c r="B21" s="5">
        <f t="shared" si="1"/>
        <v>1355</v>
      </c>
      <c r="C21" s="5">
        <v>491</v>
      </c>
      <c r="D21" s="5">
        <v>234</v>
      </c>
      <c r="E21" s="5">
        <v>7</v>
      </c>
      <c r="F21" s="5">
        <v>7</v>
      </c>
      <c r="G21" s="5">
        <v>599</v>
      </c>
      <c r="H21" s="5">
        <v>7</v>
      </c>
      <c r="I21" s="5">
        <v>10</v>
      </c>
      <c r="J21" s="5">
        <v>0</v>
      </c>
      <c r="K21" s="5">
        <v>0</v>
      </c>
      <c r="L21" s="6">
        <f t="shared" si="3"/>
        <v>36.2</v>
      </c>
      <c r="M21" s="6">
        <f t="shared" si="4"/>
        <v>44.2</v>
      </c>
    </row>
    <row r="22" spans="1:13" ht="15.75" customHeight="1">
      <c r="A22" s="30" t="s">
        <v>13</v>
      </c>
      <c r="B22" s="5">
        <f t="shared" si="1"/>
        <v>2185</v>
      </c>
      <c r="C22" s="5">
        <v>397</v>
      </c>
      <c r="D22" s="5">
        <v>496</v>
      </c>
      <c r="E22" s="5">
        <v>9</v>
      </c>
      <c r="F22" s="5">
        <v>0</v>
      </c>
      <c r="G22" s="5">
        <v>1184</v>
      </c>
      <c r="H22" s="5">
        <v>51</v>
      </c>
      <c r="I22" s="5">
        <v>48</v>
      </c>
      <c r="J22" s="5">
        <v>0</v>
      </c>
      <c r="K22" s="5">
        <v>0</v>
      </c>
      <c r="L22" s="6">
        <f t="shared" si="3"/>
        <v>18.2</v>
      </c>
      <c r="M22" s="6">
        <f t="shared" si="4"/>
        <v>54.2</v>
      </c>
    </row>
    <row r="23" spans="1:13" ht="15.75" customHeight="1">
      <c r="A23" s="13" t="s">
        <v>30</v>
      </c>
      <c r="B23" s="5">
        <f t="shared" si="1"/>
        <v>152</v>
      </c>
      <c r="C23" s="5">
        <f aca="true" t="shared" si="13" ref="C23:K23">C24+C25</f>
        <v>32</v>
      </c>
      <c r="D23" s="5">
        <f t="shared" si="13"/>
        <v>16</v>
      </c>
      <c r="E23" s="5">
        <f t="shared" si="13"/>
        <v>0</v>
      </c>
      <c r="F23" s="5">
        <f t="shared" si="13"/>
        <v>2</v>
      </c>
      <c r="G23" s="5">
        <f t="shared" si="13"/>
        <v>102</v>
      </c>
      <c r="H23" s="5">
        <f t="shared" si="13"/>
        <v>0</v>
      </c>
      <c r="I23" s="5">
        <f t="shared" si="13"/>
        <v>0</v>
      </c>
      <c r="J23" s="5">
        <f t="shared" si="13"/>
        <v>0</v>
      </c>
      <c r="K23" s="5">
        <f t="shared" si="13"/>
        <v>0</v>
      </c>
      <c r="L23" s="6">
        <f t="shared" si="3"/>
        <v>21.1</v>
      </c>
      <c r="M23" s="6">
        <f t="shared" si="4"/>
        <v>67.1</v>
      </c>
    </row>
    <row r="24" spans="1:13" ht="15.75" customHeight="1">
      <c r="A24" s="30" t="s">
        <v>12</v>
      </c>
      <c r="B24" s="5">
        <f t="shared" si="1"/>
        <v>107</v>
      </c>
      <c r="C24" s="5">
        <v>26</v>
      </c>
      <c r="D24" s="5">
        <v>13</v>
      </c>
      <c r="E24" s="5">
        <v>0</v>
      </c>
      <c r="F24" s="5">
        <v>1</v>
      </c>
      <c r="G24" s="5">
        <v>67</v>
      </c>
      <c r="H24" s="5">
        <v>0</v>
      </c>
      <c r="I24" s="5">
        <v>0</v>
      </c>
      <c r="J24" s="5">
        <v>0</v>
      </c>
      <c r="K24" s="5">
        <v>0</v>
      </c>
      <c r="L24" s="6">
        <f t="shared" si="3"/>
        <v>24.3</v>
      </c>
      <c r="M24" s="6">
        <f t="shared" si="4"/>
        <v>62.6</v>
      </c>
    </row>
    <row r="25" spans="1:13" ht="15.75" customHeight="1">
      <c r="A25" s="30" t="s">
        <v>13</v>
      </c>
      <c r="B25" s="5">
        <f t="shared" si="1"/>
        <v>45</v>
      </c>
      <c r="C25" s="5">
        <v>6</v>
      </c>
      <c r="D25" s="5">
        <v>3</v>
      </c>
      <c r="E25" s="5">
        <v>0</v>
      </c>
      <c r="F25" s="5">
        <v>1</v>
      </c>
      <c r="G25" s="5">
        <v>35</v>
      </c>
      <c r="H25" s="5">
        <v>0</v>
      </c>
      <c r="I25" s="5">
        <v>0</v>
      </c>
      <c r="J25" s="5">
        <v>0</v>
      </c>
      <c r="K25" s="5">
        <v>0</v>
      </c>
      <c r="L25" s="6">
        <f t="shared" si="3"/>
        <v>13.3</v>
      </c>
      <c r="M25" s="6">
        <f t="shared" si="4"/>
        <v>77.8</v>
      </c>
    </row>
    <row r="26" spans="1:13" ht="15.75" customHeight="1">
      <c r="A26" s="13" t="s">
        <v>31</v>
      </c>
      <c r="B26" s="5">
        <f t="shared" si="1"/>
        <v>153</v>
      </c>
      <c r="C26" s="5">
        <f aca="true" t="shared" si="14" ref="C26:K26">C27+C28</f>
        <v>25</v>
      </c>
      <c r="D26" s="5">
        <f t="shared" si="14"/>
        <v>44</v>
      </c>
      <c r="E26" s="5">
        <f t="shared" si="14"/>
        <v>3</v>
      </c>
      <c r="F26" s="5">
        <f t="shared" si="14"/>
        <v>1</v>
      </c>
      <c r="G26" s="5">
        <f t="shared" si="14"/>
        <v>64</v>
      </c>
      <c r="H26" s="5">
        <f t="shared" si="14"/>
        <v>7</v>
      </c>
      <c r="I26" s="5">
        <f t="shared" si="14"/>
        <v>9</v>
      </c>
      <c r="J26" s="5">
        <f t="shared" si="14"/>
        <v>0</v>
      </c>
      <c r="K26" s="5">
        <f t="shared" si="14"/>
        <v>0</v>
      </c>
      <c r="L26" s="6">
        <f t="shared" si="3"/>
        <v>16.3</v>
      </c>
      <c r="M26" s="6">
        <f t="shared" si="4"/>
        <v>41.8</v>
      </c>
    </row>
    <row r="27" spans="1:13" ht="15.75" customHeight="1">
      <c r="A27" s="30" t="s">
        <v>12</v>
      </c>
      <c r="B27" s="5">
        <f t="shared" si="1"/>
        <v>3</v>
      </c>
      <c r="C27" s="5">
        <v>1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f t="shared" si="3"/>
        <v>33.3</v>
      </c>
      <c r="M27" s="6">
        <f t="shared" si="4"/>
        <v>0</v>
      </c>
    </row>
    <row r="28" spans="1:13" ht="15.75" customHeight="1">
      <c r="A28" s="30" t="s">
        <v>13</v>
      </c>
      <c r="B28" s="5">
        <f t="shared" si="1"/>
        <v>150</v>
      </c>
      <c r="C28" s="5">
        <v>24</v>
      </c>
      <c r="D28" s="5">
        <v>42</v>
      </c>
      <c r="E28" s="5">
        <v>3</v>
      </c>
      <c r="F28" s="5">
        <v>1</v>
      </c>
      <c r="G28" s="5">
        <v>64</v>
      </c>
      <c r="H28" s="5">
        <v>7</v>
      </c>
      <c r="I28" s="5">
        <v>9</v>
      </c>
      <c r="J28" s="5">
        <v>0</v>
      </c>
      <c r="K28" s="5">
        <v>0</v>
      </c>
      <c r="L28" s="6">
        <f t="shared" si="3"/>
        <v>16</v>
      </c>
      <c r="M28" s="6">
        <f t="shared" si="4"/>
        <v>42.7</v>
      </c>
    </row>
    <row r="29" spans="1:13" ht="15.75" customHeight="1">
      <c r="A29" s="13" t="s">
        <v>32</v>
      </c>
      <c r="B29" s="5">
        <f t="shared" si="1"/>
        <v>0</v>
      </c>
      <c r="C29" s="5">
        <f aca="true" t="shared" si="15" ref="C29:K29">C30+C31</f>
        <v>0</v>
      </c>
      <c r="D29" s="5">
        <f t="shared" si="15"/>
        <v>0</v>
      </c>
      <c r="E29" s="5">
        <f t="shared" si="15"/>
        <v>0</v>
      </c>
      <c r="F29" s="5">
        <f t="shared" si="15"/>
        <v>0</v>
      </c>
      <c r="G29" s="5">
        <f t="shared" si="15"/>
        <v>0</v>
      </c>
      <c r="H29" s="5">
        <f t="shared" si="15"/>
        <v>0</v>
      </c>
      <c r="I29" s="5">
        <f t="shared" si="15"/>
        <v>0</v>
      </c>
      <c r="J29" s="5">
        <f t="shared" si="15"/>
        <v>0</v>
      </c>
      <c r="K29" s="5">
        <f t="shared" si="15"/>
        <v>0</v>
      </c>
      <c r="L29" s="6">
        <v>0</v>
      </c>
      <c r="M29" s="6">
        <v>0</v>
      </c>
    </row>
    <row r="30" spans="1:13" ht="15.75" customHeight="1">
      <c r="A30" s="30" t="s">
        <v>12</v>
      </c>
      <c r="B30" s="5">
        <f t="shared" si="1"/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  <c r="M30" s="6">
        <v>0</v>
      </c>
    </row>
    <row r="31" spans="1:13" ht="15.75" customHeight="1">
      <c r="A31" s="30" t="s">
        <v>13</v>
      </c>
      <c r="B31" s="5">
        <f t="shared" si="1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  <c r="M31" s="6">
        <v>0</v>
      </c>
    </row>
    <row r="32" spans="1:13" ht="15.75" customHeight="1">
      <c r="A32" s="13" t="s">
        <v>132</v>
      </c>
      <c r="B32" s="5">
        <f t="shared" si="1"/>
        <v>0</v>
      </c>
      <c r="C32" s="5">
        <f aca="true" t="shared" si="16" ref="C32:K32">C33+C34</f>
        <v>0</v>
      </c>
      <c r="D32" s="5">
        <f t="shared" si="16"/>
        <v>0</v>
      </c>
      <c r="E32" s="5">
        <f t="shared" si="16"/>
        <v>0</v>
      </c>
      <c r="F32" s="5">
        <f t="shared" si="16"/>
        <v>0</v>
      </c>
      <c r="G32" s="5">
        <f t="shared" si="16"/>
        <v>0</v>
      </c>
      <c r="H32" s="5">
        <f t="shared" si="16"/>
        <v>0</v>
      </c>
      <c r="I32" s="5">
        <f t="shared" si="16"/>
        <v>0</v>
      </c>
      <c r="J32" s="5">
        <f t="shared" si="16"/>
        <v>0</v>
      </c>
      <c r="K32" s="5">
        <f t="shared" si="16"/>
        <v>0</v>
      </c>
      <c r="L32" s="6">
        <v>0</v>
      </c>
      <c r="M32" s="6">
        <v>0</v>
      </c>
    </row>
    <row r="33" spans="1:13" ht="15.75" customHeight="1">
      <c r="A33" s="30" t="s">
        <v>12</v>
      </c>
      <c r="B33" s="5">
        <f t="shared" si="1"/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  <c r="M33" s="6">
        <v>0</v>
      </c>
    </row>
    <row r="34" spans="1:13" ht="15.75" customHeight="1">
      <c r="A34" s="30" t="s">
        <v>13</v>
      </c>
      <c r="B34" s="5">
        <f t="shared" si="1"/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  <c r="M34" s="6">
        <v>0</v>
      </c>
    </row>
    <row r="35" spans="1:13" ht="15.75" customHeight="1">
      <c r="A35" s="13" t="s">
        <v>133</v>
      </c>
      <c r="B35" s="5">
        <f t="shared" si="1"/>
        <v>236</v>
      </c>
      <c r="C35" s="5">
        <f aca="true" t="shared" si="17" ref="C35:K35">C36+C37</f>
        <v>67</v>
      </c>
      <c r="D35" s="5">
        <f t="shared" si="17"/>
        <v>60</v>
      </c>
      <c r="E35" s="5">
        <f t="shared" si="17"/>
        <v>0</v>
      </c>
      <c r="F35" s="5">
        <f t="shared" si="17"/>
        <v>0</v>
      </c>
      <c r="G35" s="5">
        <f t="shared" si="17"/>
        <v>94</v>
      </c>
      <c r="H35" s="5">
        <f t="shared" si="17"/>
        <v>8</v>
      </c>
      <c r="I35" s="5">
        <f t="shared" si="17"/>
        <v>7</v>
      </c>
      <c r="J35" s="5">
        <f t="shared" si="17"/>
        <v>0</v>
      </c>
      <c r="K35" s="5">
        <f t="shared" si="17"/>
        <v>0</v>
      </c>
      <c r="L35" s="6">
        <f t="shared" si="3"/>
        <v>28.4</v>
      </c>
      <c r="M35" s="6">
        <f t="shared" si="4"/>
        <v>39.8</v>
      </c>
    </row>
    <row r="36" spans="1:13" ht="15.75" customHeight="1">
      <c r="A36" s="30" t="s">
        <v>12</v>
      </c>
      <c r="B36" s="5">
        <f t="shared" si="1"/>
        <v>30</v>
      </c>
      <c r="C36" s="5">
        <v>12</v>
      </c>
      <c r="D36" s="5">
        <v>7</v>
      </c>
      <c r="E36" s="5">
        <v>0</v>
      </c>
      <c r="F36" s="5">
        <v>0</v>
      </c>
      <c r="G36" s="5">
        <v>11</v>
      </c>
      <c r="H36" s="5">
        <v>0</v>
      </c>
      <c r="I36" s="5">
        <v>0</v>
      </c>
      <c r="J36" s="5">
        <v>0</v>
      </c>
      <c r="K36" s="5">
        <v>0</v>
      </c>
      <c r="L36" s="6">
        <f t="shared" si="3"/>
        <v>40</v>
      </c>
      <c r="M36" s="6">
        <f t="shared" si="4"/>
        <v>36.7</v>
      </c>
    </row>
    <row r="37" spans="1:13" ht="15.75" customHeight="1">
      <c r="A37" s="30" t="s">
        <v>13</v>
      </c>
      <c r="B37" s="5">
        <f t="shared" si="1"/>
        <v>206</v>
      </c>
      <c r="C37" s="5">
        <v>55</v>
      </c>
      <c r="D37" s="5">
        <v>53</v>
      </c>
      <c r="E37" s="5">
        <v>0</v>
      </c>
      <c r="F37" s="5">
        <v>0</v>
      </c>
      <c r="G37" s="5">
        <v>83</v>
      </c>
      <c r="H37" s="5">
        <v>8</v>
      </c>
      <c r="I37" s="5">
        <v>7</v>
      </c>
      <c r="J37" s="5">
        <v>0</v>
      </c>
      <c r="K37" s="5">
        <v>0</v>
      </c>
      <c r="L37" s="6">
        <f t="shared" si="3"/>
        <v>26.7</v>
      </c>
      <c r="M37" s="6">
        <f t="shared" si="4"/>
        <v>40.3</v>
      </c>
    </row>
    <row r="38" spans="1:13" ht="15.75" customHeight="1">
      <c r="A38" s="13" t="s">
        <v>7</v>
      </c>
      <c r="B38" s="5">
        <f t="shared" si="1"/>
        <v>1102</v>
      </c>
      <c r="C38" s="5">
        <f aca="true" t="shared" si="18" ref="C38:K38">C39+C40</f>
        <v>280</v>
      </c>
      <c r="D38" s="5">
        <f t="shared" si="18"/>
        <v>306</v>
      </c>
      <c r="E38" s="5">
        <f t="shared" si="18"/>
        <v>10</v>
      </c>
      <c r="F38" s="5">
        <f t="shared" si="18"/>
        <v>6</v>
      </c>
      <c r="G38" s="5">
        <f t="shared" si="18"/>
        <v>471</v>
      </c>
      <c r="H38" s="5">
        <f t="shared" si="18"/>
        <v>16</v>
      </c>
      <c r="I38" s="5">
        <f t="shared" si="18"/>
        <v>13</v>
      </c>
      <c r="J38" s="5">
        <f t="shared" si="18"/>
        <v>0</v>
      </c>
      <c r="K38" s="5">
        <f t="shared" si="18"/>
        <v>1</v>
      </c>
      <c r="L38" s="6">
        <f t="shared" si="3"/>
        <v>25.4</v>
      </c>
      <c r="M38" s="6">
        <f t="shared" si="4"/>
        <v>42.8</v>
      </c>
    </row>
    <row r="39" spans="1:13" ht="15.75" customHeight="1">
      <c r="A39" s="30" t="s">
        <v>12</v>
      </c>
      <c r="B39" s="5">
        <f t="shared" si="1"/>
        <v>394</v>
      </c>
      <c r="C39" s="5">
        <v>141</v>
      </c>
      <c r="D39" s="5">
        <v>78</v>
      </c>
      <c r="E39" s="5">
        <v>1</v>
      </c>
      <c r="F39" s="5">
        <v>5</v>
      </c>
      <c r="G39" s="5">
        <v>160</v>
      </c>
      <c r="H39" s="5">
        <v>2</v>
      </c>
      <c r="I39" s="5">
        <v>7</v>
      </c>
      <c r="J39" s="5">
        <v>0</v>
      </c>
      <c r="K39" s="5">
        <v>0</v>
      </c>
      <c r="L39" s="6">
        <f t="shared" si="3"/>
        <v>35.8</v>
      </c>
      <c r="M39" s="6">
        <f t="shared" si="4"/>
        <v>40.6</v>
      </c>
    </row>
    <row r="40" spans="1:13" ht="15.75" customHeight="1">
      <c r="A40" s="30" t="s">
        <v>13</v>
      </c>
      <c r="B40" s="5">
        <f t="shared" si="1"/>
        <v>708</v>
      </c>
      <c r="C40" s="5">
        <v>139</v>
      </c>
      <c r="D40" s="5">
        <v>228</v>
      </c>
      <c r="E40" s="5">
        <v>9</v>
      </c>
      <c r="F40" s="5">
        <v>1</v>
      </c>
      <c r="G40" s="5">
        <v>311</v>
      </c>
      <c r="H40" s="5">
        <v>14</v>
      </c>
      <c r="I40" s="5">
        <v>6</v>
      </c>
      <c r="J40" s="5">
        <v>0</v>
      </c>
      <c r="K40" s="5">
        <v>1</v>
      </c>
      <c r="L40" s="6">
        <f t="shared" si="3"/>
        <v>19.6</v>
      </c>
      <c r="M40" s="6">
        <f t="shared" si="4"/>
        <v>44.1</v>
      </c>
    </row>
    <row r="41" spans="1:13" ht="15.75" customHeight="1">
      <c r="A41" s="13" t="s">
        <v>134</v>
      </c>
      <c r="B41" s="5">
        <f t="shared" si="1"/>
        <v>1812</v>
      </c>
      <c r="C41" s="5">
        <f aca="true" t="shared" si="19" ref="C41:K41">C42+C43</f>
        <v>1471</v>
      </c>
      <c r="D41" s="5">
        <f t="shared" si="19"/>
        <v>106</v>
      </c>
      <c r="E41" s="5">
        <f t="shared" si="19"/>
        <v>47</v>
      </c>
      <c r="F41" s="5">
        <f t="shared" si="19"/>
        <v>1</v>
      </c>
      <c r="G41" s="5">
        <f t="shared" si="19"/>
        <v>26</v>
      </c>
      <c r="H41" s="5">
        <f t="shared" si="19"/>
        <v>4</v>
      </c>
      <c r="I41" s="5">
        <f t="shared" si="19"/>
        <v>157</v>
      </c>
      <c r="J41" s="5">
        <f t="shared" si="19"/>
        <v>0</v>
      </c>
      <c r="K41" s="5">
        <f t="shared" si="19"/>
        <v>0</v>
      </c>
      <c r="L41" s="6">
        <f t="shared" si="3"/>
        <v>81.2</v>
      </c>
      <c r="M41" s="6">
        <f t="shared" si="4"/>
        <v>1.4</v>
      </c>
    </row>
    <row r="42" spans="1:13" ht="15.75" customHeight="1">
      <c r="A42" s="30" t="s">
        <v>12</v>
      </c>
      <c r="B42" s="5">
        <f t="shared" si="1"/>
        <v>898</v>
      </c>
      <c r="C42" s="5">
        <v>715</v>
      </c>
      <c r="D42" s="5">
        <v>27</v>
      </c>
      <c r="E42" s="5">
        <v>26</v>
      </c>
      <c r="F42" s="5">
        <v>0</v>
      </c>
      <c r="G42" s="5">
        <v>10</v>
      </c>
      <c r="H42" s="5">
        <v>0</v>
      </c>
      <c r="I42" s="5">
        <v>120</v>
      </c>
      <c r="J42" s="5">
        <v>0</v>
      </c>
      <c r="K42" s="5">
        <v>0</v>
      </c>
      <c r="L42" s="6">
        <f t="shared" si="3"/>
        <v>79.6</v>
      </c>
      <c r="M42" s="6">
        <f t="shared" si="4"/>
        <v>1.1</v>
      </c>
    </row>
    <row r="43" spans="1:13" ht="15.75" customHeight="1">
      <c r="A43" s="30" t="s">
        <v>13</v>
      </c>
      <c r="B43" s="5">
        <f t="shared" si="1"/>
        <v>914</v>
      </c>
      <c r="C43" s="5">
        <v>756</v>
      </c>
      <c r="D43" s="5">
        <v>79</v>
      </c>
      <c r="E43" s="5">
        <v>21</v>
      </c>
      <c r="F43" s="5">
        <v>1</v>
      </c>
      <c r="G43" s="5">
        <v>16</v>
      </c>
      <c r="H43" s="5">
        <v>4</v>
      </c>
      <c r="I43" s="5">
        <v>37</v>
      </c>
      <c r="J43" s="5">
        <v>0</v>
      </c>
      <c r="K43" s="5">
        <v>0</v>
      </c>
      <c r="L43" s="6">
        <f t="shared" si="3"/>
        <v>82.7</v>
      </c>
      <c r="M43" s="6">
        <f t="shared" si="4"/>
        <v>1.8</v>
      </c>
    </row>
    <row r="44" spans="1:13" ht="15.75" customHeight="1">
      <c r="A44" s="30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</row>
    <row r="45" spans="1:13" ht="15.75" customHeight="1">
      <c r="A45" s="30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</row>
    <row r="46" spans="1:13" ht="15.75" customHeight="1">
      <c r="A46" s="46" t="s">
        <v>183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</row>
    <row r="47" spans="1:13" ht="15.75" customHeight="1">
      <c r="A47" s="13" t="s">
        <v>1</v>
      </c>
      <c r="B47" s="5">
        <f t="shared" si="1"/>
        <v>686</v>
      </c>
      <c r="C47" s="5">
        <f aca="true" t="shared" si="20" ref="C47:K47">C50+C53+C56</f>
        <v>104</v>
      </c>
      <c r="D47" s="5">
        <f t="shared" si="20"/>
        <v>105</v>
      </c>
      <c r="E47" s="5">
        <f t="shared" si="20"/>
        <v>17</v>
      </c>
      <c r="F47" s="5">
        <f t="shared" si="20"/>
        <v>9</v>
      </c>
      <c r="G47" s="5">
        <f t="shared" si="20"/>
        <v>230</v>
      </c>
      <c r="H47" s="5">
        <f t="shared" si="20"/>
        <v>108</v>
      </c>
      <c r="I47" s="5">
        <f t="shared" si="20"/>
        <v>113</v>
      </c>
      <c r="J47" s="5">
        <f t="shared" si="20"/>
        <v>0</v>
      </c>
      <c r="K47" s="5">
        <f t="shared" si="20"/>
        <v>4</v>
      </c>
      <c r="L47" s="6">
        <f t="shared" si="3"/>
        <v>15.2</v>
      </c>
      <c r="M47" s="6">
        <f t="shared" si="4"/>
        <v>34.1</v>
      </c>
    </row>
    <row r="48" spans="1:13" ht="15.75" customHeight="1">
      <c r="A48" s="30" t="s">
        <v>12</v>
      </c>
      <c r="B48" s="5">
        <f t="shared" si="1"/>
        <v>378</v>
      </c>
      <c r="C48" s="5">
        <f aca="true" t="shared" si="21" ref="C48:K48">C51+C54+C57</f>
        <v>46</v>
      </c>
      <c r="D48" s="5">
        <f t="shared" si="21"/>
        <v>55</v>
      </c>
      <c r="E48" s="5">
        <f t="shared" si="21"/>
        <v>7</v>
      </c>
      <c r="F48" s="5">
        <f t="shared" si="21"/>
        <v>9</v>
      </c>
      <c r="G48" s="5">
        <f t="shared" si="21"/>
        <v>151</v>
      </c>
      <c r="H48" s="5">
        <f t="shared" si="21"/>
        <v>58</v>
      </c>
      <c r="I48" s="5">
        <f t="shared" si="21"/>
        <v>52</v>
      </c>
      <c r="J48" s="5">
        <f t="shared" si="21"/>
        <v>0</v>
      </c>
      <c r="K48" s="5">
        <f t="shared" si="21"/>
        <v>1</v>
      </c>
      <c r="L48" s="6">
        <f t="shared" si="3"/>
        <v>12.2</v>
      </c>
      <c r="M48" s="6">
        <f t="shared" si="4"/>
        <v>40.2</v>
      </c>
    </row>
    <row r="49" spans="1:13" ht="15.75" customHeight="1">
      <c r="A49" s="30" t="s">
        <v>13</v>
      </c>
      <c r="B49" s="5">
        <f t="shared" si="1"/>
        <v>308</v>
      </c>
      <c r="C49" s="5">
        <f aca="true" t="shared" si="22" ref="C49:K49">C52+C55+C58</f>
        <v>58</v>
      </c>
      <c r="D49" s="5">
        <f t="shared" si="22"/>
        <v>50</v>
      </c>
      <c r="E49" s="5">
        <f t="shared" si="22"/>
        <v>10</v>
      </c>
      <c r="F49" s="5">
        <f t="shared" si="22"/>
        <v>0</v>
      </c>
      <c r="G49" s="5">
        <f t="shared" si="22"/>
        <v>79</v>
      </c>
      <c r="H49" s="5">
        <f t="shared" si="22"/>
        <v>50</v>
      </c>
      <c r="I49" s="5">
        <f t="shared" si="22"/>
        <v>61</v>
      </c>
      <c r="J49" s="5">
        <f t="shared" si="22"/>
        <v>0</v>
      </c>
      <c r="K49" s="5">
        <f t="shared" si="22"/>
        <v>3</v>
      </c>
      <c r="L49" s="6">
        <f t="shared" si="3"/>
        <v>18.8</v>
      </c>
      <c r="M49" s="6">
        <f t="shared" si="4"/>
        <v>26.6</v>
      </c>
    </row>
    <row r="50" spans="1:13" ht="15.75" customHeight="1">
      <c r="A50" s="13" t="s">
        <v>26</v>
      </c>
      <c r="B50" s="5">
        <f t="shared" si="1"/>
        <v>588</v>
      </c>
      <c r="C50" s="5">
        <f aca="true" t="shared" si="23" ref="C50:K50">C51+C52</f>
        <v>99</v>
      </c>
      <c r="D50" s="5">
        <f t="shared" si="23"/>
        <v>99</v>
      </c>
      <c r="E50" s="5">
        <f t="shared" si="23"/>
        <v>16</v>
      </c>
      <c r="F50" s="5">
        <f t="shared" si="23"/>
        <v>7</v>
      </c>
      <c r="G50" s="5">
        <f t="shared" si="23"/>
        <v>183</v>
      </c>
      <c r="H50" s="5">
        <f t="shared" si="23"/>
        <v>83</v>
      </c>
      <c r="I50" s="5">
        <f t="shared" si="23"/>
        <v>101</v>
      </c>
      <c r="J50" s="5">
        <f t="shared" si="23"/>
        <v>0</v>
      </c>
      <c r="K50" s="5">
        <f t="shared" si="23"/>
        <v>4</v>
      </c>
      <c r="L50" s="6">
        <f t="shared" si="3"/>
        <v>16.8</v>
      </c>
      <c r="M50" s="6">
        <f t="shared" si="4"/>
        <v>31.8</v>
      </c>
    </row>
    <row r="51" spans="1:13" ht="15.75" customHeight="1">
      <c r="A51" s="30" t="s">
        <v>12</v>
      </c>
      <c r="B51" s="5">
        <f t="shared" si="1"/>
        <v>308</v>
      </c>
      <c r="C51" s="5">
        <v>42</v>
      </c>
      <c r="D51" s="5">
        <v>50</v>
      </c>
      <c r="E51" s="5">
        <v>6</v>
      </c>
      <c r="F51" s="5">
        <v>7</v>
      </c>
      <c r="G51" s="5">
        <v>116</v>
      </c>
      <c r="H51" s="5">
        <v>42</v>
      </c>
      <c r="I51" s="5">
        <v>45</v>
      </c>
      <c r="J51" s="5">
        <v>0</v>
      </c>
      <c r="K51" s="5">
        <v>1</v>
      </c>
      <c r="L51" s="6">
        <f t="shared" si="3"/>
        <v>13.6</v>
      </c>
      <c r="M51" s="6">
        <f t="shared" si="4"/>
        <v>38</v>
      </c>
    </row>
    <row r="52" spans="1:13" ht="15.75" customHeight="1">
      <c r="A52" s="30" t="s">
        <v>13</v>
      </c>
      <c r="B52" s="5">
        <f t="shared" si="1"/>
        <v>280</v>
      </c>
      <c r="C52" s="5">
        <v>57</v>
      </c>
      <c r="D52" s="5">
        <v>49</v>
      </c>
      <c r="E52" s="5">
        <v>10</v>
      </c>
      <c r="F52" s="5">
        <v>0</v>
      </c>
      <c r="G52" s="5">
        <v>67</v>
      </c>
      <c r="H52" s="5">
        <v>41</v>
      </c>
      <c r="I52" s="5">
        <v>56</v>
      </c>
      <c r="J52" s="5">
        <v>0</v>
      </c>
      <c r="K52" s="5">
        <v>3</v>
      </c>
      <c r="L52" s="6">
        <f t="shared" si="3"/>
        <v>20.4</v>
      </c>
      <c r="M52" s="6">
        <f t="shared" si="4"/>
        <v>25</v>
      </c>
    </row>
    <row r="53" spans="1:13" ht="15.75" customHeight="1">
      <c r="A53" s="13" t="s">
        <v>28</v>
      </c>
      <c r="B53" s="5">
        <f t="shared" si="1"/>
        <v>57</v>
      </c>
      <c r="C53" s="5">
        <f aca="true" t="shared" si="24" ref="C53:K53">C54+C55</f>
        <v>3</v>
      </c>
      <c r="D53" s="5">
        <f t="shared" si="24"/>
        <v>5</v>
      </c>
      <c r="E53" s="5">
        <f t="shared" si="24"/>
        <v>1</v>
      </c>
      <c r="F53" s="5">
        <f t="shared" si="24"/>
        <v>2</v>
      </c>
      <c r="G53" s="5">
        <f t="shared" si="24"/>
        <v>23</v>
      </c>
      <c r="H53" s="5">
        <f t="shared" si="24"/>
        <v>17</v>
      </c>
      <c r="I53" s="5">
        <f t="shared" si="24"/>
        <v>6</v>
      </c>
      <c r="J53" s="5">
        <f t="shared" si="24"/>
        <v>0</v>
      </c>
      <c r="K53" s="5">
        <f t="shared" si="24"/>
        <v>0</v>
      </c>
      <c r="L53" s="6">
        <f t="shared" si="3"/>
        <v>5.3</v>
      </c>
      <c r="M53" s="6">
        <f t="shared" si="4"/>
        <v>40.4</v>
      </c>
    </row>
    <row r="54" spans="1:13" ht="15.75" customHeight="1">
      <c r="A54" s="30" t="s">
        <v>12</v>
      </c>
      <c r="B54" s="5">
        <f t="shared" si="1"/>
        <v>54</v>
      </c>
      <c r="C54" s="5">
        <v>3</v>
      </c>
      <c r="D54" s="5">
        <v>5</v>
      </c>
      <c r="E54" s="5">
        <v>1</v>
      </c>
      <c r="F54" s="5">
        <v>2</v>
      </c>
      <c r="G54" s="5">
        <v>22</v>
      </c>
      <c r="H54" s="5">
        <v>15</v>
      </c>
      <c r="I54" s="5">
        <v>6</v>
      </c>
      <c r="J54" s="5">
        <v>0</v>
      </c>
      <c r="K54" s="5">
        <v>0</v>
      </c>
      <c r="L54" s="6">
        <f t="shared" si="3"/>
        <v>5.6</v>
      </c>
      <c r="M54" s="6">
        <f t="shared" si="4"/>
        <v>40.7</v>
      </c>
    </row>
    <row r="55" spans="1:13" ht="15.75" customHeight="1">
      <c r="A55" s="30" t="s">
        <v>13</v>
      </c>
      <c r="B55" s="5">
        <f t="shared" si="1"/>
        <v>3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6">
        <f t="shared" si="3"/>
        <v>0</v>
      </c>
      <c r="M55" s="6">
        <f t="shared" si="4"/>
        <v>33.3</v>
      </c>
    </row>
    <row r="56" spans="1:13" ht="15.75" customHeight="1">
      <c r="A56" s="13" t="s">
        <v>29</v>
      </c>
      <c r="B56" s="5">
        <f t="shared" si="1"/>
        <v>41</v>
      </c>
      <c r="C56" s="5">
        <f aca="true" t="shared" si="25" ref="C56:K56">C57+C58</f>
        <v>2</v>
      </c>
      <c r="D56" s="5">
        <f t="shared" si="25"/>
        <v>1</v>
      </c>
      <c r="E56" s="5">
        <f t="shared" si="25"/>
        <v>0</v>
      </c>
      <c r="F56" s="5">
        <f t="shared" si="25"/>
        <v>0</v>
      </c>
      <c r="G56" s="5">
        <f t="shared" si="25"/>
        <v>24</v>
      </c>
      <c r="H56" s="5">
        <f t="shared" si="25"/>
        <v>8</v>
      </c>
      <c r="I56" s="5">
        <f t="shared" si="25"/>
        <v>6</v>
      </c>
      <c r="J56" s="5">
        <f t="shared" si="25"/>
        <v>0</v>
      </c>
      <c r="K56" s="5">
        <f t="shared" si="25"/>
        <v>0</v>
      </c>
      <c r="L56" s="6">
        <f t="shared" si="3"/>
        <v>4.9</v>
      </c>
      <c r="M56" s="6">
        <f t="shared" si="4"/>
        <v>58.5</v>
      </c>
    </row>
    <row r="57" spans="1:13" ht="15.75" customHeight="1">
      <c r="A57" s="30" t="s">
        <v>12</v>
      </c>
      <c r="B57" s="5">
        <f t="shared" si="1"/>
        <v>16</v>
      </c>
      <c r="C57" s="5">
        <v>1</v>
      </c>
      <c r="D57" s="5">
        <v>0</v>
      </c>
      <c r="E57" s="5">
        <v>0</v>
      </c>
      <c r="F57" s="5">
        <v>0</v>
      </c>
      <c r="G57" s="5">
        <v>13</v>
      </c>
      <c r="H57" s="5">
        <v>1</v>
      </c>
      <c r="I57" s="5">
        <v>1</v>
      </c>
      <c r="J57" s="5">
        <v>0</v>
      </c>
      <c r="K57" s="5">
        <v>0</v>
      </c>
      <c r="L57" s="6">
        <f t="shared" si="3"/>
        <v>6.3</v>
      </c>
      <c r="M57" s="6">
        <f t="shared" si="4"/>
        <v>81.3</v>
      </c>
    </row>
    <row r="58" spans="1:13" ht="15.75" customHeight="1">
      <c r="A58" s="62" t="s">
        <v>13</v>
      </c>
      <c r="B58" s="63">
        <f t="shared" si="1"/>
        <v>25</v>
      </c>
      <c r="C58" s="63">
        <v>1</v>
      </c>
      <c r="D58" s="63">
        <v>1</v>
      </c>
      <c r="E58" s="63">
        <v>0</v>
      </c>
      <c r="F58" s="63">
        <v>0</v>
      </c>
      <c r="G58" s="63">
        <v>11</v>
      </c>
      <c r="H58" s="63">
        <v>7</v>
      </c>
      <c r="I58" s="63">
        <v>5</v>
      </c>
      <c r="J58" s="63">
        <v>0</v>
      </c>
      <c r="K58" s="63">
        <v>0</v>
      </c>
      <c r="L58" s="64">
        <f t="shared" si="3"/>
        <v>4</v>
      </c>
      <c r="M58" s="64">
        <f t="shared" si="4"/>
        <v>44</v>
      </c>
    </row>
  </sheetData>
  <printOptions horizontalCentered="1"/>
  <pageMargins left="0.7874015748031497" right="0.7874015748031497" top="0.7874015748031497" bottom="0.5905511811023623" header="0.3937007874015748" footer="0.3937007874015748"/>
  <pageSetup firstPageNumber="96" useFirstPageNumber="1" horizontalDpi="300" verticalDpi="300" orientation="portrait" paperSize="9" scale="80" r:id="rId1"/>
  <headerFooter alignWithMargins="0">
    <oddHeader>&amp;L&amp;18高校・卒後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9" sqref="G9"/>
    </sheetView>
  </sheetViews>
  <sheetFormatPr defaultColWidth="9.00390625" defaultRowHeight="13.5"/>
  <cols>
    <col min="1" max="1" width="11.625" style="2" customWidth="1"/>
    <col min="2" max="2" width="7.625" style="2" customWidth="1"/>
    <col min="3" max="4" width="7.125" style="2" customWidth="1"/>
    <col min="5" max="6" width="6.625" style="2" customWidth="1"/>
    <col min="7" max="7" width="7.625" style="2" customWidth="1"/>
    <col min="8" max="9" width="6.625" style="2" customWidth="1"/>
    <col min="10" max="10" width="5.625" style="2" customWidth="1"/>
    <col min="11" max="11" width="6.625" style="2" customWidth="1"/>
    <col min="12" max="17" width="3.625" style="2" customWidth="1"/>
    <col min="18" max="18" width="4.00390625" style="2" customWidth="1"/>
    <col min="19" max="19" width="3.625" style="2" customWidth="1"/>
    <col min="20" max="16384" width="9.00390625" style="2" customWidth="1"/>
  </cols>
  <sheetData>
    <row r="1" s="49" customFormat="1" ht="24" customHeight="1">
      <c r="A1" s="48" t="s">
        <v>144</v>
      </c>
    </row>
    <row r="2" spans="1:19" ht="18" customHeight="1">
      <c r="A2" s="125" t="s">
        <v>8</v>
      </c>
      <c r="B2" s="126" t="s">
        <v>9</v>
      </c>
      <c r="C2" s="126"/>
      <c r="D2" s="126"/>
      <c r="E2" s="126"/>
      <c r="F2" s="126"/>
      <c r="G2" s="123" t="s">
        <v>10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36.75" customHeight="1">
      <c r="A3" s="125"/>
      <c r="B3" s="126" t="s">
        <v>1</v>
      </c>
      <c r="C3" s="127" t="s">
        <v>164</v>
      </c>
      <c r="D3" s="126"/>
      <c r="E3" s="127" t="s">
        <v>163</v>
      </c>
      <c r="F3" s="126"/>
      <c r="G3" s="126" t="s">
        <v>1</v>
      </c>
      <c r="H3" s="127" t="s">
        <v>164</v>
      </c>
      <c r="I3" s="126"/>
      <c r="J3" s="127" t="s">
        <v>163</v>
      </c>
      <c r="K3" s="126"/>
      <c r="L3" s="129" t="s">
        <v>241</v>
      </c>
      <c r="M3" s="129"/>
      <c r="N3" s="128" t="s">
        <v>242</v>
      </c>
      <c r="O3" s="128"/>
      <c r="P3" s="129" t="s">
        <v>240</v>
      </c>
      <c r="Q3" s="129"/>
      <c r="R3" s="129" t="s">
        <v>194</v>
      </c>
      <c r="S3" s="130"/>
    </row>
    <row r="4" spans="1:19" ht="19.5" customHeight="1">
      <c r="A4" s="125"/>
      <c r="B4" s="126"/>
      <c r="C4" s="32" t="s">
        <v>12</v>
      </c>
      <c r="D4" s="32" t="s">
        <v>13</v>
      </c>
      <c r="E4" s="32" t="s">
        <v>12</v>
      </c>
      <c r="F4" s="32" t="s">
        <v>13</v>
      </c>
      <c r="G4" s="126"/>
      <c r="H4" s="32" t="s">
        <v>12</v>
      </c>
      <c r="I4" s="32" t="s">
        <v>13</v>
      </c>
      <c r="J4" s="32" t="s">
        <v>12</v>
      </c>
      <c r="K4" s="32" t="s">
        <v>13</v>
      </c>
      <c r="L4" s="32" t="s">
        <v>12</v>
      </c>
      <c r="M4" s="32" t="s">
        <v>13</v>
      </c>
      <c r="N4" s="32" t="s">
        <v>12</v>
      </c>
      <c r="O4" s="32" t="s">
        <v>13</v>
      </c>
      <c r="P4" s="32" t="s">
        <v>12</v>
      </c>
      <c r="Q4" s="32" t="s">
        <v>13</v>
      </c>
      <c r="R4" s="32" t="s">
        <v>12</v>
      </c>
      <c r="S4" s="35" t="s">
        <v>13</v>
      </c>
    </row>
    <row r="5" spans="1:19" ht="19.5" customHeight="1">
      <c r="A5" s="95">
        <v>17</v>
      </c>
      <c r="B5" s="5">
        <v>20424</v>
      </c>
      <c r="C5" s="5">
        <v>10508</v>
      </c>
      <c r="D5" s="5">
        <v>7243</v>
      </c>
      <c r="E5" s="5">
        <v>223</v>
      </c>
      <c r="F5" s="5">
        <v>2450</v>
      </c>
      <c r="G5" s="5">
        <v>18329</v>
      </c>
      <c r="H5" s="5">
        <v>9136</v>
      </c>
      <c r="I5" s="5">
        <v>6596</v>
      </c>
      <c r="J5" s="5">
        <v>198</v>
      </c>
      <c r="K5" s="5">
        <v>2365</v>
      </c>
      <c r="L5" s="5">
        <v>0</v>
      </c>
      <c r="M5" s="5">
        <v>1</v>
      </c>
      <c r="N5" s="5">
        <v>8</v>
      </c>
      <c r="O5" s="5">
        <v>14</v>
      </c>
      <c r="P5" s="5">
        <v>11</v>
      </c>
      <c r="Q5" s="5">
        <v>0</v>
      </c>
      <c r="R5" s="5">
        <v>0</v>
      </c>
      <c r="S5" s="5">
        <v>0</v>
      </c>
    </row>
    <row r="6" spans="1:19" ht="19.5" customHeight="1">
      <c r="A6" s="96">
        <f>A5+1</f>
        <v>18</v>
      </c>
      <c r="B6" s="5">
        <v>20788</v>
      </c>
      <c r="C6" s="5">
        <v>10856</v>
      </c>
      <c r="D6" s="5">
        <v>7525</v>
      </c>
      <c r="E6" s="5">
        <v>206</v>
      </c>
      <c r="F6" s="5">
        <v>2201</v>
      </c>
      <c r="G6" s="5">
        <v>18953</v>
      </c>
      <c r="H6" s="5">
        <v>9587</v>
      </c>
      <c r="I6" s="5">
        <v>6982</v>
      </c>
      <c r="J6" s="5">
        <v>199</v>
      </c>
      <c r="K6" s="5">
        <v>2156</v>
      </c>
      <c r="L6" s="5">
        <v>0</v>
      </c>
      <c r="M6" s="5">
        <v>0</v>
      </c>
      <c r="N6" s="5">
        <v>6</v>
      </c>
      <c r="O6" s="5">
        <v>11</v>
      </c>
      <c r="P6" s="5">
        <v>11</v>
      </c>
      <c r="Q6" s="5">
        <v>0</v>
      </c>
      <c r="R6" s="5">
        <v>1</v>
      </c>
      <c r="S6" s="5">
        <v>0</v>
      </c>
    </row>
    <row r="7" spans="1:19" ht="19.5" customHeight="1">
      <c r="A7" s="96">
        <f>A6+1</f>
        <v>19</v>
      </c>
      <c r="B7" s="5">
        <v>20559</v>
      </c>
      <c r="C7" s="5">
        <v>10726</v>
      </c>
      <c r="D7" s="5">
        <v>7561</v>
      </c>
      <c r="E7" s="5">
        <v>184</v>
      </c>
      <c r="F7" s="5">
        <v>2088</v>
      </c>
      <c r="G7" s="5">
        <v>18817</v>
      </c>
      <c r="H7" s="5">
        <v>9515</v>
      </c>
      <c r="I7" s="5">
        <v>7054</v>
      </c>
      <c r="J7" s="5">
        <v>174</v>
      </c>
      <c r="K7" s="5">
        <v>2047</v>
      </c>
      <c r="L7" s="5">
        <v>1</v>
      </c>
      <c r="M7" s="5">
        <v>1</v>
      </c>
      <c r="N7" s="5">
        <v>5</v>
      </c>
      <c r="O7" s="5">
        <v>8</v>
      </c>
      <c r="P7" s="5">
        <v>11</v>
      </c>
      <c r="Q7" s="5">
        <v>0</v>
      </c>
      <c r="R7" s="5">
        <v>1</v>
      </c>
      <c r="S7" s="5">
        <v>0</v>
      </c>
    </row>
    <row r="8" spans="1:19" ht="19.5" customHeight="1">
      <c r="A8" s="96">
        <f>A7+1</f>
        <v>20</v>
      </c>
      <c r="B8" s="5">
        <v>19663</v>
      </c>
      <c r="C8" s="5">
        <v>10163</v>
      </c>
      <c r="D8" s="5">
        <v>7486</v>
      </c>
      <c r="E8" s="5">
        <v>154</v>
      </c>
      <c r="F8" s="5">
        <v>1860</v>
      </c>
      <c r="G8" s="5">
        <v>17854</v>
      </c>
      <c r="H8" s="5">
        <v>8935</v>
      </c>
      <c r="I8" s="5">
        <v>6944</v>
      </c>
      <c r="J8" s="5">
        <v>142</v>
      </c>
      <c r="K8" s="5">
        <v>1816</v>
      </c>
      <c r="L8" s="5">
        <v>0</v>
      </c>
      <c r="M8" s="5">
        <v>0</v>
      </c>
      <c r="N8" s="5">
        <v>2</v>
      </c>
      <c r="O8" s="5">
        <v>5</v>
      </c>
      <c r="P8" s="5">
        <v>10</v>
      </c>
      <c r="Q8" s="5">
        <v>0</v>
      </c>
      <c r="R8" s="5">
        <v>0</v>
      </c>
      <c r="S8" s="5">
        <v>0</v>
      </c>
    </row>
    <row r="9" spans="1:19" s="55" customFormat="1" ht="19.5" customHeight="1">
      <c r="A9" s="97">
        <f>A8+1</f>
        <v>21</v>
      </c>
      <c r="B9" s="56">
        <f aca="true" t="shared" si="0" ref="B9:B43">SUM(C9:F9)</f>
        <v>19413</v>
      </c>
      <c r="C9" s="56">
        <f aca="true" t="shared" si="1" ref="C9:S9">SUM(C13:C23)</f>
        <v>10202</v>
      </c>
      <c r="D9" s="56">
        <f t="shared" si="1"/>
        <v>7381</v>
      </c>
      <c r="E9" s="56">
        <f t="shared" si="1"/>
        <v>130</v>
      </c>
      <c r="F9" s="56">
        <f t="shared" si="1"/>
        <v>1700</v>
      </c>
      <c r="G9" s="56">
        <f aca="true" t="shared" si="2" ref="G9:G43">SUM(H9:S9)</f>
        <v>17826</v>
      </c>
      <c r="H9" s="56">
        <f t="shared" si="1"/>
        <v>9102</v>
      </c>
      <c r="I9" s="56">
        <f t="shared" si="1"/>
        <v>6914</v>
      </c>
      <c r="J9" s="56">
        <f t="shared" si="1"/>
        <v>113</v>
      </c>
      <c r="K9" s="56">
        <f t="shared" si="1"/>
        <v>1672</v>
      </c>
      <c r="L9" s="56">
        <f t="shared" si="1"/>
        <v>0</v>
      </c>
      <c r="M9" s="56">
        <f t="shared" si="1"/>
        <v>0</v>
      </c>
      <c r="N9" s="56">
        <f>SUM(N13:N23)</f>
        <v>3</v>
      </c>
      <c r="O9" s="56">
        <f>SUM(O13:O23)</f>
        <v>9</v>
      </c>
      <c r="P9" s="56">
        <f t="shared" si="1"/>
        <v>13</v>
      </c>
      <c r="Q9" s="56">
        <f t="shared" si="1"/>
        <v>0</v>
      </c>
      <c r="R9" s="56">
        <f t="shared" si="1"/>
        <v>0</v>
      </c>
      <c r="S9" s="56">
        <f t="shared" si="1"/>
        <v>0</v>
      </c>
    </row>
    <row r="10" spans="1:19" ht="19.5" customHeight="1">
      <c r="A10" s="38" t="s">
        <v>3</v>
      </c>
      <c r="B10" s="5">
        <f t="shared" si="0"/>
        <v>13130</v>
      </c>
      <c r="C10" s="5">
        <v>6968</v>
      </c>
      <c r="D10" s="5">
        <v>4929</v>
      </c>
      <c r="E10" s="5">
        <v>92</v>
      </c>
      <c r="F10" s="5">
        <v>1141</v>
      </c>
      <c r="G10" s="5">
        <f t="shared" si="2"/>
        <v>11922</v>
      </c>
      <c r="H10" s="5">
        <v>6126</v>
      </c>
      <c r="I10" s="5">
        <v>4579</v>
      </c>
      <c r="J10" s="5">
        <v>76</v>
      </c>
      <c r="K10" s="5">
        <v>1118</v>
      </c>
      <c r="L10" s="5">
        <v>0</v>
      </c>
      <c r="M10" s="5">
        <v>0</v>
      </c>
      <c r="N10" s="5">
        <v>2</v>
      </c>
      <c r="O10" s="5">
        <v>8</v>
      </c>
      <c r="P10" s="5">
        <v>13</v>
      </c>
      <c r="Q10" s="5">
        <v>0</v>
      </c>
      <c r="R10" s="5">
        <v>0</v>
      </c>
      <c r="S10" s="5">
        <v>0</v>
      </c>
    </row>
    <row r="11" spans="1:19" ht="19.5" customHeight="1">
      <c r="A11" s="38" t="s">
        <v>4</v>
      </c>
      <c r="B11" s="5">
        <f t="shared" si="0"/>
        <v>6283</v>
      </c>
      <c r="C11" s="5">
        <v>3234</v>
      </c>
      <c r="D11" s="5">
        <v>2452</v>
      </c>
      <c r="E11" s="5">
        <v>38</v>
      </c>
      <c r="F11" s="5">
        <v>559</v>
      </c>
      <c r="G11" s="5">
        <f t="shared" si="2"/>
        <v>5904</v>
      </c>
      <c r="H11" s="5">
        <v>2976</v>
      </c>
      <c r="I11" s="5">
        <v>2335</v>
      </c>
      <c r="J11" s="5">
        <v>37</v>
      </c>
      <c r="K11" s="5">
        <v>554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</row>
    <row r="12" spans="1:19" ht="19.5" customHeight="1">
      <c r="A12" s="4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9.5" customHeight="1">
      <c r="A13" s="13" t="s">
        <v>174</v>
      </c>
      <c r="B13" s="5">
        <f t="shared" si="0"/>
        <v>15679</v>
      </c>
      <c r="C13" s="5">
        <f>C27+C41</f>
        <v>8095</v>
      </c>
      <c r="D13" s="5">
        <f>D27+D41</f>
        <v>6192</v>
      </c>
      <c r="E13" s="5">
        <f>E27+E41</f>
        <v>65</v>
      </c>
      <c r="F13" s="5">
        <f>F27+F41</f>
        <v>1327</v>
      </c>
      <c r="G13" s="5">
        <f t="shared" si="2"/>
        <v>14341</v>
      </c>
      <c r="H13" s="5">
        <f aca="true" t="shared" si="3" ref="H13:S13">H27+H41</f>
        <v>7190</v>
      </c>
      <c r="I13" s="5">
        <f t="shared" si="3"/>
        <v>5776</v>
      </c>
      <c r="J13" s="5">
        <f t="shared" si="3"/>
        <v>64</v>
      </c>
      <c r="K13" s="5">
        <f t="shared" si="3"/>
        <v>1300</v>
      </c>
      <c r="L13" s="5">
        <f t="shared" si="3"/>
        <v>0</v>
      </c>
      <c r="M13" s="5">
        <f t="shared" si="3"/>
        <v>0</v>
      </c>
      <c r="N13" s="5">
        <f>N27+N41</f>
        <v>3</v>
      </c>
      <c r="O13" s="5">
        <f>O27+O41</f>
        <v>8</v>
      </c>
      <c r="P13" s="5">
        <f t="shared" si="3"/>
        <v>0</v>
      </c>
      <c r="Q13" s="5">
        <f t="shared" si="3"/>
        <v>0</v>
      </c>
      <c r="R13" s="5">
        <f t="shared" si="3"/>
        <v>0</v>
      </c>
      <c r="S13" s="5">
        <f t="shared" si="3"/>
        <v>0</v>
      </c>
    </row>
    <row r="14" spans="1:19" ht="19.5" customHeight="1">
      <c r="A14" s="13" t="s">
        <v>175</v>
      </c>
      <c r="B14" s="5">
        <f t="shared" si="0"/>
        <v>154</v>
      </c>
      <c r="C14" s="5">
        <f aca="true" t="shared" si="4" ref="C14:S14">C28</f>
        <v>58</v>
      </c>
      <c r="D14" s="5">
        <f t="shared" si="4"/>
        <v>51</v>
      </c>
      <c r="E14" s="5">
        <f t="shared" si="4"/>
        <v>4</v>
      </c>
      <c r="F14" s="5">
        <f t="shared" si="4"/>
        <v>41</v>
      </c>
      <c r="G14" s="5">
        <f t="shared" si="2"/>
        <v>149</v>
      </c>
      <c r="H14" s="5">
        <f t="shared" si="4"/>
        <v>56</v>
      </c>
      <c r="I14" s="5">
        <f t="shared" si="4"/>
        <v>48</v>
      </c>
      <c r="J14" s="5">
        <f t="shared" si="4"/>
        <v>4</v>
      </c>
      <c r="K14" s="5">
        <f t="shared" si="4"/>
        <v>41</v>
      </c>
      <c r="L14" s="5">
        <f t="shared" si="4"/>
        <v>0</v>
      </c>
      <c r="M14" s="5">
        <f t="shared" si="4"/>
        <v>0</v>
      </c>
      <c r="N14" s="5">
        <f>N28</f>
        <v>0</v>
      </c>
      <c r="O14" s="5">
        <f>O28</f>
        <v>0</v>
      </c>
      <c r="P14" s="5">
        <f t="shared" si="4"/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</row>
    <row r="15" spans="1:19" ht="19.5" customHeight="1">
      <c r="A15" s="13" t="s">
        <v>176</v>
      </c>
      <c r="B15" s="5">
        <f t="shared" si="0"/>
        <v>629</v>
      </c>
      <c r="C15" s="5">
        <f aca="true" t="shared" si="5" ref="C15:F16">C29+C42</f>
        <v>545</v>
      </c>
      <c r="D15" s="5">
        <f t="shared" si="5"/>
        <v>35</v>
      </c>
      <c r="E15" s="5">
        <f t="shared" si="5"/>
        <v>40</v>
      </c>
      <c r="F15" s="5">
        <f t="shared" si="5"/>
        <v>9</v>
      </c>
      <c r="G15" s="5">
        <f t="shared" si="2"/>
        <v>571</v>
      </c>
      <c r="H15" s="5">
        <f>H29+H42</f>
        <v>503</v>
      </c>
      <c r="I15" s="5">
        <f aca="true" t="shared" si="6" ref="I15:S15">I29+I42</f>
        <v>35</v>
      </c>
      <c r="J15" s="5">
        <f t="shared" si="6"/>
        <v>24</v>
      </c>
      <c r="K15" s="5">
        <f t="shared" si="6"/>
        <v>9</v>
      </c>
      <c r="L15" s="5">
        <f t="shared" si="6"/>
        <v>0</v>
      </c>
      <c r="M15" s="5">
        <f t="shared" si="6"/>
        <v>0</v>
      </c>
      <c r="N15" s="5">
        <f>N29+N42</f>
        <v>0</v>
      </c>
      <c r="O15" s="5">
        <f>O29+O42</f>
        <v>0</v>
      </c>
      <c r="P15" s="5">
        <f t="shared" si="6"/>
        <v>0</v>
      </c>
      <c r="Q15" s="5">
        <f t="shared" si="6"/>
        <v>0</v>
      </c>
      <c r="R15" s="5">
        <f t="shared" si="6"/>
        <v>0</v>
      </c>
      <c r="S15" s="5">
        <f t="shared" si="6"/>
        <v>0</v>
      </c>
    </row>
    <row r="16" spans="1:19" ht="19.5" customHeight="1">
      <c r="A16" s="13" t="s">
        <v>177</v>
      </c>
      <c r="B16" s="5">
        <f t="shared" si="0"/>
        <v>899</v>
      </c>
      <c r="C16" s="5">
        <f t="shared" si="5"/>
        <v>486</v>
      </c>
      <c r="D16" s="5">
        <f t="shared" si="5"/>
        <v>254</v>
      </c>
      <c r="E16" s="5">
        <f t="shared" si="5"/>
        <v>10</v>
      </c>
      <c r="F16" s="5">
        <f t="shared" si="5"/>
        <v>149</v>
      </c>
      <c r="G16" s="5">
        <f t="shared" si="2"/>
        <v>890</v>
      </c>
      <c r="H16" s="5">
        <f>H30+H43</f>
        <v>482</v>
      </c>
      <c r="I16" s="5">
        <f aca="true" t="shared" si="7" ref="I16:S16">I30+I43</f>
        <v>250</v>
      </c>
      <c r="J16" s="5">
        <f t="shared" si="7"/>
        <v>10</v>
      </c>
      <c r="K16" s="5">
        <f t="shared" si="7"/>
        <v>148</v>
      </c>
      <c r="L16" s="5">
        <f t="shared" si="7"/>
        <v>0</v>
      </c>
      <c r="M16" s="5">
        <f t="shared" si="7"/>
        <v>0</v>
      </c>
      <c r="N16" s="5">
        <f>N30+N43</f>
        <v>0</v>
      </c>
      <c r="O16" s="5">
        <f>O30+O43</f>
        <v>0</v>
      </c>
      <c r="P16" s="5">
        <f t="shared" si="7"/>
        <v>0</v>
      </c>
      <c r="Q16" s="5">
        <f t="shared" si="7"/>
        <v>0</v>
      </c>
      <c r="R16" s="5">
        <f t="shared" si="7"/>
        <v>0</v>
      </c>
      <c r="S16" s="5">
        <f t="shared" si="7"/>
        <v>0</v>
      </c>
    </row>
    <row r="17" spans="1:19" ht="19.5" customHeight="1">
      <c r="A17" s="13" t="s">
        <v>178</v>
      </c>
      <c r="B17" s="5">
        <f t="shared" si="0"/>
        <v>19</v>
      </c>
      <c r="C17" s="5">
        <f aca="true" t="shared" si="8" ref="C17:F22">C31</f>
        <v>11</v>
      </c>
      <c r="D17" s="5">
        <f t="shared" si="8"/>
        <v>4</v>
      </c>
      <c r="E17" s="5">
        <f t="shared" si="8"/>
        <v>2</v>
      </c>
      <c r="F17" s="5">
        <f t="shared" si="8"/>
        <v>2</v>
      </c>
      <c r="G17" s="5">
        <f t="shared" si="2"/>
        <v>32</v>
      </c>
      <c r="H17" s="5">
        <f aca="true" t="shared" si="9" ref="H17:S17">H31</f>
        <v>11</v>
      </c>
      <c r="I17" s="5">
        <f t="shared" si="9"/>
        <v>4</v>
      </c>
      <c r="J17" s="5">
        <f t="shared" si="9"/>
        <v>2</v>
      </c>
      <c r="K17" s="5">
        <f t="shared" si="9"/>
        <v>2</v>
      </c>
      <c r="L17" s="5">
        <f t="shared" si="9"/>
        <v>0</v>
      </c>
      <c r="M17" s="5">
        <f t="shared" si="9"/>
        <v>0</v>
      </c>
      <c r="N17" s="5">
        <f aca="true" t="shared" si="10" ref="N17:O23">N31</f>
        <v>0</v>
      </c>
      <c r="O17" s="5">
        <f t="shared" si="10"/>
        <v>0</v>
      </c>
      <c r="P17" s="5">
        <f t="shared" si="9"/>
        <v>13</v>
      </c>
      <c r="Q17" s="5">
        <f t="shared" si="9"/>
        <v>0</v>
      </c>
      <c r="R17" s="5">
        <f t="shared" si="9"/>
        <v>0</v>
      </c>
      <c r="S17" s="5">
        <f t="shared" si="9"/>
        <v>0</v>
      </c>
    </row>
    <row r="18" spans="1:19" ht="19.5" customHeight="1">
      <c r="A18" s="13" t="s">
        <v>179</v>
      </c>
      <c r="B18" s="5">
        <f t="shared" si="0"/>
        <v>25</v>
      </c>
      <c r="C18" s="5">
        <f t="shared" si="8"/>
        <v>1</v>
      </c>
      <c r="D18" s="5">
        <f t="shared" si="8"/>
        <v>11</v>
      </c>
      <c r="E18" s="5">
        <f t="shared" si="8"/>
        <v>0</v>
      </c>
      <c r="F18" s="5">
        <f t="shared" si="8"/>
        <v>13</v>
      </c>
      <c r="G18" s="5">
        <f t="shared" si="2"/>
        <v>25</v>
      </c>
      <c r="H18" s="5">
        <f aca="true" t="shared" si="11" ref="H18:S18">H32</f>
        <v>1</v>
      </c>
      <c r="I18" s="5">
        <f t="shared" si="11"/>
        <v>11</v>
      </c>
      <c r="J18" s="5">
        <f t="shared" si="11"/>
        <v>0</v>
      </c>
      <c r="K18" s="5">
        <f t="shared" si="11"/>
        <v>13</v>
      </c>
      <c r="L18" s="5">
        <f t="shared" si="11"/>
        <v>0</v>
      </c>
      <c r="M18" s="5">
        <f t="shared" si="11"/>
        <v>0</v>
      </c>
      <c r="N18" s="5">
        <f t="shared" si="10"/>
        <v>0</v>
      </c>
      <c r="O18" s="5">
        <f t="shared" si="10"/>
        <v>0</v>
      </c>
      <c r="P18" s="5">
        <f t="shared" si="11"/>
        <v>0</v>
      </c>
      <c r="Q18" s="5">
        <f t="shared" si="11"/>
        <v>0</v>
      </c>
      <c r="R18" s="5">
        <f t="shared" si="11"/>
        <v>0</v>
      </c>
      <c r="S18" s="5">
        <f t="shared" si="11"/>
        <v>0</v>
      </c>
    </row>
    <row r="19" spans="1:19" ht="19.5" customHeight="1">
      <c r="A19" s="13" t="s">
        <v>180</v>
      </c>
      <c r="B19" s="5">
        <f t="shared" si="0"/>
        <v>0</v>
      </c>
      <c r="C19" s="5">
        <f t="shared" si="8"/>
        <v>0</v>
      </c>
      <c r="D19" s="5">
        <f t="shared" si="8"/>
        <v>0</v>
      </c>
      <c r="E19" s="5">
        <f t="shared" si="8"/>
        <v>0</v>
      </c>
      <c r="F19" s="5">
        <f t="shared" si="8"/>
        <v>0</v>
      </c>
      <c r="G19" s="5">
        <f t="shared" si="2"/>
        <v>0</v>
      </c>
      <c r="H19" s="5">
        <f aca="true" t="shared" si="12" ref="H19:S19">H33</f>
        <v>0</v>
      </c>
      <c r="I19" s="5">
        <f t="shared" si="12"/>
        <v>0</v>
      </c>
      <c r="J19" s="5">
        <f t="shared" si="12"/>
        <v>0</v>
      </c>
      <c r="K19" s="5">
        <f t="shared" si="12"/>
        <v>0</v>
      </c>
      <c r="L19" s="5">
        <f t="shared" si="12"/>
        <v>0</v>
      </c>
      <c r="M19" s="5">
        <f t="shared" si="12"/>
        <v>0</v>
      </c>
      <c r="N19" s="5">
        <f t="shared" si="10"/>
        <v>0</v>
      </c>
      <c r="O19" s="5">
        <f t="shared" si="10"/>
        <v>0</v>
      </c>
      <c r="P19" s="5">
        <f t="shared" si="12"/>
        <v>0</v>
      </c>
      <c r="Q19" s="5">
        <f t="shared" si="12"/>
        <v>0</v>
      </c>
      <c r="R19" s="5">
        <f t="shared" si="12"/>
        <v>0</v>
      </c>
      <c r="S19" s="5">
        <f t="shared" si="12"/>
        <v>0</v>
      </c>
    </row>
    <row r="20" spans="1:19" ht="19.5" customHeight="1">
      <c r="A20" s="13" t="s">
        <v>135</v>
      </c>
      <c r="B20" s="5">
        <f t="shared" si="0"/>
        <v>0</v>
      </c>
      <c r="C20" s="5">
        <f t="shared" si="8"/>
        <v>0</v>
      </c>
      <c r="D20" s="5">
        <f t="shared" si="8"/>
        <v>0</v>
      </c>
      <c r="E20" s="5">
        <f t="shared" si="8"/>
        <v>0</v>
      </c>
      <c r="F20" s="5">
        <f t="shared" si="8"/>
        <v>0</v>
      </c>
      <c r="G20" s="5">
        <f t="shared" si="2"/>
        <v>0</v>
      </c>
      <c r="H20" s="5">
        <f aca="true" t="shared" si="13" ref="H20:S20">H34</f>
        <v>0</v>
      </c>
      <c r="I20" s="5">
        <f t="shared" si="13"/>
        <v>0</v>
      </c>
      <c r="J20" s="5">
        <f t="shared" si="13"/>
        <v>0</v>
      </c>
      <c r="K20" s="5">
        <f t="shared" si="13"/>
        <v>0</v>
      </c>
      <c r="L20" s="5">
        <f t="shared" si="13"/>
        <v>0</v>
      </c>
      <c r="M20" s="5">
        <f t="shared" si="13"/>
        <v>0</v>
      </c>
      <c r="N20" s="5">
        <f t="shared" si="10"/>
        <v>0</v>
      </c>
      <c r="O20" s="5">
        <f t="shared" si="10"/>
        <v>0</v>
      </c>
      <c r="P20" s="5">
        <f t="shared" si="13"/>
        <v>0</v>
      </c>
      <c r="Q20" s="5">
        <f t="shared" si="13"/>
        <v>0</v>
      </c>
      <c r="R20" s="5">
        <f t="shared" si="13"/>
        <v>0</v>
      </c>
      <c r="S20" s="5">
        <f t="shared" si="13"/>
        <v>0</v>
      </c>
    </row>
    <row r="21" spans="1:19" ht="19.5" customHeight="1">
      <c r="A21" s="13" t="s">
        <v>136</v>
      </c>
      <c r="B21" s="5">
        <f t="shared" si="0"/>
        <v>67</v>
      </c>
      <c r="C21" s="5">
        <f t="shared" si="8"/>
        <v>12</v>
      </c>
      <c r="D21" s="5">
        <f t="shared" si="8"/>
        <v>40</v>
      </c>
      <c r="E21" s="5">
        <f t="shared" si="8"/>
        <v>0</v>
      </c>
      <c r="F21" s="5">
        <f t="shared" si="8"/>
        <v>15</v>
      </c>
      <c r="G21" s="5">
        <f t="shared" si="2"/>
        <v>67</v>
      </c>
      <c r="H21" s="5">
        <f aca="true" t="shared" si="14" ref="H21:S21">H35</f>
        <v>12</v>
      </c>
      <c r="I21" s="5">
        <f t="shared" si="14"/>
        <v>40</v>
      </c>
      <c r="J21" s="5">
        <f t="shared" si="14"/>
        <v>0</v>
      </c>
      <c r="K21" s="5">
        <f t="shared" si="14"/>
        <v>15</v>
      </c>
      <c r="L21" s="5">
        <f t="shared" si="14"/>
        <v>0</v>
      </c>
      <c r="M21" s="5">
        <f t="shared" si="14"/>
        <v>0</v>
      </c>
      <c r="N21" s="5">
        <f t="shared" si="10"/>
        <v>0</v>
      </c>
      <c r="O21" s="5">
        <f t="shared" si="10"/>
        <v>0</v>
      </c>
      <c r="P21" s="5">
        <f t="shared" si="14"/>
        <v>0</v>
      </c>
      <c r="Q21" s="5">
        <f t="shared" si="14"/>
        <v>0</v>
      </c>
      <c r="R21" s="5">
        <f t="shared" si="14"/>
        <v>0</v>
      </c>
      <c r="S21" s="5">
        <f t="shared" si="14"/>
        <v>0</v>
      </c>
    </row>
    <row r="22" spans="1:19" ht="19.5" customHeight="1">
      <c r="A22" s="13" t="s">
        <v>192</v>
      </c>
      <c r="B22" s="5">
        <f t="shared" si="0"/>
        <v>291</v>
      </c>
      <c r="C22" s="5">
        <f t="shared" si="8"/>
        <v>143</v>
      </c>
      <c r="D22" s="5">
        <f t="shared" si="8"/>
        <v>73</v>
      </c>
      <c r="E22" s="5">
        <f t="shared" si="8"/>
        <v>5</v>
      </c>
      <c r="F22" s="5">
        <f t="shared" si="8"/>
        <v>70</v>
      </c>
      <c r="G22" s="5">
        <f t="shared" si="2"/>
        <v>280</v>
      </c>
      <c r="H22" s="5">
        <f aca="true" t="shared" si="15" ref="H22:S22">H36</f>
        <v>136</v>
      </c>
      <c r="I22" s="5">
        <f t="shared" si="15"/>
        <v>69</v>
      </c>
      <c r="J22" s="5">
        <f t="shared" si="15"/>
        <v>5</v>
      </c>
      <c r="K22" s="5">
        <f t="shared" si="15"/>
        <v>70</v>
      </c>
      <c r="L22" s="5">
        <f t="shared" si="15"/>
        <v>0</v>
      </c>
      <c r="M22" s="5">
        <f t="shared" si="15"/>
        <v>0</v>
      </c>
      <c r="N22" s="5">
        <f t="shared" si="10"/>
        <v>0</v>
      </c>
      <c r="O22" s="5">
        <f t="shared" si="10"/>
        <v>0</v>
      </c>
      <c r="P22" s="5">
        <f t="shared" si="15"/>
        <v>0</v>
      </c>
      <c r="Q22" s="5">
        <f t="shared" si="15"/>
        <v>0</v>
      </c>
      <c r="R22" s="5">
        <f t="shared" si="15"/>
        <v>0</v>
      </c>
      <c r="S22" s="5">
        <f t="shared" si="15"/>
        <v>0</v>
      </c>
    </row>
    <row r="23" spans="1:19" ht="19.5" customHeight="1">
      <c r="A23" s="13" t="s">
        <v>193</v>
      </c>
      <c r="B23" s="5">
        <f t="shared" si="0"/>
        <v>1650</v>
      </c>
      <c r="C23" s="5">
        <f aca="true" t="shared" si="16" ref="C23:S23">C37</f>
        <v>851</v>
      </c>
      <c r="D23" s="5">
        <f t="shared" si="16"/>
        <v>721</v>
      </c>
      <c r="E23" s="5">
        <f t="shared" si="16"/>
        <v>4</v>
      </c>
      <c r="F23" s="5">
        <f t="shared" si="16"/>
        <v>74</v>
      </c>
      <c r="G23" s="5">
        <f t="shared" si="2"/>
        <v>1471</v>
      </c>
      <c r="H23" s="5">
        <f t="shared" si="16"/>
        <v>711</v>
      </c>
      <c r="I23" s="5">
        <f t="shared" si="16"/>
        <v>681</v>
      </c>
      <c r="J23" s="5">
        <f t="shared" si="16"/>
        <v>4</v>
      </c>
      <c r="K23" s="5">
        <f t="shared" si="16"/>
        <v>74</v>
      </c>
      <c r="L23" s="5">
        <f t="shared" si="16"/>
        <v>0</v>
      </c>
      <c r="M23" s="5">
        <f t="shared" si="16"/>
        <v>0</v>
      </c>
      <c r="N23" s="5">
        <f t="shared" si="10"/>
        <v>0</v>
      </c>
      <c r="O23" s="5">
        <f t="shared" si="10"/>
        <v>1</v>
      </c>
      <c r="P23" s="5">
        <f t="shared" si="16"/>
        <v>0</v>
      </c>
      <c r="Q23" s="5">
        <f t="shared" si="16"/>
        <v>0</v>
      </c>
      <c r="R23" s="5">
        <f t="shared" si="16"/>
        <v>0</v>
      </c>
      <c r="S23" s="5">
        <f t="shared" si="16"/>
        <v>0</v>
      </c>
    </row>
    <row r="24" spans="1:19" ht="19.5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9.5" customHeight="1">
      <c r="A25" s="13" t="s">
        <v>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39" customFormat="1" ht="19.5" customHeight="1">
      <c r="A26" s="30" t="s">
        <v>1</v>
      </c>
      <c r="B26" s="5">
        <f t="shared" si="0"/>
        <v>19288</v>
      </c>
      <c r="C26" s="5">
        <f aca="true" t="shared" si="17" ref="C26:S26">SUM(C27:C37)</f>
        <v>10146</v>
      </c>
      <c r="D26" s="5">
        <f t="shared" si="17"/>
        <v>7332</v>
      </c>
      <c r="E26" s="5">
        <f t="shared" si="17"/>
        <v>128</v>
      </c>
      <c r="F26" s="5">
        <f t="shared" si="17"/>
        <v>1682</v>
      </c>
      <c r="G26" s="5">
        <f t="shared" si="2"/>
        <v>17722</v>
      </c>
      <c r="H26" s="5">
        <f t="shared" si="17"/>
        <v>9058</v>
      </c>
      <c r="I26" s="5">
        <f t="shared" si="17"/>
        <v>6875</v>
      </c>
      <c r="J26" s="5">
        <f t="shared" si="17"/>
        <v>111</v>
      </c>
      <c r="K26" s="5">
        <f t="shared" si="17"/>
        <v>1655</v>
      </c>
      <c r="L26" s="5">
        <f t="shared" si="17"/>
        <v>0</v>
      </c>
      <c r="M26" s="5">
        <f t="shared" si="17"/>
        <v>0</v>
      </c>
      <c r="N26" s="5">
        <f>SUM(N27:N37)</f>
        <v>3</v>
      </c>
      <c r="O26" s="5">
        <f>SUM(O27:O37)</f>
        <v>7</v>
      </c>
      <c r="P26" s="5">
        <f t="shared" si="17"/>
        <v>13</v>
      </c>
      <c r="Q26" s="5">
        <f t="shared" si="17"/>
        <v>0</v>
      </c>
      <c r="R26" s="5">
        <f t="shared" si="17"/>
        <v>0</v>
      </c>
      <c r="S26" s="5">
        <f t="shared" si="17"/>
        <v>0</v>
      </c>
    </row>
    <row r="27" spans="1:19" ht="19.5" customHeight="1">
      <c r="A27" s="13" t="s">
        <v>145</v>
      </c>
      <c r="B27" s="5">
        <f t="shared" si="0"/>
        <v>15560</v>
      </c>
      <c r="C27" s="5">
        <v>8044</v>
      </c>
      <c r="D27" s="5">
        <v>6143</v>
      </c>
      <c r="E27" s="5">
        <v>63</v>
      </c>
      <c r="F27" s="5">
        <v>1310</v>
      </c>
      <c r="G27" s="5">
        <f t="shared" si="2"/>
        <v>14242</v>
      </c>
      <c r="H27" s="5">
        <v>7150</v>
      </c>
      <c r="I27" s="5">
        <v>5737</v>
      </c>
      <c r="J27" s="5">
        <v>62</v>
      </c>
      <c r="K27" s="5">
        <v>1284</v>
      </c>
      <c r="L27" s="5">
        <v>0</v>
      </c>
      <c r="M27" s="5">
        <v>0</v>
      </c>
      <c r="N27" s="5">
        <v>3</v>
      </c>
      <c r="O27" s="5">
        <v>6</v>
      </c>
      <c r="P27" s="5">
        <v>0</v>
      </c>
      <c r="Q27" s="5">
        <v>0</v>
      </c>
      <c r="R27" s="5">
        <v>0</v>
      </c>
      <c r="S27" s="5">
        <v>0</v>
      </c>
    </row>
    <row r="28" spans="1:19" ht="19.5" customHeight="1">
      <c r="A28" s="13" t="s">
        <v>148</v>
      </c>
      <c r="B28" s="5">
        <f t="shared" si="0"/>
        <v>154</v>
      </c>
      <c r="C28" s="5">
        <v>58</v>
      </c>
      <c r="D28" s="5">
        <v>51</v>
      </c>
      <c r="E28" s="5">
        <v>4</v>
      </c>
      <c r="F28" s="5">
        <v>41</v>
      </c>
      <c r="G28" s="5">
        <f t="shared" si="2"/>
        <v>149</v>
      </c>
      <c r="H28" s="5">
        <v>56</v>
      </c>
      <c r="I28" s="5">
        <v>48</v>
      </c>
      <c r="J28" s="5">
        <v>4</v>
      </c>
      <c r="K28" s="5">
        <v>41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9.5" customHeight="1">
      <c r="A29" s="13" t="s">
        <v>146</v>
      </c>
      <c r="B29" s="5">
        <f t="shared" si="0"/>
        <v>625</v>
      </c>
      <c r="C29" s="5">
        <v>541</v>
      </c>
      <c r="D29" s="5">
        <v>35</v>
      </c>
      <c r="E29" s="5">
        <v>40</v>
      </c>
      <c r="F29" s="5">
        <v>9</v>
      </c>
      <c r="G29" s="5">
        <f t="shared" si="2"/>
        <v>568</v>
      </c>
      <c r="H29" s="5">
        <v>500</v>
      </c>
      <c r="I29" s="5">
        <v>35</v>
      </c>
      <c r="J29" s="5">
        <v>24</v>
      </c>
      <c r="K29" s="5">
        <v>9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19.5" customHeight="1">
      <c r="A30" s="13" t="s">
        <v>147</v>
      </c>
      <c r="B30" s="5">
        <f t="shared" si="0"/>
        <v>897</v>
      </c>
      <c r="C30" s="5">
        <v>485</v>
      </c>
      <c r="D30" s="5">
        <v>254</v>
      </c>
      <c r="E30" s="5">
        <v>10</v>
      </c>
      <c r="F30" s="5">
        <v>148</v>
      </c>
      <c r="G30" s="5">
        <f t="shared" si="2"/>
        <v>888</v>
      </c>
      <c r="H30" s="5">
        <v>481</v>
      </c>
      <c r="I30" s="5">
        <v>250</v>
      </c>
      <c r="J30" s="5">
        <v>10</v>
      </c>
      <c r="K30" s="5">
        <v>147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ht="19.5" customHeight="1">
      <c r="A31" s="13" t="s">
        <v>149</v>
      </c>
      <c r="B31" s="5">
        <f t="shared" si="0"/>
        <v>19</v>
      </c>
      <c r="C31" s="5">
        <v>11</v>
      </c>
      <c r="D31" s="5">
        <v>4</v>
      </c>
      <c r="E31" s="5">
        <v>2</v>
      </c>
      <c r="F31" s="5">
        <v>2</v>
      </c>
      <c r="G31" s="5">
        <f t="shared" si="2"/>
        <v>32</v>
      </c>
      <c r="H31" s="5">
        <v>11</v>
      </c>
      <c r="I31" s="5">
        <v>4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13</v>
      </c>
      <c r="Q31" s="5">
        <v>0</v>
      </c>
      <c r="R31" s="5">
        <v>0</v>
      </c>
      <c r="S31" s="5">
        <v>0</v>
      </c>
    </row>
    <row r="32" spans="1:19" ht="19.5" customHeight="1">
      <c r="A32" s="13" t="s">
        <v>150</v>
      </c>
      <c r="B32" s="5">
        <f t="shared" si="0"/>
        <v>25</v>
      </c>
      <c r="C32" s="5">
        <v>1</v>
      </c>
      <c r="D32" s="5">
        <v>11</v>
      </c>
      <c r="E32" s="5">
        <v>0</v>
      </c>
      <c r="F32" s="5">
        <v>13</v>
      </c>
      <c r="G32" s="5">
        <f t="shared" si="2"/>
        <v>25</v>
      </c>
      <c r="H32" s="5">
        <v>1</v>
      </c>
      <c r="I32" s="5">
        <v>11</v>
      </c>
      <c r="J32" s="5">
        <v>0</v>
      </c>
      <c r="K32" s="5">
        <v>13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9.5" customHeight="1">
      <c r="A33" s="13" t="s">
        <v>151</v>
      </c>
      <c r="B33" s="5">
        <f t="shared" si="0"/>
        <v>0</v>
      </c>
      <c r="C33" s="5">
        <v>0</v>
      </c>
      <c r="D33" s="5">
        <v>0</v>
      </c>
      <c r="E33" s="5">
        <v>0</v>
      </c>
      <c r="F33" s="5">
        <v>0</v>
      </c>
      <c r="G33" s="5">
        <f t="shared" si="2"/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9.5" customHeight="1">
      <c r="A34" s="13" t="s">
        <v>135</v>
      </c>
      <c r="B34" s="5">
        <f t="shared" si="0"/>
        <v>0</v>
      </c>
      <c r="C34" s="5">
        <v>0</v>
      </c>
      <c r="D34" s="5">
        <v>0</v>
      </c>
      <c r="E34" s="5">
        <v>0</v>
      </c>
      <c r="F34" s="5">
        <v>0</v>
      </c>
      <c r="G34" s="5">
        <f t="shared" si="2"/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9.5" customHeight="1">
      <c r="A35" s="13" t="s">
        <v>136</v>
      </c>
      <c r="B35" s="5">
        <f t="shared" si="0"/>
        <v>67</v>
      </c>
      <c r="C35" s="5">
        <v>12</v>
      </c>
      <c r="D35" s="5">
        <v>40</v>
      </c>
      <c r="E35" s="5">
        <v>0</v>
      </c>
      <c r="F35" s="5">
        <v>15</v>
      </c>
      <c r="G35" s="5">
        <f t="shared" si="2"/>
        <v>67</v>
      </c>
      <c r="H35" s="5">
        <v>12</v>
      </c>
      <c r="I35" s="5">
        <v>40</v>
      </c>
      <c r="J35" s="5">
        <v>0</v>
      </c>
      <c r="K35" s="5">
        <v>15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ht="19.5" customHeight="1">
      <c r="A36" s="13" t="s">
        <v>192</v>
      </c>
      <c r="B36" s="5">
        <f t="shared" si="0"/>
        <v>291</v>
      </c>
      <c r="C36" s="5">
        <v>143</v>
      </c>
      <c r="D36" s="5">
        <v>73</v>
      </c>
      <c r="E36" s="5">
        <v>5</v>
      </c>
      <c r="F36" s="5">
        <v>70</v>
      </c>
      <c r="G36" s="5">
        <f t="shared" si="2"/>
        <v>280</v>
      </c>
      <c r="H36" s="5">
        <v>136</v>
      </c>
      <c r="I36" s="5">
        <v>69</v>
      </c>
      <c r="J36" s="5">
        <v>5</v>
      </c>
      <c r="K36" s="5">
        <v>70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9.5" customHeight="1">
      <c r="A37" s="13" t="s">
        <v>193</v>
      </c>
      <c r="B37" s="5">
        <f t="shared" si="0"/>
        <v>1650</v>
      </c>
      <c r="C37" s="5">
        <v>851</v>
      </c>
      <c r="D37" s="5">
        <v>721</v>
      </c>
      <c r="E37" s="5">
        <v>4</v>
      </c>
      <c r="F37" s="5">
        <v>74</v>
      </c>
      <c r="G37" s="5">
        <f t="shared" si="2"/>
        <v>1471</v>
      </c>
      <c r="H37" s="5">
        <v>711</v>
      </c>
      <c r="I37" s="5">
        <v>681</v>
      </c>
      <c r="J37" s="5">
        <v>4</v>
      </c>
      <c r="K37" s="5">
        <v>74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</row>
    <row r="38" spans="1:19" ht="19.5" customHeight="1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9.5" customHeight="1">
      <c r="A39" s="13" t="s">
        <v>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9.5" customHeight="1">
      <c r="A40" s="30" t="s">
        <v>1</v>
      </c>
      <c r="B40" s="5">
        <f t="shared" si="0"/>
        <v>125</v>
      </c>
      <c r="C40" s="5">
        <f>SUM(C41:C43)</f>
        <v>56</v>
      </c>
      <c r="D40" s="5">
        <f>SUM(D41:D43)</f>
        <v>49</v>
      </c>
      <c r="E40" s="5">
        <f>SUM(E41:E43)</f>
        <v>2</v>
      </c>
      <c r="F40" s="5">
        <f>SUM(F41:F43)</f>
        <v>18</v>
      </c>
      <c r="G40" s="5">
        <f t="shared" si="2"/>
        <v>104</v>
      </c>
      <c r="H40" s="5">
        <f aca="true" t="shared" si="18" ref="H40:S40">SUM(H41:H43)</f>
        <v>44</v>
      </c>
      <c r="I40" s="5">
        <f t="shared" si="18"/>
        <v>39</v>
      </c>
      <c r="J40" s="5">
        <f t="shared" si="18"/>
        <v>2</v>
      </c>
      <c r="K40" s="5">
        <f t="shared" si="18"/>
        <v>17</v>
      </c>
      <c r="L40" s="5">
        <f t="shared" si="18"/>
        <v>0</v>
      </c>
      <c r="M40" s="5">
        <f t="shared" si="18"/>
        <v>0</v>
      </c>
      <c r="N40" s="5">
        <f>SUM(N41:N43)</f>
        <v>0</v>
      </c>
      <c r="O40" s="5">
        <f>SUM(O41:O43)</f>
        <v>2</v>
      </c>
      <c r="P40" s="5">
        <f t="shared" si="18"/>
        <v>0</v>
      </c>
      <c r="Q40" s="5">
        <f t="shared" si="18"/>
        <v>0</v>
      </c>
      <c r="R40" s="5">
        <f t="shared" si="18"/>
        <v>0</v>
      </c>
      <c r="S40" s="5">
        <f t="shared" si="18"/>
        <v>0</v>
      </c>
    </row>
    <row r="41" spans="1:19" ht="19.5" customHeight="1">
      <c r="A41" s="13" t="s">
        <v>145</v>
      </c>
      <c r="B41" s="5">
        <f t="shared" si="0"/>
        <v>119</v>
      </c>
      <c r="C41" s="5">
        <v>51</v>
      </c>
      <c r="D41" s="5">
        <v>49</v>
      </c>
      <c r="E41" s="5">
        <v>2</v>
      </c>
      <c r="F41" s="5">
        <v>17</v>
      </c>
      <c r="G41" s="5">
        <f t="shared" si="2"/>
        <v>99</v>
      </c>
      <c r="H41" s="5">
        <v>40</v>
      </c>
      <c r="I41" s="5">
        <v>39</v>
      </c>
      <c r="J41" s="5">
        <v>2</v>
      </c>
      <c r="K41" s="5">
        <v>16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</row>
    <row r="42" spans="1:19" ht="19.5" customHeight="1">
      <c r="A42" s="13" t="s">
        <v>146</v>
      </c>
      <c r="B42" s="5">
        <f>SUM(C42:F42)</f>
        <v>4</v>
      </c>
      <c r="C42" s="5">
        <v>4</v>
      </c>
      <c r="D42" s="5">
        <v>0</v>
      </c>
      <c r="E42" s="5">
        <v>0</v>
      </c>
      <c r="F42" s="5">
        <v>0</v>
      </c>
      <c r="G42" s="5">
        <f>SUM(H42:S42)</f>
        <v>3</v>
      </c>
      <c r="H42" s="5">
        <v>3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9.5" customHeight="1">
      <c r="A43" s="65" t="s">
        <v>215</v>
      </c>
      <c r="B43" s="63">
        <f t="shared" si="0"/>
        <v>2</v>
      </c>
      <c r="C43" s="63">
        <v>1</v>
      </c>
      <c r="D43" s="63">
        <v>0</v>
      </c>
      <c r="E43" s="63">
        <v>0</v>
      </c>
      <c r="F43" s="63">
        <v>1</v>
      </c>
      <c r="G43" s="63">
        <f t="shared" si="2"/>
        <v>2</v>
      </c>
      <c r="H43" s="63">
        <v>1</v>
      </c>
      <c r="I43" s="63">
        <v>0</v>
      </c>
      <c r="J43" s="63">
        <v>0</v>
      </c>
      <c r="K43" s="63">
        <v>1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</row>
  </sheetData>
  <mergeCells count="13">
    <mergeCell ref="H3:I3"/>
    <mergeCell ref="J3:K3"/>
    <mergeCell ref="G3:G4"/>
    <mergeCell ref="G2:S2"/>
    <mergeCell ref="A2:A4"/>
    <mergeCell ref="B3:B4"/>
    <mergeCell ref="C3:D3"/>
    <mergeCell ref="N3:O3"/>
    <mergeCell ref="B2:F2"/>
    <mergeCell ref="E3:F3"/>
    <mergeCell ref="L3:M3"/>
    <mergeCell ref="P3:Q3"/>
    <mergeCell ref="R3:S3"/>
  </mergeCells>
  <printOptions horizontalCentered="1"/>
  <pageMargins left="0.7086614173228347" right="0.7874015748031497" top="0.7874015748031497" bottom="0.5905511811023623" header="0.3937007874015748" footer="0.3937007874015748"/>
  <pageSetup firstPageNumber="97" useFirstPageNumber="1" horizontalDpi="300" verticalDpi="300" orientation="portrait" paperSize="9" scale="80" r:id="rId3"/>
  <headerFooter alignWithMargins="0">
    <oddHeader>&amp;R&amp;18高校・卒後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1" ySplit="4" topLeftCell="B2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H42" sqref="H42"/>
    </sheetView>
  </sheetViews>
  <sheetFormatPr defaultColWidth="9.00390625" defaultRowHeight="13.5"/>
  <cols>
    <col min="1" max="1" width="12.375" style="2" customWidth="1"/>
    <col min="2" max="2" width="8.125" style="2" customWidth="1"/>
    <col min="3" max="5" width="6.625" style="2" customWidth="1"/>
    <col min="6" max="16" width="6.125" style="2" customWidth="1"/>
    <col min="17" max="16384" width="9.00390625" style="2" customWidth="1"/>
  </cols>
  <sheetData>
    <row r="1" s="49" customFormat="1" ht="24" customHeight="1">
      <c r="A1" s="48" t="s">
        <v>16</v>
      </c>
    </row>
    <row r="2" spans="1:16" ht="19.5" customHeight="1">
      <c r="A2" s="132" t="s">
        <v>0</v>
      </c>
      <c r="B2" s="127" t="s">
        <v>1</v>
      </c>
      <c r="C2" s="127" t="s">
        <v>17</v>
      </c>
      <c r="D2" s="127"/>
      <c r="E2" s="127"/>
      <c r="F2" s="127"/>
      <c r="G2" s="127"/>
      <c r="H2" s="127"/>
      <c r="I2" s="127"/>
      <c r="J2" s="126" t="s">
        <v>18</v>
      </c>
      <c r="K2" s="126"/>
      <c r="L2" s="126"/>
      <c r="M2" s="126"/>
      <c r="N2" s="126"/>
      <c r="O2" s="126"/>
      <c r="P2" s="123"/>
    </row>
    <row r="3" spans="1:16" ht="19.5" customHeight="1">
      <c r="A3" s="132"/>
      <c r="B3" s="127"/>
      <c r="C3" s="127" t="s">
        <v>1</v>
      </c>
      <c r="D3" s="127"/>
      <c r="E3" s="127"/>
      <c r="F3" s="127" t="s">
        <v>49</v>
      </c>
      <c r="G3" s="127"/>
      <c r="H3" s="127" t="s">
        <v>11</v>
      </c>
      <c r="I3" s="127"/>
      <c r="J3" s="127" t="s">
        <v>1</v>
      </c>
      <c r="K3" s="127"/>
      <c r="L3" s="127"/>
      <c r="M3" s="127" t="s">
        <v>49</v>
      </c>
      <c r="N3" s="127"/>
      <c r="O3" s="127" t="s">
        <v>11</v>
      </c>
      <c r="P3" s="131"/>
    </row>
    <row r="4" spans="1:16" ht="19.5" customHeight="1">
      <c r="A4" s="132"/>
      <c r="B4" s="127"/>
      <c r="C4" s="31" t="s">
        <v>1</v>
      </c>
      <c r="D4" s="31" t="s">
        <v>12</v>
      </c>
      <c r="E4" s="31" t="s">
        <v>13</v>
      </c>
      <c r="F4" s="31" t="s">
        <v>12</v>
      </c>
      <c r="G4" s="31" t="s">
        <v>13</v>
      </c>
      <c r="H4" s="31" t="s">
        <v>12</v>
      </c>
      <c r="I4" s="31" t="s">
        <v>13</v>
      </c>
      <c r="J4" s="31" t="s">
        <v>1</v>
      </c>
      <c r="K4" s="31" t="s">
        <v>12</v>
      </c>
      <c r="L4" s="31" t="s">
        <v>13</v>
      </c>
      <c r="M4" s="31" t="s">
        <v>12</v>
      </c>
      <c r="N4" s="31" t="s">
        <v>13</v>
      </c>
      <c r="O4" s="31" t="s">
        <v>12</v>
      </c>
      <c r="P4" s="36" t="s">
        <v>13</v>
      </c>
    </row>
    <row r="5" spans="1:16" ht="19.5" customHeight="1">
      <c r="A5" s="95">
        <v>17</v>
      </c>
      <c r="B5" s="5">
        <v>2288</v>
      </c>
      <c r="C5" s="5">
        <v>1944</v>
      </c>
      <c r="D5" s="5">
        <v>1437</v>
      </c>
      <c r="E5" s="5">
        <v>507</v>
      </c>
      <c r="F5" s="5">
        <v>1433</v>
      </c>
      <c r="G5" s="5">
        <v>485</v>
      </c>
      <c r="H5" s="5">
        <v>4</v>
      </c>
      <c r="I5" s="5">
        <v>22</v>
      </c>
      <c r="J5" s="5">
        <v>344</v>
      </c>
      <c r="K5" s="5">
        <v>251</v>
      </c>
      <c r="L5" s="5">
        <v>93</v>
      </c>
      <c r="M5" s="5">
        <v>240</v>
      </c>
      <c r="N5" s="5">
        <v>80</v>
      </c>
      <c r="O5" s="5">
        <v>11</v>
      </c>
      <c r="P5" s="5">
        <v>13</v>
      </c>
    </row>
    <row r="6" spans="1:16" ht="19.5" customHeight="1">
      <c r="A6" s="96">
        <f>A5+1</f>
        <v>18</v>
      </c>
      <c r="B6" s="5">
        <v>1674</v>
      </c>
      <c r="C6" s="5">
        <v>1409</v>
      </c>
      <c r="D6" s="5">
        <v>1025</v>
      </c>
      <c r="E6" s="5">
        <v>384</v>
      </c>
      <c r="F6" s="5">
        <v>1023</v>
      </c>
      <c r="G6" s="5">
        <v>366</v>
      </c>
      <c r="H6" s="5">
        <v>2</v>
      </c>
      <c r="I6" s="5">
        <v>18</v>
      </c>
      <c r="J6" s="5">
        <v>265</v>
      </c>
      <c r="K6" s="5">
        <v>205</v>
      </c>
      <c r="L6" s="5">
        <v>60</v>
      </c>
      <c r="M6" s="5">
        <v>203</v>
      </c>
      <c r="N6" s="5">
        <v>56</v>
      </c>
      <c r="O6" s="5">
        <v>2</v>
      </c>
      <c r="P6" s="5">
        <v>4</v>
      </c>
    </row>
    <row r="7" spans="1:16" ht="19.5" customHeight="1">
      <c r="A7" s="96">
        <f>A6+1</f>
        <v>19</v>
      </c>
      <c r="B7" s="5">
        <v>1617</v>
      </c>
      <c r="C7" s="5">
        <v>1371</v>
      </c>
      <c r="D7" s="5">
        <v>976</v>
      </c>
      <c r="E7" s="5">
        <v>395</v>
      </c>
      <c r="F7" s="5">
        <v>972</v>
      </c>
      <c r="G7" s="5">
        <v>377</v>
      </c>
      <c r="H7" s="5">
        <v>4</v>
      </c>
      <c r="I7" s="5">
        <v>18</v>
      </c>
      <c r="J7" s="5">
        <v>246</v>
      </c>
      <c r="K7" s="5">
        <v>177</v>
      </c>
      <c r="L7" s="5">
        <v>69</v>
      </c>
      <c r="M7" s="5">
        <v>177</v>
      </c>
      <c r="N7" s="5">
        <v>65</v>
      </c>
      <c r="O7" s="5">
        <v>0</v>
      </c>
      <c r="P7" s="5">
        <v>4</v>
      </c>
    </row>
    <row r="8" spans="1:16" ht="19.5" customHeight="1">
      <c r="A8" s="96">
        <f>A7+1</f>
        <v>20</v>
      </c>
      <c r="B8" s="5">
        <v>1551</v>
      </c>
      <c r="C8" s="5">
        <v>1306</v>
      </c>
      <c r="D8" s="5">
        <v>955</v>
      </c>
      <c r="E8" s="5">
        <v>351</v>
      </c>
      <c r="F8" s="5">
        <v>950</v>
      </c>
      <c r="G8" s="5">
        <v>334</v>
      </c>
      <c r="H8" s="5">
        <v>5</v>
      </c>
      <c r="I8" s="5">
        <v>17</v>
      </c>
      <c r="J8" s="5">
        <v>245</v>
      </c>
      <c r="K8" s="5">
        <v>185</v>
      </c>
      <c r="L8" s="5">
        <v>60</v>
      </c>
      <c r="M8" s="5">
        <v>185</v>
      </c>
      <c r="N8" s="5">
        <v>54</v>
      </c>
      <c r="O8" s="5">
        <v>0</v>
      </c>
      <c r="P8" s="5">
        <v>6</v>
      </c>
    </row>
    <row r="9" spans="1:16" s="55" customFormat="1" ht="19.5" customHeight="1">
      <c r="A9" s="97">
        <f>A8+1</f>
        <v>21</v>
      </c>
      <c r="B9" s="56">
        <f aca="true" t="shared" si="0" ref="B9:B41">C9+J9</f>
        <v>1440</v>
      </c>
      <c r="C9" s="56">
        <f aca="true" t="shared" si="1" ref="C9:C41">D9+E9</f>
        <v>1264</v>
      </c>
      <c r="D9" s="56">
        <f aca="true" t="shared" si="2" ref="D9:D41">F9+H9</f>
        <v>910</v>
      </c>
      <c r="E9" s="56">
        <f aca="true" t="shared" si="3" ref="E9:E41">G9+I9</f>
        <v>354</v>
      </c>
      <c r="F9" s="56">
        <f aca="true" t="shared" si="4" ref="F9:P9">SUM(F11:F21)</f>
        <v>905</v>
      </c>
      <c r="G9" s="56">
        <f t="shared" si="4"/>
        <v>342</v>
      </c>
      <c r="H9" s="56">
        <f t="shared" si="4"/>
        <v>5</v>
      </c>
      <c r="I9" s="56">
        <f t="shared" si="4"/>
        <v>12</v>
      </c>
      <c r="J9" s="56">
        <f aca="true" t="shared" si="5" ref="J9:J41">K9+L9</f>
        <v>176</v>
      </c>
      <c r="K9" s="56">
        <f aca="true" t="shared" si="6" ref="K9:K41">M9+O9</f>
        <v>137</v>
      </c>
      <c r="L9" s="56">
        <f aca="true" t="shared" si="7" ref="L9:L41">N9+P9</f>
        <v>39</v>
      </c>
      <c r="M9" s="56">
        <f t="shared" si="4"/>
        <v>136</v>
      </c>
      <c r="N9" s="56">
        <f t="shared" si="4"/>
        <v>35</v>
      </c>
      <c r="O9" s="56">
        <f t="shared" si="4"/>
        <v>1</v>
      </c>
      <c r="P9" s="56">
        <f t="shared" si="4"/>
        <v>4</v>
      </c>
    </row>
    <row r="10" spans="1:16" ht="19.5" customHeight="1">
      <c r="A10" s="38"/>
      <c r="B10" s="5"/>
      <c r="C10" s="5"/>
      <c r="D10" s="8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9.5" customHeight="1">
      <c r="A11" s="13" t="s">
        <v>137</v>
      </c>
      <c r="B11" s="5">
        <f t="shared" si="0"/>
        <v>1263</v>
      </c>
      <c r="C11" s="5">
        <f t="shared" si="1"/>
        <v>1110</v>
      </c>
      <c r="D11" s="5">
        <f t="shared" si="2"/>
        <v>795</v>
      </c>
      <c r="E11" s="5">
        <f t="shared" si="3"/>
        <v>315</v>
      </c>
      <c r="F11" s="5">
        <f aca="true" t="shared" si="8" ref="F11:P11">F25+F39</f>
        <v>792</v>
      </c>
      <c r="G11" s="5">
        <f t="shared" si="8"/>
        <v>305</v>
      </c>
      <c r="H11" s="5">
        <f t="shared" si="8"/>
        <v>3</v>
      </c>
      <c r="I11" s="5">
        <f t="shared" si="8"/>
        <v>10</v>
      </c>
      <c r="J11" s="5">
        <f t="shared" si="5"/>
        <v>153</v>
      </c>
      <c r="K11" s="5">
        <f t="shared" si="6"/>
        <v>117</v>
      </c>
      <c r="L11" s="5">
        <f t="shared" si="7"/>
        <v>36</v>
      </c>
      <c r="M11" s="5">
        <f t="shared" si="8"/>
        <v>116</v>
      </c>
      <c r="N11" s="5">
        <f t="shared" si="8"/>
        <v>32</v>
      </c>
      <c r="O11" s="5">
        <f t="shared" si="8"/>
        <v>1</v>
      </c>
      <c r="P11" s="5">
        <f t="shared" si="8"/>
        <v>4</v>
      </c>
    </row>
    <row r="12" spans="1:16" ht="19.5" customHeight="1">
      <c r="A12" s="13" t="s">
        <v>138</v>
      </c>
      <c r="B12" s="5">
        <f t="shared" si="0"/>
        <v>2</v>
      </c>
      <c r="C12" s="5">
        <f t="shared" si="1"/>
        <v>2</v>
      </c>
      <c r="D12" s="5">
        <f t="shared" si="2"/>
        <v>0</v>
      </c>
      <c r="E12" s="5">
        <f t="shared" si="3"/>
        <v>2</v>
      </c>
      <c r="F12" s="5">
        <f>F26</f>
        <v>0</v>
      </c>
      <c r="G12" s="5">
        <f>G26</f>
        <v>2</v>
      </c>
      <c r="H12" s="5">
        <f>H26</f>
        <v>0</v>
      </c>
      <c r="I12" s="5">
        <f>I26</f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  <c r="M12" s="5">
        <f>M26</f>
        <v>0</v>
      </c>
      <c r="N12" s="5">
        <f>N26</f>
        <v>0</v>
      </c>
      <c r="O12" s="5">
        <f>O26</f>
        <v>0</v>
      </c>
      <c r="P12" s="5">
        <f>P26</f>
        <v>0</v>
      </c>
    </row>
    <row r="13" spans="1:16" ht="19.5" customHeight="1">
      <c r="A13" s="13" t="s">
        <v>139</v>
      </c>
      <c r="B13" s="5">
        <f t="shared" si="0"/>
        <v>4</v>
      </c>
      <c r="C13" s="5">
        <f t="shared" si="1"/>
        <v>3</v>
      </c>
      <c r="D13" s="5">
        <f t="shared" si="2"/>
        <v>3</v>
      </c>
      <c r="E13" s="5">
        <f t="shared" si="3"/>
        <v>0</v>
      </c>
      <c r="F13" s="5">
        <f aca="true" t="shared" si="9" ref="F13:I14">F27+F40</f>
        <v>3</v>
      </c>
      <c r="G13" s="5">
        <f t="shared" si="9"/>
        <v>0</v>
      </c>
      <c r="H13" s="5">
        <f t="shared" si="9"/>
        <v>0</v>
      </c>
      <c r="I13" s="5">
        <f t="shared" si="9"/>
        <v>0</v>
      </c>
      <c r="J13" s="5">
        <f t="shared" si="5"/>
        <v>1</v>
      </c>
      <c r="K13" s="5">
        <f t="shared" si="6"/>
        <v>1</v>
      </c>
      <c r="L13" s="5">
        <f t="shared" si="7"/>
        <v>0</v>
      </c>
      <c r="M13" s="5">
        <f aca="true" t="shared" si="10" ref="M13:P14">M27+M40</f>
        <v>1</v>
      </c>
      <c r="N13" s="5">
        <f t="shared" si="10"/>
        <v>0</v>
      </c>
      <c r="O13" s="5">
        <f t="shared" si="10"/>
        <v>0</v>
      </c>
      <c r="P13" s="5">
        <f t="shared" si="10"/>
        <v>0</v>
      </c>
    </row>
    <row r="14" spans="1:16" ht="19.5" customHeight="1">
      <c r="A14" s="13" t="s">
        <v>140</v>
      </c>
      <c r="B14" s="5">
        <f t="shared" si="0"/>
        <v>7</v>
      </c>
      <c r="C14" s="5">
        <f t="shared" si="1"/>
        <v>4</v>
      </c>
      <c r="D14" s="5">
        <f t="shared" si="2"/>
        <v>4</v>
      </c>
      <c r="E14" s="5">
        <f t="shared" si="3"/>
        <v>0</v>
      </c>
      <c r="F14" s="5">
        <f t="shared" si="9"/>
        <v>3</v>
      </c>
      <c r="G14" s="5">
        <f t="shared" si="9"/>
        <v>0</v>
      </c>
      <c r="H14" s="5">
        <f t="shared" si="9"/>
        <v>1</v>
      </c>
      <c r="I14" s="5">
        <f t="shared" si="9"/>
        <v>0</v>
      </c>
      <c r="J14" s="5">
        <f t="shared" si="5"/>
        <v>3</v>
      </c>
      <c r="K14" s="5">
        <f t="shared" si="6"/>
        <v>3</v>
      </c>
      <c r="L14" s="5">
        <f t="shared" si="7"/>
        <v>0</v>
      </c>
      <c r="M14" s="5">
        <f t="shared" si="10"/>
        <v>3</v>
      </c>
      <c r="N14" s="5">
        <f t="shared" si="10"/>
        <v>0</v>
      </c>
      <c r="O14" s="5">
        <f t="shared" si="10"/>
        <v>0</v>
      </c>
      <c r="P14" s="5">
        <f t="shared" si="10"/>
        <v>0</v>
      </c>
    </row>
    <row r="15" spans="1:16" ht="19.5" customHeight="1">
      <c r="A15" s="13" t="s">
        <v>141</v>
      </c>
      <c r="B15" s="5">
        <f t="shared" si="0"/>
        <v>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aca="true" t="shared" si="11" ref="F15:I19">F29</f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5"/>
        <v>0</v>
      </c>
      <c r="K15" s="5">
        <f t="shared" si="6"/>
        <v>0</v>
      </c>
      <c r="L15" s="5">
        <f t="shared" si="7"/>
        <v>0</v>
      </c>
      <c r="M15" s="5">
        <f aca="true" t="shared" si="12" ref="M15:P21">M29</f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</row>
    <row r="16" spans="1:16" ht="19.5" customHeight="1">
      <c r="A16" s="13" t="s">
        <v>142</v>
      </c>
      <c r="B16" s="5">
        <f t="shared" si="0"/>
        <v>2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11"/>
        <v>0</v>
      </c>
      <c r="G16" s="5">
        <f t="shared" si="11"/>
        <v>0</v>
      </c>
      <c r="H16" s="5">
        <f t="shared" si="11"/>
        <v>0</v>
      </c>
      <c r="I16" s="5">
        <f t="shared" si="11"/>
        <v>0</v>
      </c>
      <c r="J16" s="5">
        <f t="shared" si="5"/>
        <v>2</v>
      </c>
      <c r="K16" s="5">
        <f t="shared" si="6"/>
        <v>1</v>
      </c>
      <c r="L16" s="5">
        <f t="shared" si="7"/>
        <v>1</v>
      </c>
      <c r="M16" s="5">
        <f t="shared" si="12"/>
        <v>1</v>
      </c>
      <c r="N16" s="5">
        <f t="shared" si="12"/>
        <v>1</v>
      </c>
      <c r="O16" s="5">
        <f t="shared" si="12"/>
        <v>0</v>
      </c>
      <c r="P16" s="5">
        <f t="shared" si="12"/>
        <v>0</v>
      </c>
    </row>
    <row r="17" spans="1:16" ht="19.5" customHeight="1">
      <c r="A17" s="13" t="s">
        <v>143</v>
      </c>
      <c r="B17" s="5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11"/>
        <v>0</v>
      </c>
      <c r="G17" s="5">
        <f t="shared" si="11"/>
        <v>0</v>
      </c>
      <c r="H17" s="5">
        <f t="shared" si="11"/>
        <v>0</v>
      </c>
      <c r="I17" s="5">
        <f t="shared" si="11"/>
        <v>0</v>
      </c>
      <c r="J17" s="5">
        <f t="shared" si="5"/>
        <v>0</v>
      </c>
      <c r="K17" s="5">
        <f t="shared" si="6"/>
        <v>0</v>
      </c>
      <c r="L17" s="5">
        <f t="shared" si="7"/>
        <v>0</v>
      </c>
      <c r="M17" s="5">
        <f t="shared" si="12"/>
        <v>0</v>
      </c>
      <c r="N17" s="5">
        <f t="shared" si="12"/>
        <v>0</v>
      </c>
      <c r="O17" s="5">
        <f t="shared" si="12"/>
        <v>0</v>
      </c>
      <c r="P17" s="5">
        <f t="shared" si="12"/>
        <v>0</v>
      </c>
    </row>
    <row r="18" spans="1:16" ht="19.5" customHeight="1">
      <c r="A18" s="13" t="s">
        <v>135</v>
      </c>
      <c r="B18" s="5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11"/>
        <v>0</v>
      </c>
      <c r="G18" s="5">
        <f t="shared" si="11"/>
        <v>0</v>
      </c>
      <c r="H18" s="5">
        <f t="shared" si="11"/>
        <v>0</v>
      </c>
      <c r="I18" s="5">
        <f t="shared" si="11"/>
        <v>0</v>
      </c>
      <c r="J18" s="5">
        <f t="shared" si="5"/>
        <v>0</v>
      </c>
      <c r="K18" s="5">
        <f t="shared" si="6"/>
        <v>0</v>
      </c>
      <c r="L18" s="5">
        <f t="shared" si="7"/>
        <v>0</v>
      </c>
      <c r="M18" s="5">
        <f t="shared" si="12"/>
        <v>0</v>
      </c>
      <c r="N18" s="5">
        <f t="shared" si="12"/>
        <v>0</v>
      </c>
      <c r="O18" s="5">
        <f t="shared" si="12"/>
        <v>0</v>
      </c>
      <c r="P18" s="5">
        <f t="shared" si="12"/>
        <v>0</v>
      </c>
    </row>
    <row r="19" spans="1:16" ht="19.5" customHeight="1">
      <c r="A19" s="13" t="s">
        <v>136</v>
      </c>
      <c r="B19" s="5">
        <f t="shared" si="0"/>
        <v>0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11"/>
        <v>0</v>
      </c>
      <c r="G19" s="5">
        <f t="shared" si="11"/>
        <v>0</v>
      </c>
      <c r="H19" s="5">
        <f t="shared" si="11"/>
        <v>0</v>
      </c>
      <c r="I19" s="5">
        <f t="shared" si="11"/>
        <v>0</v>
      </c>
      <c r="J19" s="5">
        <f t="shared" si="5"/>
        <v>0</v>
      </c>
      <c r="K19" s="5">
        <f t="shared" si="6"/>
        <v>0</v>
      </c>
      <c r="L19" s="5">
        <f t="shared" si="7"/>
        <v>0</v>
      </c>
      <c r="M19" s="5">
        <f t="shared" si="12"/>
        <v>0</v>
      </c>
      <c r="N19" s="5">
        <f t="shared" si="12"/>
        <v>0</v>
      </c>
      <c r="O19" s="5">
        <f t="shared" si="12"/>
        <v>0</v>
      </c>
      <c r="P19" s="5">
        <f t="shared" si="12"/>
        <v>0</v>
      </c>
    </row>
    <row r="20" spans="1:16" ht="19.5" customHeight="1">
      <c r="A20" s="13" t="s">
        <v>195</v>
      </c>
      <c r="B20" s="5">
        <f t="shared" si="0"/>
        <v>3</v>
      </c>
      <c r="C20" s="5">
        <f t="shared" si="1"/>
        <v>3</v>
      </c>
      <c r="D20" s="5">
        <f t="shared" si="2"/>
        <v>2</v>
      </c>
      <c r="E20" s="5">
        <f t="shared" si="3"/>
        <v>1</v>
      </c>
      <c r="F20" s="5">
        <f aca="true" t="shared" si="13" ref="F20:I21">F34</f>
        <v>2</v>
      </c>
      <c r="G20" s="5">
        <f t="shared" si="13"/>
        <v>1</v>
      </c>
      <c r="H20" s="5">
        <f t="shared" si="13"/>
        <v>0</v>
      </c>
      <c r="I20" s="5">
        <f t="shared" si="13"/>
        <v>0</v>
      </c>
      <c r="J20" s="5">
        <f t="shared" si="5"/>
        <v>0</v>
      </c>
      <c r="K20" s="5">
        <f t="shared" si="6"/>
        <v>0</v>
      </c>
      <c r="L20" s="5">
        <f t="shared" si="7"/>
        <v>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</row>
    <row r="21" spans="1:16" ht="19.5" customHeight="1">
      <c r="A21" s="13" t="s">
        <v>196</v>
      </c>
      <c r="B21" s="5">
        <f t="shared" si="0"/>
        <v>159</v>
      </c>
      <c r="C21" s="5">
        <f t="shared" si="1"/>
        <v>142</v>
      </c>
      <c r="D21" s="5">
        <f t="shared" si="2"/>
        <v>106</v>
      </c>
      <c r="E21" s="5">
        <f t="shared" si="3"/>
        <v>36</v>
      </c>
      <c r="F21" s="5">
        <f t="shared" si="13"/>
        <v>105</v>
      </c>
      <c r="G21" s="5">
        <f t="shared" si="13"/>
        <v>34</v>
      </c>
      <c r="H21" s="5">
        <f t="shared" si="13"/>
        <v>1</v>
      </c>
      <c r="I21" s="5">
        <f t="shared" si="13"/>
        <v>2</v>
      </c>
      <c r="J21" s="5">
        <f t="shared" si="5"/>
        <v>17</v>
      </c>
      <c r="K21" s="5">
        <f t="shared" si="6"/>
        <v>15</v>
      </c>
      <c r="L21" s="5">
        <f t="shared" si="7"/>
        <v>2</v>
      </c>
      <c r="M21" s="5">
        <f t="shared" si="12"/>
        <v>15</v>
      </c>
      <c r="N21" s="5">
        <f t="shared" si="12"/>
        <v>2</v>
      </c>
      <c r="O21" s="5">
        <f t="shared" si="12"/>
        <v>0</v>
      </c>
      <c r="P21" s="5">
        <f t="shared" si="12"/>
        <v>0</v>
      </c>
    </row>
    <row r="22" spans="1:16" ht="19.5" customHeight="1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9.5" customHeight="1">
      <c r="A23" s="13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9.5" customHeight="1">
      <c r="A24" s="30" t="s">
        <v>1</v>
      </c>
      <c r="B24" s="5">
        <f t="shared" si="0"/>
        <v>1423</v>
      </c>
      <c r="C24" s="5">
        <f t="shared" si="1"/>
        <v>1249</v>
      </c>
      <c r="D24" s="5">
        <f t="shared" si="2"/>
        <v>899</v>
      </c>
      <c r="E24" s="5">
        <f t="shared" si="3"/>
        <v>350</v>
      </c>
      <c r="F24" s="5">
        <f aca="true" t="shared" si="14" ref="F24:P24">SUM(F25:F35)</f>
        <v>895</v>
      </c>
      <c r="G24" s="5">
        <f t="shared" si="14"/>
        <v>338</v>
      </c>
      <c r="H24" s="5">
        <f t="shared" si="14"/>
        <v>4</v>
      </c>
      <c r="I24" s="5">
        <f t="shared" si="14"/>
        <v>12</v>
      </c>
      <c r="J24" s="5">
        <f t="shared" si="5"/>
        <v>174</v>
      </c>
      <c r="K24" s="5">
        <f t="shared" si="6"/>
        <v>135</v>
      </c>
      <c r="L24" s="5">
        <f t="shared" si="7"/>
        <v>39</v>
      </c>
      <c r="M24" s="5">
        <f t="shared" si="14"/>
        <v>134</v>
      </c>
      <c r="N24" s="5">
        <f t="shared" si="14"/>
        <v>35</v>
      </c>
      <c r="O24" s="5">
        <f t="shared" si="14"/>
        <v>1</v>
      </c>
      <c r="P24" s="5">
        <f t="shared" si="14"/>
        <v>4</v>
      </c>
    </row>
    <row r="25" spans="1:16" ht="19.5" customHeight="1">
      <c r="A25" s="13" t="s">
        <v>145</v>
      </c>
      <c r="B25" s="5">
        <f t="shared" si="0"/>
        <v>1247</v>
      </c>
      <c r="C25" s="5">
        <f t="shared" si="1"/>
        <v>1096</v>
      </c>
      <c r="D25" s="87">
        <f t="shared" si="2"/>
        <v>785</v>
      </c>
      <c r="E25" s="5">
        <f t="shared" si="3"/>
        <v>311</v>
      </c>
      <c r="F25" s="5">
        <v>782</v>
      </c>
      <c r="G25" s="5">
        <v>301</v>
      </c>
      <c r="H25" s="5">
        <v>3</v>
      </c>
      <c r="I25" s="5">
        <v>10</v>
      </c>
      <c r="J25" s="5">
        <f t="shared" si="5"/>
        <v>151</v>
      </c>
      <c r="K25" s="5">
        <f t="shared" si="6"/>
        <v>115</v>
      </c>
      <c r="L25" s="5">
        <f t="shared" si="7"/>
        <v>36</v>
      </c>
      <c r="M25" s="5">
        <v>114</v>
      </c>
      <c r="N25" s="5">
        <v>32</v>
      </c>
      <c r="O25" s="5">
        <v>1</v>
      </c>
      <c r="P25" s="5">
        <v>4</v>
      </c>
    </row>
    <row r="26" spans="1:16" ht="19.5" customHeight="1">
      <c r="A26" s="13" t="s">
        <v>148</v>
      </c>
      <c r="B26" s="5">
        <f t="shared" si="0"/>
        <v>2</v>
      </c>
      <c r="C26" s="5">
        <f t="shared" si="1"/>
        <v>2</v>
      </c>
      <c r="D26" s="87">
        <f t="shared" si="2"/>
        <v>0</v>
      </c>
      <c r="E26" s="5">
        <f t="shared" si="3"/>
        <v>2</v>
      </c>
      <c r="F26" s="5">
        <v>0</v>
      </c>
      <c r="G26" s="5">
        <v>2</v>
      </c>
      <c r="H26" s="5">
        <v>0</v>
      </c>
      <c r="I26" s="5"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9.5" customHeight="1">
      <c r="A27" s="13" t="s">
        <v>146</v>
      </c>
      <c r="B27" s="5">
        <f t="shared" si="0"/>
        <v>4</v>
      </c>
      <c r="C27" s="5">
        <f t="shared" si="1"/>
        <v>3</v>
      </c>
      <c r="D27" s="87">
        <f t="shared" si="2"/>
        <v>3</v>
      </c>
      <c r="E27" s="5">
        <f t="shared" si="3"/>
        <v>0</v>
      </c>
      <c r="F27" s="5">
        <v>3</v>
      </c>
      <c r="G27" s="5">
        <v>0</v>
      </c>
      <c r="H27" s="5">
        <v>0</v>
      </c>
      <c r="I27" s="5">
        <v>0</v>
      </c>
      <c r="J27" s="5">
        <f t="shared" si="5"/>
        <v>1</v>
      </c>
      <c r="K27" s="5">
        <f t="shared" si="6"/>
        <v>1</v>
      </c>
      <c r="L27" s="5">
        <f t="shared" si="7"/>
        <v>0</v>
      </c>
      <c r="M27" s="5">
        <v>1</v>
      </c>
      <c r="N27" s="5">
        <v>0</v>
      </c>
      <c r="O27" s="5">
        <v>0</v>
      </c>
      <c r="P27" s="5">
        <v>0</v>
      </c>
    </row>
    <row r="28" spans="1:16" ht="19.5" customHeight="1">
      <c r="A28" s="13" t="s">
        <v>147</v>
      </c>
      <c r="B28" s="5">
        <f t="shared" si="0"/>
        <v>6</v>
      </c>
      <c r="C28" s="5">
        <f t="shared" si="1"/>
        <v>3</v>
      </c>
      <c r="D28" s="87">
        <f t="shared" si="2"/>
        <v>3</v>
      </c>
      <c r="E28" s="5">
        <f t="shared" si="3"/>
        <v>0</v>
      </c>
      <c r="F28" s="5">
        <v>3</v>
      </c>
      <c r="G28" s="5">
        <v>0</v>
      </c>
      <c r="H28" s="5">
        <v>0</v>
      </c>
      <c r="I28" s="5">
        <v>0</v>
      </c>
      <c r="J28" s="5">
        <f t="shared" si="5"/>
        <v>3</v>
      </c>
      <c r="K28" s="5">
        <f t="shared" si="6"/>
        <v>3</v>
      </c>
      <c r="L28" s="5">
        <f t="shared" si="7"/>
        <v>0</v>
      </c>
      <c r="M28" s="5">
        <v>3</v>
      </c>
      <c r="N28" s="5">
        <v>0</v>
      </c>
      <c r="O28" s="5">
        <v>0</v>
      </c>
      <c r="P28" s="5">
        <v>0</v>
      </c>
    </row>
    <row r="29" spans="1:16" ht="19.5" customHeight="1">
      <c r="A29" s="13" t="s">
        <v>149</v>
      </c>
      <c r="B29" s="5">
        <f t="shared" si="0"/>
        <v>0</v>
      </c>
      <c r="C29" s="5">
        <f t="shared" si="1"/>
        <v>0</v>
      </c>
      <c r="D29" s="87">
        <f t="shared" si="2"/>
        <v>0</v>
      </c>
      <c r="E29" s="5">
        <f t="shared" si="3"/>
        <v>0</v>
      </c>
      <c r="F29" s="5">
        <v>0</v>
      </c>
      <c r="G29" s="5">
        <v>0</v>
      </c>
      <c r="H29" s="5">
        <v>0</v>
      </c>
      <c r="I29" s="5"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9.5" customHeight="1">
      <c r="A30" s="13" t="s">
        <v>150</v>
      </c>
      <c r="B30" s="5">
        <f t="shared" si="0"/>
        <v>2</v>
      </c>
      <c r="C30" s="5">
        <f t="shared" si="1"/>
        <v>0</v>
      </c>
      <c r="D30" s="87">
        <f t="shared" si="2"/>
        <v>0</v>
      </c>
      <c r="E30" s="5">
        <f t="shared" si="3"/>
        <v>0</v>
      </c>
      <c r="F30" s="5">
        <v>0</v>
      </c>
      <c r="G30" s="5">
        <v>0</v>
      </c>
      <c r="H30" s="5">
        <v>0</v>
      </c>
      <c r="I30" s="5">
        <v>0</v>
      </c>
      <c r="J30" s="5">
        <f t="shared" si="5"/>
        <v>2</v>
      </c>
      <c r="K30" s="5">
        <f t="shared" si="6"/>
        <v>1</v>
      </c>
      <c r="L30" s="5">
        <f t="shared" si="7"/>
        <v>1</v>
      </c>
      <c r="M30" s="5">
        <v>1</v>
      </c>
      <c r="N30" s="5">
        <v>1</v>
      </c>
      <c r="O30" s="5">
        <v>0</v>
      </c>
      <c r="P30" s="5">
        <v>0</v>
      </c>
    </row>
    <row r="31" spans="1:16" ht="19.5" customHeight="1">
      <c r="A31" s="13" t="s">
        <v>151</v>
      </c>
      <c r="B31" s="5">
        <f t="shared" si="0"/>
        <v>0</v>
      </c>
      <c r="C31" s="5">
        <f t="shared" si="1"/>
        <v>0</v>
      </c>
      <c r="D31" s="87">
        <f t="shared" si="2"/>
        <v>0</v>
      </c>
      <c r="E31" s="5">
        <f t="shared" si="3"/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5"/>
        <v>0</v>
      </c>
      <c r="K31" s="5">
        <f t="shared" si="6"/>
        <v>0</v>
      </c>
      <c r="L31" s="5">
        <f t="shared" si="7"/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9.5" customHeight="1">
      <c r="A32" s="13" t="s">
        <v>135</v>
      </c>
      <c r="B32" s="5">
        <f t="shared" si="0"/>
        <v>0</v>
      </c>
      <c r="C32" s="5">
        <f t="shared" si="1"/>
        <v>0</v>
      </c>
      <c r="D32" s="87">
        <f t="shared" si="2"/>
        <v>0</v>
      </c>
      <c r="E32" s="5">
        <f t="shared" si="3"/>
        <v>0</v>
      </c>
      <c r="F32" s="5">
        <v>0</v>
      </c>
      <c r="G32" s="5">
        <v>0</v>
      </c>
      <c r="H32" s="5">
        <v>0</v>
      </c>
      <c r="I32" s="5">
        <v>0</v>
      </c>
      <c r="J32" s="5">
        <f t="shared" si="5"/>
        <v>0</v>
      </c>
      <c r="K32" s="5">
        <f t="shared" si="6"/>
        <v>0</v>
      </c>
      <c r="L32" s="5">
        <f t="shared" si="7"/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9.5" customHeight="1">
      <c r="A33" s="13" t="s">
        <v>136</v>
      </c>
      <c r="B33" s="5">
        <f t="shared" si="0"/>
        <v>0</v>
      </c>
      <c r="C33" s="5">
        <f t="shared" si="1"/>
        <v>0</v>
      </c>
      <c r="D33" s="87">
        <f t="shared" si="2"/>
        <v>0</v>
      </c>
      <c r="E33" s="5">
        <f t="shared" si="3"/>
        <v>0</v>
      </c>
      <c r="F33" s="5">
        <v>0</v>
      </c>
      <c r="G33" s="5">
        <v>0</v>
      </c>
      <c r="H33" s="5">
        <v>0</v>
      </c>
      <c r="I33" s="5">
        <v>0</v>
      </c>
      <c r="J33" s="5">
        <f t="shared" si="5"/>
        <v>0</v>
      </c>
      <c r="K33" s="5">
        <f t="shared" si="6"/>
        <v>0</v>
      </c>
      <c r="L33" s="5">
        <f t="shared" si="7"/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9.5" customHeight="1">
      <c r="A34" s="13" t="s">
        <v>195</v>
      </c>
      <c r="B34" s="5">
        <f t="shared" si="0"/>
        <v>3</v>
      </c>
      <c r="C34" s="5">
        <f t="shared" si="1"/>
        <v>3</v>
      </c>
      <c r="D34" s="87">
        <f t="shared" si="2"/>
        <v>2</v>
      </c>
      <c r="E34" s="5">
        <f t="shared" si="3"/>
        <v>1</v>
      </c>
      <c r="F34" s="5">
        <v>2</v>
      </c>
      <c r="G34" s="5">
        <v>1</v>
      </c>
      <c r="H34" s="5">
        <v>0</v>
      </c>
      <c r="I34" s="5">
        <v>0</v>
      </c>
      <c r="J34" s="5">
        <f t="shared" si="5"/>
        <v>0</v>
      </c>
      <c r="K34" s="5">
        <f t="shared" si="6"/>
        <v>0</v>
      </c>
      <c r="L34" s="5">
        <f t="shared" si="7"/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9.5" customHeight="1">
      <c r="A35" s="13" t="s">
        <v>196</v>
      </c>
      <c r="B35" s="5">
        <f t="shared" si="0"/>
        <v>159</v>
      </c>
      <c r="C35" s="5">
        <f t="shared" si="1"/>
        <v>142</v>
      </c>
      <c r="D35" s="87">
        <f t="shared" si="2"/>
        <v>106</v>
      </c>
      <c r="E35" s="5">
        <f t="shared" si="3"/>
        <v>36</v>
      </c>
      <c r="F35" s="5">
        <v>105</v>
      </c>
      <c r="G35" s="5">
        <v>34</v>
      </c>
      <c r="H35" s="5">
        <v>1</v>
      </c>
      <c r="I35" s="5">
        <v>2</v>
      </c>
      <c r="J35" s="5">
        <f t="shared" si="5"/>
        <v>17</v>
      </c>
      <c r="K35" s="5">
        <f t="shared" si="6"/>
        <v>15</v>
      </c>
      <c r="L35" s="5">
        <f t="shared" si="7"/>
        <v>2</v>
      </c>
      <c r="M35" s="5">
        <v>15</v>
      </c>
      <c r="N35" s="5">
        <v>2</v>
      </c>
      <c r="O35" s="5">
        <v>0</v>
      </c>
      <c r="P35" s="5">
        <v>0</v>
      </c>
    </row>
    <row r="36" spans="1:16" ht="19.5" customHeight="1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9.5" customHeight="1">
      <c r="A37" s="13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9.5" customHeight="1">
      <c r="A38" s="30" t="s">
        <v>1</v>
      </c>
      <c r="B38" s="5">
        <f t="shared" si="0"/>
        <v>17</v>
      </c>
      <c r="C38" s="5">
        <f t="shared" si="1"/>
        <v>15</v>
      </c>
      <c r="D38" s="5">
        <f t="shared" si="2"/>
        <v>11</v>
      </c>
      <c r="E38" s="5">
        <f t="shared" si="3"/>
        <v>4</v>
      </c>
      <c r="F38" s="5">
        <f>SUM(F39:F41)</f>
        <v>10</v>
      </c>
      <c r="G38" s="5">
        <f>SUM(G39:G41)</f>
        <v>4</v>
      </c>
      <c r="H38" s="5">
        <f>SUM(H39:H41)</f>
        <v>1</v>
      </c>
      <c r="I38" s="5">
        <f>SUM(I39:I41)</f>
        <v>0</v>
      </c>
      <c r="J38" s="5">
        <f t="shared" si="5"/>
        <v>2</v>
      </c>
      <c r="K38" s="5">
        <f t="shared" si="6"/>
        <v>2</v>
      </c>
      <c r="L38" s="5">
        <f t="shared" si="7"/>
        <v>0</v>
      </c>
      <c r="M38" s="5">
        <f>SUM(M39:M41)</f>
        <v>2</v>
      </c>
      <c r="N38" s="5">
        <f>SUM(N39:N41)</f>
        <v>0</v>
      </c>
      <c r="O38" s="5">
        <f>SUM(O39:O41)</f>
        <v>0</v>
      </c>
      <c r="P38" s="5">
        <f>SUM(P39:P41)</f>
        <v>0</v>
      </c>
    </row>
    <row r="39" spans="1:16" ht="19.5" customHeight="1">
      <c r="A39" s="13" t="s">
        <v>145</v>
      </c>
      <c r="B39" s="5">
        <f t="shared" si="0"/>
        <v>16</v>
      </c>
      <c r="C39" s="5">
        <f t="shared" si="1"/>
        <v>14</v>
      </c>
      <c r="D39" s="5">
        <f t="shared" si="2"/>
        <v>10</v>
      </c>
      <c r="E39" s="5">
        <f t="shared" si="3"/>
        <v>4</v>
      </c>
      <c r="F39" s="5">
        <v>10</v>
      </c>
      <c r="G39" s="5">
        <v>4</v>
      </c>
      <c r="H39" s="5">
        <v>0</v>
      </c>
      <c r="I39" s="5">
        <v>0</v>
      </c>
      <c r="J39" s="5">
        <f t="shared" si="5"/>
        <v>2</v>
      </c>
      <c r="K39" s="5">
        <f t="shared" si="6"/>
        <v>2</v>
      </c>
      <c r="L39" s="5">
        <f t="shared" si="7"/>
        <v>0</v>
      </c>
      <c r="M39" s="5">
        <v>2</v>
      </c>
      <c r="N39" s="5">
        <v>0</v>
      </c>
      <c r="O39" s="5">
        <v>0</v>
      </c>
      <c r="P39" s="5">
        <v>0</v>
      </c>
    </row>
    <row r="40" spans="1:16" ht="19.5" customHeight="1">
      <c r="A40" s="13" t="s">
        <v>146</v>
      </c>
      <c r="B40" s="5">
        <f t="shared" si="0"/>
        <v>0</v>
      </c>
      <c r="C40" s="5">
        <f t="shared" si="1"/>
        <v>0</v>
      </c>
      <c r="D40" s="5">
        <f t="shared" si="2"/>
        <v>0</v>
      </c>
      <c r="E40" s="5">
        <f t="shared" si="3"/>
        <v>0</v>
      </c>
      <c r="F40" s="5">
        <v>0</v>
      </c>
      <c r="G40" s="5">
        <v>0</v>
      </c>
      <c r="H40" s="5">
        <v>0</v>
      </c>
      <c r="I40" s="5">
        <v>0</v>
      </c>
      <c r="J40" s="5">
        <f t="shared" si="5"/>
        <v>0</v>
      </c>
      <c r="K40" s="5">
        <f t="shared" si="6"/>
        <v>0</v>
      </c>
      <c r="L40" s="5">
        <f t="shared" si="7"/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9.5" customHeight="1">
      <c r="A41" s="65" t="s">
        <v>147</v>
      </c>
      <c r="B41" s="63">
        <f t="shared" si="0"/>
        <v>1</v>
      </c>
      <c r="C41" s="63">
        <f t="shared" si="1"/>
        <v>1</v>
      </c>
      <c r="D41" s="63">
        <f t="shared" si="2"/>
        <v>1</v>
      </c>
      <c r="E41" s="63">
        <f t="shared" si="3"/>
        <v>0</v>
      </c>
      <c r="F41" s="63">
        <v>0</v>
      </c>
      <c r="G41" s="63">
        <v>0</v>
      </c>
      <c r="H41" s="63">
        <v>1</v>
      </c>
      <c r="I41" s="63">
        <v>0</v>
      </c>
      <c r="J41" s="63">
        <f t="shared" si="5"/>
        <v>0</v>
      </c>
      <c r="K41" s="63">
        <f t="shared" si="6"/>
        <v>0</v>
      </c>
      <c r="L41" s="63">
        <f t="shared" si="7"/>
        <v>0</v>
      </c>
      <c r="M41" s="63">
        <v>0</v>
      </c>
      <c r="N41" s="63">
        <v>0</v>
      </c>
      <c r="O41" s="63">
        <v>0</v>
      </c>
      <c r="P41" s="63">
        <v>0</v>
      </c>
    </row>
  </sheetData>
  <mergeCells count="10">
    <mergeCell ref="A2:A4"/>
    <mergeCell ref="B2:B4"/>
    <mergeCell ref="C2:I2"/>
    <mergeCell ref="C3:E3"/>
    <mergeCell ref="F3:G3"/>
    <mergeCell ref="H3:I3"/>
    <mergeCell ref="J2:P2"/>
    <mergeCell ref="J3:L3"/>
    <mergeCell ref="M3:N3"/>
    <mergeCell ref="O3:P3"/>
  </mergeCells>
  <printOptions horizontalCentered="1"/>
  <pageMargins left="0.7874015748031497" right="0.7874015748031497" top="0.7874015748031497" bottom="0.5905511811023623" header="0.3937007874015748" footer="0.3937007874015748"/>
  <pageSetup firstPageNumber="98" useFirstPageNumber="1" horizontalDpi="300" verticalDpi="300" orientation="portrait" paperSize="9" scale="80" r:id="rId3"/>
  <headerFooter alignWithMargins="0">
    <oddHeader>&amp;L&amp;18高校・卒後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3.5"/>
  <cols>
    <col min="1" max="1" width="12.625" style="2" customWidth="1"/>
    <col min="2" max="10" width="9.125" style="2" customWidth="1"/>
    <col min="11" max="16384" width="9.00390625" style="2" customWidth="1"/>
  </cols>
  <sheetData>
    <row r="1" s="48" customFormat="1" ht="24" customHeight="1">
      <c r="A1" s="48" t="s">
        <v>19</v>
      </c>
    </row>
    <row r="2" spans="1:10" ht="19.5" customHeight="1">
      <c r="A2" s="125" t="s">
        <v>0</v>
      </c>
      <c r="B2" s="127" t="s">
        <v>1</v>
      </c>
      <c r="C2" s="127"/>
      <c r="D2" s="127"/>
      <c r="E2" s="127" t="s">
        <v>12</v>
      </c>
      <c r="F2" s="127"/>
      <c r="G2" s="127"/>
      <c r="H2" s="127" t="s">
        <v>13</v>
      </c>
      <c r="I2" s="127"/>
      <c r="J2" s="131"/>
    </row>
    <row r="3" spans="1:10" s="37" customFormat="1" ht="24" customHeight="1">
      <c r="A3" s="125"/>
      <c r="B3" s="31" t="s">
        <v>1</v>
      </c>
      <c r="C3" s="34" t="s">
        <v>172</v>
      </c>
      <c r="D3" s="31" t="s">
        <v>20</v>
      </c>
      <c r="E3" s="31" t="s">
        <v>1</v>
      </c>
      <c r="F3" s="34" t="s">
        <v>172</v>
      </c>
      <c r="G3" s="31" t="s">
        <v>20</v>
      </c>
      <c r="H3" s="31" t="s">
        <v>1</v>
      </c>
      <c r="I3" s="34" t="s">
        <v>172</v>
      </c>
      <c r="J3" s="36" t="s">
        <v>173</v>
      </c>
    </row>
    <row r="4" spans="1:10" ht="21.75" customHeight="1">
      <c r="A4" s="95">
        <v>17</v>
      </c>
      <c r="B4" s="5">
        <v>924</v>
      </c>
      <c r="C4" s="5">
        <v>567</v>
      </c>
      <c r="D4" s="5">
        <v>357</v>
      </c>
      <c r="E4" s="5">
        <v>541</v>
      </c>
      <c r="F4" s="5">
        <v>364</v>
      </c>
      <c r="G4" s="5">
        <v>177</v>
      </c>
      <c r="H4" s="5">
        <v>383</v>
      </c>
      <c r="I4" s="5">
        <v>203</v>
      </c>
      <c r="J4" s="5">
        <v>180</v>
      </c>
    </row>
    <row r="5" spans="1:10" ht="21.75" customHeight="1">
      <c r="A5" s="96">
        <f>A4+1</f>
        <v>18</v>
      </c>
      <c r="B5" s="5">
        <v>876</v>
      </c>
      <c r="C5" s="5">
        <v>495</v>
      </c>
      <c r="D5" s="5">
        <v>381</v>
      </c>
      <c r="E5" s="5">
        <v>541</v>
      </c>
      <c r="F5" s="5">
        <v>316</v>
      </c>
      <c r="G5" s="5">
        <v>225</v>
      </c>
      <c r="H5" s="5">
        <v>335</v>
      </c>
      <c r="I5" s="5">
        <v>179</v>
      </c>
      <c r="J5" s="5">
        <v>156</v>
      </c>
    </row>
    <row r="6" spans="1:10" ht="21.75" customHeight="1">
      <c r="A6" s="96">
        <f>A5+1</f>
        <v>19</v>
      </c>
      <c r="B6" s="5">
        <v>579</v>
      </c>
      <c r="C6" s="5">
        <v>283</v>
      </c>
      <c r="D6" s="5">
        <v>296</v>
      </c>
      <c r="E6" s="5">
        <v>323</v>
      </c>
      <c r="F6" s="5">
        <v>161</v>
      </c>
      <c r="G6" s="5">
        <v>162</v>
      </c>
      <c r="H6" s="5">
        <v>256</v>
      </c>
      <c r="I6" s="5">
        <v>122</v>
      </c>
      <c r="J6" s="5">
        <v>134</v>
      </c>
    </row>
    <row r="7" spans="1:10" ht="21.75" customHeight="1">
      <c r="A7" s="96">
        <f>A6+1</f>
        <v>20</v>
      </c>
      <c r="B7" s="5">
        <v>719</v>
      </c>
      <c r="C7" s="5">
        <v>386</v>
      </c>
      <c r="D7" s="5">
        <v>333</v>
      </c>
      <c r="E7" s="5">
        <v>439</v>
      </c>
      <c r="F7" s="5">
        <v>251</v>
      </c>
      <c r="G7" s="5">
        <v>188</v>
      </c>
      <c r="H7" s="5">
        <v>280</v>
      </c>
      <c r="I7" s="5">
        <v>135</v>
      </c>
      <c r="J7" s="5">
        <v>145</v>
      </c>
    </row>
    <row r="8" spans="1:10" s="57" customFormat="1" ht="21.75" customHeight="1">
      <c r="A8" s="97">
        <f>A7+1</f>
        <v>21</v>
      </c>
      <c r="B8" s="56">
        <f aca="true" t="shared" si="0" ref="B8:B37">E8+H8</f>
        <v>710</v>
      </c>
      <c r="C8" s="56">
        <f aca="true" t="shared" si="1" ref="C8:C38">F8+I8</f>
        <v>374</v>
      </c>
      <c r="D8" s="56">
        <f aca="true" t="shared" si="2" ref="D8:D38">G8+J8</f>
        <v>336</v>
      </c>
      <c r="E8" s="56">
        <f aca="true" t="shared" si="3" ref="E8:E39">F8+G8</f>
        <v>387</v>
      </c>
      <c r="F8" s="56">
        <f>SUM(F10:F20)</f>
        <v>177</v>
      </c>
      <c r="G8" s="56">
        <f>SUM(G10:G20)</f>
        <v>210</v>
      </c>
      <c r="H8" s="56">
        <f aca="true" t="shared" si="4" ref="H8:H39">I8+J8</f>
        <v>323</v>
      </c>
      <c r="I8" s="56">
        <f>SUM(I10:I20)</f>
        <v>197</v>
      </c>
      <c r="J8" s="56">
        <f>SUM(J10:J20)</f>
        <v>126</v>
      </c>
    </row>
    <row r="9" spans="1:10" s="39" customFormat="1" ht="21.75" customHeight="1">
      <c r="A9" s="38"/>
      <c r="B9" s="5"/>
      <c r="C9" s="5"/>
      <c r="D9" s="5"/>
      <c r="E9" s="5"/>
      <c r="F9" s="5"/>
      <c r="G9" s="5"/>
      <c r="H9" s="5"/>
      <c r="I9" s="5"/>
      <c r="J9" s="5"/>
    </row>
    <row r="10" spans="1:10" ht="21.75" customHeight="1">
      <c r="A10" s="13" t="s">
        <v>137</v>
      </c>
      <c r="B10" s="5">
        <f t="shared" si="0"/>
        <v>627</v>
      </c>
      <c r="C10" s="5">
        <f t="shared" si="1"/>
        <v>336</v>
      </c>
      <c r="D10" s="5">
        <f t="shared" si="2"/>
        <v>291</v>
      </c>
      <c r="E10" s="5">
        <f t="shared" si="3"/>
        <v>350</v>
      </c>
      <c r="F10" s="5">
        <f>F24+F38</f>
        <v>159</v>
      </c>
      <c r="G10" s="5">
        <f>G24+G38</f>
        <v>191</v>
      </c>
      <c r="H10" s="5">
        <f t="shared" si="4"/>
        <v>277</v>
      </c>
      <c r="I10" s="5">
        <f>I24+I38</f>
        <v>177</v>
      </c>
      <c r="J10" s="5">
        <f>J24+J38</f>
        <v>100</v>
      </c>
    </row>
    <row r="11" spans="1:10" ht="21.75" customHeight="1">
      <c r="A11" s="13" t="s">
        <v>138</v>
      </c>
      <c r="B11" s="5">
        <f t="shared" si="0"/>
        <v>3</v>
      </c>
      <c r="C11" s="5">
        <f t="shared" si="1"/>
        <v>0</v>
      </c>
      <c r="D11" s="5">
        <f t="shared" si="2"/>
        <v>3</v>
      </c>
      <c r="E11" s="5">
        <f t="shared" si="3"/>
        <v>0</v>
      </c>
      <c r="F11" s="5">
        <f aca="true" t="shared" si="5" ref="F11:G13">F25</f>
        <v>0</v>
      </c>
      <c r="G11" s="5">
        <f t="shared" si="5"/>
        <v>0</v>
      </c>
      <c r="H11" s="5">
        <f t="shared" si="4"/>
        <v>3</v>
      </c>
      <c r="I11" s="5">
        <f aca="true" t="shared" si="6" ref="I11:J13">I25</f>
        <v>0</v>
      </c>
      <c r="J11" s="5">
        <f t="shared" si="6"/>
        <v>3</v>
      </c>
    </row>
    <row r="12" spans="1:10" ht="21.75" customHeight="1">
      <c r="A12" s="13" t="s">
        <v>139</v>
      </c>
      <c r="B12" s="5">
        <f t="shared" si="0"/>
        <v>4</v>
      </c>
      <c r="C12" s="5">
        <f t="shared" si="1"/>
        <v>1</v>
      </c>
      <c r="D12" s="5">
        <f t="shared" si="2"/>
        <v>3</v>
      </c>
      <c r="E12" s="5">
        <f t="shared" si="3"/>
        <v>3</v>
      </c>
      <c r="F12" s="5">
        <f>F26+F39</f>
        <v>1</v>
      </c>
      <c r="G12" s="5">
        <f>G26+G39</f>
        <v>2</v>
      </c>
      <c r="H12" s="5">
        <f t="shared" si="4"/>
        <v>1</v>
      </c>
      <c r="I12" s="5">
        <f>I26+I39</f>
        <v>0</v>
      </c>
      <c r="J12" s="5">
        <f>J26+J39</f>
        <v>1</v>
      </c>
    </row>
    <row r="13" spans="1:10" ht="21.75" customHeight="1">
      <c r="A13" s="13" t="s">
        <v>140</v>
      </c>
      <c r="B13" s="5">
        <f t="shared" si="0"/>
        <v>16</v>
      </c>
      <c r="C13" s="5">
        <f t="shared" si="1"/>
        <v>1</v>
      </c>
      <c r="D13" s="5">
        <f t="shared" si="2"/>
        <v>15</v>
      </c>
      <c r="E13" s="5">
        <f t="shared" si="3"/>
        <v>7</v>
      </c>
      <c r="F13" s="5">
        <f t="shared" si="5"/>
        <v>1</v>
      </c>
      <c r="G13" s="5">
        <f t="shared" si="5"/>
        <v>6</v>
      </c>
      <c r="H13" s="5">
        <f t="shared" si="4"/>
        <v>9</v>
      </c>
      <c r="I13" s="5">
        <f t="shared" si="6"/>
        <v>0</v>
      </c>
      <c r="J13" s="5">
        <f t="shared" si="6"/>
        <v>9</v>
      </c>
    </row>
    <row r="14" spans="1:10" ht="21.75" customHeight="1">
      <c r="A14" s="13" t="s">
        <v>141</v>
      </c>
      <c r="B14" s="5">
        <f t="shared" si="0"/>
        <v>0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aca="true" t="shared" si="7" ref="F14:G20">F28</f>
        <v>0</v>
      </c>
      <c r="G14" s="5">
        <f t="shared" si="7"/>
        <v>0</v>
      </c>
      <c r="H14" s="5">
        <f t="shared" si="4"/>
        <v>0</v>
      </c>
      <c r="I14" s="5">
        <f aca="true" t="shared" si="8" ref="I14:J20">I28</f>
        <v>0</v>
      </c>
      <c r="J14" s="5">
        <f t="shared" si="8"/>
        <v>0</v>
      </c>
    </row>
    <row r="15" spans="1:10" ht="21.75" customHeight="1">
      <c r="A15" s="13" t="s">
        <v>142</v>
      </c>
      <c r="B15" s="5">
        <f t="shared" si="0"/>
        <v>3</v>
      </c>
      <c r="C15" s="5">
        <f t="shared" si="1"/>
        <v>1</v>
      </c>
      <c r="D15" s="5">
        <f t="shared" si="2"/>
        <v>2</v>
      </c>
      <c r="E15" s="5">
        <f t="shared" si="3"/>
        <v>0</v>
      </c>
      <c r="F15" s="5">
        <f t="shared" si="7"/>
        <v>0</v>
      </c>
      <c r="G15" s="5">
        <f t="shared" si="7"/>
        <v>0</v>
      </c>
      <c r="H15" s="5">
        <f t="shared" si="4"/>
        <v>3</v>
      </c>
      <c r="I15" s="5">
        <f t="shared" si="8"/>
        <v>1</v>
      </c>
      <c r="J15" s="5">
        <f t="shared" si="8"/>
        <v>2</v>
      </c>
    </row>
    <row r="16" spans="1:10" ht="21.75" customHeight="1">
      <c r="A16" s="13" t="s">
        <v>143</v>
      </c>
      <c r="B16" s="5">
        <f t="shared" si="0"/>
        <v>0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7"/>
        <v>0</v>
      </c>
      <c r="G16" s="5">
        <f t="shared" si="7"/>
        <v>0</v>
      </c>
      <c r="H16" s="5">
        <f t="shared" si="4"/>
        <v>0</v>
      </c>
      <c r="I16" s="5">
        <f t="shared" si="8"/>
        <v>0</v>
      </c>
      <c r="J16" s="5">
        <f t="shared" si="8"/>
        <v>0</v>
      </c>
    </row>
    <row r="17" spans="1:10" ht="21.75" customHeight="1">
      <c r="A17" s="13" t="s">
        <v>135</v>
      </c>
      <c r="B17" s="5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7"/>
        <v>0</v>
      </c>
      <c r="G17" s="5">
        <f t="shared" si="7"/>
        <v>0</v>
      </c>
      <c r="H17" s="5">
        <f t="shared" si="4"/>
        <v>0</v>
      </c>
      <c r="I17" s="5">
        <f t="shared" si="8"/>
        <v>0</v>
      </c>
      <c r="J17" s="5">
        <f t="shared" si="8"/>
        <v>0</v>
      </c>
    </row>
    <row r="18" spans="1:10" ht="21.75" customHeight="1">
      <c r="A18" s="13" t="s">
        <v>136</v>
      </c>
      <c r="B18" s="5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7"/>
        <v>0</v>
      </c>
      <c r="G18" s="5">
        <f t="shared" si="7"/>
        <v>0</v>
      </c>
      <c r="H18" s="5">
        <f t="shared" si="4"/>
        <v>0</v>
      </c>
      <c r="I18" s="5">
        <f t="shared" si="8"/>
        <v>0</v>
      </c>
      <c r="J18" s="5">
        <f t="shared" si="8"/>
        <v>0</v>
      </c>
    </row>
    <row r="19" spans="1:10" ht="21.75" customHeight="1">
      <c r="A19" s="13" t="s">
        <v>195</v>
      </c>
      <c r="B19" s="5">
        <f t="shared" si="0"/>
        <v>10</v>
      </c>
      <c r="C19" s="5">
        <f t="shared" si="1"/>
        <v>0</v>
      </c>
      <c r="D19" s="5">
        <f t="shared" si="2"/>
        <v>10</v>
      </c>
      <c r="E19" s="5">
        <f t="shared" si="3"/>
        <v>1</v>
      </c>
      <c r="F19" s="5">
        <f t="shared" si="7"/>
        <v>0</v>
      </c>
      <c r="G19" s="5">
        <f t="shared" si="7"/>
        <v>1</v>
      </c>
      <c r="H19" s="5">
        <f t="shared" si="4"/>
        <v>9</v>
      </c>
      <c r="I19" s="5">
        <f t="shared" si="8"/>
        <v>0</v>
      </c>
      <c r="J19" s="5">
        <f t="shared" si="8"/>
        <v>9</v>
      </c>
    </row>
    <row r="20" spans="1:10" ht="21.75" customHeight="1">
      <c r="A20" s="13" t="s">
        <v>196</v>
      </c>
      <c r="B20" s="5">
        <f t="shared" si="0"/>
        <v>47</v>
      </c>
      <c r="C20" s="5">
        <f t="shared" si="1"/>
        <v>35</v>
      </c>
      <c r="D20" s="5">
        <f t="shared" si="2"/>
        <v>12</v>
      </c>
      <c r="E20" s="5">
        <f t="shared" si="3"/>
        <v>26</v>
      </c>
      <c r="F20" s="5">
        <f t="shared" si="7"/>
        <v>16</v>
      </c>
      <c r="G20" s="5">
        <f t="shared" si="7"/>
        <v>10</v>
      </c>
      <c r="H20" s="5">
        <f t="shared" si="4"/>
        <v>21</v>
      </c>
      <c r="I20" s="5">
        <f t="shared" si="8"/>
        <v>19</v>
      </c>
      <c r="J20" s="5">
        <f t="shared" si="8"/>
        <v>2</v>
      </c>
    </row>
    <row r="21" spans="1:10" ht="21.75" customHeight="1">
      <c r="A21" s="13"/>
      <c r="B21" s="5"/>
      <c r="C21" s="5"/>
      <c r="D21" s="5"/>
      <c r="E21" s="5"/>
      <c r="F21" s="5"/>
      <c r="G21" s="5"/>
      <c r="H21" s="5"/>
      <c r="I21" s="5"/>
      <c r="J21" s="5"/>
    </row>
    <row r="22" spans="1:10" ht="21.75" customHeight="1">
      <c r="A22" s="40" t="s">
        <v>14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41" customFormat="1" ht="21.75" customHeight="1">
      <c r="A23" s="30" t="s">
        <v>1</v>
      </c>
      <c r="B23" s="5">
        <f t="shared" si="0"/>
        <v>693</v>
      </c>
      <c r="C23" s="5">
        <f t="shared" si="1"/>
        <v>365</v>
      </c>
      <c r="D23" s="5">
        <f t="shared" si="2"/>
        <v>328</v>
      </c>
      <c r="E23" s="5">
        <f t="shared" si="3"/>
        <v>380</v>
      </c>
      <c r="F23" s="5">
        <f>SUM(F24:F34)</f>
        <v>172</v>
      </c>
      <c r="G23" s="5">
        <f>SUM(G24:G34)</f>
        <v>208</v>
      </c>
      <c r="H23" s="5">
        <f t="shared" si="4"/>
        <v>313</v>
      </c>
      <c r="I23" s="5">
        <f>SUM(I24:I34)</f>
        <v>193</v>
      </c>
      <c r="J23" s="5">
        <f>SUM(J24:J34)</f>
        <v>120</v>
      </c>
    </row>
    <row r="24" spans="1:10" ht="21.75" customHeight="1">
      <c r="A24" s="13" t="s">
        <v>145</v>
      </c>
      <c r="B24" s="5">
        <f t="shared" si="0"/>
        <v>611</v>
      </c>
      <c r="C24" s="5">
        <f t="shared" si="1"/>
        <v>328</v>
      </c>
      <c r="D24" s="5">
        <f t="shared" si="2"/>
        <v>283</v>
      </c>
      <c r="E24" s="5">
        <f t="shared" si="3"/>
        <v>344</v>
      </c>
      <c r="F24" s="5">
        <v>155</v>
      </c>
      <c r="G24" s="5">
        <v>189</v>
      </c>
      <c r="H24" s="5">
        <f t="shared" si="4"/>
        <v>267</v>
      </c>
      <c r="I24" s="5">
        <v>173</v>
      </c>
      <c r="J24" s="5">
        <v>94</v>
      </c>
    </row>
    <row r="25" spans="1:10" ht="21.75" customHeight="1">
      <c r="A25" s="13" t="s">
        <v>148</v>
      </c>
      <c r="B25" s="5">
        <f t="shared" si="0"/>
        <v>3</v>
      </c>
      <c r="C25" s="5">
        <f t="shared" si="1"/>
        <v>0</v>
      </c>
      <c r="D25" s="5">
        <f t="shared" si="2"/>
        <v>3</v>
      </c>
      <c r="E25" s="5">
        <f t="shared" si="3"/>
        <v>0</v>
      </c>
      <c r="F25" s="5">
        <v>0</v>
      </c>
      <c r="G25" s="5">
        <v>0</v>
      </c>
      <c r="H25" s="5">
        <f t="shared" si="4"/>
        <v>3</v>
      </c>
      <c r="I25" s="5">
        <v>0</v>
      </c>
      <c r="J25" s="5">
        <v>3</v>
      </c>
    </row>
    <row r="26" spans="1:10" ht="21.75" customHeight="1">
      <c r="A26" s="13" t="s">
        <v>146</v>
      </c>
      <c r="B26" s="5">
        <f t="shared" si="0"/>
        <v>3</v>
      </c>
      <c r="C26" s="5">
        <f t="shared" si="1"/>
        <v>0</v>
      </c>
      <c r="D26" s="5">
        <f t="shared" si="2"/>
        <v>3</v>
      </c>
      <c r="E26" s="5">
        <f t="shared" si="3"/>
        <v>2</v>
      </c>
      <c r="F26" s="5">
        <v>0</v>
      </c>
      <c r="G26" s="5">
        <v>2</v>
      </c>
      <c r="H26" s="5">
        <f t="shared" si="4"/>
        <v>1</v>
      </c>
      <c r="I26" s="5">
        <v>0</v>
      </c>
      <c r="J26" s="5">
        <v>1</v>
      </c>
    </row>
    <row r="27" spans="1:10" ht="21.75" customHeight="1">
      <c r="A27" s="13" t="s">
        <v>147</v>
      </c>
      <c r="B27" s="5">
        <f t="shared" si="0"/>
        <v>16</v>
      </c>
      <c r="C27" s="5">
        <f t="shared" si="1"/>
        <v>1</v>
      </c>
      <c r="D27" s="5">
        <f t="shared" si="2"/>
        <v>15</v>
      </c>
      <c r="E27" s="5">
        <f t="shared" si="3"/>
        <v>7</v>
      </c>
      <c r="F27" s="5">
        <v>1</v>
      </c>
      <c r="G27" s="5">
        <v>6</v>
      </c>
      <c r="H27" s="5">
        <f t="shared" si="4"/>
        <v>9</v>
      </c>
      <c r="I27" s="5">
        <v>0</v>
      </c>
      <c r="J27" s="5">
        <v>9</v>
      </c>
    </row>
    <row r="28" spans="1:10" ht="21.75" customHeight="1">
      <c r="A28" s="13" t="s">
        <v>149</v>
      </c>
      <c r="B28" s="5">
        <f t="shared" si="0"/>
        <v>0</v>
      </c>
      <c r="C28" s="5">
        <f t="shared" si="1"/>
        <v>0</v>
      </c>
      <c r="D28" s="5">
        <f t="shared" si="2"/>
        <v>0</v>
      </c>
      <c r="E28" s="5">
        <f t="shared" si="3"/>
        <v>0</v>
      </c>
      <c r="F28" s="5">
        <v>0</v>
      </c>
      <c r="G28" s="5">
        <v>0</v>
      </c>
      <c r="H28" s="5">
        <f t="shared" si="4"/>
        <v>0</v>
      </c>
      <c r="I28" s="5">
        <v>0</v>
      </c>
      <c r="J28" s="5">
        <v>0</v>
      </c>
    </row>
    <row r="29" spans="1:10" ht="21.75" customHeight="1">
      <c r="A29" s="13" t="s">
        <v>150</v>
      </c>
      <c r="B29" s="5">
        <f t="shared" si="0"/>
        <v>3</v>
      </c>
      <c r="C29" s="5">
        <f t="shared" si="1"/>
        <v>1</v>
      </c>
      <c r="D29" s="5">
        <f t="shared" si="2"/>
        <v>2</v>
      </c>
      <c r="E29" s="5">
        <f t="shared" si="3"/>
        <v>0</v>
      </c>
      <c r="F29" s="5">
        <v>0</v>
      </c>
      <c r="G29" s="5">
        <v>0</v>
      </c>
      <c r="H29" s="5">
        <f t="shared" si="4"/>
        <v>3</v>
      </c>
      <c r="I29" s="5">
        <v>1</v>
      </c>
      <c r="J29" s="5">
        <v>2</v>
      </c>
    </row>
    <row r="30" spans="1:10" ht="21.75" customHeight="1">
      <c r="A30" s="13" t="s">
        <v>151</v>
      </c>
      <c r="B30" s="5">
        <f t="shared" si="0"/>
        <v>0</v>
      </c>
      <c r="C30" s="5">
        <f t="shared" si="1"/>
        <v>0</v>
      </c>
      <c r="D30" s="5">
        <f t="shared" si="2"/>
        <v>0</v>
      </c>
      <c r="E30" s="5">
        <f t="shared" si="3"/>
        <v>0</v>
      </c>
      <c r="F30" s="5">
        <v>0</v>
      </c>
      <c r="G30" s="5">
        <v>0</v>
      </c>
      <c r="H30" s="5">
        <f t="shared" si="4"/>
        <v>0</v>
      </c>
      <c r="I30" s="5">
        <v>0</v>
      </c>
      <c r="J30" s="5">
        <v>0</v>
      </c>
    </row>
    <row r="31" spans="1:10" ht="21.75" customHeight="1">
      <c r="A31" s="13" t="s">
        <v>135</v>
      </c>
      <c r="B31" s="5">
        <f t="shared" si="0"/>
        <v>0</v>
      </c>
      <c r="C31" s="5">
        <f t="shared" si="1"/>
        <v>0</v>
      </c>
      <c r="D31" s="5">
        <f t="shared" si="2"/>
        <v>0</v>
      </c>
      <c r="E31" s="5">
        <f t="shared" si="3"/>
        <v>0</v>
      </c>
      <c r="F31" s="5">
        <v>0</v>
      </c>
      <c r="G31" s="5">
        <v>0</v>
      </c>
      <c r="H31" s="5">
        <f t="shared" si="4"/>
        <v>0</v>
      </c>
      <c r="I31" s="5">
        <v>0</v>
      </c>
      <c r="J31" s="5">
        <v>0</v>
      </c>
    </row>
    <row r="32" spans="1:10" ht="21.75" customHeight="1">
      <c r="A32" s="13" t="s">
        <v>136</v>
      </c>
      <c r="B32" s="5">
        <f t="shared" si="0"/>
        <v>0</v>
      </c>
      <c r="C32" s="5">
        <f t="shared" si="1"/>
        <v>0</v>
      </c>
      <c r="D32" s="5">
        <f t="shared" si="2"/>
        <v>0</v>
      </c>
      <c r="E32" s="5">
        <f t="shared" si="3"/>
        <v>0</v>
      </c>
      <c r="F32" s="5">
        <v>0</v>
      </c>
      <c r="G32" s="5">
        <v>0</v>
      </c>
      <c r="H32" s="5">
        <f t="shared" si="4"/>
        <v>0</v>
      </c>
      <c r="I32" s="5">
        <v>0</v>
      </c>
      <c r="J32" s="5">
        <v>0</v>
      </c>
    </row>
    <row r="33" spans="1:10" ht="21.75" customHeight="1">
      <c r="A33" s="13" t="s">
        <v>195</v>
      </c>
      <c r="B33" s="5">
        <f t="shared" si="0"/>
        <v>10</v>
      </c>
      <c r="C33" s="5">
        <f t="shared" si="1"/>
        <v>0</v>
      </c>
      <c r="D33" s="5">
        <f t="shared" si="2"/>
        <v>10</v>
      </c>
      <c r="E33" s="5">
        <f t="shared" si="3"/>
        <v>1</v>
      </c>
      <c r="F33" s="5">
        <v>0</v>
      </c>
      <c r="G33" s="5">
        <v>1</v>
      </c>
      <c r="H33" s="5">
        <f t="shared" si="4"/>
        <v>9</v>
      </c>
      <c r="I33" s="5">
        <v>0</v>
      </c>
      <c r="J33" s="5">
        <v>9</v>
      </c>
    </row>
    <row r="34" spans="1:10" ht="21.75" customHeight="1">
      <c r="A34" s="13" t="s">
        <v>196</v>
      </c>
      <c r="B34" s="5">
        <f t="shared" si="0"/>
        <v>47</v>
      </c>
      <c r="C34" s="5">
        <f t="shared" si="1"/>
        <v>35</v>
      </c>
      <c r="D34" s="5">
        <f t="shared" si="2"/>
        <v>12</v>
      </c>
      <c r="E34" s="5">
        <f t="shared" si="3"/>
        <v>26</v>
      </c>
      <c r="F34" s="5">
        <v>16</v>
      </c>
      <c r="G34" s="5">
        <v>10</v>
      </c>
      <c r="H34" s="5">
        <f t="shared" si="4"/>
        <v>21</v>
      </c>
      <c r="I34" s="5">
        <v>19</v>
      </c>
      <c r="J34" s="5">
        <v>2</v>
      </c>
    </row>
    <row r="35" spans="1:10" ht="21.75" customHeight="1">
      <c r="A35" s="13"/>
      <c r="B35" s="5"/>
      <c r="C35" s="5"/>
      <c r="D35" s="5"/>
      <c r="E35" s="5"/>
      <c r="F35" s="5"/>
      <c r="G35" s="5"/>
      <c r="H35" s="5"/>
      <c r="I35" s="5"/>
      <c r="J35" s="5"/>
    </row>
    <row r="36" spans="1:10" s="43" customFormat="1" ht="21.75" customHeight="1">
      <c r="A36" s="40" t="s">
        <v>15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21.75" customHeight="1">
      <c r="A37" s="30" t="s">
        <v>1</v>
      </c>
      <c r="B37" s="5">
        <f t="shared" si="0"/>
        <v>17</v>
      </c>
      <c r="C37" s="5">
        <f t="shared" si="1"/>
        <v>9</v>
      </c>
      <c r="D37" s="5">
        <f t="shared" si="2"/>
        <v>8</v>
      </c>
      <c r="E37" s="5">
        <f t="shared" si="3"/>
        <v>7</v>
      </c>
      <c r="F37" s="5">
        <f>SUM(F38:F40)</f>
        <v>5</v>
      </c>
      <c r="G37" s="5">
        <f>SUM(G38:G40)</f>
        <v>2</v>
      </c>
      <c r="H37" s="5">
        <f t="shared" si="4"/>
        <v>10</v>
      </c>
      <c r="I37" s="5">
        <f>SUM(I38:I40)</f>
        <v>4</v>
      </c>
      <c r="J37" s="5">
        <f>SUM(J38:J40)</f>
        <v>6</v>
      </c>
    </row>
    <row r="38" spans="1:10" ht="21.75" customHeight="1">
      <c r="A38" s="13" t="s">
        <v>145</v>
      </c>
      <c r="B38" s="5">
        <f>E38+H38</f>
        <v>16</v>
      </c>
      <c r="C38" s="5">
        <f t="shared" si="1"/>
        <v>8</v>
      </c>
      <c r="D38" s="5">
        <f t="shared" si="2"/>
        <v>8</v>
      </c>
      <c r="E38" s="5">
        <f t="shared" si="3"/>
        <v>6</v>
      </c>
      <c r="F38" s="5">
        <v>4</v>
      </c>
      <c r="G38" s="5">
        <v>2</v>
      </c>
      <c r="H38" s="5">
        <f t="shared" si="4"/>
        <v>10</v>
      </c>
      <c r="I38" s="5">
        <v>4</v>
      </c>
      <c r="J38" s="5">
        <v>6</v>
      </c>
    </row>
    <row r="39" spans="1:10" ht="21.75" customHeight="1">
      <c r="A39" s="13" t="s">
        <v>146</v>
      </c>
      <c r="B39" s="5">
        <f>E39+H39</f>
        <v>1</v>
      </c>
      <c r="C39" s="5">
        <f>F39+I39</f>
        <v>1</v>
      </c>
      <c r="D39" s="5">
        <f>G39+J39</f>
        <v>0</v>
      </c>
      <c r="E39" s="5">
        <f t="shared" si="3"/>
        <v>1</v>
      </c>
      <c r="F39" s="5">
        <v>1</v>
      </c>
      <c r="G39" s="5">
        <v>0</v>
      </c>
      <c r="H39" s="5">
        <f t="shared" si="4"/>
        <v>0</v>
      </c>
      <c r="I39" s="5">
        <v>0</v>
      </c>
      <c r="J39" s="5">
        <v>0</v>
      </c>
    </row>
    <row r="40" spans="1:10" ht="21.75" customHeight="1">
      <c r="A40" s="65"/>
      <c r="B40" s="63"/>
      <c r="C40" s="63"/>
      <c r="D40" s="63"/>
      <c r="E40" s="63"/>
      <c r="F40" s="63"/>
      <c r="G40" s="63"/>
      <c r="H40" s="63"/>
      <c r="I40" s="63"/>
      <c r="J40" s="63"/>
    </row>
  </sheetData>
  <mergeCells count="4">
    <mergeCell ref="A2:A3"/>
    <mergeCell ref="B2:D2"/>
    <mergeCell ref="E2:G2"/>
    <mergeCell ref="H2:J2"/>
  </mergeCells>
  <printOptions horizontalCentered="1"/>
  <pageMargins left="0.7874015748031497" right="0.7874015748031497" top="0.7874015748031497" bottom="0.5905511811023623" header="0.3937007874015748" footer="0.3937007874015748"/>
  <pageSetup firstPageNumber="99" useFirstPageNumber="1" horizontalDpi="300" verticalDpi="300" orientation="portrait" paperSize="9" scale="80" r:id="rId3"/>
  <headerFooter alignWithMargins="0">
    <oddHeader>&amp;R&amp;18高校・卒後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6"/>
  <sheetViews>
    <sheetView zoomScale="90" zoomScaleNormal="9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9.00390625" defaultRowHeight="13.5"/>
  <cols>
    <col min="1" max="1" width="12.375" style="2" customWidth="1"/>
    <col min="2" max="2" width="9.00390625" style="2" customWidth="1"/>
    <col min="3" max="6" width="7.875" style="2" customWidth="1"/>
    <col min="7" max="7" width="7.50390625" style="2" customWidth="1"/>
    <col min="8" max="22" width="7.875" style="2" customWidth="1"/>
    <col min="23" max="23" width="8.375" style="2" customWidth="1"/>
    <col min="24" max="24" width="9.50390625" style="2" customWidth="1"/>
    <col min="25" max="25" width="7.875" style="2" customWidth="1"/>
    <col min="26" max="16384" width="9.00390625" style="2" customWidth="1"/>
  </cols>
  <sheetData>
    <row r="1" s="49" customFormat="1" ht="24" customHeight="1">
      <c r="A1" s="48" t="s">
        <v>200</v>
      </c>
    </row>
    <row r="2" spans="1:25" ht="20.25" customHeight="1">
      <c r="A2" s="132" t="s">
        <v>8</v>
      </c>
      <c r="B2" s="127" t="s">
        <v>1</v>
      </c>
      <c r="C2" s="127" t="s">
        <v>21</v>
      </c>
      <c r="D2" s="127"/>
      <c r="E2" s="127"/>
      <c r="F2" s="127" t="s">
        <v>22</v>
      </c>
      <c r="G2" s="127"/>
      <c r="H2" s="127"/>
      <c r="I2" s="127"/>
      <c r="J2" s="126" t="s">
        <v>34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33" t="s">
        <v>187</v>
      </c>
    </row>
    <row r="3" spans="1:25" ht="67.5" customHeight="1">
      <c r="A3" s="132"/>
      <c r="B3" s="127"/>
      <c r="C3" s="31" t="s">
        <v>1</v>
      </c>
      <c r="D3" s="31" t="s">
        <v>217</v>
      </c>
      <c r="E3" s="31" t="s">
        <v>23</v>
      </c>
      <c r="F3" s="31" t="s">
        <v>1</v>
      </c>
      <c r="G3" s="88" t="s">
        <v>220</v>
      </c>
      <c r="H3" s="31" t="s">
        <v>24</v>
      </c>
      <c r="I3" s="31" t="s">
        <v>25</v>
      </c>
      <c r="J3" s="31" t="s">
        <v>1</v>
      </c>
      <c r="K3" s="28" t="s">
        <v>35</v>
      </c>
      <c r="L3" s="90" t="s">
        <v>168</v>
      </c>
      <c r="M3" s="27" t="s">
        <v>225</v>
      </c>
      <c r="N3" s="28" t="s">
        <v>224</v>
      </c>
      <c r="O3" s="28" t="s">
        <v>218</v>
      </c>
      <c r="P3" s="89" t="s">
        <v>219</v>
      </c>
      <c r="Q3" s="90" t="s">
        <v>223</v>
      </c>
      <c r="R3" s="28" t="s">
        <v>222</v>
      </c>
      <c r="S3" s="33" t="s">
        <v>216</v>
      </c>
      <c r="T3" s="33" t="s">
        <v>167</v>
      </c>
      <c r="U3" s="28" t="s">
        <v>166</v>
      </c>
      <c r="V3" s="28" t="s">
        <v>65</v>
      </c>
      <c r="W3" s="34" t="s">
        <v>165</v>
      </c>
      <c r="X3" s="33" t="s">
        <v>221</v>
      </c>
      <c r="Y3" s="133"/>
    </row>
    <row r="4" spans="1:25" ht="21" customHeight="1">
      <c r="A4" s="95">
        <v>17</v>
      </c>
      <c r="B4" s="5">
        <v>7996</v>
      </c>
      <c r="C4" s="5">
        <v>49</v>
      </c>
      <c r="D4" s="19" t="s">
        <v>248</v>
      </c>
      <c r="E4" s="19" t="s">
        <v>248</v>
      </c>
      <c r="F4" s="5">
        <v>4578</v>
      </c>
      <c r="G4" s="19" t="s">
        <v>248</v>
      </c>
      <c r="H4" s="19" t="s">
        <v>248</v>
      </c>
      <c r="I4" s="19" t="s">
        <v>248</v>
      </c>
      <c r="J4" s="5">
        <v>3330</v>
      </c>
      <c r="K4" s="19" t="s">
        <v>248</v>
      </c>
      <c r="L4" s="19" t="s">
        <v>248</v>
      </c>
      <c r="M4" s="19" t="s">
        <v>248</v>
      </c>
      <c r="N4" s="19" t="s">
        <v>248</v>
      </c>
      <c r="O4" s="19" t="s">
        <v>248</v>
      </c>
      <c r="P4" s="19" t="s">
        <v>248</v>
      </c>
      <c r="Q4" s="19" t="s">
        <v>248</v>
      </c>
      <c r="R4" s="19" t="s">
        <v>248</v>
      </c>
      <c r="S4" s="19" t="s">
        <v>248</v>
      </c>
      <c r="T4" s="19" t="s">
        <v>248</v>
      </c>
      <c r="U4" s="19" t="s">
        <v>248</v>
      </c>
      <c r="V4" s="19" t="s">
        <v>248</v>
      </c>
      <c r="W4" s="19" t="s">
        <v>248</v>
      </c>
      <c r="X4" s="19" t="s">
        <v>248</v>
      </c>
      <c r="Y4" s="2">
        <v>39</v>
      </c>
    </row>
    <row r="5" spans="1:25" ht="21" customHeight="1">
      <c r="A5" s="96">
        <f>A4+1</f>
        <v>18</v>
      </c>
      <c r="B5" s="5">
        <v>8333</v>
      </c>
      <c r="C5" s="5">
        <v>41</v>
      </c>
      <c r="D5" s="19" t="s">
        <v>248</v>
      </c>
      <c r="E5" s="19" t="s">
        <v>248</v>
      </c>
      <c r="F5" s="5">
        <v>4929</v>
      </c>
      <c r="G5" s="19" t="s">
        <v>248</v>
      </c>
      <c r="H5" s="19" t="s">
        <v>248</v>
      </c>
      <c r="I5" s="19" t="s">
        <v>248</v>
      </c>
      <c r="J5" s="5">
        <v>3311</v>
      </c>
      <c r="K5" s="19" t="s">
        <v>248</v>
      </c>
      <c r="L5" s="19" t="s">
        <v>248</v>
      </c>
      <c r="M5" s="19" t="s">
        <v>248</v>
      </c>
      <c r="N5" s="19" t="s">
        <v>248</v>
      </c>
      <c r="O5" s="19" t="s">
        <v>248</v>
      </c>
      <c r="P5" s="19" t="s">
        <v>248</v>
      </c>
      <c r="Q5" s="19" t="s">
        <v>248</v>
      </c>
      <c r="R5" s="19" t="s">
        <v>248</v>
      </c>
      <c r="S5" s="19" t="s">
        <v>248</v>
      </c>
      <c r="T5" s="19" t="s">
        <v>248</v>
      </c>
      <c r="U5" s="19" t="s">
        <v>248</v>
      </c>
      <c r="V5" s="19" t="s">
        <v>248</v>
      </c>
      <c r="W5" s="19" t="s">
        <v>248</v>
      </c>
      <c r="X5" s="19" t="s">
        <v>248</v>
      </c>
      <c r="Y5" s="2">
        <v>52</v>
      </c>
    </row>
    <row r="6" spans="1:25" ht="21" customHeight="1">
      <c r="A6" s="96">
        <f>A5+1</f>
        <v>19</v>
      </c>
      <c r="B6" s="5">
        <v>8271</v>
      </c>
      <c r="C6" s="5">
        <v>50</v>
      </c>
      <c r="D6" s="19" t="s">
        <v>248</v>
      </c>
      <c r="E6" s="19" t="s">
        <v>248</v>
      </c>
      <c r="F6" s="5">
        <v>5005</v>
      </c>
      <c r="G6" s="19" t="s">
        <v>248</v>
      </c>
      <c r="H6" s="19" t="s">
        <v>248</v>
      </c>
      <c r="I6" s="19" t="s">
        <v>248</v>
      </c>
      <c r="J6" s="5">
        <v>3198</v>
      </c>
      <c r="K6" s="19" t="s">
        <v>248</v>
      </c>
      <c r="L6" s="19" t="s">
        <v>248</v>
      </c>
      <c r="M6" s="19" t="s">
        <v>248</v>
      </c>
      <c r="N6" s="19" t="s">
        <v>248</v>
      </c>
      <c r="O6" s="19" t="s">
        <v>248</v>
      </c>
      <c r="P6" s="19" t="s">
        <v>248</v>
      </c>
      <c r="Q6" s="19" t="s">
        <v>248</v>
      </c>
      <c r="R6" s="19" t="s">
        <v>248</v>
      </c>
      <c r="S6" s="19" t="s">
        <v>248</v>
      </c>
      <c r="T6" s="19" t="s">
        <v>248</v>
      </c>
      <c r="U6" s="19" t="s">
        <v>248</v>
      </c>
      <c r="V6" s="19" t="s">
        <v>248</v>
      </c>
      <c r="W6" s="19" t="s">
        <v>248</v>
      </c>
      <c r="X6" s="19" t="s">
        <v>248</v>
      </c>
      <c r="Y6" s="2">
        <v>18</v>
      </c>
    </row>
    <row r="7" spans="1:25" ht="21" customHeight="1">
      <c r="A7" s="96">
        <f>A6+1</f>
        <v>20</v>
      </c>
      <c r="B7" s="5">
        <v>8120</v>
      </c>
      <c r="C7" s="5">
        <v>29</v>
      </c>
      <c r="D7" s="19">
        <v>21</v>
      </c>
      <c r="E7" s="19">
        <v>8</v>
      </c>
      <c r="F7" s="5">
        <v>5019</v>
      </c>
      <c r="G7" s="19">
        <v>3</v>
      </c>
      <c r="H7" s="19">
        <v>273</v>
      </c>
      <c r="I7" s="19">
        <v>4743</v>
      </c>
      <c r="J7" s="5">
        <v>3040</v>
      </c>
      <c r="K7" s="19">
        <v>65</v>
      </c>
      <c r="L7" s="19">
        <v>67</v>
      </c>
      <c r="M7" s="19">
        <v>335</v>
      </c>
      <c r="N7" s="19">
        <v>785</v>
      </c>
      <c r="O7" s="19">
        <v>93</v>
      </c>
      <c r="P7" s="19">
        <v>16</v>
      </c>
      <c r="Q7" s="19">
        <v>33</v>
      </c>
      <c r="R7" s="19">
        <v>321</v>
      </c>
      <c r="S7" s="19">
        <v>222</v>
      </c>
      <c r="T7" s="19">
        <v>21</v>
      </c>
      <c r="U7" s="19">
        <v>449</v>
      </c>
      <c r="V7" s="19">
        <v>114</v>
      </c>
      <c r="W7" s="19">
        <v>270</v>
      </c>
      <c r="X7" s="19">
        <v>249</v>
      </c>
      <c r="Y7" s="2">
        <v>32</v>
      </c>
    </row>
    <row r="8" spans="1:25" s="55" customFormat="1" ht="21" customHeight="1">
      <c r="A8" s="97">
        <f>A7+1</f>
        <v>21</v>
      </c>
      <c r="B8" s="56">
        <f aca="true" t="shared" si="0" ref="B8:B43">C8+F8+J8+Y8</f>
        <v>7525</v>
      </c>
      <c r="C8" s="56">
        <f aca="true" t="shared" si="1" ref="C8:C43">SUM(D8:E8)</f>
        <v>26</v>
      </c>
      <c r="D8" s="56">
        <f aca="true" t="shared" si="2" ref="D8:Y8">D11+D14+D17+D20+D23+D26+D29+D32+D35+D38+D41</f>
        <v>20</v>
      </c>
      <c r="E8" s="56">
        <f t="shared" si="2"/>
        <v>6</v>
      </c>
      <c r="F8" s="56">
        <f aca="true" t="shared" si="3" ref="F8:F43">SUM(G8:I8)</f>
        <v>4592</v>
      </c>
      <c r="G8" s="56">
        <f t="shared" si="2"/>
        <v>4</v>
      </c>
      <c r="H8" s="56">
        <f t="shared" si="2"/>
        <v>274</v>
      </c>
      <c r="I8" s="56">
        <f t="shared" si="2"/>
        <v>4314</v>
      </c>
      <c r="J8" s="56">
        <f>SUM(K8:X8)</f>
        <v>2848</v>
      </c>
      <c r="K8" s="56">
        <f t="shared" si="2"/>
        <v>93</v>
      </c>
      <c r="L8" s="56">
        <f t="shared" si="2"/>
        <v>46</v>
      </c>
      <c r="M8" s="56">
        <f t="shared" si="2"/>
        <v>346</v>
      </c>
      <c r="N8" s="56">
        <f t="shared" si="2"/>
        <v>684</v>
      </c>
      <c r="O8" s="56">
        <f t="shared" si="2"/>
        <v>96</v>
      </c>
      <c r="P8" s="56">
        <f t="shared" si="2"/>
        <v>7</v>
      </c>
      <c r="Q8" s="56">
        <f>Q11+Q14+Q17+Q20+Q23+Q26+Q29+Q32+Q35+Q38+Q41</f>
        <v>48</v>
      </c>
      <c r="R8" s="56">
        <f t="shared" si="2"/>
        <v>269</v>
      </c>
      <c r="S8" s="56">
        <f aca="true" t="shared" si="4" ref="S8:T10">S11+S14+S17+S20+S23+S26+S29+S32+S35+S38+S41</f>
        <v>252</v>
      </c>
      <c r="T8" s="56">
        <f t="shared" si="4"/>
        <v>11</v>
      </c>
      <c r="U8" s="56">
        <f t="shared" si="2"/>
        <v>417</v>
      </c>
      <c r="V8" s="56">
        <f t="shared" si="2"/>
        <v>119</v>
      </c>
      <c r="W8" s="56">
        <f t="shared" si="2"/>
        <v>188</v>
      </c>
      <c r="X8" s="56">
        <f t="shared" si="2"/>
        <v>272</v>
      </c>
      <c r="Y8" s="56">
        <f t="shared" si="2"/>
        <v>59</v>
      </c>
    </row>
    <row r="9" spans="1:25" ht="21" customHeight="1">
      <c r="A9" s="30" t="s">
        <v>12</v>
      </c>
      <c r="B9" s="5">
        <f t="shared" si="0"/>
        <v>4172</v>
      </c>
      <c r="C9" s="5">
        <f t="shared" si="1"/>
        <v>21</v>
      </c>
      <c r="D9" s="5">
        <f aca="true" t="shared" si="5" ref="D9:Y9">D12+D15+D18+D21+D24+D27+D30+D33+D36+D39+D42</f>
        <v>15</v>
      </c>
      <c r="E9" s="5">
        <f t="shared" si="5"/>
        <v>6</v>
      </c>
      <c r="F9" s="5">
        <f t="shared" si="3"/>
        <v>3026</v>
      </c>
      <c r="G9" s="5">
        <f t="shared" si="5"/>
        <v>2</v>
      </c>
      <c r="H9" s="5">
        <f t="shared" si="5"/>
        <v>223</v>
      </c>
      <c r="I9" s="5">
        <f t="shared" si="5"/>
        <v>2801</v>
      </c>
      <c r="J9" s="5">
        <f aca="true" t="shared" si="6" ref="J9:J43">SUM(K9:X9)</f>
        <v>1090</v>
      </c>
      <c r="K9" s="5">
        <f t="shared" si="5"/>
        <v>83</v>
      </c>
      <c r="L9" s="5">
        <f t="shared" si="5"/>
        <v>28</v>
      </c>
      <c r="M9" s="5">
        <f t="shared" si="5"/>
        <v>230</v>
      </c>
      <c r="N9" s="5">
        <f t="shared" si="5"/>
        <v>172</v>
      </c>
      <c r="O9" s="5">
        <f t="shared" si="5"/>
        <v>0</v>
      </c>
      <c r="P9" s="5">
        <f t="shared" si="5"/>
        <v>1</v>
      </c>
      <c r="Q9" s="5">
        <f>Q12+Q15+Q18+Q21+Q24+Q27+Q30+Q33+Q36+Q39+Q42</f>
        <v>27</v>
      </c>
      <c r="R9" s="5">
        <f t="shared" si="5"/>
        <v>103</v>
      </c>
      <c r="S9" s="5">
        <f t="shared" si="4"/>
        <v>66</v>
      </c>
      <c r="T9" s="5">
        <f t="shared" si="4"/>
        <v>2</v>
      </c>
      <c r="U9" s="5">
        <f t="shared" si="5"/>
        <v>44</v>
      </c>
      <c r="V9" s="5">
        <f t="shared" si="5"/>
        <v>29</v>
      </c>
      <c r="W9" s="5">
        <f t="shared" si="5"/>
        <v>76</v>
      </c>
      <c r="X9" s="5">
        <f t="shared" si="5"/>
        <v>229</v>
      </c>
      <c r="Y9" s="2">
        <f t="shared" si="5"/>
        <v>35</v>
      </c>
    </row>
    <row r="10" spans="1:25" ht="21" customHeight="1">
      <c r="A10" s="30" t="s">
        <v>13</v>
      </c>
      <c r="B10" s="5">
        <f t="shared" si="0"/>
        <v>3353</v>
      </c>
      <c r="C10" s="5">
        <f t="shared" si="1"/>
        <v>5</v>
      </c>
      <c r="D10" s="5">
        <f aca="true" t="shared" si="7" ref="D10:Y10">D13+D16+D19+D22+D25+D28+D31+D34+D37+D40+D43</f>
        <v>5</v>
      </c>
      <c r="E10" s="5">
        <f t="shared" si="7"/>
        <v>0</v>
      </c>
      <c r="F10" s="5">
        <f t="shared" si="3"/>
        <v>1566</v>
      </c>
      <c r="G10" s="5">
        <f t="shared" si="7"/>
        <v>2</v>
      </c>
      <c r="H10" s="5">
        <f t="shared" si="7"/>
        <v>51</v>
      </c>
      <c r="I10" s="5">
        <f t="shared" si="7"/>
        <v>1513</v>
      </c>
      <c r="J10" s="5">
        <f t="shared" si="6"/>
        <v>1758</v>
      </c>
      <c r="K10" s="5">
        <f t="shared" si="7"/>
        <v>10</v>
      </c>
      <c r="L10" s="5">
        <f t="shared" si="7"/>
        <v>18</v>
      </c>
      <c r="M10" s="5">
        <f t="shared" si="7"/>
        <v>116</v>
      </c>
      <c r="N10" s="5">
        <f t="shared" si="7"/>
        <v>512</v>
      </c>
      <c r="O10" s="5">
        <f t="shared" si="7"/>
        <v>96</v>
      </c>
      <c r="P10" s="5">
        <f t="shared" si="7"/>
        <v>6</v>
      </c>
      <c r="Q10" s="5">
        <f>Q13+Q16+Q19+Q22+Q25+Q28+Q31+Q34+Q37+Q40+Q43</f>
        <v>21</v>
      </c>
      <c r="R10" s="5">
        <f t="shared" si="7"/>
        <v>166</v>
      </c>
      <c r="S10" s="5">
        <f t="shared" si="4"/>
        <v>186</v>
      </c>
      <c r="T10" s="5">
        <f t="shared" si="4"/>
        <v>9</v>
      </c>
      <c r="U10" s="5">
        <f t="shared" si="7"/>
        <v>373</v>
      </c>
      <c r="V10" s="5">
        <f t="shared" si="7"/>
        <v>90</v>
      </c>
      <c r="W10" s="5">
        <f t="shared" si="7"/>
        <v>112</v>
      </c>
      <c r="X10" s="5">
        <f t="shared" si="7"/>
        <v>43</v>
      </c>
      <c r="Y10" s="2">
        <f t="shared" si="7"/>
        <v>24</v>
      </c>
    </row>
    <row r="11" spans="1:25" ht="21" customHeight="1">
      <c r="A11" s="13" t="s">
        <v>26</v>
      </c>
      <c r="B11" s="5">
        <f t="shared" si="0"/>
        <v>2937</v>
      </c>
      <c r="C11" s="5">
        <f t="shared" si="1"/>
        <v>9</v>
      </c>
      <c r="D11" s="5">
        <f aca="true" t="shared" si="8" ref="D11:Y11">D12+D13</f>
        <v>8</v>
      </c>
      <c r="E11" s="5">
        <f t="shared" si="8"/>
        <v>1</v>
      </c>
      <c r="F11" s="5">
        <f t="shared" si="3"/>
        <v>1662</v>
      </c>
      <c r="G11" s="5">
        <f t="shared" si="8"/>
        <v>1</v>
      </c>
      <c r="H11" s="5">
        <f t="shared" si="8"/>
        <v>91</v>
      </c>
      <c r="I11" s="5">
        <f t="shared" si="8"/>
        <v>1570</v>
      </c>
      <c r="J11" s="5">
        <f t="shared" si="6"/>
        <v>1225</v>
      </c>
      <c r="K11" s="5">
        <f t="shared" si="8"/>
        <v>24</v>
      </c>
      <c r="L11" s="5">
        <f t="shared" si="8"/>
        <v>6</v>
      </c>
      <c r="M11" s="5">
        <f t="shared" si="8"/>
        <v>119</v>
      </c>
      <c r="N11" s="5">
        <f t="shared" si="8"/>
        <v>279</v>
      </c>
      <c r="O11" s="5">
        <f t="shared" si="8"/>
        <v>28</v>
      </c>
      <c r="P11" s="5">
        <f t="shared" si="8"/>
        <v>2</v>
      </c>
      <c r="Q11" s="5">
        <f>Q12+Q13</f>
        <v>19</v>
      </c>
      <c r="R11" s="5">
        <f t="shared" si="8"/>
        <v>156</v>
      </c>
      <c r="S11" s="5">
        <f>S12+S13</f>
        <v>136</v>
      </c>
      <c r="T11" s="5">
        <f>T12+T13</f>
        <v>7</v>
      </c>
      <c r="U11" s="5">
        <f t="shared" si="8"/>
        <v>188</v>
      </c>
      <c r="V11" s="5">
        <f t="shared" si="8"/>
        <v>38</v>
      </c>
      <c r="W11" s="5">
        <f t="shared" si="8"/>
        <v>57</v>
      </c>
      <c r="X11" s="5">
        <f t="shared" si="8"/>
        <v>166</v>
      </c>
      <c r="Y11" s="2">
        <f t="shared" si="8"/>
        <v>41</v>
      </c>
    </row>
    <row r="12" spans="1:25" ht="21" customHeight="1">
      <c r="A12" s="30" t="s">
        <v>12</v>
      </c>
      <c r="B12" s="5">
        <f t="shared" si="0"/>
        <v>1629</v>
      </c>
      <c r="C12" s="5">
        <f t="shared" si="1"/>
        <v>6</v>
      </c>
      <c r="D12" s="5">
        <v>5</v>
      </c>
      <c r="E12" s="5">
        <v>1</v>
      </c>
      <c r="F12" s="5">
        <f t="shared" si="3"/>
        <v>1091</v>
      </c>
      <c r="G12" s="5">
        <v>0</v>
      </c>
      <c r="H12" s="5">
        <v>81</v>
      </c>
      <c r="I12" s="5">
        <v>1010</v>
      </c>
      <c r="J12" s="5">
        <f t="shared" si="6"/>
        <v>508</v>
      </c>
      <c r="K12" s="5">
        <v>20</v>
      </c>
      <c r="L12" s="5">
        <v>4</v>
      </c>
      <c r="M12" s="5">
        <v>86</v>
      </c>
      <c r="N12" s="5">
        <v>81</v>
      </c>
      <c r="O12" s="5">
        <v>0</v>
      </c>
      <c r="P12" s="5">
        <v>1</v>
      </c>
      <c r="Q12" s="5">
        <v>7</v>
      </c>
      <c r="R12" s="5">
        <v>57</v>
      </c>
      <c r="S12" s="5">
        <v>45</v>
      </c>
      <c r="T12" s="5">
        <v>2</v>
      </c>
      <c r="U12" s="5">
        <v>29</v>
      </c>
      <c r="V12" s="5">
        <v>12</v>
      </c>
      <c r="W12" s="5">
        <v>24</v>
      </c>
      <c r="X12" s="5">
        <v>140</v>
      </c>
      <c r="Y12" s="2">
        <v>24</v>
      </c>
    </row>
    <row r="13" spans="1:25" ht="21" customHeight="1">
      <c r="A13" s="30" t="s">
        <v>13</v>
      </c>
      <c r="B13" s="5">
        <f t="shared" si="0"/>
        <v>1308</v>
      </c>
      <c r="C13" s="5">
        <f t="shared" si="1"/>
        <v>3</v>
      </c>
      <c r="D13" s="5">
        <v>3</v>
      </c>
      <c r="E13" s="5">
        <v>0</v>
      </c>
      <c r="F13" s="5">
        <f t="shared" si="3"/>
        <v>571</v>
      </c>
      <c r="G13" s="5">
        <v>1</v>
      </c>
      <c r="H13" s="5">
        <v>10</v>
      </c>
      <c r="I13" s="5">
        <v>560</v>
      </c>
      <c r="J13" s="5">
        <f t="shared" si="6"/>
        <v>717</v>
      </c>
      <c r="K13" s="5">
        <v>4</v>
      </c>
      <c r="L13" s="5">
        <v>2</v>
      </c>
      <c r="M13" s="5">
        <v>33</v>
      </c>
      <c r="N13" s="5">
        <v>198</v>
      </c>
      <c r="O13" s="5">
        <v>28</v>
      </c>
      <c r="P13" s="5">
        <v>1</v>
      </c>
      <c r="Q13" s="5">
        <v>12</v>
      </c>
      <c r="R13" s="5">
        <v>99</v>
      </c>
      <c r="S13" s="5">
        <v>91</v>
      </c>
      <c r="T13" s="5">
        <v>5</v>
      </c>
      <c r="U13" s="5">
        <v>159</v>
      </c>
      <c r="V13" s="5">
        <v>26</v>
      </c>
      <c r="W13" s="5">
        <v>33</v>
      </c>
      <c r="X13" s="5">
        <v>26</v>
      </c>
      <c r="Y13" s="2">
        <v>17</v>
      </c>
    </row>
    <row r="14" spans="1:25" ht="21" customHeight="1">
      <c r="A14" s="13" t="s">
        <v>27</v>
      </c>
      <c r="B14" s="5">
        <f t="shared" si="0"/>
        <v>431</v>
      </c>
      <c r="C14" s="5">
        <f t="shared" si="1"/>
        <v>10</v>
      </c>
      <c r="D14" s="5">
        <f>D15+D16</f>
        <v>10</v>
      </c>
      <c r="E14" s="5">
        <f>E15+E16</f>
        <v>0</v>
      </c>
      <c r="F14" s="5">
        <f t="shared" si="3"/>
        <v>222</v>
      </c>
      <c r="G14" s="5">
        <f>G15+G16</f>
        <v>0</v>
      </c>
      <c r="H14" s="5">
        <f>H15+H16</f>
        <v>12</v>
      </c>
      <c r="I14" s="5">
        <f>I15+I16</f>
        <v>210</v>
      </c>
      <c r="J14" s="5">
        <f t="shared" si="6"/>
        <v>199</v>
      </c>
      <c r="K14" s="5">
        <f aca="true" t="shared" si="9" ref="K14:Y14">K15+K16</f>
        <v>0</v>
      </c>
      <c r="L14" s="5">
        <f t="shared" si="9"/>
        <v>4</v>
      </c>
      <c r="M14" s="5">
        <f t="shared" si="9"/>
        <v>32</v>
      </c>
      <c r="N14" s="5">
        <f t="shared" si="9"/>
        <v>57</v>
      </c>
      <c r="O14" s="5">
        <f t="shared" si="9"/>
        <v>0</v>
      </c>
      <c r="P14" s="5">
        <f t="shared" si="9"/>
        <v>2</v>
      </c>
      <c r="Q14" s="5">
        <f>Q15+Q16</f>
        <v>4</v>
      </c>
      <c r="R14" s="5">
        <f t="shared" si="9"/>
        <v>28</v>
      </c>
      <c r="S14" s="5">
        <f>S15+S16</f>
        <v>14</v>
      </c>
      <c r="T14" s="5">
        <f>T15+T16</f>
        <v>0</v>
      </c>
      <c r="U14" s="5">
        <f t="shared" si="9"/>
        <v>24</v>
      </c>
      <c r="V14" s="5">
        <f t="shared" si="9"/>
        <v>9</v>
      </c>
      <c r="W14" s="5">
        <f t="shared" si="9"/>
        <v>12</v>
      </c>
      <c r="X14" s="5">
        <f t="shared" si="9"/>
        <v>13</v>
      </c>
      <c r="Y14" s="5">
        <f t="shared" si="9"/>
        <v>0</v>
      </c>
    </row>
    <row r="15" spans="1:25" ht="21" customHeight="1">
      <c r="A15" s="30" t="s">
        <v>12</v>
      </c>
      <c r="B15" s="5">
        <f t="shared" si="0"/>
        <v>201</v>
      </c>
      <c r="C15" s="5">
        <f t="shared" si="1"/>
        <v>8</v>
      </c>
      <c r="D15" s="5">
        <v>8</v>
      </c>
      <c r="E15" s="5">
        <v>0</v>
      </c>
      <c r="F15" s="5">
        <f t="shared" si="3"/>
        <v>128</v>
      </c>
      <c r="G15" s="5">
        <v>0</v>
      </c>
      <c r="H15" s="5">
        <v>8</v>
      </c>
      <c r="I15" s="5">
        <v>120</v>
      </c>
      <c r="J15" s="5">
        <f t="shared" si="6"/>
        <v>65</v>
      </c>
      <c r="K15" s="5">
        <v>0</v>
      </c>
      <c r="L15" s="5">
        <v>2</v>
      </c>
      <c r="M15" s="5">
        <v>15</v>
      </c>
      <c r="N15" s="5">
        <v>16</v>
      </c>
      <c r="O15" s="5">
        <v>0</v>
      </c>
      <c r="P15" s="5">
        <v>0</v>
      </c>
      <c r="Q15" s="5">
        <v>2</v>
      </c>
      <c r="R15" s="5">
        <v>10</v>
      </c>
      <c r="S15" s="5">
        <v>4</v>
      </c>
      <c r="T15" s="5">
        <v>0</v>
      </c>
      <c r="U15" s="5">
        <v>1</v>
      </c>
      <c r="V15" s="5">
        <v>2</v>
      </c>
      <c r="W15" s="5">
        <v>3</v>
      </c>
      <c r="X15" s="5">
        <v>10</v>
      </c>
      <c r="Y15" s="5">
        <v>0</v>
      </c>
    </row>
    <row r="16" spans="1:25" ht="21" customHeight="1">
      <c r="A16" s="30" t="s">
        <v>13</v>
      </c>
      <c r="B16" s="5">
        <f t="shared" si="0"/>
        <v>230</v>
      </c>
      <c r="C16" s="5">
        <f t="shared" si="1"/>
        <v>2</v>
      </c>
      <c r="D16" s="5">
        <v>2</v>
      </c>
      <c r="E16" s="5">
        <v>0</v>
      </c>
      <c r="F16" s="5">
        <f t="shared" si="3"/>
        <v>94</v>
      </c>
      <c r="G16" s="5">
        <v>0</v>
      </c>
      <c r="H16" s="5">
        <v>4</v>
      </c>
      <c r="I16" s="5">
        <v>90</v>
      </c>
      <c r="J16" s="5">
        <f t="shared" si="6"/>
        <v>134</v>
      </c>
      <c r="K16" s="5">
        <v>0</v>
      </c>
      <c r="L16" s="5">
        <v>2</v>
      </c>
      <c r="M16" s="5">
        <v>17</v>
      </c>
      <c r="N16" s="5">
        <v>41</v>
      </c>
      <c r="O16" s="5">
        <v>0</v>
      </c>
      <c r="P16" s="5">
        <v>2</v>
      </c>
      <c r="Q16" s="5">
        <v>2</v>
      </c>
      <c r="R16" s="5">
        <v>18</v>
      </c>
      <c r="S16" s="5">
        <v>10</v>
      </c>
      <c r="T16" s="5">
        <v>0</v>
      </c>
      <c r="U16" s="5">
        <v>23</v>
      </c>
      <c r="V16" s="5">
        <v>7</v>
      </c>
      <c r="W16" s="5">
        <v>9</v>
      </c>
      <c r="X16" s="5">
        <v>3</v>
      </c>
      <c r="Y16" s="5">
        <v>0</v>
      </c>
    </row>
    <row r="17" spans="1:25" ht="21" customHeight="1">
      <c r="A17" s="13" t="s">
        <v>28</v>
      </c>
      <c r="B17" s="5">
        <f t="shared" si="0"/>
        <v>1592</v>
      </c>
      <c r="C17" s="5">
        <f t="shared" si="1"/>
        <v>0</v>
      </c>
      <c r="D17" s="5">
        <f>D18+D19</f>
        <v>0</v>
      </c>
      <c r="E17" s="5">
        <f>E18+E19</f>
        <v>0</v>
      </c>
      <c r="F17" s="5">
        <f t="shared" si="3"/>
        <v>1298</v>
      </c>
      <c r="G17" s="5">
        <f>G18+G19</f>
        <v>0</v>
      </c>
      <c r="H17" s="5">
        <f>H18+H19</f>
        <v>111</v>
      </c>
      <c r="I17" s="5">
        <f>I18+I19</f>
        <v>1187</v>
      </c>
      <c r="J17" s="5">
        <f t="shared" si="6"/>
        <v>286</v>
      </c>
      <c r="K17" s="5">
        <f aca="true" t="shared" si="10" ref="K17:Y17">K18+K19</f>
        <v>56</v>
      </c>
      <c r="L17" s="5">
        <f t="shared" si="10"/>
        <v>17</v>
      </c>
      <c r="M17" s="5">
        <f t="shared" si="10"/>
        <v>70</v>
      </c>
      <c r="N17" s="5">
        <f t="shared" si="10"/>
        <v>28</v>
      </c>
      <c r="O17" s="5">
        <f t="shared" si="10"/>
        <v>0</v>
      </c>
      <c r="P17" s="5">
        <f t="shared" si="10"/>
        <v>0</v>
      </c>
      <c r="Q17" s="5">
        <f>Q18+Q19</f>
        <v>13</v>
      </c>
      <c r="R17" s="5">
        <f t="shared" si="10"/>
        <v>10</v>
      </c>
      <c r="S17" s="5">
        <f>S18+S19</f>
        <v>8</v>
      </c>
      <c r="T17" s="5">
        <f>T18+T19</f>
        <v>0</v>
      </c>
      <c r="U17" s="5">
        <f t="shared" si="10"/>
        <v>5</v>
      </c>
      <c r="V17" s="5">
        <f t="shared" si="10"/>
        <v>8</v>
      </c>
      <c r="W17" s="5">
        <f t="shared" si="10"/>
        <v>36</v>
      </c>
      <c r="X17" s="5">
        <f t="shared" si="10"/>
        <v>35</v>
      </c>
      <c r="Y17" s="2">
        <f t="shared" si="10"/>
        <v>8</v>
      </c>
    </row>
    <row r="18" spans="1:25" ht="21" customHeight="1">
      <c r="A18" s="30" t="s">
        <v>12</v>
      </c>
      <c r="B18" s="5">
        <f t="shared" si="0"/>
        <v>1482</v>
      </c>
      <c r="C18" s="5">
        <f t="shared" si="1"/>
        <v>0</v>
      </c>
      <c r="D18" s="5">
        <v>0</v>
      </c>
      <c r="E18" s="5">
        <v>0</v>
      </c>
      <c r="F18" s="5">
        <f t="shared" si="3"/>
        <v>1212</v>
      </c>
      <c r="G18" s="5">
        <v>0</v>
      </c>
      <c r="H18" s="5">
        <v>106</v>
      </c>
      <c r="I18" s="5">
        <v>1106</v>
      </c>
      <c r="J18" s="5">
        <f t="shared" si="6"/>
        <v>263</v>
      </c>
      <c r="K18" s="5">
        <v>54</v>
      </c>
      <c r="L18" s="5">
        <v>13</v>
      </c>
      <c r="M18" s="5">
        <v>68</v>
      </c>
      <c r="N18" s="5">
        <v>26</v>
      </c>
      <c r="O18" s="5">
        <v>0</v>
      </c>
      <c r="P18" s="5">
        <v>0</v>
      </c>
      <c r="Q18" s="5">
        <v>13</v>
      </c>
      <c r="R18" s="5">
        <v>9</v>
      </c>
      <c r="S18" s="5">
        <v>6</v>
      </c>
      <c r="T18" s="5">
        <v>0</v>
      </c>
      <c r="U18" s="5">
        <v>4</v>
      </c>
      <c r="V18" s="5">
        <v>6</v>
      </c>
      <c r="W18" s="5">
        <v>30</v>
      </c>
      <c r="X18" s="5">
        <v>34</v>
      </c>
      <c r="Y18" s="2">
        <v>7</v>
      </c>
    </row>
    <row r="19" spans="1:25" ht="21" customHeight="1">
      <c r="A19" s="30" t="s">
        <v>13</v>
      </c>
      <c r="B19" s="5">
        <f t="shared" si="0"/>
        <v>110</v>
      </c>
      <c r="C19" s="5">
        <f t="shared" si="1"/>
        <v>0</v>
      </c>
      <c r="D19" s="5">
        <v>0</v>
      </c>
      <c r="E19" s="5">
        <v>0</v>
      </c>
      <c r="F19" s="5">
        <f t="shared" si="3"/>
        <v>86</v>
      </c>
      <c r="G19" s="5">
        <v>0</v>
      </c>
      <c r="H19" s="5">
        <v>5</v>
      </c>
      <c r="I19" s="5">
        <v>81</v>
      </c>
      <c r="J19" s="5">
        <f t="shared" si="6"/>
        <v>23</v>
      </c>
      <c r="K19" s="5">
        <v>2</v>
      </c>
      <c r="L19" s="5">
        <v>4</v>
      </c>
      <c r="M19" s="5">
        <v>2</v>
      </c>
      <c r="N19" s="5">
        <v>2</v>
      </c>
      <c r="O19" s="5">
        <v>0</v>
      </c>
      <c r="P19" s="5">
        <v>0</v>
      </c>
      <c r="Q19" s="5">
        <v>0</v>
      </c>
      <c r="R19" s="5">
        <v>1</v>
      </c>
      <c r="S19" s="5">
        <v>2</v>
      </c>
      <c r="T19" s="5">
        <v>0</v>
      </c>
      <c r="U19" s="5">
        <v>1</v>
      </c>
      <c r="V19" s="5">
        <v>2</v>
      </c>
      <c r="W19" s="5">
        <v>6</v>
      </c>
      <c r="X19" s="5">
        <v>1</v>
      </c>
      <c r="Y19" s="5">
        <v>1</v>
      </c>
    </row>
    <row r="20" spans="1:25" ht="21" customHeight="1">
      <c r="A20" s="13" t="s">
        <v>29</v>
      </c>
      <c r="B20" s="5">
        <f t="shared" si="0"/>
        <v>1807</v>
      </c>
      <c r="C20" s="5">
        <f t="shared" si="1"/>
        <v>0</v>
      </c>
      <c r="D20" s="5">
        <f>D21+D22</f>
        <v>0</v>
      </c>
      <c r="E20" s="5">
        <f>E21+E22</f>
        <v>0</v>
      </c>
      <c r="F20" s="5">
        <f t="shared" si="3"/>
        <v>989</v>
      </c>
      <c r="G20" s="5">
        <f>G21+G22</f>
        <v>3</v>
      </c>
      <c r="H20" s="5">
        <f>H21+H22</f>
        <v>53</v>
      </c>
      <c r="I20" s="5">
        <f>I21+I22</f>
        <v>933</v>
      </c>
      <c r="J20" s="5">
        <f t="shared" si="6"/>
        <v>810</v>
      </c>
      <c r="K20" s="5">
        <f aca="true" t="shared" si="11" ref="K20:Y20">K21+K22</f>
        <v>11</v>
      </c>
      <c r="L20" s="5">
        <f t="shared" si="11"/>
        <v>17</v>
      </c>
      <c r="M20" s="5">
        <f t="shared" si="11"/>
        <v>102</v>
      </c>
      <c r="N20" s="5">
        <f t="shared" si="11"/>
        <v>230</v>
      </c>
      <c r="O20" s="5">
        <f t="shared" si="11"/>
        <v>65</v>
      </c>
      <c r="P20" s="5">
        <f t="shared" si="11"/>
        <v>2</v>
      </c>
      <c r="Q20" s="5">
        <f>Q21+Q22</f>
        <v>12</v>
      </c>
      <c r="R20" s="5">
        <f t="shared" si="11"/>
        <v>56</v>
      </c>
      <c r="S20" s="5">
        <f>S21+S22</f>
        <v>65</v>
      </c>
      <c r="T20" s="5">
        <f>T21+T22</f>
        <v>2</v>
      </c>
      <c r="U20" s="5">
        <f t="shared" si="11"/>
        <v>79</v>
      </c>
      <c r="V20" s="5">
        <f t="shared" si="11"/>
        <v>58</v>
      </c>
      <c r="W20" s="5">
        <f t="shared" si="11"/>
        <v>70</v>
      </c>
      <c r="X20" s="5">
        <f t="shared" si="11"/>
        <v>41</v>
      </c>
      <c r="Y20" s="2">
        <f t="shared" si="11"/>
        <v>8</v>
      </c>
    </row>
    <row r="21" spans="1:25" ht="21" customHeight="1">
      <c r="A21" s="30" t="s">
        <v>12</v>
      </c>
      <c r="B21" s="5">
        <f t="shared" si="0"/>
        <v>612</v>
      </c>
      <c r="C21" s="5">
        <f t="shared" si="1"/>
        <v>0</v>
      </c>
      <c r="D21" s="5">
        <v>0</v>
      </c>
      <c r="E21" s="5">
        <v>0</v>
      </c>
      <c r="F21" s="5">
        <f t="shared" si="3"/>
        <v>418</v>
      </c>
      <c r="G21" s="5">
        <v>2</v>
      </c>
      <c r="H21" s="5">
        <v>24</v>
      </c>
      <c r="I21" s="5">
        <v>392</v>
      </c>
      <c r="J21" s="5">
        <f t="shared" si="6"/>
        <v>190</v>
      </c>
      <c r="K21" s="5">
        <v>7</v>
      </c>
      <c r="L21" s="5">
        <v>8</v>
      </c>
      <c r="M21" s="5">
        <v>50</v>
      </c>
      <c r="N21" s="5">
        <v>36</v>
      </c>
      <c r="O21" s="5">
        <v>0</v>
      </c>
      <c r="P21" s="5">
        <v>0</v>
      </c>
      <c r="Q21" s="5">
        <v>5</v>
      </c>
      <c r="R21" s="5">
        <v>18</v>
      </c>
      <c r="S21" s="5">
        <v>7</v>
      </c>
      <c r="T21" s="5">
        <v>0</v>
      </c>
      <c r="U21" s="5">
        <v>4</v>
      </c>
      <c r="V21" s="5">
        <v>6</v>
      </c>
      <c r="W21" s="5">
        <v>18</v>
      </c>
      <c r="X21" s="5">
        <v>31</v>
      </c>
      <c r="Y21" s="5">
        <v>4</v>
      </c>
    </row>
    <row r="22" spans="1:25" ht="21" customHeight="1">
      <c r="A22" s="30" t="s">
        <v>13</v>
      </c>
      <c r="B22" s="5">
        <f t="shared" si="0"/>
        <v>1195</v>
      </c>
      <c r="C22" s="5">
        <f t="shared" si="1"/>
        <v>0</v>
      </c>
      <c r="D22" s="5">
        <v>0</v>
      </c>
      <c r="E22" s="5">
        <v>0</v>
      </c>
      <c r="F22" s="5">
        <f t="shared" si="3"/>
        <v>571</v>
      </c>
      <c r="G22" s="5">
        <v>1</v>
      </c>
      <c r="H22" s="5">
        <v>29</v>
      </c>
      <c r="I22" s="5">
        <v>541</v>
      </c>
      <c r="J22" s="5">
        <f t="shared" si="6"/>
        <v>620</v>
      </c>
      <c r="K22" s="5">
        <v>4</v>
      </c>
      <c r="L22" s="5">
        <v>9</v>
      </c>
      <c r="M22" s="5">
        <v>52</v>
      </c>
      <c r="N22" s="5">
        <v>194</v>
      </c>
      <c r="O22" s="5">
        <v>65</v>
      </c>
      <c r="P22" s="5">
        <v>2</v>
      </c>
      <c r="Q22" s="5">
        <v>7</v>
      </c>
      <c r="R22" s="5">
        <v>38</v>
      </c>
      <c r="S22" s="5">
        <v>58</v>
      </c>
      <c r="T22" s="5">
        <v>2</v>
      </c>
      <c r="U22" s="5">
        <v>75</v>
      </c>
      <c r="V22" s="5">
        <v>52</v>
      </c>
      <c r="W22" s="5">
        <v>52</v>
      </c>
      <c r="X22" s="5">
        <v>10</v>
      </c>
      <c r="Y22" s="2">
        <v>4</v>
      </c>
    </row>
    <row r="23" spans="1:25" ht="21" customHeight="1">
      <c r="A23" s="13" t="s">
        <v>30</v>
      </c>
      <c r="B23" s="5">
        <f t="shared" si="0"/>
        <v>102</v>
      </c>
      <c r="C23" s="5">
        <f t="shared" si="1"/>
        <v>6</v>
      </c>
      <c r="D23" s="5">
        <f>D24+D25</f>
        <v>1</v>
      </c>
      <c r="E23" s="5">
        <f>E24+E25</f>
        <v>5</v>
      </c>
      <c r="F23" s="5">
        <f t="shared" si="3"/>
        <v>72</v>
      </c>
      <c r="G23" s="5">
        <f>G24+G25</f>
        <v>0</v>
      </c>
      <c r="H23" s="5">
        <f>H24+H25</f>
        <v>0</v>
      </c>
      <c r="I23" s="5">
        <f>I24+I25</f>
        <v>72</v>
      </c>
      <c r="J23" s="5">
        <f t="shared" si="6"/>
        <v>24</v>
      </c>
      <c r="K23" s="5">
        <f aca="true" t="shared" si="12" ref="K23:Y23">K24+K25</f>
        <v>1</v>
      </c>
      <c r="L23" s="5">
        <f t="shared" si="12"/>
        <v>0</v>
      </c>
      <c r="M23" s="5">
        <f t="shared" si="12"/>
        <v>0</v>
      </c>
      <c r="N23" s="5">
        <f t="shared" si="12"/>
        <v>14</v>
      </c>
      <c r="O23" s="5">
        <f t="shared" si="12"/>
        <v>0</v>
      </c>
      <c r="P23" s="5">
        <f t="shared" si="12"/>
        <v>0</v>
      </c>
      <c r="Q23" s="5">
        <f>Q24+Q25</f>
        <v>0</v>
      </c>
      <c r="R23" s="5">
        <f t="shared" si="12"/>
        <v>0</v>
      </c>
      <c r="S23" s="5">
        <f>S24+S25</f>
        <v>5</v>
      </c>
      <c r="T23" s="5">
        <f>T24+T25</f>
        <v>1</v>
      </c>
      <c r="U23" s="5">
        <f t="shared" si="12"/>
        <v>1</v>
      </c>
      <c r="V23" s="5">
        <f t="shared" si="12"/>
        <v>0</v>
      </c>
      <c r="W23" s="5">
        <f t="shared" si="12"/>
        <v>0</v>
      </c>
      <c r="X23" s="5">
        <f t="shared" si="12"/>
        <v>2</v>
      </c>
      <c r="Y23" s="5">
        <f t="shared" si="12"/>
        <v>0</v>
      </c>
    </row>
    <row r="24" spans="1:25" ht="21" customHeight="1">
      <c r="A24" s="30" t="s">
        <v>12</v>
      </c>
      <c r="B24" s="5">
        <f t="shared" si="0"/>
        <v>67</v>
      </c>
      <c r="C24" s="5">
        <f t="shared" si="1"/>
        <v>6</v>
      </c>
      <c r="D24" s="5">
        <v>1</v>
      </c>
      <c r="E24" s="5">
        <v>5</v>
      </c>
      <c r="F24" s="5">
        <f t="shared" si="3"/>
        <v>48</v>
      </c>
      <c r="G24" s="5">
        <v>0</v>
      </c>
      <c r="H24" s="5">
        <v>0</v>
      </c>
      <c r="I24" s="5">
        <v>48</v>
      </c>
      <c r="J24" s="5">
        <f t="shared" si="6"/>
        <v>13</v>
      </c>
      <c r="K24" s="5">
        <v>1</v>
      </c>
      <c r="L24" s="5">
        <v>0</v>
      </c>
      <c r="M24" s="5">
        <v>0</v>
      </c>
      <c r="N24" s="5">
        <v>8</v>
      </c>
      <c r="O24" s="5">
        <v>0</v>
      </c>
      <c r="P24" s="5">
        <v>0</v>
      </c>
      <c r="Q24" s="5">
        <v>0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</row>
    <row r="25" spans="1:25" ht="21" customHeight="1">
      <c r="A25" s="30" t="s">
        <v>13</v>
      </c>
      <c r="B25" s="5">
        <f t="shared" si="0"/>
        <v>35</v>
      </c>
      <c r="C25" s="5">
        <f t="shared" si="1"/>
        <v>0</v>
      </c>
      <c r="D25" s="5">
        <v>0</v>
      </c>
      <c r="E25" s="5">
        <v>0</v>
      </c>
      <c r="F25" s="5">
        <f t="shared" si="3"/>
        <v>24</v>
      </c>
      <c r="G25" s="5">
        <v>0</v>
      </c>
      <c r="H25" s="5">
        <v>0</v>
      </c>
      <c r="I25" s="5">
        <v>24</v>
      </c>
      <c r="J25" s="5">
        <f t="shared" si="6"/>
        <v>11</v>
      </c>
      <c r="K25" s="5">
        <v>0</v>
      </c>
      <c r="L25" s="5">
        <v>0</v>
      </c>
      <c r="M25" s="5">
        <v>0</v>
      </c>
      <c r="N25" s="5">
        <v>6</v>
      </c>
      <c r="O25" s="5">
        <v>0</v>
      </c>
      <c r="P25" s="5">
        <v>0</v>
      </c>
      <c r="Q25" s="5">
        <v>0</v>
      </c>
      <c r="R25" s="5">
        <v>0</v>
      </c>
      <c r="S25" s="5">
        <v>3</v>
      </c>
      <c r="T25" s="5">
        <v>1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</row>
    <row r="26" spans="1:25" ht="21" customHeight="1">
      <c r="A26" s="13" t="s">
        <v>31</v>
      </c>
      <c r="B26" s="5">
        <f t="shared" si="0"/>
        <v>64</v>
      </c>
      <c r="C26" s="5">
        <f t="shared" si="1"/>
        <v>0</v>
      </c>
      <c r="D26" s="5">
        <f>D27+D28</f>
        <v>0</v>
      </c>
      <c r="E26" s="5">
        <f>E27+E28</f>
        <v>0</v>
      </c>
      <c r="F26" s="5">
        <f t="shared" si="3"/>
        <v>29</v>
      </c>
      <c r="G26" s="5">
        <f>G27+G28</f>
        <v>0</v>
      </c>
      <c r="H26" s="5">
        <f>H27+H28</f>
        <v>0</v>
      </c>
      <c r="I26" s="5">
        <f>I27+I28</f>
        <v>29</v>
      </c>
      <c r="J26" s="5">
        <f t="shared" si="6"/>
        <v>35</v>
      </c>
      <c r="K26" s="5">
        <f aca="true" t="shared" si="13" ref="K26:Y26">K27+K28</f>
        <v>0</v>
      </c>
      <c r="L26" s="5">
        <f t="shared" si="13"/>
        <v>0</v>
      </c>
      <c r="M26" s="5">
        <f t="shared" si="13"/>
        <v>3</v>
      </c>
      <c r="N26" s="5">
        <f t="shared" si="13"/>
        <v>13</v>
      </c>
      <c r="O26" s="5">
        <f t="shared" si="13"/>
        <v>2</v>
      </c>
      <c r="P26" s="5">
        <f t="shared" si="13"/>
        <v>0</v>
      </c>
      <c r="Q26" s="5">
        <f>Q27+Q28</f>
        <v>0</v>
      </c>
      <c r="R26" s="5">
        <f t="shared" si="13"/>
        <v>3</v>
      </c>
      <c r="S26" s="5">
        <f>S27+S28</f>
        <v>2</v>
      </c>
      <c r="T26" s="5">
        <f>T27+T28</f>
        <v>1</v>
      </c>
      <c r="U26" s="5">
        <f t="shared" si="13"/>
        <v>8</v>
      </c>
      <c r="V26" s="5">
        <f t="shared" si="13"/>
        <v>1</v>
      </c>
      <c r="W26" s="5">
        <f t="shared" si="13"/>
        <v>2</v>
      </c>
      <c r="X26" s="5">
        <f t="shared" si="13"/>
        <v>0</v>
      </c>
      <c r="Y26" s="5">
        <f t="shared" si="13"/>
        <v>0</v>
      </c>
    </row>
    <row r="27" spans="1:25" ht="21" customHeight="1">
      <c r="A27" s="30" t="s">
        <v>12</v>
      </c>
      <c r="B27" s="5">
        <f t="shared" si="0"/>
        <v>0</v>
      </c>
      <c r="C27" s="5">
        <f t="shared" si="1"/>
        <v>0</v>
      </c>
      <c r="D27" s="5">
        <v>0</v>
      </c>
      <c r="E27" s="5">
        <v>0</v>
      </c>
      <c r="F27" s="5">
        <f t="shared" si="3"/>
        <v>0</v>
      </c>
      <c r="G27" s="5">
        <v>0</v>
      </c>
      <c r="H27" s="5">
        <v>0</v>
      </c>
      <c r="I27" s="5">
        <v>0</v>
      </c>
      <c r="J27" s="5">
        <f t="shared" si="6"/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</row>
    <row r="28" spans="1:25" ht="21" customHeight="1">
      <c r="A28" s="30" t="s">
        <v>13</v>
      </c>
      <c r="B28" s="5">
        <f t="shared" si="0"/>
        <v>64</v>
      </c>
      <c r="C28" s="5">
        <f t="shared" si="1"/>
        <v>0</v>
      </c>
      <c r="D28" s="5">
        <v>0</v>
      </c>
      <c r="E28" s="5">
        <v>0</v>
      </c>
      <c r="F28" s="5">
        <f t="shared" si="3"/>
        <v>29</v>
      </c>
      <c r="G28" s="5">
        <v>0</v>
      </c>
      <c r="H28" s="5">
        <v>0</v>
      </c>
      <c r="I28" s="5">
        <v>29</v>
      </c>
      <c r="J28" s="5">
        <f t="shared" si="6"/>
        <v>35</v>
      </c>
      <c r="K28" s="5">
        <v>0</v>
      </c>
      <c r="L28" s="5">
        <v>0</v>
      </c>
      <c r="M28" s="5">
        <v>3</v>
      </c>
      <c r="N28" s="5">
        <v>13</v>
      </c>
      <c r="O28" s="5">
        <v>2</v>
      </c>
      <c r="P28" s="5">
        <v>0</v>
      </c>
      <c r="Q28" s="5">
        <v>0</v>
      </c>
      <c r="R28" s="5">
        <v>3</v>
      </c>
      <c r="S28" s="5">
        <v>2</v>
      </c>
      <c r="T28" s="5">
        <v>1</v>
      </c>
      <c r="U28" s="5">
        <v>8</v>
      </c>
      <c r="V28" s="5">
        <v>1</v>
      </c>
      <c r="W28" s="5">
        <v>2</v>
      </c>
      <c r="X28" s="5">
        <v>0</v>
      </c>
      <c r="Y28" s="5">
        <v>0</v>
      </c>
    </row>
    <row r="29" spans="1:25" ht="21" customHeight="1">
      <c r="A29" s="13" t="s">
        <v>32</v>
      </c>
      <c r="B29" s="5">
        <f t="shared" si="0"/>
        <v>0</v>
      </c>
      <c r="C29" s="5">
        <f t="shared" si="1"/>
        <v>0</v>
      </c>
      <c r="D29" s="5">
        <f>D30+D31</f>
        <v>0</v>
      </c>
      <c r="E29" s="5">
        <f>E30+E31</f>
        <v>0</v>
      </c>
      <c r="F29" s="5">
        <f t="shared" si="3"/>
        <v>0</v>
      </c>
      <c r="G29" s="5">
        <f>G30+G31</f>
        <v>0</v>
      </c>
      <c r="H29" s="5">
        <f>H30+H31</f>
        <v>0</v>
      </c>
      <c r="I29" s="5">
        <f>I30+I31</f>
        <v>0</v>
      </c>
      <c r="J29" s="5">
        <f t="shared" si="6"/>
        <v>0</v>
      </c>
      <c r="K29" s="5">
        <f aca="true" t="shared" si="14" ref="K29:Y29">K30+K31</f>
        <v>0</v>
      </c>
      <c r="L29" s="5">
        <f t="shared" si="14"/>
        <v>0</v>
      </c>
      <c r="M29" s="5">
        <f t="shared" si="14"/>
        <v>0</v>
      </c>
      <c r="N29" s="5">
        <f t="shared" si="14"/>
        <v>0</v>
      </c>
      <c r="O29" s="5">
        <f t="shared" si="14"/>
        <v>0</v>
      </c>
      <c r="P29" s="5">
        <f t="shared" si="14"/>
        <v>0</v>
      </c>
      <c r="Q29" s="5">
        <f>Q30+Q31</f>
        <v>0</v>
      </c>
      <c r="R29" s="5">
        <f t="shared" si="14"/>
        <v>0</v>
      </c>
      <c r="S29" s="5">
        <f>S30+S31</f>
        <v>0</v>
      </c>
      <c r="T29" s="5">
        <f>T30+T31</f>
        <v>0</v>
      </c>
      <c r="U29" s="5">
        <f t="shared" si="14"/>
        <v>0</v>
      </c>
      <c r="V29" s="5">
        <f t="shared" si="14"/>
        <v>0</v>
      </c>
      <c r="W29" s="5">
        <f t="shared" si="14"/>
        <v>0</v>
      </c>
      <c r="X29" s="5">
        <f t="shared" si="14"/>
        <v>0</v>
      </c>
      <c r="Y29" s="5">
        <f t="shared" si="14"/>
        <v>0</v>
      </c>
    </row>
    <row r="30" spans="1:25" ht="21" customHeight="1">
      <c r="A30" s="30" t="s">
        <v>12</v>
      </c>
      <c r="B30" s="5">
        <f t="shared" si="0"/>
        <v>0</v>
      </c>
      <c r="C30" s="5">
        <f t="shared" si="1"/>
        <v>0</v>
      </c>
      <c r="D30" s="5">
        <v>0</v>
      </c>
      <c r="E30" s="5">
        <v>0</v>
      </c>
      <c r="F30" s="5">
        <f t="shared" si="3"/>
        <v>0</v>
      </c>
      <c r="G30" s="5">
        <v>0</v>
      </c>
      <c r="H30" s="5">
        <v>0</v>
      </c>
      <c r="I30" s="5">
        <v>0</v>
      </c>
      <c r="J30" s="5">
        <f t="shared" si="6"/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</row>
    <row r="31" spans="1:25" ht="21" customHeight="1">
      <c r="A31" s="30" t="s">
        <v>13</v>
      </c>
      <c r="B31" s="5">
        <f t="shared" si="0"/>
        <v>0</v>
      </c>
      <c r="C31" s="5">
        <f t="shared" si="1"/>
        <v>0</v>
      </c>
      <c r="D31" s="5">
        <v>0</v>
      </c>
      <c r="E31" s="5">
        <v>0</v>
      </c>
      <c r="F31" s="5">
        <f t="shared" si="3"/>
        <v>0</v>
      </c>
      <c r="G31" s="5">
        <v>0</v>
      </c>
      <c r="H31" s="5">
        <v>0</v>
      </c>
      <c r="I31" s="5">
        <v>0</v>
      </c>
      <c r="J31" s="5">
        <f t="shared" si="6"/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</row>
    <row r="32" spans="1:25" ht="21" customHeight="1">
      <c r="A32" s="13" t="s">
        <v>132</v>
      </c>
      <c r="B32" s="5">
        <f t="shared" si="0"/>
        <v>0</v>
      </c>
      <c r="C32" s="5">
        <f t="shared" si="1"/>
        <v>0</v>
      </c>
      <c r="D32" s="5">
        <f>D33+D34</f>
        <v>0</v>
      </c>
      <c r="E32" s="5">
        <f>E33+E34</f>
        <v>0</v>
      </c>
      <c r="F32" s="5">
        <f t="shared" si="3"/>
        <v>0</v>
      </c>
      <c r="G32" s="5">
        <f>G33+G34</f>
        <v>0</v>
      </c>
      <c r="H32" s="5">
        <f>H33+H34</f>
        <v>0</v>
      </c>
      <c r="I32" s="5">
        <f>I33+I34</f>
        <v>0</v>
      </c>
      <c r="J32" s="5">
        <f t="shared" si="6"/>
        <v>0</v>
      </c>
      <c r="K32" s="5">
        <f aca="true" t="shared" si="15" ref="K32:Y32">K33+K34</f>
        <v>0</v>
      </c>
      <c r="L32" s="5">
        <f t="shared" si="15"/>
        <v>0</v>
      </c>
      <c r="M32" s="5">
        <f t="shared" si="15"/>
        <v>0</v>
      </c>
      <c r="N32" s="5">
        <f t="shared" si="15"/>
        <v>0</v>
      </c>
      <c r="O32" s="5">
        <f t="shared" si="15"/>
        <v>0</v>
      </c>
      <c r="P32" s="5">
        <f t="shared" si="15"/>
        <v>0</v>
      </c>
      <c r="Q32" s="5">
        <f>Q33+Q34</f>
        <v>0</v>
      </c>
      <c r="R32" s="5">
        <f t="shared" si="15"/>
        <v>0</v>
      </c>
      <c r="S32" s="5">
        <f>S33+S34</f>
        <v>0</v>
      </c>
      <c r="T32" s="5">
        <f>T33+T34</f>
        <v>0</v>
      </c>
      <c r="U32" s="5">
        <f t="shared" si="15"/>
        <v>0</v>
      </c>
      <c r="V32" s="5">
        <f t="shared" si="15"/>
        <v>0</v>
      </c>
      <c r="W32" s="5">
        <f t="shared" si="15"/>
        <v>0</v>
      </c>
      <c r="X32" s="5">
        <f t="shared" si="15"/>
        <v>0</v>
      </c>
      <c r="Y32" s="5">
        <f t="shared" si="15"/>
        <v>0</v>
      </c>
    </row>
    <row r="33" spans="1:25" ht="21" customHeight="1">
      <c r="A33" s="30" t="s">
        <v>12</v>
      </c>
      <c r="B33" s="5">
        <f t="shared" si="0"/>
        <v>0</v>
      </c>
      <c r="C33" s="5">
        <f t="shared" si="1"/>
        <v>0</v>
      </c>
      <c r="D33" s="5">
        <v>0</v>
      </c>
      <c r="E33" s="5">
        <v>0</v>
      </c>
      <c r="F33" s="5">
        <f t="shared" si="3"/>
        <v>0</v>
      </c>
      <c r="G33" s="5">
        <v>0</v>
      </c>
      <c r="H33" s="5">
        <v>0</v>
      </c>
      <c r="I33" s="5">
        <v>0</v>
      </c>
      <c r="J33" s="5">
        <f t="shared" si="6"/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  <row r="34" spans="1:25" ht="21" customHeight="1">
      <c r="A34" s="30" t="s">
        <v>13</v>
      </c>
      <c r="B34" s="5">
        <f t="shared" si="0"/>
        <v>0</v>
      </c>
      <c r="C34" s="5">
        <f t="shared" si="1"/>
        <v>0</v>
      </c>
      <c r="D34" s="5">
        <v>0</v>
      </c>
      <c r="E34" s="5">
        <v>0</v>
      </c>
      <c r="F34" s="5">
        <f t="shared" si="3"/>
        <v>0</v>
      </c>
      <c r="G34" s="5">
        <v>0</v>
      </c>
      <c r="H34" s="5">
        <v>0</v>
      </c>
      <c r="I34" s="5">
        <v>0</v>
      </c>
      <c r="J34" s="5">
        <f t="shared" si="6"/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</row>
    <row r="35" spans="1:25" ht="21" customHeight="1">
      <c r="A35" s="13" t="s">
        <v>133</v>
      </c>
      <c r="B35" s="5">
        <f t="shared" si="0"/>
        <v>94</v>
      </c>
      <c r="C35" s="5">
        <f t="shared" si="1"/>
        <v>0</v>
      </c>
      <c r="D35" s="5">
        <f>D36+D37</f>
        <v>0</v>
      </c>
      <c r="E35" s="5">
        <f>E36+E37</f>
        <v>0</v>
      </c>
      <c r="F35" s="5">
        <f t="shared" si="3"/>
        <v>12</v>
      </c>
      <c r="G35" s="5">
        <f>G36+G37</f>
        <v>0</v>
      </c>
      <c r="H35" s="5">
        <f>H36+H37</f>
        <v>0</v>
      </c>
      <c r="I35" s="5">
        <f>I36+I37</f>
        <v>12</v>
      </c>
      <c r="J35" s="5">
        <f t="shared" si="6"/>
        <v>82</v>
      </c>
      <c r="K35" s="5">
        <f aca="true" t="shared" si="16" ref="K35:Y35">K36+K37</f>
        <v>0</v>
      </c>
      <c r="L35" s="5">
        <f t="shared" si="16"/>
        <v>0</v>
      </c>
      <c r="M35" s="5">
        <f t="shared" si="16"/>
        <v>2</v>
      </c>
      <c r="N35" s="5">
        <f t="shared" si="16"/>
        <v>5</v>
      </c>
      <c r="O35" s="5">
        <f t="shared" si="16"/>
        <v>0</v>
      </c>
      <c r="P35" s="5">
        <f t="shared" si="16"/>
        <v>0</v>
      </c>
      <c r="Q35" s="5">
        <f>Q36+Q37</f>
        <v>0</v>
      </c>
      <c r="R35" s="5">
        <f t="shared" si="16"/>
        <v>2</v>
      </c>
      <c r="S35" s="5">
        <f>S36+S37</f>
        <v>3</v>
      </c>
      <c r="T35" s="5">
        <f>T36+T37</f>
        <v>0</v>
      </c>
      <c r="U35" s="5">
        <f t="shared" si="16"/>
        <v>69</v>
      </c>
      <c r="V35" s="5">
        <f t="shared" si="16"/>
        <v>0</v>
      </c>
      <c r="W35" s="5">
        <f t="shared" si="16"/>
        <v>1</v>
      </c>
      <c r="X35" s="5">
        <f t="shared" si="16"/>
        <v>0</v>
      </c>
      <c r="Y35" s="5">
        <f t="shared" si="16"/>
        <v>0</v>
      </c>
    </row>
    <row r="36" spans="1:25" ht="21" customHeight="1">
      <c r="A36" s="30" t="s">
        <v>12</v>
      </c>
      <c r="B36" s="5">
        <f t="shared" si="0"/>
        <v>11</v>
      </c>
      <c r="C36" s="5">
        <f t="shared" si="1"/>
        <v>0</v>
      </c>
      <c r="D36" s="5">
        <v>0</v>
      </c>
      <c r="E36" s="5">
        <v>0</v>
      </c>
      <c r="F36" s="5">
        <f t="shared" si="3"/>
        <v>5</v>
      </c>
      <c r="G36" s="5">
        <v>0</v>
      </c>
      <c r="H36" s="5">
        <v>0</v>
      </c>
      <c r="I36" s="5">
        <v>5</v>
      </c>
      <c r="J36" s="5">
        <f t="shared" si="6"/>
        <v>6</v>
      </c>
      <c r="K36" s="5">
        <v>0</v>
      </c>
      <c r="L36" s="5">
        <v>0</v>
      </c>
      <c r="M36" s="5">
        <v>2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4</v>
      </c>
      <c r="V36" s="5">
        <v>0</v>
      </c>
      <c r="W36" s="5">
        <v>0</v>
      </c>
      <c r="X36" s="5">
        <v>0</v>
      </c>
      <c r="Y36" s="5">
        <v>0</v>
      </c>
    </row>
    <row r="37" spans="1:25" ht="21" customHeight="1">
      <c r="A37" s="30" t="s">
        <v>13</v>
      </c>
      <c r="B37" s="5">
        <f t="shared" si="0"/>
        <v>83</v>
      </c>
      <c r="C37" s="5">
        <f t="shared" si="1"/>
        <v>0</v>
      </c>
      <c r="D37" s="5">
        <v>0</v>
      </c>
      <c r="E37" s="5">
        <v>0</v>
      </c>
      <c r="F37" s="5">
        <f t="shared" si="3"/>
        <v>7</v>
      </c>
      <c r="G37" s="5">
        <v>0</v>
      </c>
      <c r="H37" s="5">
        <v>0</v>
      </c>
      <c r="I37" s="5">
        <v>7</v>
      </c>
      <c r="J37" s="5">
        <f t="shared" si="6"/>
        <v>76</v>
      </c>
      <c r="K37" s="5">
        <v>0</v>
      </c>
      <c r="L37" s="5">
        <v>0</v>
      </c>
      <c r="M37" s="5">
        <v>0</v>
      </c>
      <c r="N37" s="5">
        <v>5</v>
      </c>
      <c r="O37" s="5">
        <v>0</v>
      </c>
      <c r="P37" s="5">
        <v>0</v>
      </c>
      <c r="Q37" s="5">
        <v>0</v>
      </c>
      <c r="R37" s="5">
        <v>2</v>
      </c>
      <c r="S37" s="5">
        <v>3</v>
      </c>
      <c r="T37" s="5">
        <v>0</v>
      </c>
      <c r="U37" s="5">
        <v>65</v>
      </c>
      <c r="V37" s="5">
        <v>0</v>
      </c>
      <c r="W37" s="5">
        <v>1</v>
      </c>
      <c r="X37" s="5">
        <v>0</v>
      </c>
      <c r="Y37" s="5">
        <v>0</v>
      </c>
    </row>
    <row r="38" spans="1:25" ht="21" customHeight="1">
      <c r="A38" s="13" t="s">
        <v>197</v>
      </c>
      <c r="B38" s="5">
        <f t="shared" si="0"/>
        <v>472</v>
      </c>
      <c r="C38" s="5">
        <f t="shared" si="1"/>
        <v>1</v>
      </c>
      <c r="D38" s="5">
        <f>D39+D40</f>
        <v>1</v>
      </c>
      <c r="E38" s="5">
        <f>E39+E40</f>
        <v>0</v>
      </c>
      <c r="F38" s="5">
        <f t="shared" si="3"/>
        <v>293</v>
      </c>
      <c r="G38" s="5">
        <f>G39+G40</f>
        <v>0</v>
      </c>
      <c r="H38" s="5">
        <f>H39+H40</f>
        <v>5</v>
      </c>
      <c r="I38" s="5">
        <f>I39+I40</f>
        <v>288</v>
      </c>
      <c r="J38" s="5">
        <f t="shared" si="6"/>
        <v>176</v>
      </c>
      <c r="K38" s="5">
        <f aca="true" t="shared" si="17" ref="K38:Y38">K39+K40</f>
        <v>1</v>
      </c>
      <c r="L38" s="5">
        <f t="shared" si="17"/>
        <v>2</v>
      </c>
      <c r="M38" s="5">
        <f t="shared" si="17"/>
        <v>17</v>
      </c>
      <c r="N38" s="5">
        <f t="shared" si="17"/>
        <v>57</v>
      </c>
      <c r="O38" s="5">
        <f t="shared" si="17"/>
        <v>0</v>
      </c>
      <c r="P38" s="5">
        <f t="shared" si="17"/>
        <v>1</v>
      </c>
      <c r="Q38" s="5">
        <f>Q39+Q40</f>
        <v>0</v>
      </c>
      <c r="R38" s="5">
        <f t="shared" si="17"/>
        <v>13</v>
      </c>
      <c r="S38" s="5">
        <f>S39+S40</f>
        <v>17</v>
      </c>
      <c r="T38" s="5">
        <f>T39+T40</f>
        <v>0</v>
      </c>
      <c r="U38" s="5">
        <f t="shared" si="17"/>
        <v>43</v>
      </c>
      <c r="V38" s="5">
        <f t="shared" si="17"/>
        <v>5</v>
      </c>
      <c r="W38" s="5">
        <f t="shared" si="17"/>
        <v>9</v>
      </c>
      <c r="X38" s="5">
        <f t="shared" si="17"/>
        <v>11</v>
      </c>
      <c r="Y38" s="5">
        <f t="shared" si="17"/>
        <v>2</v>
      </c>
    </row>
    <row r="39" spans="1:25" ht="21" customHeight="1">
      <c r="A39" s="30" t="s">
        <v>12</v>
      </c>
      <c r="B39" s="5">
        <f t="shared" si="0"/>
        <v>160</v>
      </c>
      <c r="C39" s="5">
        <f t="shared" si="1"/>
        <v>1</v>
      </c>
      <c r="D39" s="5">
        <v>1</v>
      </c>
      <c r="E39" s="5">
        <v>0</v>
      </c>
      <c r="F39" s="5">
        <f t="shared" si="3"/>
        <v>120</v>
      </c>
      <c r="G39" s="5">
        <v>0</v>
      </c>
      <c r="H39" s="5">
        <v>2</v>
      </c>
      <c r="I39" s="5">
        <v>118</v>
      </c>
      <c r="J39" s="5">
        <f t="shared" si="6"/>
        <v>39</v>
      </c>
      <c r="K39" s="5">
        <v>1</v>
      </c>
      <c r="L39" s="5">
        <v>1</v>
      </c>
      <c r="M39" s="5">
        <v>8</v>
      </c>
      <c r="N39" s="5">
        <v>4</v>
      </c>
      <c r="O39" s="5">
        <v>0</v>
      </c>
      <c r="P39" s="5">
        <v>0</v>
      </c>
      <c r="Q39" s="5">
        <v>0</v>
      </c>
      <c r="R39" s="5">
        <v>8</v>
      </c>
      <c r="S39" s="5">
        <v>2</v>
      </c>
      <c r="T39" s="5">
        <v>0</v>
      </c>
      <c r="U39" s="5">
        <v>2</v>
      </c>
      <c r="V39" s="5">
        <v>3</v>
      </c>
      <c r="W39" s="5">
        <v>1</v>
      </c>
      <c r="X39" s="5">
        <v>9</v>
      </c>
      <c r="Y39" s="5">
        <v>0</v>
      </c>
    </row>
    <row r="40" spans="1:25" ht="21" customHeight="1">
      <c r="A40" s="30" t="s">
        <v>13</v>
      </c>
      <c r="B40" s="5">
        <f t="shared" si="0"/>
        <v>312</v>
      </c>
      <c r="C40" s="5">
        <f t="shared" si="1"/>
        <v>0</v>
      </c>
      <c r="D40" s="5">
        <v>0</v>
      </c>
      <c r="E40" s="5">
        <v>0</v>
      </c>
      <c r="F40" s="5">
        <f t="shared" si="3"/>
        <v>173</v>
      </c>
      <c r="G40" s="5">
        <v>0</v>
      </c>
      <c r="H40" s="5">
        <v>3</v>
      </c>
      <c r="I40" s="5">
        <v>170</v>
      </c>
      <c r="J40" s="5">
        <f t="shared" si="6"/>
        <v>137</v>
      </c>
      <c r="K40" s="5">
        <v>0</v>
      </c>
      <c r="L40" s="5">
        <v>1</v>
      </c>
      <c r="M40" s="5">
        <v>9</v>
      </c>
      <c r="N40" s="5">
        <v>53</v>
      </c>
      <c r="O40" s="5">
        <v>0</v>
      </c>
      <c r="P40" s="5">
        <v>1</v>
      </c>
      <c r="Q40" s="5">
        <v>0</v>
      </c>
      <c r="R40" s="5">
        <v>5</v>
      </c>
      <c r="S40" s="5">
        <v>15</v>
      </c>
      <c r="T40" s="5">
        <v>0</v>
      </c>
      <c r="U40" s="5">
        <v>41</v>
      </c>
      <c r="V40" s="5">
        <v>2</v>
      </c>
      <c r="W40" s="5">
        <v>8</v>
      </c>
      <c r="X40" s="5">
        <v>2</v>
      </c>
      <c r="Y40" s="5">
        <v>2</v>
      </c>
    </row>
    <row r="41" spans="1:25" ht="21" customHeight="1">
      <c r="A41" s="13" t="s">
        <v>198</v>
      </c>
      <c r="B41" s="5">
        <f t="shared" si="0"/>
        <v>26</v>
      </c>
      <c r="C41" s="5">
        <f t="shared" si="1"/>
        <v>0</v>
      </c>
      <c r="D41" s="5">
        <f>D42+D43</f>
        <v>0</v>
      </c>
      <c r="E41" s="5">
        <f>E42+E43</f>
        <v>0</v>
      </c>
      <c r="F41" s="5">
        <f t="shared" si="3"/>
        <v>15</v>
      </c>
      <c r="G41" s="5">
        <f>G42+G43</f>
        <v>0</v>
      </c>
      <c r="H41" s="5">
        <f>H42+H43</f>
        <v>2</v>
      </c>
      <c r="I41" s="5">
        <f>I42+I43</f>
        <v>13</v>
      </c>
      <c r="J41" s="5">
        <f t="shared" si="6"/>
        <v>11</v>
      </c>
      <c r="K41" s="5">
        <f aca="true" t="shared" si="18" ref="K41:Y41">K42+K43</f>
        <v>0</v>
      </c>
      <c r="L41" s="5">
        <f t="shared" si="18"/>
        <v>0</v>
      </c>
      <c r="M41" s="5">
        <f t="shared" si="18"/>
        <v>1</v>
      </c>
      <c r="N41" s="5">
        <f t="shared" si="18"/>
        <v>1</v>
      </c>
      <c r="O41" s="5">
        <f t="shared" si="18"/>
        <v>1</v>
      </c>
      <c r="P41" s="5">
        <f t="shared" si="18"/>
        <v>0</v>
      </c>
      <c r="Q41" s="5">
        <f>Q42+Q43</f>
        <v>0</v>
      </c>
      <c r="R41" s="5">
        <f t="shared" si="18"/>
        <v>1</v>
      </c>
      <c r="S41" s="5">
        <f>S42+S43</f>
        <v>2</v>
      </c>
      <c r="T41" s="5">
        <f>T42+T43</f>
        <v>0</v>
      </c>
      <c r="U41" s="5">
        <f t="shared" si="18"/>
        <v>0</v>
      </c>
      <c r="V41" s="5">
        <f t="shared" si="18"/>
        <v>0</v>
      </c>
      <c r="W41" s="5">
        <f t="shared" si="18"/>
        <v>1</v>
      </c>
      <c r="X41" s="5">
        <f t="shared" si="18"/>
        <v>4</v>
      </c>
      <c r="Y41" s="5">
        <f t="shared" si="18"/>
        <v>0</v>
      </c>
    </row>
    <row r="42" spans="1:25" ht="21" customHeight="1">
      <c r="A42" s="30" t="s">
        <v>12</v>
      </c>
      <c r="B42" s="5">
        <f t="shared" si="0"/>
        <v>10</v>
      </c>
      <c r="C42" s="5">
        <f t="shared" si="1"/>
        <v>0</v>
      </c>
      <c r="D42" s="5">
        <v>0</v>
      </c>
      <c r="E42" s="5">
        <v>0</v>
      </c>
      <c r="F42" s="5">
        <f t="shared" si="3"/>
        <v>4</v>
      </c>
      <c r="G42" s="5">
        <v>0</v>
      </c>
      <c r="H42" s="5">
        <v>2</v>
      </c>
      <c r="I42" s="5">
        <v>2</v>
      </c>
      <c r="J42" s="5">
        <f t="shared" si="6"/>
        <v>6</v>
      </c>
      <c r="K42" s="5">
        <v>0</v>
      </c>
      <c r="L42" s="5">
        <v>0</v>
      </c>
      <c r="M42" s="5">
        <v>1</v>
      </c>
      <c r="N42" s="5">
        <v>1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3</v>
      </c>
      <c r="Y42" s="5">
        <v>0</v>
      </c>
    </row>
    <row r="43" spans="1:25" ht="21" customHeight="1">
      <c r="A43" s="62" t="s">
        <v>13</v>
      </c>
      <c r="B43" s="63">
        <f t="shared" si="0"/>
        <v>16</v>
      </c>
      <c r="C43" s="63">
        <f t="shared" si="1"/>
        <v>0</v>
      </c>
      <c r="D43" s="63">
        <v>0</v>
      </c>
      <c r="E43" s="63">
        <v>0</v>
      </c>
      <c r="F43" s="63">
        <f t="shared" si="3"/>
        <v>11</v>
      </c>
      <c r="G43" s="63">
        <v>0</v>
      </c>
      <c r="H43" s="63">
        <v>0</v>
      </c>
      <c r="I43" s="63">
        <v>11</v>
      </c>
      <c r="J43" s="63">
        <f t="shared" si="6"/>
        <v>5</v>
      </c>
      <c r="K43" s="63">
        <v>0</v>
      </c>
      <c r="L43" s="63">
        <v>0</v>
      </c>
      <c r="M43" s="63">
        <v>0</v>
      </c>
      <c r="N43" s="63">
        <v>0</v>
      </c>
      <c r="O43" s="63">
        <v>1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3">
        <v>0</v>
      </c>
      <c r="V43" s="63">
        <v>0</v>
      </c>
      <c r="W43" s="63">
        <v>1</v>
      </c>
      <c r="X43" s="63">
        <v>1</v>
      </c>
      <c r="Y43" s="63">
        <v>0</v>
      </c>
    </row>
    <row r="45" ht="13.5">
      <c r="A45" s="2" t="s">
        <v>229</v>
      </c>
    </row>
    <row r="46" ht="13.5">
      <c r="A46" s="2" t="s">
        <v>230</v>
      </c>
    </row>
  </sheetData>
  <mergeCells count="6">
    <mergeCell ref="Y2:Y3"/>
    <mergeCell ref="J2:X2"/>
    <mergeCell ref="A2:A3"/>
    <mergeCell ref="B2:B3"/>
    <mergeCell ref="C2:E2"/>
    <mergeCell ref="F2:I2"/>
  </mergeCells>
  <printOptions horizontalCentered="1"/>
  <pageMargins left="0.7874015748031497" right="0.7874015748031497" top="0.7874015748031497" bottom="0.5905511811023623" header="0.3937007874015748" footer="0.3937007874015748"/>
  <pageSetup firstPageNumber="100" useFirstPageNumber="1" fitToWidth="2" horizontalDpi="300" verticalDpi="300" orientation="portrait" paperSize="9" scale="80" r:id="rId3"/>
  <headerFooter alignWithMargins="0">
    <oddHeader>&amp;L&amp;18高校・卒後&amp;R&amp;18高校・卒後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8" sqref="B8"/>
    </sheetView>
  </sheetViews>
  <sheetFormatPr defaultColWidth="9.00390625" defaultRowHeight="13.5"/>
  <cols>
    <col min="1" max="1" width="12.125" style="5" customWidth="1"/>
    <col min="2" max="5" width="8.625" style="5" customWidth="1"/>
    <col min="6" max="6" width="9.75390625" style="5" customWidth="1"/>
    <col min="7" max="12" width="8.625" style="5" customWidth="1"/>
    <col min="13" max="18" width="16.25390625" style="5" customWidth="1"/>
    <col min="19" max="16384" width="9.00390625" style="5" customWidth="1"/>
  </cols>
  <sheetData>
    <row r="1" s="52" customFormat="1" ht="24" customHeight="1">
      <c r="A1" s="51" t="s">
        <v>199</v>
      </c>
    </row>
    <row r="2" spans="1:18" ht="15.75" customHeight="1">
      <c r="A2" s="99" t="s">
        <v>0</v>
      </c>
      <c r="B2" s="100" t="s">
        <v>1</v>
      </c>
      <c r="C2" s="141" t="s">
        <v>201</v>
      </c>
      <c r="D2" s="144" t="s">
        <v>203</v>
      </c>
      <c r="E2" s="144" t="s">
        <v>202</v>
      </c>
      <c r="F2" s="141" t="s">
        <v>204</v>
      </c>
      <c r="G2" s="138" t="s">
        <v>184</v>
      </c>
      <c r="H2" s="145" t="s">
        <v>36</v>
      </c>
      <c r="I2" s="145"/>
      <c r="J2" s="138" t="s">
        <v>185</v>
      </c>
      <c r="K2" s="141" t="s">
        <v>37</v>
      </c>
      <c r="L2" s="137" t="s">
        <v>186</v>
      </c>
      <c r="M2" s="99" t="s">
        <v>39</v>
      </c>
      <c r="N2" s="100"/>
      <c r="O2" s="100"/>
      <c r="P2" s="100"/>
      <c r="Q2" s="100"/>
      <c r="R2" s="134"/>
    </row>
    <row r="3" spans="1:18" ht="15.75" customHeight="1">
      <c r="A3" s="99"/>
      <c r="B3" s="100"/>
      <c r="C3" s="142"/>
      <c r="D3" s="144"/>
      <c r="E3" s="144"/>
      <c r="F3" s="142"/>
      <c r="G3" s="139"/>
      <c r="H3" s="137" t="s">
        <v>38</v>
      </c>
      <c r="I3" s="137" t="s">
        <v>205</v>
      </c>
      <c r="J3" s="139"/>
      <c r="K3" s="142"/>
      <c r="L3" s="137"/>
      <c r="M3" s="135" t="s">
        <v>214</v>
      </c>
      <c r="N3" s="136"/>
      <c r="O3" s="136"/>
      <c r="P3" s="136"/>
      <c r="Q3" s="100" t="s">
        <v>40</v>
      </c>
      <c r="R3" s="134"/>
    </row>
    <row r="4" spans="1:18" ht="41.25" customHeight="1">
      <c r="A4" s="99"/>
      <c r="B4" s="100"/>
      <c r="C4" s="143"/>
      <c r="D4" s="144"/>
      <c r="E4" s="144"/>
      <c r="F4" s="143"/>
      <c r="G4" s="140"/>
      <c r="H4" s="137"/>
      <c r="I4" s="137"/>
      <c r="J4" s="140"/>
      <c r="K4" s="143"/>
      <c r="L4" s="137"/>
      <c r="M4" s="17" t="s">
        <v>1</v>
      </c>
      <c r="N4" s="74" t="s">
        <v>41</v>
      </c>
      <c r="O4" s="74" t="s">
        <v>152</v>
      </c>
      <c r="P4" s="74" t="s">
        <v>212</v>
      </c>
      <c r="Q4" s="85" t="s">
        <v>42</v>
      </c>
      <c r="R4" s="86" t="s">
        <v>213</v>
      </c>
    </row>
    <row r="5" spans="1:18" ht="21.75" customHeight="1">
      <c r="A5" s="95">
        <v>17</v>
      </c>
      <c r="B5" s="5">
        <v>7996</v>
      </c>
      <c r="C5" s="5">
        <v>51</v>
      </c>
      <c r="D5" s="5">
        <v>1057</v>
      </c>
      <c r="E5" s="5">
        <v>738</v>
      </c>
      <c r="F5" s="5">
        <v>1198</v>
      </c>
      <c r="G5" s="5">
        <v>213</v>
      </c>
      <c r="H5" s="5">
        <v>55</v>
      </c>
      <c r="I5" s="5">
        <v>7</v>
      </c>
      <c r="J5" s="5">
        <v>122</v>
      </c>
      <c r="K5" s="5">
        <v>4493</v>
      </c>
      <c r="L5" s="5">
        <v>62</v>
      </c>
      <c r="M5" s="5">
        <v>4493</v>
      </c>
      <c r="N5" s="5">
        <v>4098</v>
      </c>
      <c r="O5" s="5">
        <v>132</v>
      </c>
      <c r="P5" s="5">
        <v>263</v>
      </c>
      <c r="Q5" s="5">
        <v>6040</v>
      </c>
      <c r="R5" s="5">
        <v>150</v>
      </c>
    </row>
    <row r="6" spans="1:18" ht="21.75" customHeight="1">
      <c r="A6" s="96">
        <f>A5+1</f>
        <v>18</v>
      </c>
      <c r="B6" s="5">
        <v>8333</v>
      </c>
      <c r="C6" s="5">
        <v>71</v>
      </c>
      <c r="D6" s="5">
        <v>1175</v>
      </c>
      <c r="E6" s="5">
        <v>787</v>
      </c>
      <c r="F6" s="5">
        <v>1138</v>
      </c>
      <c r="G6" s="5">
        <v>211</v>
      </c>
      <c r="H6" s="5">
        <v>29</v>
      </c>
      <c r="I6" s="5">
        <v>10</v>
      </c>
      <c r="J6" s="5">
        <v>140</v>
      </c>
      <c r="K6" s="5">
        <v>4727</v>
      </c>
      <c r="L6" s="5">
        <v>45</v>
      </c>
      <c r="M6" s="5">
        <v>4727</v>
      </c>
      <c r="N6" s="5">
        <v>4313</v>
      </c>
      <c r="O6" s="5">
        <v>157</v>
      </c>
      <c r="P6" s="5">
        <v>257</v>
      </c>
      <c r="Q6" s="5">
        <v>6167</v>
      </c>
      <c r="R6" s="5">
        <v>156</v>
      </c>
    </row>
    <row r="7" spans="1:18" ht="21.75" customHeight="1">
      <c r="A7" s="96">
        <f>A6+1</f>
        <v>19</v>
      </c>
      <c r="B7" s="5">
        <v>8271</v>
      </c>
      <c r="C7" s="5">
        <v>83</v>
      </c>
      <c r="D7" s="5">
        <v>1152</v>
      </c>
      <c r="E7" s="5">
        <v>693</v>
      </c>
      <c r="F7" s="5">
        <v>1106</v>
      </c>
      <c r="G7" s="5">
        <v>204</v>
      </c>
      <c r="H7" s="5">
        <v>32</v>
      </c>
      <c r="I7" s="5">
        <v>11</v>
      </c>
      <c r="J7" s="5">
        <v>155</v>
      </c>
      <c r="K7" s="5">
        <v>4802</v>
      </c>
      <c r="L7" s="5">
        <v>33</v>
      </c>
      <c r="M7" s="5">
        <v>4802</v>
      </c>
      <c r="N7" s="5">
        <v>4390</v>
      </c>
      <c r="O7" s="5">
        <v>179</v>
      </c>
      <c r="P7" s="5">
        <v>233</v>
      </c>
      <c r="Q7" s="5">
        <v>6593</v>
      </c>
      <c r="R7" s="5">
        <v>160</v>
      </c>
    </row>
    <row r="8" spans="1:18" ht="21.75" customHeight="1">
      <c r="A8" s="96">
        <f>A7+1</f>
        <v>20</v>
      </c>
      <c r="B8" s="5">
        <v>8120</v>
      </c>
      <c r="C8" s="5">
        <v>70</v>
      </c>
      <c r="D8" s="5">
        <v>1051</v>
      </c>
      <c r="E8" s="5">
        <v>619</v>
      </c>
      <c r="F8" s="5">
        <v>997</v>
      </c>
      <c r="G8" s="5">
        <v>193</v>
      </c>
      <c r="H8" s="5">
        <v>24</v>
      </c>
      <c r="I8" s="5">
        <v>6</v>
      </c>
      <c r="J8" s="5">
        <v>168</v>
      </c>
      <c r="K8" s="5">
        <v>4914</v>
      </c>
      <c r="L8" s="5">
        <v>78</v>
      </c>
      <c r="M8" s="5">
        <v>4914</v>
      </c>
      <c r="N8" s="5">
        <v>4490</v>
      </c>
      <c r="O8" s="5">
        <v>181</v>
      </c>
      <c r="P8" s="5">
        <v>243</v>
      </c>
      <c r="Q8" s="5">
        <v>6403</v>
      </c>
      <c r="R8" s="5">
        <v>132</v>
      </c>
    </row>
    <row r="9" spans="1:18" s="56" customFormat="1" ht="21.75" customHeight="1">
      <c r="A9" s="97">
        <f>A8+1</f>
        <v>21</v>
      </c>
      <c r="B9" s="56">
        <f aca="true" t="shared" si="0" ref="B9:B44">SUM(C9:L9)</f>
        <v>7525</v>
      </c>
      <c r="C9" s="56">
        <f>C12+C15+C18+C21+C24+C27+C30+C33+C36+C39+C42</f>
        <v>43</v>
      </c>
      <c r="D9" s="56">
        <f aca="true" t="shared" si="1" ref="D9:L9">D12+D15+D18+D21+D24+D27+D30+D33+D36+D39+D42</f>
        <v>1009</v>
      </c>
      <c r="E9" s="56">
        <f t="shared" si="1"/>
        <v>530</v>
      </c>
      <c r="F9" s="56">
        <f t="shared" si="1"/>
        <v>918</v>
      </c>
      <c r="G9" s="56">
        <f t="shared" si="1"/>
        <v>213</v>
      </c>
      <c r="H9" s="56">
        <f t="shared" si="1"/>
        <v>17</v>
      </c>
      <c r="I9" s="56">
        <f t="shared" si="1"/>
        <v>9</v>
      </c>
      <c r="J9" s="56">
        <f t="shared" si="1"/>
        <v>161</v>
      </c>
      <c r="K9" s="56">
        <f t="shared" si="1"/>
        <v>4535</v>
      </c>
      <c r="L9" s="56">
        <f t="shared" si="1"/>
        <v>90</v>
      </c>
      <c r="M9" s="56">
        <f>SUM(N9:P9)</f>
        <v>4535</v>
      </c>
      <c r="N9" s="56">
        <f aca="true" t="shared" si="2" ref="N9:R11">N12+N15+N18+N21+N24+N27+N30+N33+N36+N39+N42</f>
        <v>4154</v>
      </c>
      <c r="O9" s="56">
        <f t="shared" si="2"/>
        <v>179</v>
      </c>
      <c r="P9" s="56">
        <f t="shared" si="2"/>
        <v>202</v>
      </c>
      <c r="Q9" s="56">
        <f t="shared" si="2"/>
        <v>5336</v>
      </c>
      <c r="R9" s="56">
        <f t="shared" si="2"/>
        <v>131</v>
      </c>
    </row>
    <row r="10" spans="1:18" ht="21.75" customHeight="1">
      <c r="A10" s="30" t="s">
        <v>12</v>
      </c>
      <c r="B10" s="5">
        <f aca="true" t="shared" si="3" ref="B10:L10">B13+B16+B19+B22+B25+B28+B31+B34+B37+B40+B43</f>
        <v>4172</v>
      </c>
      <c r="C10" s="5">
        <f t="shared" si="3"/>
        <v>9</v>
      </c>
      <c r="D10" s="5">
        <f t="shared" si="3"/>
        <v>156</v>
      </c>
      <c r="E10" s="5">
        <f t="shared" si="3"/>
        <v>129</v>
      </c>
      <c r="F10" s="5">
        <f t="shared" si="3"/>
        <v>238</v>
      </c>
      <c r="G10" s="5">
        <f t="shared" si="3"/>
        <v>189</v>
      </c>
      <c r="H10" s="5">
        <f t="shared" si="3"/>
        <v>12</v>
      </c>
      <c r="I10" s="5">
        <f t="shared" si="3"/>
        <v>7</v>
      </c>
      <c r="J10" s="5">
        <f t="shared" si="3"/>
        <v>137</v>
      </c>
      <c r="K10" s="5">
        <f t="shared" si="3"/>
        <v>3235</v>
      </c>
      <c r="L10" s="5">
        <f t="shared" si="3"/>
        <v>60</v>
      </c>
      <c r="M10" s="5">
        <f>SUM(N10:P10)</f>
        <v>3235</v>
      </c>
      <c r="N10" s="5">
        <f t="shared" si="2"/>
        <v>2889</v>
      </c>
      <c r="O10" s="5">
        <f t="shared" si="2"/>
        <v>164</v>
      </c>
      <c r="P10" s="5">
        <f t="shared" si="2"/>
        <v>182</v>
      </c>
      <c r="Q10" s="5">
        <f t="shared" si="2"/>
        <v>3007</v>
      </c>
      <c r="R10" s="5">
        <f t="shared" si="2"/>
        <v>79</v>
      </c>
    </row>
    <row r="11" spans="1:18" ht="21.75" customHeight="1">
      <c r="A11" s="30" t="s">
        <v>13</v>
      </c>
      <c r="B11" s="5">
        <f aca="true" t="shared" si="4" ref="B11:L11">B14+B17+B20+B23+B26+B29+B32+B35+B38+B41+B44</f>
        <v>3353</v>
      </c>
      <c r="C11" s="5">
        <f t="shared" si="4"/>
        <v>34</v>
      </c>
      <c r="D11" s="5">
        <f t="shared" si="4"/>
        <v>853</v>
      </c>
      <c r="E11" s="5">
        <f t="shared" si="4"/>
        <v>401</v>
      </c>
      <c r="F11" s="5">
        <f t="shared" si="4"/>
        <v>680</v>
      </c>
      <c r="G11" s="5">
        <f t="shared" si="4"/>
        <v>24</v>
      </c>
      <c r="H11" s="5">
        <f t="shared" si="4"/>
        <v>5</v>
      </c>
      <c r="I11" s="5">
        <f t="shared" si="4"/>
        <v>2</v>
      </c>
      <c r="J11" s="5">
        <f t="shared" si="4"/>
        <v>24</v>
      </c>
      <c r="K11" s="5">
        <f t="shared" si="4"/>
        <v>1300</v>
      </c>
      <c r="L11" s="5">
        <f t="shared" si="4"/>
        <v>30</v>
      </c>
      <c r="M11" s="5">
        <f>SUM(N11:P11)</f>
        <v>1300</v>
      </c>
      <c r="N11" s="5">
        <f t="shared" si="2"/>
        <v>1265</v>
      </c>
      <c r="O11" s="5">
        <f t="shared" si="2"/>
        <v>15</v>
      </c>
      <c r="P11" s="5">
        <f t="shared" si="2"/>
        <v>20</v>
      </c>
      <c r="Q11" s="5">
        <f t="shared" si="2"/>
        <v>2329</v>
      </c>
      <c r="R11" s="5">
        <f t="shared" si="2"/>
        <v>52</v>
      </c>
    </row>
    <row r="12" spans="1:18" ht="21.75" customHeight="1">
      <c r="A12" s="13" t="s">
        <v>26</v>
      </c>
      <c r="B12" s="5">
        <f t="shared" si="0"/>
        <v>2937</v>
      </c>
      <c r="C12" s="5">
        <f aca="true" t="shared" si="5" ref="C12:R12">C13+C14</f>
        <v>5</v>
      </c>
      <c r="D12" s="5">
        <f t="shared" si="5"/>
        <v>248</v>
      </c>
      <c r="E12" s="5">
        <f t="shared" si="5"/>
        <v>248</v>
      </c>
      <c r="F12" s="5">
        <f t="shared" si="5"/>
        <v>496</v>
      </c>
      <c r="G12" s="5">
        <f t="shared" si="5"/>
        <v>135</v>
      </c>
      <c r="H12" s="5">
        <f t="shared" si="5"/>
        <v>3</v>
      </c>
      <c r="I12" s="5">
        <f t="shared" si="5"/>
        <v>2</v>
      </c>
      <c r="J12" s="5">
        <f t="shared" si="5"/>
        <v>78</v>
      </c>
      <c r="K12" s="5">
        <f t="shared" si="5"/>
        <v>1664</v>
      </c>
      <c r="L12" s="5">
        <f t="shared" si="5"/>
        <v>58</v>
      </c>
      <c r="M12" s="5">
        <f>SUM(N12:P12)</f>
        <v>1664</v>
      </c>
      <c r="N12" s="5">
        <f t="shared" si="5"/>
        <v>1556</v>
      </c>
      <c r="O12" s="5">
        <f t="shared" si="5"/>
        <v>45</v>
      </c>
      <c r="P12" s="5">
        <f t="shared" si="5"/>
        <v>63</v>
      </c>
      <c r="Q12" s="5">
        <f t="shared" si="5"/>
        <v>1921</v>
      </c>
      <c r="R12" s="5">
        <f t="shared" si="5"/>
        <v>69</v>
      </c>
    </row>
    <row r="13" spans="1:18" ht="21.75" customHeight="1">
      <c r="A13" s="30" t="s">
        <v>12</v>
      </c>
      <c r="B13" s="5">
        <f t="shared" si="0"/>
        <v>1629</v>
      </c>
      <c r="C13" s="5">
        <v>4</v>
      </c>
      <c r="D13" s="5">
        <v>28</v>
      </c>
      <c r="E13" s="5">
        <v>66</v>
      </c>
      <c r="F13" s="5">
        <v>150</v>
      </c>
      <c r="G13" s="5">
        <v>118</v>
      </c>
      <c r="H13" s="5">
        <v>2</v>
      </c>
      <c r="I13" s="5">
        <v>2</v>
      </c>
      <c r="J13" s="5">
        <v>74</v>
      </c>
      <c r="K13" s="5">
        <v>1147</v>
      </c>
      <c r="L13" s="5">
        <v>38</v>
      </c>
      <c r="M13" s="5">
        <v>1147</v>
      </c>
      <c r="N13" s="5">
        <v>1046</v>
      </c>
      <c r="O13" s="5">
        <v>39</v>
      </c>
      <c r="P13" s="5">
        <v>62</v>
      </c>
      <c r="Q13" s="5">
        <v>1030</v>
      </c>
      <c r="R13" s="5">
        <v>42</v>
      </c>
    </row>
    <row r="14" spans="1:18" ht="21.75" customHeight="1">
      <c r="A14" s="30" t="s">
        <v>13</v>
      </c>
      <c r="B14" s="5">
        <f t="shared" si="0"/>
        <v>1308</v>
      </c>
      <c r="C14" s="5">
        <v>1</v>
      </c>
      <c r="D14" s="5">
        <v>220</v>
      </c>
      <c r="E14" s="5">
        <v>182</v>
      </c>
      <c r="F14" s="5">
        <v>346</v>
      </c>
      <c r="G14" s="5">
        <v>17</v>
      </c>
      <c r="H14" s="5">
        <v>1</v>
      </c>
      <c r="I14" s="5">
        <v>0</v>
      </c>
      <c r="J14" s="5">
        <v>4</v>
      </c>
      <c r="K14" s="5">
        <v>517</v>
      </c>
      <c r="L14" s="5">
        <v>20</v>
      </c>
      <c r="M14" s="5">
        <v>517</v>
      </c>
      <c r="N14" s="5">
        <v>510</v>
      </c>
      <c r="O14" s="5">
        <v>6</v>
      </c>
      <c r="P14" s="5">
        <v>1</v>
      </c>
      <c r="Q14" s="5">
        <v>891</v>
      </c>
      <c r="R14" s="5">
        <v>27</v>
      </c>
    </row>
    <row r="15" spans="1:18" ht="21.75" customHeight="1">
      <c r="A15" s="13" t="s">
        <v>27</v>
      </c>
      <c r="B15" s="5">
        <f>SUM(C15:L15)</f>
        <v>431</v>
      </c>
      <c r="C15" s="5">
        <f aca="true" t="shared" si="6" ref="C15:L15">C16+C17</f>
        <v>0</v>
      </c>
      <c r="D15" s="5">
        <f t="shared" si="6"/>
        <v>38</v>
      </c>
      <c r="E15" s="5">
        <f t="shared" si="6"/>
        <v>57</v>
      </c>
      <c r="F15" s="5">
        <f t="shared" si="6"/>
        <v>67</v>
      </c>
      <c r="G15" s="5">
        <f t="shared" si="6"/>
        <v>11</v>
      </c>
      <c r="H15" s="5">
        <f t="shared" si="6"/>
        <v>12</v>
      </c>
      <c r="I15" s="5">
        <f t="shared" si="6"/>
        <v>0</v>
      </c>
      <c r="J15" s="5">
        <f t="shared" si="6"/>
        <v>10</v>
      </c>
      <c r="K15" s="5">
        <f t="shared" si="6"/>
        <v>235</v>
      </c>
      <c r="L15" s="5">
        <f t="shared" si="6"/>
        <v>1</v>
      </c>
      <c r="M15" s="5">
        <f>SUM(N15:P15)</f>
        <v>235</v>
      </c>
      <c r="N15" s="5">
        <f>N16+N17</f>
        <v>216</v>
      </c>
      <c r="O15" s="5">
        <f>O16+O17</f>
        <v>4</v>
      </c>
      <c r="P15" s="5">
        <f>P16+P17</f>
        <v>15</v>
      </c>
      <c r="Q15" s="5">
        <f>Q16+Q17</f>
        <v>324</v>
      </c>
      <c r="R15" s="5">
        <f>R16+R17</f>
        <v>5</v>
      </c>
    </row>
    <row r="16" spans="1:18" ht="21.75" customHeight="1">
      <c r="A16" s="30" t="s">
        <v>12</v>
      </c>
      <c r="B16" s="5">
        <f t="shared" si="0"/>
        <v>201</v>
      </c>
      <c r="C16" s="5">
        <v>0</v>
      </c>
      <c r="D16" s="5">
        <v>6</v>
      </c>
      <c r="E16" s="5">
        <v>12</v>
      </c>
      <c r="F16" s="5">
        <v>16</v>
      </c>
      <c r="G16" s="5">
        <v>10</v>
      </c>
      <c r="H16" s="5">
        <v>8</v>
      </c>
      <c r="I16" s="5">
        <v>0</v>
      </c>
      <c r="J16" s="5">
        <v>5</v>
      </c>
      <c r="K16" s="5">
        <v>144</v>
      </c>
      <c r="L16" s="5">
        <v>0</v>
      </c>
      <c r="M16" s="5">
        <v>144</v>
      </c>
      <c r="N16" s="5">
        <v>128</v>
      </c>
      <c r="O16" s="5">
        <v>3</v>
      </c>
      <c r="P16" s="5">
        <v>13</v>
      </c>
      <c r="Q16" s="5">
        <v>136</v>
      </c>
      <c r="R16" s="5">
        <v>2</v>
      </c>
    </row>
    <row r="17" spans="1:18" ht="21.75" customHeight="1">
      <c r="A17" s="30" t="s">
        <v>13</v>
      </c>
      <c r="B17" s="5">
        <f t="shared" si="0"/>
        <v>230</v>
      </c>
      <c r="C17" s="5">
        <v>0</v>
      </c>
      <c r="D17" s="5">
        <v>32</v>
      </c>
      <c r="E17" s="5">
        <v>45</v>
      </c>
      <c r="F17" s="5">
        <v>51</v>
      </c>
      <c r="G17" s="5">
        <v>1</v>
      </c>
      <c r="H17" s="5">
        <v>4</v>
      </c>
      <c r="I17" s="5">
        <v>0</v>
      </c>
      <c r="J17" s="5">
        <v>5</v>
      </c>
      <c r="K17" s="5">
        <v>91</v>
      </c>
      <c r="L17" s="5">
        <v>1</v>
      </c>
      <c r="M17" s="5">
        <v>91</v>
      </c>
      <c r="N17" s="5">
        <v>88</v>
      </c>
      <c r="O17" s="5">
        <v>1</v>
      </c>
      <c r="P17" s="5">
        <v>2</v>
      </c>
      <c r="Q17" s="5">
        <v>188</v>
      </c>
      <c r="R17" s="5">
        <v>3</v>
      </c>
    </row>
    <row r="18" spans="1:18" ht="21.75" customHeight="1">
      <c r="A18" s="13" t="s">
        <v>28</v>
      </c>
      <c r="B18" s="5">
        <f>SUM(C18:L18)</f>
        <v>1592</v>
      </c>
      <c r="C18" s="5">
        <f aca="true" t="shared" si="7" ref="C18:L18">C19+C20</f>
        <v>0</v>
      </c>
      <c r="D18" s="5">
        <f t="shared" si="7"/>
        <v>44</v>
      </c>
      <c r="E18" s="5">
        <f t="shared" si="7"/>
        <v>15</v>
      </c>
      <c r="F18" s="5">
        <f t="shared" si="7"/>
        <v>26</v>
      </c>
      <c r="G18" s="5">
        <f t="shared" si="7"/>
        <v>24</v>
      </c>
      <c r="H18" s="5">
        <f t="shared" si="7"/>
        <v>0</v>
      </c>
      <c r="I18" s="5">
        <f t="shared" si="7"/>
        <v>0</v>
      </c>
      <c r="J18" s="5">
        <f t="shared" si="7"/>
        <v>32</v>
      </c>
      <c r="K18" s="5">
        <f t="shared" si="7"/>
        <v>1434</v>
      </c>
      <c r="L18" s="5">
        <f t="shared" si="7"/>
        <v>17</v>
      </c>
      <c r="M18" s="5">
        <f>SUM(N18:P18)</f>
        <v>1434</v>
      </c>
      <c r="N18" s="5">
        <f>N19+N20</f>
        <v>1224</v>
      </c>
      <c r="O18" s="5">
        <f>O19+O20</f>
        <v>121</v>
      </c>
      <c r="P18" s="5">
        <f>P19+P20</f>
        <v>89</v>
      </c>
      <c r="Q18" s="5">
        <f>Q19+Q20</f>
        <v>1346</v>
      </c>
      <c r="R18" s="5">
        <f>R19+R20</f>
        <v>16</v>
      </c>
    </row>
    <row r="19" spans="1:18" ht="21.75" customHeight="1">
      <c r="A19" s="30" t="s">
        <v>12</v>
      </c>
      <c r="B19" s="5">
        <f t="shared" si="0"/>
        <v>1482</v>
      </c>
      <c r="C19" s="5">
        <v>0</v>
      </c>
      <c r="D19" s="5">
        <v>30</v>
      </c>
      <c r="E19" s="5">
        <v>14</v>
      </c>
      <c r="F19" s="5">
        <v>21</v>
      </c>
      <c r="G19" s="5">
        <v>23</v>
      </c>
      <c r="H19" s="5">
        <v>0</v>
      </c>
      <c r="I19" s="5">
        <v>0</v>
      </c>
      <c r="J19" s="5">
        <v>31</v>
      </c>
      <c r="K19" s="5">
        <v>1347</v>
      </c>
      <c r="L19" s="5">
        <v>16</v>
      </c>
      <c r="M19" s="5">
        <v>1347</v>
      </c>
      <c r="N19" s="5">
        <v>1148</v>
      </c>
      <c r="O19" s="5">
        <v>116</v>
      </c>
      <c r="P19" s="5">
        <v>83</v>
      </c>
      <c r="Q19" s="5">
        <v>1283</v>
      </c>
      <c r="R19" s="5">
        <v>16</v>
      </c>
    </row>
    <row r="20" spans="1:18" ht="21.75" customHeight="1">
      <c r="A20" s="30" t="s">
        <v>13</v>
      </c>
      <c r="B20" s="5">
        <f t="shared" si="0"/>
        <v>110</v>
      </c>
      <c r="C20" s="5">
        <v>0</v>
      </c>
      <c r="D20" s="5">
        <v>14</v>
      </c>
      <c r="E20" s="5">
        <v>1</v>
      </c>
      <c r="F20" s="5">
        <v>5</v>
      </c>
      <c r="G20" s="5">
        <v>1</v>
      </c>
      <c r="H20" s="5">
        <v>0</v>
      </c>
      <c r="I20" s="5">
        <v>0</v>
      </c>
      <c r="J20" s="5">
        <v>1</v>
      </c>
      <c r="K20" s="5">
        <v>87</v>
      </c>
      <c r="L20" s="5">
        <v>1</v>
      </c>
      <c r="M20" s="5">
        <v>87</v>
      </c>
      <c r="N20" s="5">
        <v>76</v>
      </c>
      <c r="O20" s="5">
        <v>5</v>
      </c>
      <c r="P20" s="5">
        <v>6</v>
      </c>
      <c r="Q20" s="5">
        <v>63</v>
      </c>
      <c r="R20" s="5">
        <v>0</v>
      </c>
    </row>
    <row r="21" spans="1:18" ht="21.75" customHeight="1">
      <c r="A21" s="13" t="s">
        <v>29</v>
      </c>
      <c r="B21" s="5">
        <f>SUM(C21:L21)</f>
        <v>1807</v>
      </c>
      <c r="C21" s="5">
        <f aca="true" t="shared" si="8" ref="C21:L21">C22+C23</f>
        <v>4</v>
      </c>
      <c r="D21" s="5">
        <f t="shared" si="8"/>
        <v>612</v>
      </c>
      <c r="E21" s="5">
        <f t="shared" si="8"/>
        <v>136</v>
      </c>
      <c r="F21" s="5">
        <f t="shared" si="8"/>
        <v>189</v>
      </c>
      <c r="G21" s="5">
        <f t="shared" si="8"/>
        <v>28</v>
      </c>
      <c r="H21" s="5">
        <f t="shared" si="8"/>
        <v>0</v>
      </c>
      <c r="I21" s="5">
        <f t="shared" si="8"/>
        <v>0</v>
      </c>
      <c r="J21" s="5">
        <f t="shared" si="8"/>
        <v>33</v>
      </c>
      <c r="K21" s="5">
        <f t="shared" si="8"/>
        <v>795</v>
      </c>
      <c r="L21" s="5">
        <f t="shared" si="8"/>
        <v>10</v>
      </c>
      <c r="M21" s="5">
        <f>SUM(N21:P21)</f>
        <v>795</v>
      </c>
      <c r="N21" s="5">
        <f>N22+N23</f>
        <v>761</v>
      </c>
      <c r="O21" s="5">
        <f>O22+O23</f>
        <v>6</v>
      </c>
      <c r="P21" s="5">
        <f>P22+P23</f>
        <v>28</v>
      </c>
      <c r="Q21" s="5">
        <f>Q22+Q23</f>
        <v>1058</v>
      </c>
      <c r="R21" s="5">
        <f>R22+R23</f>
        <v>31</v>
      </c>
    </row>
    <row r="22" spans="1:18" ht="21.75" customHeight="1">
      <c r="A22" s="30" t="s">
        <v>12</v>
      </c>
      <c r="B22" s="5">
        <f t="shared" si="0"/>
        <v>612</v>
      </c>
      <c r="C22" s="5">
        <v>3</v>
      </c>
      <c r="D22" s="5">
        <v>81</v>
      </c>
      <c r="E22" s="5">
        <v>29</v>
      </c>
      <c r="F22" s="5">
        <v>33</v>
      </c>
      <c r="G22" s="5">
        <v>25</v>
      </c>
      <c r="H22" s="5">
        <v>0</v>
      </c>
      <c r="I22" s="5">
        <v>0</v>
      </c>
      <c r="J22" s="5">
        <v>19</v>
      </c>
      <c r="K22" s="5">
        <v>417</v>
      </c>
      <c r="L22" s="5">
        <v>5</v>
      </c>
      <c r="M22" s="5">
        <v>417</v>
      </c>
      <c r="N22" s="5">
        <v>395</v>
      </c>
      <c r="O22" s="5">
        <v>3</v>
      </c>
      <c r="P22" s="5">
        <v>19</v>
      </c>
      <c r="Q22" s="5">
        <v>338</v>
      </c>
      <c r="R22" s="5">
        <v>13</v>
      </c>
    </row>
    <row r="23" spans="1:18" ht="21.75" customHeight="1">
      <c r="A23" s="30" t="s">
        <v>13</v>
      </c>
      <c r="B23" s="5">
        <f t="shared" si="0"/>
        <v>1195</v>
      </c>
      <c r="C23" s="5">
        <v>1</v>
      </c>
      <c r="D23" s="5">
        <v>531</v>
      </c>
      <c r="E23" s="5">
        <v>107</v>
      </c>
      <c r="F23" s="5">
        <v>156</v>
      </c>
      <c r="G23" s="5">
        <v>3</v>
      </c>
      <c r="H23" s="5">
        <v>0</v>
      </c>
      <c r="I23" s="5">
        <v>0</v>
      </c>
      <c r="J23" s="5">
        <v>14</v>
      </c>
      <c r="K23" s="5">
        <v>378</v>
      </c>
      <c r="L23" s="5">
        <v>5</v>
      </c>
      <c r="M23" s="5">
        <v>378</v>
      </c>
      <c r="N23" s="5">
        <v>366</v>
      </c>
      <c r="O23" s="5">
        <v>3</v>
      </c>
      <c r="P23" s="5">
        <v>9</v>
      </c>
      <c r="Q23" s="5">
        <v>720</v>
      </c>
      <c r="R23" s="5">
        <v>18</v>
      </c>
    </row>
    <row r="24" spans="1:18" ht="21.75" customHeight="1">
      <c r="A24" s="13" t="s">
        <v>30</v>
      </c>
      <c r="B24" s="5">
        <f>SUM(C24:L24)</f>
        <v>102</v>
      </c>
      <c r="C24" s="5">
        <f aca="true" t="shared" si="9" ref="C24:L24">C25+C26</f>
        <v>0</v>
      </c>
      <c r="D24" s="5">
        <f t="shared" si="9"/>
        <v>3</v>
      </c>
      <c r="E24" s="5">
        <f t="shared" si="9"/>
        <v>9</v>
      </c>
      <c r="F24" s="5">
        <f t="shared" si="9"/>
        <v>6</v>
      </c>
      <c r="G24" s="5">
        <f t="shared" si="9"/>
        <v>2</v>
      </c>
      <c r="H24" s="5">
        <f t="shared" si="9"/>
        <v>1</v>
      </c>
      <c r="I24" s="5">
        <f t="shared" si="9"/>
        <v>7</v>
      </c>
      <c r="J24" s="5">
        <f t="shared" si="9"/>
        <v>0</v>
      </c>
      <c r="K24" s="5">
        <f t="shared" si="9"/>
        <v>74</v>
      </c>
      <c r="L24" s="5">
        <f t="shared" si="9"/>
        <v>0</v>
      </c>
      <c r="M24" s="5">
        <f>SUM(N24:P24)</f>
        <v>74</v>
      </c>
      <c r="N24" s="5">
        <f>N25+N26</f>
        <v>73</v>
      </c>
      <c r="O24" s="5">
        <f>O25+O26</f>
        <v>1</v>
      </c>
      <c r="P24" s="5">
        <f>P25+P26</f>
        <v>0</v>
      </c>
      <c r="Q24" s="5">
        <f>Q25+Q26</f>
        <v>98</v>
      </c>
      <c r="R24" s="5">
        <f>R25+R26</f>
        <v>4</v>
      </c>
    </row>
    <row r="25" spans="1:18" ht="21.75" customHeight="1">
      <c r="A25" s="30" t="s">
        <v>12</v>
      </c>
      <c r="B25" s="5">
        <f t="shared" si="0"/>
        <v>67</v>
      </c>
      <c r="C25" s="5">
        <v>0</v>
      </c>
      <c r="D25" s="5">
        <v>3</v>
      </c>
      <c r="E25" s="5">
        <v>4</v>
      </c>
      <c r="F25" s="5">
        <v>2</v>
      </c>
      <c r="G25" s="5">
        <v>2</v>
      </c>
      <c r="H25" s="5">
        <v>1</v>
      </c>
      <c r="I25" s="5">
        <v>5</v>
      </c>
      <c r="J25" s="5">
        <v>0</v>
      </c>
      <c r="K25" s="5">
        <v>50</v>
      </c>
      <c r="L25" s="5">
        <v>0</v>
      </c>
      <c r="M25" s="5">
        <v>50</v>
      </c>
      <c r="N25" s="5">
        <v>49</v>
      </c>
      <c r="O25" s="5">
        <v>1</v>
      </c>
      <c r="P25" s="5">
        <v>0</v>
      </c>
      <c r="Q25" s="5">
        <v>64</v>
      </c>
      <c r="R25" s="5">
        <v>3</v>
      </c>
    </row>
    <row r="26" spans="1:18" ht="21.75" customHeight="1">
      <c r="A26" s="30" t="s">
        <v>13</v>
      </c>
      <c r="B26" s="5">
        <f t="shared" si="0"/>
        <v>35</v>
      </c>
      <c r="C26" s="5">
        <v>0</v>
      </c>
      <c r="D26" s="5">
        <v>0</v>
      </c>
      <c r="E26" s="5">
        <v>5</v>
      </c>
      <c r="F26" s="5">
        <v>4</v>
      </c>
      <c r="G26" s="5">
        <v>0</v>
      </c>
      <c r="H26" s="5">
        <v>0</v>
      </c>
      <c r="I26" s="5">
        <v>2</v>
      </c>
      <c r="J26" s="5">
        <v>0</v>
      </c>
      <c r="K26" s="5">
        <v>24</v>
      </c>
      <c r="L26" s="5">
        <v>0</v>
      </c>
      <c r="M26" s="5">
        <v>24</v>
      </c>
      <c r="N26" s="5">
        <v>24</v>
      </c>
      <c r="O26" s="5">
        <v>0</v>
      </c>
      <c r="P26" s="5">
        <v>0</v>
      </c>
      <c r="Q26" s="5">
        <v>34</v>
      </c>
      <c r="R26" s="5">
        <v>1</v>
      </c>
    </row>
    <row r="27" spans="1:18" ht="21.75" customHeight="1">
      <c r="A27" s="13" t="s">
        <v>31</v>
      </c>
      <c r="B27" s="5">
        <f>SUM(C27:L27)</f>
        <v>64</v>
      </c>
      <c r="C27" s="5">
        <f aca="true" t="shared" si="10" ref="C27:L27">C28+C29</f>
        <v>0</v>
      </c>
      <c r="D27" s="5">
        <f t="shared" si="10"/>
        <v>14</v>
      </c>
      <c r="E27" s="5">
        <f t="shared" si="10"/>
        <v>9</v>
      </c>
      <c r="F27" s="5">
        <f t="shared" si="10"/>
        <v>13</v>
      </c>
      <c r="G27" s="5">
        <f t="shared" si="10"/>
        <v>0</v>
      </c>
      <c r="H27" s="5">
        <f t="shared" si="10"/>
        <v>0</v>
      </c>
      <c r="I27" s="5">
        <f t="shared" si="10"/>
        <v>0</v>
      </c>
      <c r="J27" s="5">
        <f t="shared" si="10"/>
        <v>0</v>
      </c>
      <c r="K27" s="5">
        <f t="shared" si="10"/>
        <v>28</v>
      </c>
      <c r="L27" s="5">
        <f t="shared" si="10"/>
        <v>0</v>
      </c>
      <c r="M27" s="5">
        <f>SUM(N27:P27)</f>
        <v>28</v>
      </c>
      <c r="N27" s="5">
        <f>N28+N29</f>
        <v>28</v>
      </c>
      <c r="O27" s="5">
        <f>O28+O29</f>
        <v>0</v>
      </c>
      <c r="P27" s="5">
        <f>P28+P29</f>
        <v>0</v>
      </c>
      <c r="Q27" s="5">
        <f>Q28+Q29</f>
        <v>63</v>
      </c>
      <c r="R27" s="5">
        <f>R28+R29</f>
        <v>0</v>
      </c>
    </row>
    <row r="28" spans="1:18" ht="21.75" customHeight="1">
      <c r="A28" s="30" t="s">
        <v>12</v>
      </c>
      <c r="B28" s="5">
        <f t="shared" si="0"/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ht="21.75" customHeight="1">
      <c r="A29" s="30" t="s">
        <v>13</v>
      </c>
      <c r="B29" s="5">
        <f t="shared" si="0"/>
        <v>64</v>
      </c>
      <c r="C29" s="5">
        <v>0</v>
      </c>
      <c r="D29" s="5">
        <v>14</v>
      </c>
      <c r="E29" s="5">
        <v>9</v>
      </c>
      <c r="F29" s="5">
        <v>13</v>
      </c>
      <c r="G29" s="5">
        <v>0</v>
      </c>
      <c r="H29" s="5">
        <v>0</v>
      </c>
      <c r="I29" s="5">
        <v>0</v>
      </c>
      <c r="J29" s="5">
        <v>0</v>
      </c>
      <c r="K29" s="5">
        <v>28</v>
      </c>
      <c r="L29" s="5">
        <v>0</v>
      </c>
      <c r="M29" s="5">
        <v>28</v>
      </c>
      <c r="N29" s="5">
        <v>28</v>
      </c>
      <c r="O29" s="5">
        <v>0</v>
      </c>
      <c r="P29" s="5">
        <v>0</v>
      </c>
      <c r="Q29" s="5">
        <v>63</v>
      </c>
      <c r="R29" s="5">
        <v>0</v>
      </c>
    </row>
    <row r="30" spans="1:18" ht="21.75" customHeight="1">
      <c r="A30" s="13" t="s">
        <v>32</v>
      </c>
      <c r="B30" s="5">
        <f>SUM(C30:L30)</f>
        <v>0</v>
      </c>
      <c r="C30" s="5">
        <f aca="true" t="shared" si="11" ref="C30:L30">C31+C32</f>
        <v>0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5">
        <f t="shared" si="11"/>
        <v>0</v>
      </c>
      <c r="J30" s="5">
        <f t="shared" si="11"/>
        <v>0</v>
      </c>
      <c r="K30" s="5">
        <f t="shared" si="11"/>
        <v>0</v>
      </c>
      <c r="L30" s="5">
        <f t="shared" si="11"/>
        <v>0</v>
      </c>
      <c r="M30" s="5">
        <f>SUM(N30:P30)</f>
        <v>0</v>
      </c>
      <c r="N30" s="5">
        <f>N31+N32</f>
        <v>0</v>
      </c>
      <c r="O30" s="5">
        <f>O31+O32</f>
        <v>0</v>
      </c>
      <c r="P30" s="5">
        <f>P31+P32</f>
        <v>0</v>
      </c>
      <c r="Q30" s="5">
        <f>Q31+Q32</f>
        <v>0</v>
      </c>
      <c r="R30" s="5">
        <f>R31+R32</f>
        <v>0</v>
      </c>
    </row>
    <row r="31" spans="1:18" ht="21.75" customHeight="1">
      <c r="A31" s="30" t="s">
        <v>12</v>
      </c>
      <c r="B31" s="5">
        <f t="shared" si="0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21.75" customHeight="1">
      <c r="A32" s="30" t="s">
        <v>13</v>
      </c>
      <c r="B32" s="5">
        <f t="shared" si="0"/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ht="21.75" customHeight="1">
      <c r="A33" s="13" t="s">
        <v>132</v>
      </c>
      <c r="B33" s="5">
        <f>SUM(C33:L33)</f>
        <v>0</v>
      </c>
      <c r="C33" s="5">
        <f aca="true" t="shared" si="12" ref="C33:L33">C34+C35</f>
        <v>0</v>
      </c>
      <c r="D33" s="5">
        <f t="shared" si="12"/>
        <v>0</v>
      </c>
      <c r="E33" s="5">
        <f t="shared" si="12"/>
        <v>0</v>
      </c>
      <c r="F33" s="5">
        <f t="shared" si="12"/>
        <v>0</v>
      </c>
      <c r="G33" s="5">
        <f t="shared" si="12"/>
        <v>0</v>
      </c>
      <c r="H33" s="5">
        <f t="shared" si="12"/>
        <v>0</v>
      </c>
      <c r="I33" s="5">
        <f t="shared" si="12"/>
        <v>0</v>
      </c>
      <c r="J33" s="5">
        <f t="shared" si="12"/>
        <v>0</v>
      </c>
      <c r="K33" s="5">
        <f t="shared" si="12"/>
        <v>0</v>
      </c>
      <c r="L33" s="5">
        <f t="shared" si="12"/>
        <v>0</v>
      </c>
      <c r="M33" s="5">
        <f>SUM(N33:P33)</f>
        <v>0</v>
      </c>
      <c r="N33" s="5">
        <f>N34+N35</f>
        <v>0</v>
      </c>
      <c r="O33" s="5">
        <f>O34+O35</f>
        <v>0</v>
      </c>
      <c r="P33" s="5">
        <f>P34+P35</f>
        <v>0</v>
      </c>
      <c r="Q33" s="5">
        <f>Q34+Q35</f>
        <v>0</v>
      </c>
      <c r="R33" s="5">
        <f>R34+R35</f>
        <v>0</v>
      </c>
    </row>
    <row r="34" spans="1:18" ht="21.75" customHeight="1">
      <c r="A34" s="30" t="s">
        <v>12</v>
      </c>
      <c r="B34" s="5">
        <f t="shared" si="0"/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21.75" customHeight="1">
      <c r="A35" s="30" t="s">
        <v>13</v>
      </c>
      <c r="B35" s="5">
        <f t="shared" si="0"/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21.75" customHeight="1">
      <c r="A36" s="13" t="s">
        <v>133</v>
      </c>
      <c r="B36" s="5">
        <f>SUM(C36:L36)</f>
        <v>94</v>
      </c>
      <c r="C36" s="5">
        <f aca="true" t="shared" si="13" ref="C36:L36">C37+C38</f>
        <v>34</v>
      </c>
      <c r="D36" s="5">
        <f t="shared" si="13"/>
        <v>2</v>
      </c>
      <c r="E36" s="5">
        <f t="shared" si="13"/>
        <v>5</v>
      </c>
      <c r="F36" s="5">
        <f t="shared" si="13"/>
        <v>41</v>
      </c>
      <c r="G36" s="5">
        <f t="shared" si="13"/>
        <v>0</v>
      </c>
      <c r="H36" s="5">
        <f t="shared" si="13"/>
        <v>0</v>
      </c>
      <c r="I36" s="5">
        <f t="shared" si="13"/>
        <v>0</v>
      </c>
      <c r="J36" s="5">
        <f t="shared" si="13"/>
        <v>2</v>
      </c>
      <c r="K36" s="5">
        <f t="shared" si="13"/>
        <v>10</v>
      </c>
      <c r="L36" s="5">
        <f t="shared" si="13"/>
        <v>0</v>
      </c>
      <c r="M36" s="5">
        <f>SUM(N36:P36)</f>
        <v>10</v>
      </c>
      <c r="N36" s="5">
        <f>N37+N38</f>
        <v>10</v>
      </c>
      <c r="O36" s="5">
        <f>O37+O38</f>
        <v>0</v>
      </c>
      <c r="P36" s="5">
        <f>P37+P38</f>
        <v>0</v>
      </c>
      <c r="Q36" s="5">
        <f>Q37+Q38</f>
        <v>69</v>
      </c>
      <c r="R36" s="5">
        <f>R37+R38</f>
        <v>0</v>
      </c>
    </row>
    <row r="37" spans="1:18" ht="21.75" customHeight="1">
      <c r="A37" s="30" t="s">
        <v>12</v>
      </c>
      <c r="B37" s="5">
        <f t="shared" si="0"/>
        <v>11</v>
      </c>
      <c r="C37" s="5">
        <v>2</v>
      </c>
      <c r="D37" s="5">
        <v>0</v>
      </c>
      <c r="E37" s="5">
        <v>0</v>
      </c>
      <c r="F37" s="5">
        <v>2</v>
      </c>
      <c r="G37" s="5">
        <v>0</v>
      </c>
      <c r="H37" s="5">
        <v>0</v>
      </c>
      <c r="I37" s="5">
        <v>0</v>
      </c>
      <c r="J37" s="5">
        <v>2</v>
      </c>
      <c r="K37" s="5">
        <v>5</v>
      </c>
      <c r="L37" s="5">
        <v>0</v>
      </c>
      <c r="M37" s="5">
        <v>5</v>
      </c>
      <c r="N37" s="5">
        <v>5</v>
      </c>
      <c r="O37" s="5">
        <v>0</v>
      </c>
      <c r="P37" s="5">
        <v>0</v>
      </c>
      <c r="Q37" s="5">
        <v>7</v>
      </c>
      <c r="R37" s="5">
        <v>0</v>
      </c>
    </row>
    <row r="38" spans="1:18" ht="21.75" customHeight="1">
      <c r="A38" s="30" t="s">
        <v>13</v>
      </c>
      <c r="B38" s="5">
        <f t="shared" si="0"/>
        <v>83</v>
      </c>
      <c r="C38" s="5">
        <v>32</v>
      </c>
      <c r="D38" s="5">
        <v>2</v>
      </c>
      <c r="E38" s="5">
        <v>5</v>
      </c>
      <c r="F38" s="5">
        <v>39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  <c r="L38" s="5">
        <v>0</v>
      </c>
      <c r="M38" s="5">
        <v>5</v>
      </c>
      <c r="N38" s="5">
        <v>5</v>
      </c>
      <c r="O38" s="5">
        <v>0</v>
      </c>
      <c r="P38" s="5">
        <v>0</v>
      </c>
      <c r="Q38" s="5">
        <v>62</v>
      </c>
      <c r="R38" s="5">
        <v>0</v>
      </c>
    </row>
    <row r="39" spans="1:18" ht="21.75" customHeight="1">
      <c r="A39" s="13" t="s">
        <v>197</v>
      </c>
      <c r="B39" s="5">
        <f>SUM(C39:L39)</f>
        <v>472</v>
      </c>
      <c r="C39" s="5">
        <f aca="true" t="shared" si="14" ref="C39:L39">C40+C41</f>
        <v>0</v>
      </c>
      <c r="D39" s="5">
        <f t="shared" si="14"/>
        <v>47</v>
      </c>
      <c r="E39" s="5">
        <f t="shared" si="14"/>
        <v>51</v>
      </c>
      <c r="F39" s="5">
        <f t="shared" si="14"/>
        <v>76</v>
      </c>
      <c r="G39" s="5">
        <f t="shared" si="14"/>
        <v>9</v>
      </c>
      <c r="H39" s="5">
        <f t="shared" si="14"/>
        <v>1</v>
      </c>
      <c r="I39" s="5">
        <f t="shared" si="14"/>
        <v>0</v>
      </c>
      <c r="J39" s="5">
        <f t="shared" si="14"/>
        <v>5</v>
      </c>
      <c r="K39" s="5">
        <f t="shared" si="14"/>
        <v>280</v>
      </c>
      <c r="L39" s="5">
        <f t="shared" si="14"/>
        <v>3</v>
      </c>
      <c r="M39" s="5">
        <f>SUM(N39:P39)</f>
        <v>280</v>
      </c>
      <c r="N39" s="5">
        <f>N40+N41</f>
        <v>272</v>
      </c>
      <c r="O39" s="5">
        <f>O40+O41</f>
        <v>2</v>
      </c>
      <c r="P39" s="5">
        <f>P40+P41</f>
        <v>6</v>
      </c>
      <c r="Q39" s="5">
        <f>Q40+Q41</f>
        <v>442</v>
      </c>
      <c r="R39" s="5">
        <f>R40+R41</f>
        <v>5</v>
      </c>
    </row>
    <row r="40" spans="1:18" ht="21.75" customHeight="1">
      <c r="A40" s="30" t="s">
        <v>12</v>
      </c>
      <c r="B40" s="5">
        <f t="shared" si="0"/>
        <v>160</v>
      </c>
      <c r="C40" s="5">
        <v>0</v>
      </c>
      <c r="D40" s="5">
        <v>8</v>
      </c>
      <c r="E40" s="5">
        <v>4</v>
      </c>
      <c r="F40" s="5">
        <v>12</v>
      </c>
      <c r="G40" s="5">
        <v>8</v>
      </c>
      <c r="H40" s="5">
        <v>1</v>
      </c>
      <c r="I40" s="5">
        <v>0</v>
      </c>
      <c r="J40" s="5">
        <v>5</v>
      </c>
      <c r="K40" s="5">
        <v>121</v>
      </c>
      <c r="L40" s="5">
        <v>1</v>
      </c>
      <c r="M40" s="5">
        <v>121</v>
      </c>
      <c r="N40" s="5">
        <v>115</v>
      </c>
      <c r="O40" s="5">
        <v>2</v>
      </c>
      <c r="P40" s="5">
        <v>4</v>
      </c>
      <c r="Q40" s="5">
        <v>147</v>
      </c>
      <c r="R40" s="5">
        <v>3</v>
      </c>
    </row>
    <row r="41" spans="1:18" ht="21.75" customHeight="1">
      <c r="A41" s="30" t="s">
        <v>13</v>
      </c>
      <c r="B41" s="5">
        <f t="shared" si="0"/>
        <v>312</v>
      </c>
      <c r="C41" s="5">
        <v>0</v>
      </c>
      <c r="D41" s="5">
        <v>39</v>
      </c>
      <c r="E41" s="5">
        <v>47</v>
      </c>
      <c r="F41" s="5">
        <v>64</v>
      </c>
      <c r="G41" s="5">
        <v>1</v>
      </c>
      <c r="H41" s="5">
        <v>0</v>
      </c>
      <c r="I41" s="5">
        <v>0</v>
      </c>
      <c r="J41" s="5">
        <v>0</v>
      </c>
      <c r="K41" s="5">
        <v>159</v>
      </c>
      <c r="L41" s="5">
        <v>2</v>
      </c>
      <c r="M41" s="5">
        <v>159</v>
      </c>
      <c r="N41" s="5">
        <v>157</v>
      </c>
      <c r="O41" s="5">
        <v>0</v>
      </c>
      <c r="P41" s="5">
        <v>2</v>
      </c>
      <c r="Q41" s="5">
        <v>295</v>
      </c>
      <c r="R41" s="5">
        <v>2</v>
      </c>
    </row>
    <row r="42" spans="1:18" ht="21.75" customHeight="1">
      <c r="A42" s="13" t="s">
        <v>134</v>
      </c>
      <c r="B42" s="5">
        <f>SUM(C42:L42)</f>
        <v>26</v>
      </c>
      <c r="C42" s="5">
        <f aca="true" t="shared" si="15" ref="C42:L42">C43+C44</f>
        <v>0</v>
      </c>
      <c r="D42" s="5">
        <f t="shared" si="15"/>
        <v>1</v>
      </c>
      <c r="E42" s="5">
        <f t="shared" si="15"/>
        <v>0</v>
      </c>
      <c r="F42" s="5">
        <f t="shared" si="15"/>
        <v>4</v>
      </c>
      <c r="G42" s="5">
        <f t="shared" si="15"/>
        <v>4</v>
      </c>
      <c r="H42" s="5">
        <f t="shared" si="15"/>
        <v>0</v>
      </c>
      <c r="I42" s="5">
        <f t="shared" si="15"/>
        <v>0</v>
      </c>
      <c r="J42" s="5">
        <f t="shared" si="15"/>
        <v>1</v>
      </c>
      <c r="K42" s="5">
        <f t="shared" si="15"/>
        <v>15</v>
      </c>
      <c r="L42" s="5">
        <f t="shared" si="15"/>
        <v>1</v>
      </c>
      <c r="M42" s="5">
        <f>SUM(N42:P42)</f>
        <v>15</v>
      </c>
      <c r="N42" s="5">
        <f>N43+N44</f>
        <v>14</v>
      </c>
      <c r="O42" s="5">
        <f>O43+O44</f>
        <v>0</v>
      </c>
      <c r="P42" s="5">
        <f>P43+P44</f>
        <v>1</v>
      </c>
      <c r="Q42" s="5">
        <f>Q43+Q44</f>
        <v>15</v>
      </c>
      <c r="R42" s="5">
        <f>R43+R44</f>
        <v>1</v>
      </c>
    </row>
    <row r="43" spans="1:18" ht="21.75" customHeight="1">
      <c r="A43" s="30" t="s">
        <v>12</v>
      </c>
      <c r="B43" s="5">
        <f t="shared" si="0"/>
        <v>10</v>
      </c>
      <c r="C43" s="5">
        <v>0</v>
      </c>
      <c r="D43" s="5">
        <v>0</v>
      </c>
      <c r="E43" s="5">
        <v>0</v>
      </c>
      <c r="F43" s="5">
        <v>2</v>
      </c>
      <c r="G43" s="5">
        <v>3</v>
      </c>
      <c r="H43" s="5">
        <v>0</v>
      </c>
      <c r="I43" s="5">
        <v>0</v>
      </c>
      <c r="J43" s="5">
        <v>1</v>
      </c>
      <c r="K43" s="5">
        <v>4</v>
      </c>
      <c r="L43" s="5">
        <v>0</v>
      </c>
      <c r="M43" s="5">
        <v>4</v>
      </c>
      <c r="N43" s="5">
        <v>3</v>
      </c>
      <c r="O43" s="5">
        <v>0</v>
      </c>
      <c r="P43" s="5">
        <v>1</v>
      </c>
      <c r="Q43" s="5">
        <v>2</v>
      </c>
      <c r="R43" s="5">
        <v>0</v>
      </c>
    </row>
    <row r="44" spans="1:18" ht="21.75" customHeight="1">
      <c r="A44" s="62" t="s">
        <v>13</v>
      </c>
      <c r="B44" s="63">
        <f t="shared" si="0"/>
        <v>16</v>
      </c>
      <c r="C44" s="63">
        <v>0</v>
      </c>
      <c r="D44" s="63">
        <v>1</v>
      </c>
      <c r="E44" s="63">
        <v>0</v>
      </c>
      <c r="F44" s="63">
        <v>2</v>
      </c>
      <c r="G44" s="63">
        <v>1</v>
      </c>
      <c r="H44" s="63">
        <v>0</v>
      </c>
      <c r="I44" s="63">
        <v>0</v>
      </c>
      <c r="J44" s="63">
        <v>0</v>
      </c>
      <c r="K44" s="63">
        <v>11</v>
      </c>
      <c r="L44" s="63">
        <v>1</v>
      </c>
      <c r="M44" s="63">
        <v>11</v>
      </c>
      <c r="N44" s="63">
        <v>11</v>
      </c>
      <c r="O44" s="63">
        <v>0</v>
      </c>
      <c r="P44" s="63">
        <v>0</v>
      </c>
      <c r="Q44" s="63">
        <v>13</v>
      </c>
      <c r="R44" s="63">
        <v>1</v>
      </c>
    </row>
  </sheetData>
  <mergeCells count="16">
    <mergeCell ref="A2:A4"/>
    <mergeCell ref="B2:B4"/>
    <mergeCell ref="C2:C4"/>
    <mergeCell ref="D2:D4"/>
    <mergeCell ref="E2:E4"/>
    <mergeCell ref="F2:F4"/>
    <mergeCell ref="G2:G4"/>
    <mergeCell ref="H3:H4"/>
    <mergeCell ref="H2:I2"/>
    <mergeCell ref="M2:R2"/>
    <mergeCell ref="Q3:R3"/>
    <mergeCell ref="M3:P3"/>
    <mergeCell ref="I3:I4"/>
    <mergeCell ref="J2:J4"/>
    <mergeCell ref="K2:K4"/>
    <mergeCell ref="L2:L4"/>
  </mergeCells>
  <printOptions horizontalCentered="1"/>
  <pageMargins left="0.7874015748031497" right="0.7874015748031497" top="0.7874015748031497" bottom="0.5905511811023623" header="0.3937007874015748" footer="0.3937007874015748"/>
  <pageSetup firstPageNumber="102" useFirstPageNumber="1" fitToWidth="0" horizontalDpi="300" verticalDpi="300" orientation="portrait" paperSize="9" scale="80" r:id="rId3"/>
  <headerFooter alignWithMargins="0">
    <oddHeader>&amp;L&amp;18高校・卒後&amp;R&amp;18高校・卒後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2010-02-01T07:51:54Z</cp:lastPrinted>
  <dcterms:created xsi:type="dcterms:W3CDTF">2001-01-16T02:28:52Z</dcterms:created>
  <dcterms:modified xsi:type="dcterms:W3CDTF">2010-02-01T08:16:48Z</dcterms:modified>
  <cp:category/>
  <cp:version/>
  <cp:contentType/>
  <cp:contentStatus/>
</cp:coreProperties>
</file>