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30" windowWidth="11940" windowHeight="7815" activeTab="0"/>
  </bookViews>
  <sheets>
    <sheet name="総括表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'1'!$A$1:$L$63</definedName>
    <definedName name="_xlnm.Print_Area" localSheetId="0">'総括表'!$A$1:$K$63</definedName>
    <definedName name="_xlnm.Print_Titles" localSheetId="1">'1'!$1:$3</definedName>
    <definedName name="_xlnm.Print_Titles" localSheetId="2">'2'!$1:$2</definedName>
    <definedName name="_xlnm.Print_Titles" localSheetId="3">'3'!$1:$3</definedName>
    <definedName name="_xlnm.Print_Titles" localSheetId="4">'4'!$1:$3</definedName>
    <definedName name="_xlnm.Print_Titles" localSheetId="5">'5'!$1:$4</definedName>
    <definedName name="_xlnm.Print_Titles" localSheetId="6">'6'!$1:$4</definedName>
  </definedNames>
  <calcPr fullCalcOnLoad="1"/>
</workbook>
</file>

<file path=xl/sharedStrings.xml><?xml version="1.0" encoding="utf-8"?>
<sst xmlns="http://schemas.openxmlformats.org/spreadsheetml/2006/main" count="602" uniqueCount="201">
  <si>
    <t>区　　分</t>
  </si>
  <si>
    <t>計</t>
  </si>
  <si>
    <t>男</t>
  </si>
  <si>
    <t>女</t>
  </si>
  <si>
    <t>（再　掲）</t>
  </si>
  <si>
    <t>２　収容人員別学級数</t>
  </si>
  <si>
    <t>12人以下</t>
  </si>
  <si>
    <t>13～20人</t>
  </si>
  <si>
    <t>21～25人</t>
  </si>
  <si>
    <t>26～30人</t>
  </si>
  <si>
    <t>31～35人</t>
  </si>
  <si>
    <t>36～40人</t>
  </si>
  <si>
    <t>41～45人</t>
  </si>
  <si>
    <t>46人以上</t>
  </si>
  <si>
    <t>国　立</t>
  </si>
  <si>
    <t>公　立</t>
  </si>
  <si>
    <t>私　立</t>
  </si>
  <si>
    <t>３　学級編制方式別児童数</t>
  </si>
  <si>
    <t>単　　　式　　　学　　　級</t>
  </si>
  <si>
    <t>複式学級</t>
  </si>
  <si>
    <t>75条の　学　級</t>
  </si>
  <si>
    <t>１学年</t>
  </si>
  <si>
    <t>２学年</t>
  </si>
  <si>
    <t>３学年</t>
  </si>
  <si>
    <t>４学年</t>
  </si>
  <si>
    <t>５学年</t>
  </si>
  <si>
    <t>６学年</t>
  </si>
  <si>
    <t>１　学　年</t>
  </si>
  <si>
    <t>２　学　年</t>
  </si>
  <si>
    <t>３　学　年</t>
  </si>
  <si>
    <t>４　　学　　年</t>
  </si>
  <si>
    <t>５　　学　　年</t>
  </si>
  <si>
    <t>６　　学　　年</t>
  </si>
  <si>
    <t>外国人</t>
  </si>
  <si>
    <t>帰国子女</t>
  </si>
  <si>
    <t>５　職名別教員数</t>
  </si>
  <si>
    <t>本　　務　　者</t>
  </si>
  <si>
    <t>兼　務　者</t>
  </si>
  <si>
    <t>校　長</t>
  </si>
  <si>
    <t>教　頭</t>
  </si>
  <si>
    <t>教　諭</t>
  </si>
  <si>
    <t>助教諭</t>
  </si>
  <si>
    <t>講　師</t>
  </si>
  <si>
    <t>６　職員数（本務者）</t>
  </si>
  <si>
    <t>負担法による者（公立）</t>
  </si>
  <si>
    <t>事務職員</t>
  </si>
  <si>
    <t>学校栄養職員</t>
  </si>
  <si>
    <t>事務　職員</t>
  </si>
  <si>
    <t>学校　図書館　事務員</t>
  </si>
  <si>
    <t>養護　職員</t>
  </si>
  <si>
    <t>学校給食調理従事員</t>
  </si>
  <si>
    <t>用務員</t>
  </si>
  <si>
    <t>警備員　その他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</si>
  <si>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</si>
  <si>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</si>
  <si>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</si>
  <si>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</si>
  <si>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</si>
  <si>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</si>
  <si>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</si>
  <si>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</si>
  <si>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</si>
  <si>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</si>
  <si>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</si>
  <si>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</si>
  <si>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</si>
  <si>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</si>
  <si>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</si>
  <si>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</si>
  <si>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</si>
  <si>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</si>
  <si>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</si>
  <si>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</si>
  <si>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</si>
  <si>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</si>
  <si>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</si>
  <si>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</si>
  <si>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</si>
  <si>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</si>
  <si>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</si>
  <si>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</si>
  <si>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</si>
  <si>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</si>
  <si>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</si>
  <si>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</si>
  <si>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</si>
  <si>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</si>
  <si>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</si>
  <si>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</si>
  <si>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</si>
  <si>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御前崎市</t>
  </si>
  <si>
    <t>菊川市</t>
  </si>
  <si>
    <t>伊豆の国市</t>
  </si>
  <si>
    <t>川根本町</t>
  </si>
  <si>
    <t>牧之原市</t>
  </si>
  <si>
    <t>養護教諭</t>
  </si>
  <si>
    <t>養護助教諭</t>
  </si>
  <si>
    <t>男</t>
  </si>
  <si>
    <t>女</t>
  </si>
  <si>
    <t>学　 校　 数</t>
  </si>
  <si>
    <t>児　 童　 数</t>
  </si>
  <si>
    <t>職員数</t>
  </si>
  <si>
    <t>（本務者）</t>
  </si>
  <si>
    <t>国　　立</t>
  </si>
  <si>
    <t>公　　立</t>
  </si>
  <si>
    <t>私　　立</t>
  </si>
  <si>
    <t>教員数（本務者）</t>
  </si>
  <si>
    <t>計</t>
  </si>
  <si>
    <t>男</t>
  </si>
  <si>
    <t>女</t>
  </si>
  <si>
    <t>伊豆半島</t>
  </si>
  <si>
    <t>伊豆市</t>
  </si>
  <si>
    <t>伊豆の国市</t>
  </si>
  <si>
    <t>東部</t>
  </si>
  <si>
    <t>中部</t>
  </si>
  <si>
    <t>御前崎市</t>
  </si>
  <si>
    <t>菊川市</t>
  </si>
  <si>
    <t>牧之原市</t>
  </si>
  <si>
    <t>川根本町</t>
  </si>
  <si>
    <t>西部</t>
  </si>
  <si>
    <t>平成１５年度</t>
  </si>
  <si>
    <t>平成１６年度</t>
  </si>
  <si>
    <t>平成１７年度</t>
  </si>
  <si>
    <t>平成１８年度</t>
  </si>
  <si>
    <t>志太榛原・中東遠</t>
  </si>
  <si>
    <t>平成15年度</t>
  </si>
  <si>
    <t>平成16年度</t>
  </si>
  <si>
    <t>平成17年度</t>
  </si>
  <si>
    <t>平成18年度</t>
  </si>
  <si>
    <t>平成15年度</t>
  </si>
  <si>
    <t>平成15年度</t>
  </si>
  <si>
    <t>平成16年度</t>
  </si>
  <si>
    <t>平成17年度</t>
  </si>
  <si>
    <t>区　　分</t>
  </si>
  <si>
    <t>学 級 数</t>
  </si>
  <si>
    <t>１　小学校総括表</t>
  </si>
  <si>
    <t>学校栄
養職員</t>
  </si>
  <si>
    <t>5表以外の教員※</t>
  </si>
  <si>
    <t>市町村費支弁の教員</t>
  </si>
  <si>
    <t>…</t>
  </si>
  <si>
    <t>統　　　括      表</t>
  </si>
  <si>
    <t>区     分</t>
  </si>
  <si>
    <t>学校数</t>
  </si>
  <si>
    <t>学級数</t>
  </si>
  <si>
    <t>在学者数</t>
  </si>
  <si>
    <t>教員数（本務者）</t>
  </si>
  <si>
    <t>職員数</t>
  </si>
  <si>
    <t>うち分校</t>
  </si>
  <si>
    <t>（本務者）</t>
  </si>
  <si>
    <t>合計</t>
  </si>
  <si>
    <t>国　立　</t>
  </si>
  <si>
    <t>公  立　</t>
  </si>
  <si>
    <t>私  立　</t>
  </si>
  <si>
    <t>小学校計</t>
  </si>
  <si>
    <t>国　立　</t>
  </si>
  <si>
    <t>公  立　</t>
  </si>
  <si>
    <t>私  立　</t>
  </si>
  <si>
    <t>中学校計</t>
  </si>
  <si>
    <t>中等教育学校計</t>
  </si>
  <si>
    <t>…</t>
  </si>
  <si>
    <t>高等学校計</t>
  </si>
  <si>
    <t>…</t>
  </si>
  <si>
    <t>公  立　</t>
  </si>
  <si>
    <t>私  立　</t>
  </si>
  <si>
    <t>国　立　</t>
  </si>
  <si>
    <t>公  立　</t>
  </si>
  <si>
    <t>私  立　</t>
  </si>
  <si>
    <t>幼稚園計</t>
  </si>
  <si>
    <t>国　立　</t>
  </si>
  <si>
    <t>公  立　</t>
  </si>
  <si>
    <t>私  立　</t>
  </si>
  <si>
    <t>専修学校計</t>
  </si>
  <si>
    <t>…</t>
  </si>
  <si>
    <t>公  立　</t>
  </si>
  <si>
    <t>私  立　</t>
  </si>
  <si>
    <t>各種学校計</t>
  </si>
  <si>
    <t>（私 立）</t>
  </si>
  <si>
    <t>通信制高等学校計</t>
  </si>
  <si>
    <t>大学</t>
  </si>
  <si>
    <t>…</t>
  </si>
  <si>
    <t>国　立　</t>
  </si>
  <si>
    <t>公  立　</t>
  </si>
  <si>
    <t>私  立　</t>
  </si>
  <si>
    <t>短期大学</t>
  </si>
  <si>
    <t>…</t>
  </si>
  <si>
    <t>高等専門学校</t>
  </si>
  <si>
    <t>（国　立）</t>
  </si>
  <si>
    <t>注１）*は併置校</t>
  </si>
  <si>
    <t>注２）大学、短期大学の学校数及び教員数は、大学等本部の所在地による。在学者数は、在籍する学部・研</t>
  </si>
  <si>
    <t>　　　究科等の所在地により、学部の他大学院、専攻科及び別科の学生並びに聴講生等を含む。</t>
  </si>
  <si>
    <t>(1)*</t>
  </si>
  <si>
    <t>特別支援学校計</t>
  </si>
  <si>
    <t>うち分校</t>
  </si>
  <si>
    <t>平成１９年度</t>
  </si>
  <si>
    <t>平成19年度</t>
  </si>
  <si>
    <t>４　学年別児童数、外国人児童数及び帰国子女数</t>
  </si>
  <si>
    <t>平成17年度</t>
  </si>
  <si>
    <t>…</t>
  </si>
  <si>
    <t>そ　の　他　の　者</t>
  </si>
  <si>
    <t>※ 平成19年度から、「市町村費支弁の教員」のうち、一定要件を備えたものは、教職員に計上される。</t>
  </si>
  <si>
    <t>うち75条の        学    級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</si>
</sst>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&quot;-&quot;"/>
    <numFmt numFmtId="177" formatCode="#,###;\-#,###;&quot;-&quot;"/>
    <numFmt numFmtId="178" formatCode="#,##0;\-#,##0;&quot;-&quot;"/>
    <numFmt numFmtId="179" formatCode="#,##0;\-#,##0;&quot; &quot;"/>
    <numFmt numFmtId="180" formatCode="#,##0;\-#,##0;&quot;- &quot;"/>
    <numFmt numFmtId="181" formatCode="#,##0.0;[Red]\-#,##0.0"/>
    <numFmt numFmtId="182" formatCode="0.0"/>
    <numFmt numFmtId="183" formatCode="#,##0.000;[Red]\-#,##0.000"/>
    <numFmt numFmtId="184" formatCode="0.0000"/>
    <numFmt numFmtId="185" formatCode="0.000"/>
    <numFmt numFmtId="186" formatCode="#,###.0;\-#,###.0;&quot;-&quot;"/>
    <numFmt numFmtId="187" formatCode="#,###.00;\-#,###.00;&quot;-&quot;"/>
    <numFmt numFmtId="188" formatCode="0.0_);[Red]\(0.0\)"/>
    <numFmt numFmtId="189" formatCode="0.0_ "/>
    <numFmt numFmtId="190" formatCode="#,##0.0;\-#,##0.0;&quot;-&quot;"/>
    <numFmt numFmtId="191" formatCode="0.00000"/>
    <numFmt numFmtId="192" formatCode="0_ "/>
    <numFmt numFmtId="193" formatCode="_ * ##,#0_;_ * \-#,##0_;_ * &quot;-&quot;_ ;_ @_ "/>
    <numFmt numFmtId="194" formatCode="_ * #,##0\ ;_ * \-#,##0\ ;_ * &quot;-&quot;_ ;_ @_ "/>
    <numFmt numFmtId="195" formatCode="_*\ #,##0;_*\ \-#,##0;_ * &quot;-&quot;_ ;_ @_ "/>
    <numFmt numFmtId="196" formatCode="0_);[Red]\(0\)"/>
    <numFmt numFmtId="197" formatCode="#,##0_);[Red]\(#,##0\)"/>
  </numFmts>
  <fonts count="2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明朝"/>
      <family val="1"/>
    </font>
    <font>
      <sz val="24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178" fontId="5" fillId="0" borderId="0" xfId="17" applyNumberFormat="1" applyFont="1" applyFill="1" applyBorder="1" applyAlignment="1">
      <alignment/>
    </xf>
    <xf numFmtId="178" fontId="5" fillId="0" borderId="0" xfId="17" applyNumberFormat="1" applyFont="1" applyFill="1" applyBorder="1" applyAlignment="1">
      <alignment/>
    </xf>
    <xf numFmtId="38" fontId="5" fillId="0" borderId="0" xfId="17" applyFont="1" applyFill="1" applyBorder="1" applyAlignment="1">
      <alignment vertical="center"/>
    </xf>
    <xf numFmtId="38" fontId="10" fillId="0" borderId="0" xfId="17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177" fontId="5" fillId="0" borderId="0" xfId="17" applyNumberFormat="1" applyFont="1" applyFill="1" applyBorder="1" applyAlignment="1">
      <alignment horizontal="right"/>
    </xf>
    <xf numFmtId="38" fontId="10" fillId="0" borderId="0" xfId="17" applyFont="1" applyFill="1" applyBorder="1" applyAlignment="1">
      <alignment/>
    </xf>
    <xf numFmtId="178" fontId="5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>
      <alignment/>
    </xf>
    <xf numFmtId="177" fontId="11" fillId="0" borderId="0" xfId="17" applyNumberFormat="1" applyFont="1" applyFill="1" applyBorder="1" applyAlignment="1">
      <alignment/>
    </xf>
    <xf numFmtId="177" fontId="11" fillId="0" borderId="0" xfId="17" applyNumberFormat="1" applyFont="1" applyFill="1" applyBorder="1" applyAlignment="1">
      <alignment horizontal="right"/>
    </xf>
    <xf numFmtId="38" fontId="5" fillId="0" borderId="1" xfId="17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8" fontId="5" fillId="0" borderId="2" xfId="17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/>
    </xf>
    <xf numFmtId="38" fontId="5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5" fillId="0" borderId="4" xfId="17" applyFont="1" applyFill="1" applyBorder="1" applyAlignment="1">
      <alignment horizontal="center" vertical="center"/>
    </xf>
    <xf numFmtId="178" fontId="14" fillId="0" borderId="0" xfId="22" applyNumberFormat="1" applyFont="1" applyFill="1">
      <alignment/>
      <protection/>
    </xf>
    <xf numFmtId="178" fontId="14" fillId="0" borderId="0" xfId="22" applyNumberFormat="1" applyFont="1" applyFill="1" applyAlignment="1">
      <alignment horizontal="distributed"/>
      <protection/>
    </xf>
    <xf numFmtId="178" fontId="18" fillId="0" borderId="0" xfId="21" applyNumberFormat="1" applyFont="1" applyFill="1" applyAlignment="1">
      <alignment horizontal="centerContinuous" shrinkToFit="1"/>
      <protection/>
    </xf>
    <xf numFmtId="178" fontId="19" fillId="0" borderId="0" xfId="21" applyNumberFormat="1" applyFont="1" applyFill="1" applyAlignment="1">
      <alignment horizontal="centerContinuous"/>
      <protection/>
    </xf>
    <xf numFmtId="178" fontId="19" fillId="0" borderId="0" xfId="21" applyNumberFormat="1" applyFont="1" applyFill="1">
      <alignment/>
      <protection/>
    </xf>
    <xf numFmtId="178" fontId="10" fillId="0" borderId="2" xfId="21" applyNumberFormat="1" applyFont="1" applyFill="1" applyBorder="1" applyAlignment="1">
      <alignment horizontal="center" vertical="center"/>
      <protection/>
    </xf>
    <xf numFmtId="178" fontId="10" fillId="0" borderId="5" xfId="21" applyNumberFormat="1" applyFont="1" applyFill="1" applyBorder="1" applyAlignment="1">
      <alignment horizontal="center"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178" fontId="10" fillId="0" borderId="2" xfId="21" applyNumberFormat="1" applyFont="1" applyFill="1" applyBorder="1" applyAlignment="1">
      <alignment horizontal="center" vertical="center" shrinkToFit="1"/>
      <protection/>
    </xf>
    <xf numFmtId="178" fontId="10" fillId="0" borderId="6" xfId="21" applyNumberFormat="1" applyFont="1" applyFill="1" applyBorder="1" applyAlignment="1">
      <alignment horizontal="center" vertical="center" shrinkToFit="1"/>
      <protection/>
    </xf>
    <xf numFmtId="178" fontId="10" fillId="0" borderId="7" xfId="21" applyNumberFormat="1" applyFont="1" applyFill="1" applyBorder="1" applyAlignment="1">
      <alignment horizontal="distributed" shrinkToFit="1"/>
      <protection/>
    </xf>
    <xf numFmtId="178" fontId="10" fillId="0" borderId="0" xfId="21" applyNumberFormat="1" applyFont="1" applyFill="1">
      <alignment/>
      <protection/>
    </xf>
    <xf numFmtId="178" fontId="20" fillId="0" borderId="1" xfId="21" applyNumberFormat="1" applyFont="1" applyFill="1" applyBorder="1" applyAlignment="1">
      <alignment horizontal="distributed" shrinkToFit="1"/>
      <protection/>
    </xf>
    <xf numFmtId="178" fontId="20" fillId="0" borderId="0" xfId="21" applyNumberFormat="1" applyFont="1" applyFill="1">
      <alignment/>
      <protection/>
    </xf>
    <xf numFmtId="178" fontId="20" fillId="0" borderId="0" xfId="21" applyNumberFormat="1" applyFont="1" applyFill="1" applyBorder="1">
      <alignment/>
      <protection/>
    </xf>
    <xf numFmtId="177" fontId="5" fillId="0" borderId="1" xfId="21" applyNumberFormat="1" applyFont="1" applyBorder="1" applyAlignment="1" quotePrefix="1">
      <alignment horizontal="right"/>
      <protection/>
    </xf>
    <xf numFmtId="178" fontId="10" fillId="0" borderId="1" xfId="21" applyNumberFormat="1" applyFont="1" applyFill="1" applyBorder="1" applyAlignment="1">
      <alignment horizontal="distributed" shrinkToFit="1"/>
      <protection/>
    </xf>
    <xf numFmtId="178" fontId="10" fillId="0" borderId="1" xfId="21" applyNumberFormat="1" applyFont="1" applyFill="1" applyBorder="1" applyAlignment="1">
      <alignment horizontal="centerContinuous" shrinkToFit="1"/>
      <protection/>
    </xf>
    <xf numFmtId="178" fontId="10" fillId="0" borderId="0" xfId="21" applyNumberFormat="1" applyFont="1" applyFill="1" applyAlignment="1">
      <alignment horizontal="right"/>
      <protection/>
    </xf>
    <xf numFmtId="178" fontId="6" fillId="0" borderId="1" xfId="21" applyNumberFormat="1" applyFont="1" applyFill="1" applyBorder="1" applyAlignment="1">
      <alignment horizontal="distributed" shrinkToFit="1"/>
      <protection/>
    </xf>
    <xf numFmtId="178" fontId="10" fillId="0" borderId="1" xfId="21" applyNumberFormat="1" applyFont="1" applyFill="1" applyBorder="1" applyAlignment="1">
      <alignment horizontal="right" shrinkToFit="1"/>
      <protection/>
    </xf>
    <xf numFmtId="178" fontId="8" fillId="0" borderId="1" xfId="21" applyNumberFormat="1" applyFont="1" applyFill="1" applyBorder="1" applyAlignment="1">
      <alignment horizontal="distributed" shrinkToFit="1"/>
      <protection/>
    </xf>
    <xf numFmtId="178" fontId="10" fillId="0" borderId="0" xfId="21" applyNumberFormat="1" applyFont="1" applyFill="1" applyAlignment="1" quotePrefix="1">
      <alignment horizontal="right"/>
      <protection/>
    </xf>
    <xf numFmtId="177" fontId="5" fillId="0" borderId="1" xfId="21" applyNumberFormat="1" applyFont="1" applyBorder="1" applyAlignment="1">
      <alignment/>
      <protection/>
    </xf>
    <xf numFmtId="178" fontId="10" fillId="0" borderId="8" xfId="21" applyNumberFormat="1" applyFont="1" applyFill="1" applyBorder="1">
      <alignment/>
      <protection/>
    </xf>
    <xf numFmtId="178" fontId="10" fillId="0" borderId="0" xfId="21" applyNumberFormat="1" applyFont="1" applyFill="1" applyBorder="1">
      <alignment/>
      <protection/>
    </xf>
    <xf numFmtId="0" fontId="5" fillId="0" borderId="0" xfId="21" applyFont="1" applyBorder="1">
      <alignment/>
      <protection/>
    </xf>
    <xf numFmtId="178" fontId="10" fillId="0" borderId="0" xfId="21" applyNumberFormat="1" applyFont="1" applyFill="1" applyBorder="1" applyAlignment="1">
      <alignment horizontal="right"/>
      <protection/>
    </xf>
    <xf numFmtId="177" fontId="5" fillId="0" borderId="1" xfId="21" applyNumberFormat="1" applyFont="1" applyBorder="1" applyAlignment="1">
      <alignment horizontal="right"/>
      <protection/>
    </xf>
    <xf numFmtId="178" fontId="10" fillId="0" borderId="9" xfId="21" applyNumberFormat="1" applyFont="1" applyFill="1" applyBorder="1" applyAlignment="1">
      <alignment horizontal="distributed" shrinkToFit="1"/>
      <protection/>
    </xf>
    <xf numFmtId="178" fontId="10" fillId="0" borderId="10" xfId="21" applyNumberFormat="1" applyFont="1" applyFill="1" applyBorder="1">
      <alignment/>
      <protection/>
    </xf>
    <xf numFmtId="178" fontId="10" fillId="0" borderId="0" xfId="21" applyNumberFormat="1" applyFont="1" applyFill="1" applyBorder="1" applyAlignment="1">
      <alignment horizontal="distributed" shrinkToFit="1"/>
      <protection/>
    </xf>
    <xf numFmtId="178" fontId="10" fillId="0" borderId="0" xfId="21" applyNumberFormat="1" applyFont="1" applyFill="1" applyAlignment="1">
      <alignment horizontal="left"/>
      <protection/>
    </xf>
    <xf numFmtId="178" fontId="10" fillId="0" borderId="0" xfId="21" applyNumberFormat="1" applyFont="1" applyFill="1" applyAlignment="1">
      <alignment horizontal="left" vertical="top"/>
      <protection/>
    </xf>
    <xf numFmtId="178" fontId="10" fillId="0" borderId="0" xfId="21" applyNumberFormat="1" applyFont="1" applyFill="1" applyAlignment="1">
      <alignment horizontal="distributed" shrinkToFit="1"/>
      <protection/>
    </xf>
    <xf numFmtId="178" fontId="5" fillId="0" borderId="0" xfId="21" applyNumberFormat="1" applyFont="1" applyFill="1" applyAlignment="1">
      <alignment horizontal="distributed" shrinkToFit="1"/>
      <protection/>
    </xf>
    <xf numFmtId="178" fontId="5" fillId="0" borderId="0" xfId="21" applyNumberFormat="1" applyFont="1" applyFill="1">
      <alignment/>
      <protection/>
    </xf>
    <xf numFmtId="38" fontId="5" fillId="0" borderId="1" xfId="17" applyFont="1" applyFill="1" applyBorder="1" applyAlignment="1">
      <alignment horizontal="distributed"/>
    </xf>
    <xf numFmtId="49" fontId="10" fillId="0" borderId="0" xfId="21" applyNumberFormat="1" applyFont="1" applyFill="1" applyAlignment="1">
      <alignment horizontal="right"/>
      <protection/>
    </xf>
    <xf numFmtId="178" fontId="10" fillId="0" borderId="0" xfId="22" applyNumberFormat="1" applyFont="1" applyFill="1">
      <alignment/>
      <protection/>
    </xf>
    <xf numFmtId="178" fontId="5" fillId="0" borderId="4" xfId="22" applyNumberFormat="1" applyFont="1" applyFill="1" applyBorder="1" applyAlignment="1">
      <alignment horizontal="center" vertical="center"/>
      <protection/>
    </xf>
    <xf numFmtId="178" fontId="5" fillId="0" borderId="2" xfId="22" applyNumberFormat="1" applyFont="1" applyFill="1" applyBorder="1" applyAlignment="1">
      <alignment horizontal="center" vertical="center"/>
      <protection/>
    </xf>
    <xf numFmtId="178" fontId="5" fillId="0" borderId="1" xfId="22" applyNumberFormat="1" applyFont="1" applyFill="1" applyBorder="1" applyAlignment="1">
      <alignment horizontal="distributed"/>
      <protection/>
    </xf>
    <xf numFmtId="178" fontId="5" fillId="0" borderId="0" xfId="17" applyNumberFormat="1" applyFont="1" applyFill="1" applyAlignment="1">
      <alignment horizontal="right"/>
    </xf>
    <xf numFmtId="178" fontId="5" fillId="0" borderId="1" xfId="22" applyNumberFormat="1" applyFont="1" applyFill="1" applyBorder="1">
      <alignment/>
      <protection/>
    </xf>
    <xf numFmtId="178" fontId="5" fillId="0" borderId="0" xfId="22" applyNumberFormat="1" applyFont="1" applyFill="1">
      <alignment/>
      <protection/>
    </xf>
    <xf numFmtId="178" fontId="21" fillId="0" borderId="0" xfId="17" applyNumberFormat="1" applyFont="1" applyFill="1" applyAlignment="1">
      <alignment horizontal="right"/>
    </xf>
    <xf numFmtId="178" fontId="20" fillId="0" borderId="0" xfId="22" applyNumberFormat="1" applyFont="1" applyFill="1">
      <alignment/>
      <protection/>
    </xf>
    <xf numFmtId="178" fontId="5" fillId="0" borderId="4" xfId="22" applyNumberFormat="1" applyFont="1" applyFill="1" applyBorder="1" applyAlignment="1">
      <alignment horizontal="center" vertical="center" shrinkToFit="1"/>
      <protection/>
    </xf>
    <xf numFmtId="178" fontId="5" fillId="0" borderId="10" xfId="22" applyNumberFormat="1" applyFont="1" applyFill="1" applyBorder="1" applyAlignment="1">
      <alignment horizontal="center" vertical="center" shrinkToFit="1"/>
      <protection/>
    </xf>
    <xf numFmtId="38" fontId="4" fillId="0" borderId="0" xfId="17" applyFont="1" applyFill="1" applyBorder="1" applyAlignment="1">
      <alignment vertical="center"/>
    </xf>
    <xf numFmtId="38" fontId="22" fillId="0" borderId="0" xfId="17" applyFont="1" applyFill="1" applyBorder="1" applyAlignment="1">
      <alignment vertical="center"/>
    </xf>
    <xf numFmtId="177" fontId="21" fillId="0" borderId="0" xfId="17" applyNumberFormat="1" applyFont="1" applyFill="1" applyBorder="1" applyAlignment="1">
      <alignment/>
    </xf>
    <xf numFmtId="178" fontId="19" fillId="0" borderId="0" xfId="22" applyNumberFormat="1" applyFont="1" applyFill="1" applyAlignment="1">
      <alignment horizontal="centerContinuous"/>
      <protection/>
    </xf>
    <xf numFmtId="178" fontId="21" fillId="0" borderId="0" xfId="22" applyNumberFormat="1" applyFont="1" applyFill="1" applyAlignment="1">
      <alignment horizontal="centerContinuous"/>
      <protection/>
    </xf>
    <xf numFmtId="178" fontId="21" fillId="0" borderId="0" xfId="22" applyNumberFormat="1" applyFont="1" applyFill="1">
      <alignment/>
      <protection/>
    </xf>
    <xf numFmtId="38" fontId="4" fillId="0" borderId="0" xfId="17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77" fontId="21" fillId="0" borderId="0" xfId="17" applyNumberFormat="1" applyFont="1" applyFill="1" applyBorder="1" applyAlignment="1">
      <alignment/>
    </xf>
    <xf numFmtId="178" fontId="4" fillId="0" borderId="0" xfId="17" applyNumberFormat="1" applyFont="1" applyFill="1" applyBorder="1" applyAlignment="1">
      <alignment vertical="center"/>
    </xf>
    <xf numFmtId="178" fontId="21" fillId="0" borderId="0" xfId="17" applyNumberFormat="1" applyFont="1" applyFill="1" applyBorder="1" applyAlignment="1">
      <alignment vertical="center"/>
    </xf>
    <xf numFmtId="178" fontId="21" fillId="0" borderId="0" xfId="17" applyNumberFormat="1" applyFont="1" applyFill="1" applyBorder="1" applyAlignment="1">
      <alignment/>
    </xf>
    <xf numFmtId="177" fontId="21" fillId="0" borderId="0" xfId="17" applyNumberFormat="1" applyFont="1" applyFill="1" applyBorder="1" applyAlignment="1">
      <alignment horizontal="right"/>
    </xf>
    <xf numFmtId="178" fontId="5" fillId="0" borderId="11" xfId="22" applyNumberFormat="1" applyFont="1" applyFill="1" applyBorder="1" applyAlignment="1">
      <alignment horizontal="centerContinuous" vertical="center"/>
      <protection/>
    </xf>
    <xf numFmtId="178" fontId="5" fillId="0" borderId="7" xfId="22" applyNumberFormat="1" applyFont="1" applyFill="1" applyBorder="1" applyAlignment="1">
      <alignment horizontal="centerContinuous" vertical="center"/>
      <protection/>
    </xf>
    <xf numFmtId="178" fontId="5" fillId="0" borderId="5" xfId="22" applyNumberFormat="1" applyFont="1" applyFill="1" applyBorder="1" applyAlignment="1">
      <alignment horizontal="centerContinuous" vertical="center"/>
      <protection/>
    </xf>
    <xf numFmtId="178" fontId="5" fillId="0" borderId="11" xfId="22" applyNumberFormat="1" applyFont="1" applyFill="1" applyBorder="1" applyAlignment="1">
      <alignment horizontal="center" vertical="center"/>
      <protection/>
    </xf>
    <xf numFmtId="178" fontId="10" fillId="0" borderId="10" xfId="22" applyNumberFormat="1" applyFont="1" applyFill="1" applyBorder="1">
      <alignment/>
      <protection/>
    </xf>
    <xf numFmtId="178" fontId="5" fillId="0" borderId="9" xfId="22" applyNumberFormat="1" applyFont="1" applyFill="1" applyBorder="1" applyAlignment="1">
      <alignment horizontal="distributed"/>
      <protection/>
    </xf>
    <xf numFmtId="178" fontId="5" fillId="0" borderId="10" xfId="17" applyNumberFormat="1" applyFont="1" applyFill="1" applyBorder="1" applyAlignment="1">
      <alignment horizontal="right"/>
    </xf>
    <xf numFmtId="38" fontId="21" fillId="0" borderId="0" xfId="17" applyFont="1" applyFill="1" applyBorder="1" applyAlignment="1">
      <alignment/>
    </xf>
    <xf numFmtId="38" fontId="5" fillId="0" borderId="10" xfId="17" applyFont="1" applyFill="1" applyBorder="1" applyAlignment="1">
      <alignment/>
    </xf>
    <xf numFmtId="38" fontId="5" fillId="0" borderId="9" xfId="17" applyFont="1" applyFill="1" applyBorder="1" applyAlignment="1">
      <alignment horizontal="distributed"/>
    </xf>
    <xf numFmtId="177" fontId="5" fillId="0" borderId="10" xfId="17" applyNumberFormat="1" applyFont="1" applyFill="1" applyBorder="1" applyAlignment="1">
      <alignment/>
    </xf>
    <xf numFmtId="177" fontId="5" fillId="0" borderId="10" xfId="17" applyNumberFormat="1" applyFont="1" applyFill="1" applyBorder="1" applyAlignment="1">
      <alignment horizontal="right"/>
    </xf>
    <xf numFmtId="177" fontId="5" fillId="0" borderId="10" xfId="17" applyNumberFormat="1" applyFont="1" applyFill="1" applyBorder="1" applyAlignment="1">
      <alignment/>
    </xf>
    <xf numFmtId="38" fontId="20" fillId="0" borderId="0" xfId="17" applyFont="1" applyFill="1" applyBorder="1" applyAlignment="1">
      <alignment/>
    </xf>
    <xf numFmtId="178" fontId="21" fillId="0" borderId="0" xfId="17" applyNumberFormat="1" applyFont="1" applyFill="1" applyAlignment="1">
      <alignment horizontal="right" wrapText="1"/>
    </xf>
    <xf numFmtId="197" fontId="21" fillId="0" borderId="0" xfId="17" applyNumberFormat="1" applyFont="1" applyFill="1" applyBorder="1" applyAlignment="1">
      <alignment wrapText="1"/>
    </xf>
    <xf numFmtId="197" fontId="21" fillId="0" borderId="0" xfId="0" applyNumberFormat="1" applyFont="1" applyBorder="1" applyAlignment="1">
      <alignment wrapText="1"/>
    </xf>
    <xf numFmtId="38" fontId="21" fillId="0" borderId="0" xfId="17" applyFont="1" applyFill="1" applyBorder="1" applyAlignment="1">
      <alignment wrapText="1"/>
    </xf>
    <xf numFmtId="178" fontId="5" fillId="0" borderId="10" xfId="17" applyNumberFormat="1" applyFont="1" applyFill="1" applyBorder="1" applyAlignment="1">
      <alignment/>
    </xf>
    <xf numFmtId="178" fontId="21" fillId="0" borderId="0" xfId="17" applyNumberFormat="1" applyFont="1" applyFill="1" applyBorder="1" applyAlignment="1">
      <alignment horizontal="right"/>
    </xf>
    <xf numFmtId="177" fontId="21" fillId="0" borderId="10" xfId="17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78" fontId="21" fillId="0" borderId="0" xfId="22" applyNumberFormat="1" applyFont="1" applyFill="1" applyBorder="1" applyAlignment="1">
      <alignment horizontal="distributed"/>
      <protection/>
    </xf>
    <xf numFmtId="178" fontId="21" fillId="0" borderId="1" xfId="22" applyNumberFormat="1" applyFont="1" applyFill="1" applyBorder="1" applyAlignment="1">
      <alignment horizontal="distributed"/>
      <protection/>
    </xf>
    <xf numFmtId="178" fontId="21" fillId="0" borderId="0" xfId="22" applyNumberFormat="1" applyFont="1" applyFill="1" applyBorder="1" applyAlignment="1">
      <alignment horizontal="center" shrinkToFit="1"/>
      <protection/>
    </xf>
    <xf numFmtId="178" fontId="21" fillId="0" borderId="1" xfId="22" applyNumberFormat="1" applyFont="1" applyFill="1" applyBorder="1" applyAlignment="1">
      <alignment horizontal="center" shrinkToFit="1"/>
      <protection/>
    </xf>
    <xf numFmtId="178" fontId="21" fillId="0" borderId="0" xfId="22" applyNumberFormat="1" applyFont="1" applyFill="1" applyAlignment="1">
      <alignment horizontal="distributed"/>
      <protection/>
    </xf>
    <xf numFmtId="38" fontId="9" fillId="0" borderId="4" xfId="17" applyFont="1" applyFill="1" applyBorder="1" applyAlignment="1">
      <alignment horizontal="center" vertical="center" wrapText="1"/>
    </xf>
    <xf numFmtId="178" fontId="10" fillId="0" borderId="2" xfId="21" applyNumberFormat="1" applyFont="1" applyFill="1" applyBorder="1" applyAlignment="1">
      <alignment horizontal="center" vertical="center"/>
      <protection/>
    </xf>
    <xf numFmtId="178" fontId="10" fillId="0" borderId="7" xfId="21" applyNumberFormat="1" applyFont="1" applyFill="1" applyBorder="1" applyAlignment="1">
      <alignment horizontal="center" vertical="center" shrinkToFit="1"/>
      <protection/>
    </xf>
    <xf numFmtId="178" fontId="10" fillId="0" borderId="9" xfId="21" applyNumberFormat="1" applyFont="1" applyFill="1" applyBorder="1" applyAlignment="1">
      <alignment horizontal="center" vertical="center" shrinkToFit="1"/>
      <protection/>
    </xf>
    <xf numFmtId="178" fontId="5" fillId="0" borderId="2" xfId="22" applyNumberFormat="1" applyFont="1" applyFill="1" applyBorder="1" applyAlignment="1">
      <alignment horizontal="center" vertical="center"/>
      <protection/>
    </xf>
    <xf numFmtId="178" fontId="5" fillId="0" borderId="0" xfId="22" applyNumberFormat="1" applyFont="1" applyFill="1" applyBorder="1" applyAlignment="1">
      <alignment horizontal="distributed"/>
      <protection/>
    </xf>
    <xf numFmtId="178" fontId="5" fillId="0" borderId="1" xfId="22" applyNumberFormat="1" applyFont="1" applyFill="1" applyBorder="1" applyAlignment="1">
      <alignment horizontal="distributed"/>
      <protection/>
    </xf>
    <xf numFmtId="178" fontId="10" fillId="0" borderId="11" xfId="22" applyNumberFormat="1" applyFont="1" applyFill="1" applyBorder="1" applyAlignment="1">
      <alignment horizontal="center" vertical="center"/>
      <protection/>
    </xf>
    <xf numFmtId="178" fontId="10" fillId="0" borderId="7" xfId="22" applyNumberFormat="1" applyFont="1" applyFill="1" applyBorder="1" applyAlignment="1">
      <alignment horizontal="center" vertical="center"/>
      <protection/>
    </xf>
    <xf numFmtId="178" fontId="10" fillId="0" borderId="10" xfId="22" applyNumberFormat="1" applyFont="1" applyFill="1" applyBorder="1" applyAlignment="1">
      <alignment horizontal="center" vertical="center"/>
      <protection/>
    </xf>
    <xf numFmtId="178" fontId="10" fillId="0" borderId="9" xfId="22" applyNumberFormat="1" applyFont="1" applyFill="1" applyBorder="1" applyAlignment="1">
      <alignment horizontal="center" vertical="center"/>
      <protection/>
    </xf>
    <xf numFmtId="178" fontId="5" fillId="0" borderId="12" xfId="22" applyNumberFormat="1" applyFont="1" applyFill="1" applyBorder="1" applyAlignment="1">
      <alignment horizontal="center" vertical="center"/>
      <protection/>
    </xf>
    <xf numFmtId="178" fontId="5" fillId="0" borderId="13" xfId="22" applyNumberFormat="1" applyFont="1" applyFill="1" applyBorder="1" applyAlignment="1">
      <alignment horizontal="center" vertical="center"/>
      <protection/>
    </xf>
    <xf numFmtId="38" fontId="5" fillId="0" borderId="0" xfId="17" applyFont="1" applyFill="1" applyBorder="1" applyAlignment="1">
      <alignment horizontal="distributed"/>
    </xf>
    <xf numFmtId="38" fontId="5" fillId="0" borderId="1" xfId="17" applyFont="1" applyFill="1" applyBorder="1" applyAlignment="1">
      <alignment horizontal="distributed"/>
    </xf>
    <xf numFmtId="38" fontId="21" fillId="0" borderId="0" xfId="17" applyFont="1" applyFill="1" applyBorder="1" applyAlignment="1">
      <alignment horizontal="distributed"/>
    </xf>
    <xf numFmtId="38" fontId="21" fillId="0" borderId="1" xfId="17" applyFont="1" applyFill="1" applyBorder="1" applyAlignment="1">
      <alignment horizontal="distributed"/>
    </xf>
    <xf numFmtId="38" fontId="5" fillId="0" borderId="3" xfId="17" applyFont="1" applyFill="1" applyBorder="1" applyAlignment="1">
      <alignment horizontal="center" vertical="center"/>
    </xf>
    <xf numFmtId="38" fontId="5" fillId="0" borderId="2" xfId="17" applyFont="1" applyFill="1" applyBorder="1" applyAlignment="1">
      <alignment horizontal="center" vertical="center"/>
    </xf>
    <xf numFmtId="38" fontId="5" fillId="0" borderId="11" xfId="17" applyFont="1" applyFill="1" applyBorder="1" applyAlignment="1">
      <alignment horizontal="distributed"/>
    </xf>
    <xf numFmtId="38" fontId="5" fillId="0" borderId="7" xfId="17" applyFont="1" applyFill="1" applyBorder="1" applyAlignment="1">
      <alignment horizontal="distributed"/>
    </xf>
    <xf numFmtId="38" fontId="6" fillId="0" borderId="2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vertical="center"/>
    </xf>
    <xf numFmtId="38" fontId="5" fillId="0" borderId="4" xfId="17" applyFont="1" applyFill="1" applyBorder="1" applyAlignment="1">
      <alignment horizontal="center" vertical="center" wrapText="1"/>
    </xf>
    <xf numFmtId="38" fontId="5" fillId="0" borderId="4" xfId="17" applyFont="1" applyFill="1" applyBorder="1" applyAlignment="1">
      <alignment vertical="center" wrapText="1"/>
    </xf>
    <xf numFmtId="38" fontId="5" fillId="0" borderId="4" xfId="17" applyFont="1" applyFill="1" applyBorder="1" applyAlignment="1">
      <alignment horizontal="center" vertical="center"/>
    </xf>
    <xf numFmtId="178" fontId="21" fillId="0" borderId="0" xfId="22" applyNumberFormat="1" applyFont="1" applyFill="1" applyAlignment="1">
      <alignment horizontal="distributed" wrapText="1"/>
      <protection/>
    </xf>
    <xf numFmtId="178" fontId="21" fillId="0" borderId="1" xfId="22" applyNumberFormat="1" applyFont="1" applyFill="1" applyBorder="1" applyAlignment="1">
      <alignment horizontal="distributed" wrapText="1"/>
      <protection/>
    </xf>
    <xf numFmtId="178" fontId="5" fillId="0" borderId="3" xfId="17" applyNumberFormat="1" applyFont="1" applyFill="1" applyBorder="1" applyAlignment="1">
      <alignment horizontal="center" vertical="center"/>
    </xf>
    <xf numFmtId="178" fontId="5" fillId="0" borderId="2" xfId="17" applyNumberFormat="1" applyFont="1" applyFill="1" applyBorder="1" applyAlignment="1">
      <alignment horizontal="center" vertical="center"/>
    </xf>
    <xf numFmtId="178" fontId="9" fillId="0" borderId="2" xfId="17" applyNumberFormat="1" applyFont="1" applyFill="1" applyBorder="1" applyAlignment="1">
      <alignment horizontal="center" vertical="center" wrapText="1"/>
    </xf>
    <xf numFmtId="178" fontId="5" fillId="0" borderId="4" xfId="17" applyNumberFormat="1" applyFont="1" applyFill="1" applyBorder="1" applyAlignment="1">
      <alignment horizontal="center" vertical="center" wrapText="1"/>
    </xf>
    <xf numFmtId="178" fontId="0" fillId="0" borderId="4" xfId="0" applyNumberFormat="1" applyFill="1" applyBorder="1" applyAlignment="1">
      <alignment/>
    </xf>
    <xf numFmtId="38" fontId="8" fillId="0" borderId="2" xfId="17" applyFont="1" applyFill="1" applyBorder="1" applyAlignment="1">
      <alignment horizontal="center" vertical="center" wrapText="1"/>
    </xf>
    <xf numFmtId="38" fontId="8" fillId="0" borderId="4" xfId="17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38" fontId="9" fillId="0" borderId="2" xfId="17" applyFont="1" applyFill="1" applyBorder="1" applyAlignment="1">
      <alignment horizontal="center" vertical="center" wrapText="1"/>
    </xf>
    <xf numFmtId="38" fontId="5" fillId="0" borderId="2" xfId="17" applyFont="1" applyFill="1" applyBorder="1" applyAlignment="1">
      <alignment horizontal="center" vertical="center" wrapText="1"/>
    </xf>
    <xf numFmtId="38" fontId="6" fillId="0" borderId="12" xfId="17" applyFont="1" applyFill="1" applyBorder="1" applyAlignment="1">
      <alignment horizontal="center" vertical="center" wrapText="1"/>
    </xf>
    <xf numFmtId="38" fontId="6" fillId="0" borderId="13" xfId="17" applyFont="1" applyFill="1" applyBorder="1" applyAlignment="1">
      <alignment horizontal="center" vertical="center" wrapText="1"/>
    </xf>
    <xf numFmtId="38" fontId="9" fillId="0" borderId="12" xfId="17" applyFont="1" applyFill="1" applyBorder="1" applyAlignment="1">
      <alignment horizontal="center" vertical="center" wrapText="1" shrinkToFit="1"/>
    </xf>
    <xf numFmtId="38" fontId="9" fillId="0" borderId="13" xfId="17" applyFont="1" applyFill="1" applyBorder="1" applyAlignment="1">
      <alignment horizontal="center" vertical="center" wrapText="1" shrinkToFit="1"/>
    </xf>
    <xf numFmtId="38" fontId="9" fillId="0" borderId="2" xfId="17" applyFont="1" applyFill="1" applyBorder="1" applyAlignment="1">
      <alignment horizontal="center" vertical="center" wrapText="1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⑱総括・基本事項" xfId="21"/>
    <cellStyle name="標準_⑲速報統計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63</xdr:row>
      <xdr:rowOff>0</xdr:rowOff>
    </xdr:from>
    <xdr:to>
      <xdr:col>1</xdr:col>
      <xdr:colOff>1247775</xdr:colOff>
      <xdr:row>63</xdr:row>
      <xdr:rowOff>0</xdr:rowOff>
    </xdr:to>
    <xdr:sp>
      <xdr:nvSpPr>
        <xdr:cNvPr id="1" name="Line 3"/>
        <xdr:cNvSpPr>
          <a:spLocks/>
        </xdr:cNvSpPr>
      </xdr:nvSpPr>
      <xdr:spPr>
        <a:xfrm>
          <a:off x="323850" y="12134850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495300</xdr:colOff>
      <xdr:row>63</xdr:row>
      <xdr:rowOff>0</xdr:rowOff>
    </xdr:from>
    <xdr:to>
      <xdr:col>1</xdr:col>
      <xdr:colOff>495300</xdr:colOff>
      <xdr:row>63</xdr:row>
      <xdr:rowOff>0</xdr:rowOff>
    </xdr:to>
    <xdr:sp>
      <xdr:nvSpPr>
        <xdr:cNvPr id="2" name="Line 4"/>
        <xdr:cNvSpPr>
          <a:spLocks/>
        </xdr:cNvSpPr>
      </xdr:nvSpPr>
      <xdr:spPr>
        <a:xfrm>
          <a:off x="742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80" zoomScaleNormal="8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" sqref="B9"/>
    </sheetView>
  </sheetViews>
  <sheetFormatPr defaultColWidth="8.796875" defaultRowHeight="14.25"/>
  <cols>
    <col min="1" max="1" width="14.59765625" style="59" customWidth="1"/>
    <col min="2" max="2" width="8.8984375" style="60" customWidth="1"/>
    <col min="3" max="3" width="8" style="60" customWidth="1"/>
    <col min="4" max="4" width="10" style="60" bestFit="1" customWidth="1"/>
    <col min="5" max="6" width="9.59765625" style="60" bestFit="1" customWidth="1"/>
    <col min="7" max="7" width="9.5" style="60" bestFit="1" customWidth="1"/>
    <col min="8" max="11" width="9.09765625" style="60" bestFit="1" customWidth="1"/>
    <col min="12" max="16384" width="9" style="60" customWidth="1"/>
  </cols>
  <sheetData>
    <row r="1" spans="1:11" s="28" customFormat="1" ht="28.5">
      <c r="A1" s="26" t="s">
        <v>140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s="31" customFormat="1" ht="18" customHeight="1">
      <c r="A3" s="116" t="s">
        <v>141</v>
      </c>
      <c r="B3" s="115" t="s">
        <v>142</v>
      </c>
      <c r="C3" s="115"/>
      <c r="D3" s="115" t="s">
        <v>143</v>
      </c>
      <c r="E3" s="115" t="s">
        <v>144</v>
      </c>
      <c r="F3" s="115"/>
      <c r="G3" s="115"/>
      <c r="H3" s="115" t="s">
        <v>145</v>
      </c>
      <c r="I3" s="115"/>
      <c r="J3" s="115"/>
      <c r="K3" s="30" t="s">
        <v>146</v>
      </c>
    </row>
    <row r="4" spans="1:11" s="31" customFormat="1" ht="18" customHeight="1">
      <c r="A4" s="117"/>
      <c r="B4" s="29" t="s">
        <v>107</v>
      </c>
      <c r="C4" s="32" t="s">
        <v>147</v>
      </c>
      <c r="D4" s="115"/>
      <c r="E4" s="29" t="s">
        <v>107</v>
      </c>
      <c r="F4" s="29" t="s">
        <v>108</v>
      </c>
      <c r="G4" s="29" t="s">
        <v>109</v>
      </c>
      <c r="H4" s="29" t="s">
        <v>107</v>
      </c>
      <c r="I4" s="29" t="s">
        <v>108</v>
      </c>
      <c r="J4" s="29" t="s">
        <v>109</v>
      </c>
      <c r="K4" s="33" t="s">
        <v>148</v>
      </c>
    </row>
    <row r="5" s="35" customFormat="1" ht="15.75" customHeight="1">
      <c r="A5" s="34"/>
    </row>
    <row r="6" spans="1:11" s="37" customFormat="1" ht="15.75" customHeight="1">
      <c r="A6" s="36" t="s">
        <v>149</v>
      </c>
      <c r="B6" s="37">
        <f>SUM(B11,B16,B21,B23,B27,B32,B37,B41,B44,B48,B53,B57)</f>
        <v>1704</v>
      </c>
      <c r="C6" s="37">
        <f>SUM(C11,C16,C21,C23,C27,C32,C37,C41,C48,C53,C57)</f>
        <v>22</v>
      </c>
      <c r="D6" s="38">
        <f>SUM(D11,D16,D21,D23,D27,D32,D37,D41,D48,D53,D57)</f>
        <v>14780</v>
      </c>
      <c r="E6" s="38">
        <f>SUM(E11,E16,E21,E23,E27,E32,E37,E41,E44,E48,E53,E57)</f>
        <v>558343</v>
      </c>
      <c r="F6" s="38">
        <f aca="true" t="shared" si="0" ref="F6:K6">SUM(F11,F16,F21,F23,F27,F32,F37,F41,F44,F48,F53,F57)</f>
        <v>288037</v>
      </c>
      <c r="G6" s="38">
        <f t="shared" si="0"/>
        <v>270306</v>
      </c>
      <c r="H6" s="38">
        <f t="shared" si="0"/>
        <v>35442</v>
      </c>
      <c r="I6" s="38">
        <f t="shared" si="0"/>
        <v>17775</v>
      </c>
      <c r="J6" s="38">
        <f t="shared" si="0"/>
        <v>17667</v>
      </c>
      <c r="K6" s="38">
        <f t="shared" si="0"/>
        <v>6225</v>
      </c>
    </row>
    <row r="7" spans="1:11" s="35" customFormat="1" ht="15.75" customHeight="1">
      <c r="A7" s="39" t="s">
        <v>150</v>
      </c>
      <c r="B7" s="35">
        <f>B12+B17+B28+B33+B49+B58</f>
        <v>10</v>
      </c>
      <c r="C7" s="35">
        <f>SUM(C12,C17,C28,C33,C49,C58)</f>
        <v>0</v>
      </c>
      <c r="D7" s="35">
        <f>SUM(D12,D17,D28,D33)</f>
        <v>74</v>
      </c>
      <c r="E7" s="35">
        <f>SUM(F7:G7)</f>
        <v>15619</v>
      </c>
      <c r="F7" s="35">
        <f>F12+F17+F28+F33+F49+F58</f>
        <v>10509</v>
      </c>
      <c r="G7" s="35">
        <f>G12+G17+G28+G33+G49+G58</f>
        <v>5110</v>
      </c>
      <c r="H7" s="35">
        <f>SUM(I7:J7)</f>
        <v>1208</v>
      </c>
      <c r="I7" s="35">
        <f>I12+I17+I28+I33+I49+I58</f>
        <v>1048</v>
      </c>
      <c r="J7" s="35">
        <f>J12+J17+J28+J33+J49+J58</f>
        <v>160</v>
      </c>
      <c r="K7" s="35">
        <f>K12+K17+K28+K33</f>
        <v>16</v>
      </c>
    </row>
    <row r="8" spans="1:11" s="35" customFormat="1" ht="15.75" customHeight="1">
      <c r="A8" s="39" t="s">
        <v>151</v>
      </c>
      <c r="B8" s="35">
        <f>B13+B18+B24+B29+B34+B38+B50+B54</f>
        <v>1230</v>
      </c>
      <c r="C8" s="35">
        <f>SUM(C13,C18,C24,C29,C34,C38,C50,C54)</f>
        <v>22</v>
      </c>
      <c r="D8" s="35">
        <f>SUM(D13,D18,D24,D24,D29,D34,D50,D54)</f>
        <v>12696</v>
      </c>
      <c r="E8" s="35">
        <f>SUM(F8:G8)</f>
        <v>421854</v>
      </c>
      <c r="F8" s="35">
        <f>F13+F18+F24+F29+F34+F38+F45+F50+F54</f>
        <v>216295</v>
      </c>
      <c r="G8" s="35">
        <f>G13+G18+G24+G29+G34+G38+G45+G50+G54</f>
        <v>205559</v>
      </c>
      <c r="H8" s="35">
        <f>SUM(I8:J8)</f>
        <v>27397</v>
      </c>
      <c r="I8" s="35">
        <f>I13+I18+I24+I29+I34+I38+I45+I50+I54</f>
        <v>13759</v>
      </c>
      <c r="J8" s="35">
        <f>J13+J18+J24+J29+J34+J38+J45+J50+J54</f>
        <v>13638</v>
      </c>
      <c r="K8" s="35">
        <f>K13+K18+K24+K29+K34+K38+K45</f>
        <v>4836</v>
      </c>
    </row>
    <row r="9" spans="1:11" s="35" customFormat="1" ht="15.75" customHeight="1">
      <c r="A9" s="39" t="s">
        <v>152</v>
      </c>
      <c r="B9" s="35">
        <f>B14+B19+B25+B30+B35+B39+B42+B46+B51+B55</f>
        <v>464</v>
      </c>
      <c r="C9" s="35">
        <f>SUM(C14,C19,C25,C30,C35,C39,C42,C51,C55)</f>
        <v>0</v>
      </c>
      <c r="D9" s="35">
        <f>SUM(D14,D19,D25,D30,D35,D39,D42,D51,D55)</f>
        <v>2010</v>
      </c>
      <c r="E9" s="35">
        <f>SUM(F9:G9)</f>
        <v>120870</v>
      </c>
      <c r="F9" s="35">
        <f>F14+F19+F25+F30+F35+F39+F42+F46+F51+F55</f>
        <v>61233</v>
      </c>
      <c r="G9" s="35">
        <f>G14+G19+G25+G30+G35+G39+G42+G46+G51+G55</f>
        <v>59637</v>
      </c>
      <c r="H9" s="35">
        <f>SUM(I9:J9)</f>
        <v>6837</v>
      </c>
      <c r="I9" s="35">
        <f>I14+I19+I25+I30+I35+I39+I42+I46+I51+I55</f>
        <v>2968</v>
      </c>
      <c r="J9" s="35">
        <f>J14+J19+J25+J30+J35+J39+J42+J46+J51+J55</f>
        <v>3869</v>
      </c>
      <c r="K9" s="35">
        <f>K14+K19+K25+K30+K35+K39+K42+K46</f>
        <v>1373</v>
      </c>
    </row>
    <row r="10" s="35" customFormat="1" ht="15.75" customHeight="1">
      <c r="A10" s="40"/>
    </row>
    <row r="11" spans="1:11" s="35" customFormat="1" ht="15.75" customHeight="1">
      <c r="A11" s="40" t="s">
        <v>153</v>
      </c>
      <c r="B11" s="35">
        <f aca="true" t="shared" si="1" ref="B11:K11">SUM(B12:B14)</f>
        <v>541</v>
      </c>
      <c r="C11" s="35">
        <f t="shared" si="1"/>
        <v>6</v>
      </c>
      <c r="D11" s="35">
        <f t="shared" si="1"/>
        <v>7407</v>
      </c>
      <c r="E11" s="35">
        <f t="shared" si="1"/>
        <v>215028</v>
      </c>
      <c r="F11" s="35">
        <f t="shared" si="1"/>
        <v>110098</v>
      </c>
      <c r="G11" s="35">
        <f t="shared" si="1"/>
        <v>104930</v>
      </c>
      <c r="H11" s="35">
        <f t="shared" si="1"/>
        <v>11400</v>
      </c>
      <c r="I11" s="35">
        <f t="shared" si="1"/>
        <v>4608</v>
      </c>
      <c r="J11" s="35">
        <f t="shared" si="1"/>
        <v>6792</v>
      </c>
      <c r="K11" s="35">
        <f t="shared" si="1"/>
        <v>2409</v>
      </c>
    </row>
    <row r="12" spans="1:11" s="35" customFormat="1" ht="15.75" customHeight="1">
      <c r="A12" s="39" t="s">
        <v>154</v>
      </c>
      <c r="B12" s="35">
        <v>2</v>
      </c>
      <c r="C12" s="35">
        <v>0</v>
      </c>
      <c r="D12" s="35">
        <v>30</v>
      </c>
      <c r="E12" s="35">
        <f>SUM(F12:G12)</f>
        <v>1166</v>
      </c>
      <c r="F12" s="35">
        <v>572</v>
      </c>
      <c r="G12" s="35">
        <v>594</v>
      </c>
      <c r="H12" s="35">
        <f>SUM(I12:J12)</f>
        <v>42</v>
      </c>
      <c r="I12" s="35">
        <v>33</v>
      </c>
      <c r="J12" s="35">
        <v>9</v>
      </c>
      <c r="K12" s="35">
        <v>7</v>
      </c>
    </row>
    <row r="13" spans="1:11" s="35" customFormat="1" ht="15.75" customHeight="1">
      <c r="A13" s="39" t="s">
        <v>155</v>
      </c>
      <c r="B13" s="35">
        <v>535</v>
      </c>
      <c r="C13" s="35">
        <v>6</v>
      </c>
      <c r="D13" s="35">
        <v>7323</v>
      </c>
      <c r="E13" s="35">
        <f>SUM(F13:G13)</f>
        <v>212524</v>
      </c>
      <c r="F13" s="35">
        <v>108948</v>
      </c>
      <c r="G13" s="35">
        <v>103576</v>
      </c>
      <c r="H13" s="35">
        <f>SUM(I13:J13)</f>
        <v>11251</v>
      </c>
      <c r="I13" s="35">
        <v>4529</v>
      </c>
      <c r="J13" s="35">
        <v>6722</v>
      </c>
      <c r="K13" s="35">
        <v>2380</v>
      </c>
    </row>
    <row r="14" spans="1:11" s="35" customFormat="1" ht="15.75" customHeight="1">
      <c r="A14" s="39" t="s">
        <v>156</v>
      </c>
      <c r="B14" s="35">
        <v>4</v>
      </c>
      <c r="C14" s="35">
        <v>0</v>
      </c>
      <c r="D14" s="35">
        <v>54</v>
      </c>
      <c r="E14" s="35">
        <f>SUM(F14:G14)</f>
        <v>1338</v>
      </c>
      <c r="F14" s="35">
        <v>578</v>
      </c>
      <c r="G14" s="35">
        <v>760</v>
      </c>
      <c r="H14" s="35">
        <f>SUM(I14:J14)</f>
        <v>107</v>
      </c>
      <c r="I14" s="35">
        <v>46</v>
      </c>
      <c r="J14" s="35">
        <v>61</v>
      </c>
      <c r="K14" s="35">
        <v>22</v>
      </c>
    </row>
    <row r="15" s="35" customFormat="1" ht="15.75" customHeight="1">
      <c r="A15" s="40"/>
    </row>
    <row r="16" spans="1:11" s="35" customFormat="1" ht="15.75" customHeight="1">
      <c r="A16" s="40" t="s">
        <v>157</v>
      </c>
      <c r="B16" s="35">
        <f aca="true" t="shared" si="2" ref="B16:K16">SUM(B17:B19)</f>
        <v>291</v>
      </c>
      <c r="C16" s="35">
        <f t="shared" si="2"/>
        <v>1</v>
      </c>
      <c r="D16" s="35">
        <f t="shared" si="2"/>
        <v>3475</v>
      </c>
      <c r="E16" s="35">
        <f t="shared" si="2"/>
        <v>109152</v>
      </c>
      <c r="F16" s="35">
        <f t="shared" si="2"/>
        <v>55903</v>
      </c>
      <c r="G16" s="35">
        <f t="shared" si="2"/>
        <v>53249</v>
      </c>
      <c r="H16" s="35">
        <f t="shared" si="2"/>
        <v>6830</v>
      </c>
      <c r="I16" s="35">
        <f t="shared" si="2"/>
        <v>4355</v>
      </c>
      <c r="J16" s="35">
        <f t="shared" si="2"/>
        <v>2475</v>
      </c>
      <c r="K16" s="35">
        <f t="shared" si="2"/>
        <v>1105</v>
      </c>
    </row>
    <row r="17" spans="1:11" s="35" customFormat="1" ht="15.75" customHeight="1">
      <c r="A17" s="39" t="s">
        <v>154</v>
      </c>
      <c r="B17" s="35">
        <v>3</v>
      </c>
      <c r="C17" s="35">
        <v>0</v>
      </c>
      <c r="D17" s="35">
        <v>30</v>
      </c>
      <c r="E17" s="35">
        <f>SUM(F17:G17)</f>
        <v>1203</v>
      </c>
      <c r="F17" s="35">
        <v>621</v>
      </c>
      <c r="G17" s="35">
        <v>582</v>
      </c>
      <c r="H17" s="35">
        <f>SUM(I17:J17)</f>
        <v>55</v>
      </c>
      <c r="I17" s="35">
        <v>45</v>
      </c>
      <c r="J17" s="35">
        <v>10</v>
      </c>
      <c r="K17" s="35">
        <v>6</v>
      </c>
    </row>
    <row r="18" spans="1:11" s="35" customFormat="1" ht="15.75" customHeight="1">
      <c r="A18" s="39" t="s">
        <v>155</v>
      </c>
      <c r="B18" s="35">
        <v>265</v>
      </c>
      <c r="C18" s="35">
        <v>1</v>
      </c>
      <c r="D18" s="35">
        <v>3281</v>
      </c>
      <c r="E18" s="35">
        <f>SUM(F18:G18)</f>
        <v>102956</v>
      </c>
      <c r="F18" s="35">
        <v>53321</v>
      </c>
      <c r="G18" s="35">
        <v>49635</v>
      </c>
      <c r="H18" s="35">
        <f>SUM(I18:J18)</f>
        <v>6458</v>
      </c>
      <c r="I18" s="35">
        <v>4111</v>
      </c>
      <c r="J18" s="35">
        <v>2347</v>
      </c>
      <c r="K18" s="35">
        <v>1041</v>
      </c>
    </row>
    <row r="19" spans="1:11" s="35" customFormat="1" ht="15.75" customHeight="1">
      <c r="A19" s="39" t="s">
        <v>156</v>
      </c>
      <c r="B19" s="35">
        <v>23</v>
      </c>
      <c r="C19" s="35">
        <v>0</v>
      </c>
      <c r="D19" s="35">
        <v>164</v>
      </c>
      <c r="E19" s="35">
        <f>SUM(F19:G19)</f>
        <v>4993</v>
      </c>
      <c r="F19" s="35">
        <v>1961</v>
      </c>
      <c r="G19" s="35">
        <v>3032</v>
      </c>
      <c r="H19" s="35">
        <f>SUM(I19:J19)</f>
        <v>317</v>
      </c>
      <c r="I19" s="35">
        <v>199</v>
      </c>
      <c r="J19" s="35">
        <v>118</v>
      </c>
      <c r="K19" s="35">
        <v>58</v>
      </c>
    </row>
    <row r="20" s="35" customFormat="1" ht="15.75" customHeight="1">
      <c r="A20" s="40"/>
    </row>
    <row r="21" spans="1:11" s="35" customFormat="1" ht="15.75" customHeight="1">
      <c r="A21" s="41" t="s">
        <v>158</v>
      </c>
      <c r="B21" s="42" t="s">
        <v>159</v>
      </c>
      <c r="C21" s="42" t="s">
        <v>139</v>
      </c>
      <c r="D21" s="42" t="s">
        <v>139</v>
      </c>
      <c r="E21" s="42" t="s">
        <v>159</v>
      </c>
      <c r="F21" s="42" t="s">
        <v>139</v>
      </c>
      <c r="G21" s="42" t="s">
        <v>139</v>
      </c>
      <c r="H21" s="42" t="s">
        <v>159</v>
      </c>
      <c r="I21" s="42" t="s">
        <v>139</v>
      </c>
      <c r="J21" s="42" t="s">
        <v>139</v>
      </c>
      <c r="K21" s="42" t="s">
        <v>139</v>
      </c>
    </row>
    <row r="22" s="35" customFormat="1" ht="15.75" customHeight="1">
      <c r="A22" s="40"/>
    </row>
    <row r="23" spans="1:11" s="35" customFormat="1" ht="15.75" customHeight="1">
      <c r="A23" s="40" t="s">
        <v>160</v>
      </c>
      <c r="B23" s="35">
        <f>SUM(B24:B25)</f>
        <v>148</v>
      </c>
      <c r="C23" s="35">
        <f>SUM(C24:C25)</f>
        <v>2</v>
      </c>
      <c r="D23" s="42" t="s">
        <v>161</v>
      </c>
      <c r="E23" s="35">
        <f aca="true" t="shared" si="3" ref="E23:K23">SUM(E24:E25)</f>
        <v>104780</v>
      </c>
      <c r="F23" s="35">
        <f t="shared" si="3"/>
        <v>53374</v>
      </c>
      <c r="G23" s="35">
        <f t="shared" si="3"/>
        <v>51406</v>
      </c>
      <c r="H23" s="35">
        <f t="shared" si="3"/>
        <v>7338</v>
      </c>
      <c r="I23" s="35">
        <f t="shared" si="3"/>
        <v>5481</v>
      </c>
      <c r="J23" s="35">
        <f t="shared" si="3"/>
        <v>1857</v>
      </c>
      <c r="K23" s="35">
        <f t="shared" si="3"/>
        <v>1381</v>
      </c>
    </row>
    <row r="24" spans="1:11" s="35" customFormat="1" ht="15.75" customHeight="1">
      <c r="A24" s="39" t="s">
        <v>162</v>
      </c>
      <c r="B24" s="35">
        <v>105</v>
      </c>
      <c r="C24" s="35">
        <v>2</v>
      </c>
      <c r="D24" s="42" t="s">
        <v>139</v>
      </c>
      <c r="E24" s="35">
        <f>SUM(F24:G24)</f>
        <v>72086</v>
      </c>
      <c r="F24" s="35">
        <v>37056</v>
      </c>
      <c r="G24" s="35">
        <v>35030</v>
      </c>
      <c r="H24" s="35">
        <f>SUM(I24:J24)</f>
        <v>5429</v>
      </c>
      <c r="I24" s="35">
        <v>4041</v>
      </c>
      <c r="J24" s="35">
        <v>1388</v>
      </c>
      <c r="K24" s="35">
        <v>1010</v>
      </c>
    </row>
    <row r="25" spans="1:11" s="35" customFormat="1" ht="15.75" customHeight="1">
      <c r="A25" s="39" t="s">
        <v>163</v>
      </c>
      <c r="B25" s="35">
        <v>43</v>
      </c>
      <c r="C25" s="35">
        <v>0</v>
      </c>
      <c r="D25" s="42" t="s">
        <v>139</v>
      </c>
      <c r="E25" s="35">
        <f>SUM(F25:G25)</f>
        <v>32694</v>
      </c>
      <c r="F25" s="35">
        <v>16318</v>
      </c>
      <c r="G25" s="35">
        <v>16376</v>
      </c>
      <c r="H25" s="35">
        <f>SUM(I25:J25)</f>
        <v>1909</v>
      </c>
      <c r="I25" s="35">
        <v>1440</v>
      </c>
      <c r="J25" s="35">
        <v>469</v>
      </c>
      <c r="K25" s="35">
        <v>371</v>
      </c>
    </row>
    <row r="26" s="35" customFormat="1" ht="15.75" customHeight="1">
      <c r="A26" s="40"/>
    </row>
    <row r="27" spans="1:11" s="35" customFormat="1" ht="15.75" customHeight="1">
      <c r="A27" s="43" t="s">
        <v>191</v>
      </c>
      <c r="B27" s="35">
        <f aca="true" t="shared" si="4" ref="B27:K27">SUM(B28:B30)</f>
        <v>29</v>
      </c>
      <c r="C27" s="35">
        <f t="shared" si="4"/>
        <v>7</v>
      </c>
      <c r="D27" s="35">
        <f t="shared" si="4"/>
        <v>961</v>
      </c>
      <c r="E27" s="35">
        <f t="shared" si="4"/>
        <v>3785</v>
      </c>
      <c r="F27" s="35">
        <f t="shared" si="4"/>
        <v>2428</v>
      </c>
      <c r="G27" s="35">
        <f t="shared" si="4"/>
        <v>1357</v>
      </c>
      <c r="H27" s="35">
        <f t="shared" si="4"/>
        <v>2022</v>
      </c>
      <c r="I27" s="35">
        <f t="shared" si="4"/>
        <v>754</v>
      </c>
      <c r="J27" s="35">
        <f t="shared" si="4"/>
        <v>1268</v>
      </c>
      <c r="K27" s="35">
        <f t="shared" si="4"/>
        <v>244</v>
      </c>
    </row>
    <row r="28" spans="1:11" s="35" customFormat="1" ht="15.75" customHeight="1">
      <c r="A28" s="39" t="s">
        <v>164</v>
      </c>
      <c r="B28" s="35">
        <v>1</v>
      </c>
      <c r="C28" s="42">
        <v>0</v>
      </c>
      <c r="D28" s="35">
        <v>9</v>
      </c>
      <c r="E28" s="35">
        <f>SUM(F28:G28)</f>
        <v>62</v>
      </c>
      <c r="F28" s="35">
        <v>41</v>
      </c>
      <c r="G28" s="35">
        <v>21</v>
      </c>
      <c r="H28" s="35">
        <f>SUM(I28:J28)</f>
        <v>28</v>
      </c>
      <c r="I28" s="35">
        <v>15</v>
      </c>
      <c r="J28" s="35">
        <v>13</v>
      </c>
      <c r="K28" s="35">
        <v>3</v>
      </c>
    </row>
    <row r="29" spans="1:11" s="35" customFormat="1" ht="15.75" customHeight="1">
      <c r="A29" s="39" t="s">
        <v>165</v>
      </c>
      <c r="B29" s="35">
        <v>27</v>
      </c>
      <c r="C29" s="35">
        <v>7</v>
      </c>
      <c r="D29" s="35">
        <v>943</v>
      </c>
      <c r="E29" s="35">
        <f>SUM(F29:G29)</f>
        <v>3678</v>
      </c>
      <c r="F29" s="35">
        <v>2360</v>
      </c>
      <c r="G29" s="35">
        <v>1318</v>
      </c>
      <c r="H29" s="35">
        <f>SUM(I29:J29)</f>
        <v>1981</v>
      </c>
      <c r="I29" s="35">
        <v>734</v>
      </c>
      <c r="J29" s="35">
        <v>1247</v>
      </c>
      <c r="K29" s="35">
        <v>238</v>
      </c>
    </row>
    <row r="30" spans="1:11" s="35" customFormat="1" ht="15.75" customHeight="1">
      <c r="A30" s="39" t="s">
        <v>166</v>
      </c>
      <c r="B30" s="35">
        <v>1</v>
      </c>
      <c r="C30" s="35">
        <v>0</v>
      </c>
      <c r="D30" s="35">
        <v>9</v>
      </c>
      <c r="E30" s="35">
        <f>SUM(F30:G30)</f>
        <v>45</v>
      </c>
      <c r="F30" s="35">
        <v>27</v>
      </c>
      <c r="G30" s="35">
        <v>18</v>
      </c>
      <c r="H30" s="35">
        <f>SUM(I30:J30)</f>
        <v>13</v>
      </c>
      <c r="I30" s="35">
        <v>5</v>
      </c>
      <c r="J30" s="35">
        <v>8</v>
      </c>
      <c r="K30" s="35">
        <v>3</v>
      </c>
    </row>
    <row r="31" s="35" customFormat="1" ht="15.75" customHeight="1">
      <c r="A31" s="40"/>
    </row>
    <row r="32" spans="1:11" s="35" customFormat="1" ht="15.75" customHeight="1">
      <c r="A32" s="40" t="s">
        <v>167</v>
      </c>
      <c r="B32" s="35">
        <f aca="true" t="shared" si="5" ref="B32:K32">SUM(B33:B35)</f>
        <v>527</v>
      </c>
      <c r="C32" s="35">
        <f t="shared" si="5"/>
        <v>6</v>
      </c>
      <c r="D32" s="35">
        <f t="shared" si="5"/>
        <v>2937</v>
      </c>
      <c r="E32" s="35">
        <f t="shared" si="5"/>
        <v>66838</v>
      </c>
      <c r="F32" s="35">
        <f t="shared" si="5"/>
        <v>34203</v>
      </c>
      <c r="G32" s="35">
        <f t="shared" si="5"/>
        <v>32635</v>
      </c>
      <c r="H32" s="35">
        <f t="shared" si="5"/>
        <v>4459</v>
      </c>
      <c r="I32" s="35">
        <f t="shared" si="5"/>
        <v>217</v>
      </c>
      <c r="J32" s="35">
        <f t="shared" si="5"/>
        <v>4242</v>
      </c>
      <c r="K32" s="35">
        <f t="shared" si="5"/>
        <v>688</v>
      </c>
    </row>
    <row r="33" spans="1:11" s="35" customFormat="1" ht="15.75" customHeight="1">
      <c r="A33" s="39" t="s">
        <v>168</v>
      </c>
      <c r="B33" s="35">
        <v>1</v>
      </c>
      <c r="C33" s="35">
        <v>0</v>
      </c>
      <c r="D33" s="35">
        <v>5</v>
      </c>
      <c r="E33" s="35">
        <f>SUM(F33:G33)</f>
        <v>132</v>
      </c>
      <c r="F33" s="35">
        <v>62</v>
      </c>
      <c r="G33" s="35">
        <v>70</v>
      </c>
      <c r="H33" s="35">
        <f>SUM(I33:J33)</f>
        <v>7</v>
      </c>
      <c r="I33" s="35">
        <v>2</v>
      </c>
      <c r="J33" s="35">
        <v>5</v>
      </c>
      <c r="K33" s="35">
        <v>0</v>
      </c>
    </row>
    <row r="34" spans="1:11" s="35" customFormat="1" ht="15.75" customHeight="1">
      <c r="A34" s="39" t="s">
        <v>169</v>
      </c>
      <c r="B34" s="35">
        <v>285</v>
      </c>
      <c r="C34" s="35">
        <v>6</v>
      </c>
      <c r="D34" s="35">
        <v>1149</v>
      </c>
      <c r="E34" s="35">
        <f>SUM(F34:G34)</f>
        <v>23569</v>
      </c>
      <c r="F34" s="35">
        <v>12101</v>
      </c>
      <c r="G34" s="35">
        <v>11468</v>
      </c>
      <c r="H34" s="35">
        <f>SUM(I34:J34)</f>
        <v>1744</v>
      </c>
      <c r="I34" s="35">
        <v>43</v>
      </c>
      <c r="J34" s="35">
        <v>1701</v>
      </c>
      <c r="K34" s="35">
        <v>99</v>
      </c>
    </row>
    <row r="35" spans="1:11" s="35" customFormat="1" ht="15.75" customHeight="1">
      <c r="A35" s="39" t="s">
        <v>170</v>
      </c>
      <c r="B35" s="35">
        <v>241</v>
      </c>
      <c r="C35" s="35">
        <v>0</v>
      </c>
      <c r="D35" s="35">
        <v>1783</v>
      </c>
      <c r="E35" s="35">
        <f>SUM(F35:G35)</f>
        <v>43137</v>
      </c>
      <c r="F35" s="35">
        <v>22040</v>
      </c>
      <c r="G35" s="35">
        <v>21097</v>
      </c>
      <c r="H35" s="35">
        <f>SUM(I35:J35)</f>
        <v>2708</v>
      </c>
      <c r="I35" s="35">
        <v>172</v>
      </c>
      <c r="J35" s="35">
        <v>2536</v>
      </c>
      <c r="K35" s="35">
        <v>589</v>
      </c>
    </row>
    <row r="36" s="35" customFormat="1" ht="15.75" customHeight="1">
      <c r="A36" s="40"/>
    </row>
    <row r="37" spans="1:11" s="35" customFormat="1" ht="15.75" customHeight="1">
      <c r="A37" s="40" t="s">
        <v>171</v>
      </c>
      <c r="B37" s="35">
        <f>SUM(B38:B39)</f>
        <v>100</v>
      </c>
      <c r="C37" s="35">
        <f>SUM(C38:C39)</f>
        <v>0</v>
      </c>
      <c r="D37" s="42" t="s">
        <v>172</v>
      </c>
      <c r="E37" s="35">
        <f aca="true" t="shared" si="6" ref="E37:K37">SUM(E38:E39)</f>
        <v>14010</v>
      </c>
      <c r="F37" s="35">
        <f t="shared" si="6"/>
        <v>6457</v>
      </c>
      <c r="G37" s="35">
        <f t="shared" si="6"/>
        <v>7553</v>
      </c>
      <c r="H37" s="35">
        <f t="shared" si="6"/>
        <v>1004</v>
      </c>
      <c r="I37" s="35">
        <f t="shared" si="6"/>
        <v>519</v>
      </c>
      <c r="J37" s="35">
        <f t="shared" si="6"/>
        <v>485</v>
      </c>
      <c r="K37" s="35">
        <f t="shared" si="6"/>
        <v>366</v>
      </c>
    </row>
    <row r="38" spans="1:11" s="35" customFormat="1" ht="15.75" customHeight="1">
      <c r="A38" s="39" t="s">
        <v>173</v>
      </c>
      <c r="B38" s="35">
        <v>11</v>
      </c>
      <c r="C38" s="35">
        <v>0</v>
      </c>
      <c r="D38" s="42" t="s">
        <v>139</v>
      </c>
      <c r="E38" s="35">
        <f>SUM(F38:G38)</f>
        <v>1632</v>
      </c>
      <c r="F38" s="35">
        <v>284</v>
      </c>
      <c r="G38" s="35">
        <v>1348</v>
      </c>
      <c r="H38" s="35">
        <f>SUM(I38:J38)</f>
        <v>157</v>
      </c>
      <c r="I38" s="35">
        <v>32</v>
      </c>
      <c r="J38" s="35">
        <v>125</v>
      </c>
      <c r="K38" s="35">
        <v>67</v>
      </c>
    </row>
    <row r="39" spans="1:11" s="35" customFormat="1" ht="15.75" customHeight="1">
      <c r="A39" s="39" t="s">
        <v>174</v>
      </c>
      <c r="B39" s="35">
        <v>89</v>
      </c>
      <c r="C39" s="35">
        <v>0</v>
      </c>
      <c r="D39" s="42" t="s">
        <v>139</v>
      </c>
      <c r="E39" s="35">
        <f>SUM(F39:G39)</f>
        <v>12378</v>
      </c>
      <c r="F39" s="35">
        <v>6173</v>
      </c>
      <c r="G39" s="35">
        <v>6205</v>
      </c>
      <c r="H39" s="35">
        <f>SUM(I39:J39)</f>
        <v>847</v>
      </c>
      <c r="I39" s="35">
        <v>487</v>
      </c>
      <c r="J39" s="35">
        <v>360</v>
      </c>
      <c r="K39" s="35">
        <v>299</v>
      </c>
    </row>
    <row r="40" s="35" customFormat="1" ht="15.75" customHeight="1">
      <c r="A40" s="40"/>
    </row>
    <row r="41" spans="1:11" s="35" customFormat="1" ht="15.75" customHeight="1">
      <c r="A41" s="40" t="s">
        <v>175</v>
      </c>
      <c r="B41" s="35">
        <f>SUM(B42)</f>
        <v>45</v>
      </c>
      <c r="C41" s="35">
        <f>SUM(C42)</f>
        <v>0</v>
      </c>
      <c r="D41" s="42" t="s">
        <v>161</v>
      </c>
      <c r="E41" s="35">
        <f aca="true" t="shared" si="7" ref="E41:K41">SUM(E42)</f>
        <v>1832</v>
      </c>
      <c r="F41" s="35">
        <f t="shared" si="7"/>
        <v>777</v>
      </c>
      <c r="G41" s="35">
        <f t="shared" si="7"/>
        <v>1055</v>
      </c>
      <c r="H41" s="35">
        <f t="shared" si="7"/>
        <v>117</v>
      </c>
      <c r="I41" s="35">
        <f t="shared" si="7"/>
        <v>42</v>
      </c>
      <c r="J41" s="35">
        <f t="shared" si="7"/>
        <v>75</v>
      </c>
      <c r="K41" s="35">
        <f t="shared" si="7"/>
        <v>29</v>
      </c>
    </row>
    <row r="42" spans="1:11" s="35" customFormat="1" ht="15.75" customHeight="1">
      <c r="A42" s="44" t="s">
        <v>176</v>
      </c>
      <c r="B42" s="35">
        <v>45</v>
      </c>
      <c r="C42" s="35">
        <v>0</v>
      </c>
      <c r="D42" s="42" t="s">
        <v>139</v>
      </c>
      <c r="E42" s="35">
        <f>SUM(F42:G42)</f>
        <v>1832</v>
      </c>
      <c r="F42" s="35">
        <v>777</v>
      </c>
      <c r="G42" s="35">
        <v>1055</v>
      </c>
      <c r="H42" s="35">
        <f>SUM(I42:J42)</f>
        <v>117</v>
      </c>
      <c r="I42" s="35">
        <v>42</v>
      </c>
      <c r="J42" s="35">
        <v>75</v>
      </c>
      <c r="K42" s="35">
        <v>29</v>
      </c>
    </row>
    <row r="43" s="35" customFormat="1" ht="15.75" customHeight="1">
      <c r="A43" s="40"/>
    </row>
    <row r="44" spans="1:11" s="35" customFormat="1" ht="15.75" customHeight="1">
      <c r="A44" s="45" t="s">
        <v>177</v>
      </c>
      <c r="B44" s="42">
        <v>1</v>
      </c>
      <c r="C44" s="35">
        <f>C45</f>
        <v>0</v>
      </c>
      <c r="D44" s="42" t="s">
        <v>161</v>
      </c>
      <c r="E44" s="35">
        <f>E45+E46</f>
        <v>2166</v>
      </c>
      <c r="F44" s="35">
        <f aca="true" t="shared" si="8" ref="F44:K44">F45+F46</f>
        <v>1023</v>
      </c>
      <c r="G44" s="35">
        <f t="shared" si="8"/>
        <v>1143</v>
      </c>
      <c r="H44" s="35">
        <f t="shared" si="8"/>
        <v>66</v>
      </c>
      <c r="I44" s="35">
        <f t="shared" si="8"/>
        <v>44</v>
      </c>
      <c r="J44" s="35">
        <f t="shared" si="8"/>
        <v>22</v>
      </c>
      <c r="K44" s="35">
        <f t="shared" si="8"/>
        <v>3</v>
      </c>
    </row>
    <row r="45" spans="1:11" s="35" customFormat="1" ht="15.75" customHeight="1">
      <c r="A45" s="39" t="s">
        <v>173</v>
      </c>
      <c r="B45" s="62" t="s">
        <v>190</v>
      </c>
      <c r="C45" s="35">
        <v>0</v>
      </c>
      <c r="D45" s="42" t="s">
        <v>139</v>
      </c>
      <c r="E45" s="35">
        <f>SUM(F45:G45)</f>
        <v>2081</v>
      </c>
      <c r="F45" s="35">
        <v>976</v>
      </c>
      <c r="G45" s="35">
        <v>1105</v>
      </c>
      <c r="H45" s="35">
        <f>I45+J45</f>
        <v>46</v>
      </c>
      <c r="I45" s="35">
        <v>36</v>
      </c>
      <c r="J45" s="35">
        <v>10</v>
      </c>
      <c r="K45" s="35">
        <v>1</v>
      </c>
    </row>
    <row r="46" spans="1:11" s="35" customFormat="1" ht="15.75" customHeight="1">
      <c r="A46" s="39" t="s">
        <v>174</v>
      </c>
      <c r="B46" s="46">
        <v>1</v>
      </c>
      <c r="C46" s="35">
        <v>0</v>
      </c>
      <c r="D46" s="42" t="s">
        <v>139</v>
      </c>
      <c r="E46" s="35">
        <f>SUM(F46:G46)</f>
        <v>85</v>
      </c>
      <c r="F46" s="35">
        <v>47</v>
      </c>
      <c r="G46" s="35">
        <v>38</v>
      </c>
      <c r="H46" s="35">
        <f>I46+J46</f>
        <v>20</v>
      </c>
      <c r="I46" s="35">
        <v>8</v>
      </c>
      <c r="J46" s="35">
        <v>12</v>
      </c>
      <c r="K46" s="35">
        <v>2</v>
      </c>
    </row>
    <row r="47" spans="1:4" s="35" customFormat="1" ht="15.75" customHeight="1">
      <c r="A47" s="40"/>
      <c r="B47" s="46"/>
      <c r="D47" s="42"/>
    </row>
    <row r="48" spans="1:11" s="50" customFormat="1" ht="15.75" customHeight="1">
      <c r="A48" s="47" t="s">
        <v>178</v>
      </c>
      <c r="B48" s="49">
        <f>SUM(B49:B51)</f>
        <v>14</v>
      </c>
      <c r="C48" s="49">
        <v>0</v>
      </c>
      <c r="D48" s="42" t="s">
        <v>179</v>
      </c>
      <c r="E48" s="35">
        <f aca="true" t="shared" si="9" ref="E48:J48">SUM(E49:E51)</f>
        <v>36465</v>
      </c>
      <c r="F48" s="35">
        <f t="shared" si="9"/>
        <v>22521</v>
      </c>
      <c r="G48" s="35">
        <f t="shared" si="9"/>
        <v>13944</v>
      </c>
      <c r="H48" s="35">
        <f t="shared" si="9"/>
        <v>1982</v>
      </c>
      <c r="I48" s="35">
        <f t="shared" si="9"/>
        <v>1611</v>
      </c>
      <c r="J48" s="35">
        <f t="shared" si="9"/>
        <v>371</v>
      </c>
      <c r="K48" s="42" t="s">
        <v>179</v>
      </c>
    </row>
    <row r="49" spans="1:11" s="50" customFormat="1" ht="15.75" customHeight="1">
      <c r="A49" s="39" t="s">
        <v>180</v>
      </c>
      <c r="B49" s="48">
        <v>2</v>
      </c>
      <c r="C49" s="49">
        <v>0</v>
      </c>
      <c r="D49" s="42" t="s">
        <v>139</v>
      </c>
      <c r="E49" s="35">
        <f>SUM(F49:G49)</f>
        <v>11997</v>
      </c>
      <c r="F49" s="49">
        <v>8283</v>
      </c>
      <c r="G49" s="51">
        <v>3714</v>
      </c>
      <c r="H49" s="35">
        <f>SUM(I49:J49)</f>
        <v>994</v>
      </c>
      <c r="I49" s="49">
        <v>876</v>
      </c>
      <c r="J49" s="49">
        <v>118</v>
      </c>
      <c r="K49" s="42" t="s">
        <v>139</v>
      </c>
    </row>
    <row r="50" spans="1:11" s="50" customFormat="1" ht="15.75" customHeight="1">
      <c r="A50" s="39" t="s">
        <v>181</v>
      </c>
      <c r="B50" s="48">
        <v>1</v>
      </c>
      <c r="C50" s="49">
        <v>0</v>
      </c>
      <c r="D50" s="42" t="s">
        <v>139</v>
      </c>
      <c r="E50" s="35">
        <f>SUM(F50:G50)</f>
        <v>2794</v>
      </c>
      <c r="F50" s="49">
        <v>1213</v>
      </c>
      <c r="G50" s="51">
        <v>1581</v>
      </c>
      <c r="H50" s="35">
        <f>SUM(I50:J50)</f>
        <v>272</v>
      </c>
      <c r="I50" s="49">
        <v>215</v>
      </c>
      <c r="J50" s="49">
        <v>57</v>
      </c>
      <c r="K50" s="42" t="s">
        <v>139</v>
      </c>
    </row>
    <row r="51" spans="1:11" s="50" customFormat="1" ht="15.75" customHeight="1">
      <c r="A51" s="39" t="s">
        <v>182</v>
      </c>
      <c r="B51" s="48">
        <v>11</v>
      </c>
      <c r="C51" s="49">
        <v>0</v>
      </c>
      <c r="D51" s="42" t="s">
        <v>139</v>
      </c>
      <c r="E51" s="35">
        <f>SUM(F51:G51)</f>
        <v>21674</v>
      </c>
      <c r="F51" s="49">
        <v>13025</v>
      </c>
      <c r="G51" s="51">
        <v>8649</v>
      </c>
      <c r="H51" s="35">
        <f>SUM(I51:J51)</f>
        <v>716</v>
      </c>
      <c r="I51" s="49">
        <v>520</v>
      </c>
      <c r="J51" s="49">
        <v>196</v>
      </c>
      <c r="K51" s="42" t="s">
        <v>139</v>
      </c>
    </row>
    <row r="52" spans="1:11" s="50" customFormat="1" ht="15.75" customHeight="1">
      <c r="A52" s="39"/>
      <c r="B52" s="48"/>
      <c r="C52" s="49"/>
      <c r="D52" s="42"/>
      <c r="E52" s="35"/>
      <c r="F52" s="49"/>
      <c r="G52" s="51"/>
      <c r="H52" s="49"/>
      <c r="I52" s="49"/>
      <c r="J52" s="49"/>
      <c r="K52" s="49"/>
    </row>
    <row r="53" spans="1:11" s="50" customFormat="1" ht="15.75" customHeight="1">
      <c r="A53" s="47" t="s">
        <v>183</v>
      </c>
      <c r="B53" s="35">
        <f>SUM(B54:B55)</f>
        <v>7</v>
      </c>
      <c r="C53" s="49">
        <v>0</v>
      </c>
      <c r="D53" s="42" t="s">
        <v>184</v>
      </c>
      <c r="E53" s="35">
        <f aca="true" t="shared" si="10" ref="E53:J53">SUM(E54:E55)</f>
        <v>3228</v>
      </c>
      <c r="F53" s="35">
        <f t="shared" si="10"/>
        <v>323</v>
      </c>
      <c r="G53" s="35">
        <f t="shared" si="10"/>
        <v>2905</v>
      </c>
      <c r="H53" s="35">
        <f t="shared" si="10"/>
        <v>142</v>
      </c>
      <c r="I53" s="35">
        <f t="shared" si="10"/>
        <v>67</v>
      </c>
      <c r="J53" s="35">
        <f t="shared" si="10"/>
        <v>75</v>
      </c>
      <c r="K53" s="42" t="s">
        <v>184</v>
      </c>
    </row>
    <row r="54" spans="1:11" s="50" customFormat="1" ht="15.75" customHeight="1">
      <c r="A54" s="39" t="s">
        <v>181</v>
      </c>
      <c r="B54" s="48">
        <v>1</v>
      </c>
      <c r="C54" s="49">
        <v>0</v>
      </c>
      <c r="D54" s="42" t="s">
        <v>139</v>
      </c>
      <c r="E54" s="35">
        <f>SUM(F54:G54)</f>
        <v>534</v>
      </c>
      <c r="F54" s="49">
        <v>36</v>
      </c>
      <c r="G54" s="51">
        <v>498</v>
      </c>
      <c r="H54" s="35">
        <f>SUM(I54:J54)</f>
        <v>59</v>
      </c>
      <c r="I54" s="49">
        <v>18</v>
      </c>
      <c r="J54" s="49">
        <v>41</v>
      </c>
      <c r="K54" s="42" t="s">
        <v>139</v>
      </c>
    </row>
    <row r="55" spans="1:11" s="50" customFormat="1" ht="15.75" customHeight="1">
      <c r="A55" s="39" t="s">
        <v>182</v>
      </c>
      <c r="B55" s="48">
        <v>6</v>
      </c>
      <c r="C55" s="49">
        <v>0</v>
      </c>
      <c r="D55" s="42" t="s">
        <v>139</v>
      </c>
      <c r="E55" s="35">
        <f>SUM(F55:G55)</f>
        <v>2694</v>
      </c>
      <c r="F55" s="49">
        <v>287</v>
      </c>
      <c r="G55" s="51">
        <v>2407</v>
      </c>
      <c r="H55" s="35">
        <f>SUM(I55:J55)</f>
        <v>83</v>
      </c>
      <c r="I55" s="49">
        <v>49</v>
      </c>
      <c r="J55" s="49">
        <v>34</v>
      </c>
      <c r="K55" s="42" t="s">
        <v>139</v>
      </c>
    </row>
    <row r="56" spans="1:11" s="50" customFormat="1" ht="15.75" customHeight="1">
      <c r="A56" s="39"/>
      <c r="B56" s="48"/>
      <c r="C56" s="49"/>
      <c r="D56" s="42"/>
      <c r="E56" s="35"/>
      <c r="F56" s="49"/>
      <c r="G56" s="51"/>
      <c r="H56" s="49"/>
      <c r="I56" s="49"/>
      <c r="J56" s="49"/>
      <c r="K56" s="42"/>
    </row>
    <row r="57" spans="1:11" s="50" customFormat="1" ht="15.75" customHeight="1">
      <c r="A57" s="47" t="s">
        <v>185</v>
      </c>
      <c r="B57" s="48">
        <v>1</v>
      </c>
      <c r="C57" s="49">
        <v>0</v>
      </c>
      <c r="D57" s="42" t="s">
        <v>184</v>
      </c>
      <c r="E57" s="35">
        <f aca="true" t="shared" si="11" ref="E57:J57">E58</f>
        <v>1059</v>
      </c>
      <c r="F57" s="35">
        <f t="shared" si="11"/>
        <v>930</v>
      </c>
      <c r="G57" s="35">
        <f t="shared" si="11"/>
        <v>129</v>
      </c>
      <c r="H57" s="35">
        <f t="shared" si="11"/>
        <v>82</v>
      </c>
      <c r="I57" s="35">
        <f t="shared" si="11"/>
        <v>77</v>
      </c>
      <c r="J57" s="35">
        <f t="shared" si="11"/>
        <v>5</v>
      </c>
      <c r="K57" s="42" t="s">
        <v>184</v>
      </c>
    </row>
    <row r="58" spans="1:11" s="50" customFormat="1" ht="15.75" customHeight="1">
      <c r="A58" s="52" t="s">
        <v>186</v>
      </c>
      <c r="B58" s="48">
        <v>1</v>
      </c>
      <c r="C58" s="49">
        <v>0</v>
      </c>
      <c r="D58" s="42" t="s">
        <v>139</v>
      </c>
      <c r="E58" s="35">
        <f>SUM(F58:G58)</f>
        <v>1059</v>
      </c>
      <c r="F58" s="49">
        <v>930</v>
      </c>
      <c r="G58" s="51">
        <v>129</v>
      </c>
      <c r="H58" s="35">
        <f>SUM(I58:J58)</f>
        <v>82</v>
      </c>
      <c r="I58" s="49">
        <v>77</v>
      </c>
      <c r="J58" s="49">
        <v>5</v>
      </c>
      <c r="K58" s="42" t="s">
        <v>139</v>
      </c>
    </row>
    <row r="59" spans="1:11" s="35" customFormat="1" ht="15.7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s="35" customFormat="1" ht="8.2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="35" customFormat="1" ht="16.5" customHeight="1">
      <c r="A61" s="56" t="s">
        <v>187</v>
      </c>
    </row>
    <row r="62" s="35" customFormat="1" ht="16.5" customHeight="1">
      <c r="A62" s="56" t="s">
        <v>188</v>
      </c>
    </row>
    <row r="63" s="35" customFormat="1" ht="16.5" customHeight="1">
      <c r="A63" s="57" t="s">
        <v>189</v>
      </c>
    </row>
    <row r="64" s="35" customFormat="1" ht="14.25">
      <c r="A64" s="58"/>
    </row>
    <row r="65" s="35" customFormat="1" ht="14.25">
      <c r="A65" s="58"/>
    </row>
    <row r="66" s="35" customFormat="1" ht="14.25">
      <c r="A66" s="58"/>
    </row>
    <row r="67" s="35" customFormat="1" ht="14.25">
      <c r="A67" s="58"/>
    </row>
    <row r="68" s="35" customFormat="1" ht="14.25">
      <c r="A68" s="58"/>
    </row>
    <row r="69" s="35" customFormat="1" ht="14.25">
      <c r="A69" s="58"/>
    </row>
    <row r="70" s="35" customFormat="1" ht="14.25">
      <c r="A70" s="58"/>
    </row>
    <row r="71" s="35" customFormat="1" ht="14.25">
      <c r="A71" s="58"/>
    </row>
    <row r="72" s="35" customFormat="1" ht="14.25">
      <c r="A72" s="58"/>
    </row>
    <row r="73" s="35" customFormat="1" ht="14.25">
      <c r="A73" s="58"/>
    </row>
    <row r="74" s="35" customFormat="1" ht="14.25">
      <c r="A74" s="58"/>
    </row>
    <row r="75" s="35" customFormat="1" ht="14.25">
      <c r="A75" s="58"/>
    </row>
    <row r="76" s="35" customFormat="1" ht="14.25">
      <c r="A76" s="58"/>
    </row>
  </sheetData>
  <mergeCells count="5">
    <mergeCell ref="H3:J3"/>
    <mergeCell ref="A3:A4"/>
    <mergeCell ref="D3:D4"/>
    <mergeCell ref="E3:G3"/>
    <mergeCell ref="B3:C3"/>
  </mergeCells>
  <printOptions horizontalCentered="1"/>
  <pageMargins left="0.7874015748031497" right="0.7874015748031497" top="0.5905511811023623" bottom="0.5905511811023623" header="0.1968503937007874" footer="0.3937007874015748"/>
  <pageSetup firstPageNumber="28" useFirstPageNumber="1" horizontalDpi="600" verticalDpi="600" orientation="portrait" paperSize="9" scale="80" r:id="rId1"/>
  <headerFooter alignWithMargins="0">
    <oddFooter>&amp;C&amp;"ＭＳ Ｐ明朝,標準"&amp;14-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="90" zoomScaleNormal="90" zoomScaleSheetLayoutView="100" workbookViewId="0" topLeftCell="A1">
      <pane ySplit="3" topLeftCell="BM4" activePane="bottomLeft" state="frozen"/>
      <selection pane="topLeft" activeCell="A51" sqref="A51"/>
      <selection pane="bottomLeft" activeCell="C59" sqref="C59"/>
    </sheetView>
  </sheetViews>
  <sheetFormatPr defaultColWidth="8.796875" defaultRowHeight="14.25"/>
  <cols>
    <col min="1" max="1" width="2.59765625" style="24" customWidth="1"/>
    <col min="2" max="2" width="13.09765625" style="24" customWidth="1"/>
    <col min="3" max="3" width="8.09765625" style="24" customWidth="1"/>
    <col min="4" max="4" width="6.5" style="24" customWidth="1"/>
    <col min="5" max="7" width="10.19921875" style="24" customWidth="1"/>
    <col min="8" max="8" width="8.8984375" style="24" customWidth="1"/>
    <col min="9" max="9" width="10.19921875" style="24" customWidth="1"/>
    <col min="10" max="12" width="9.09765625" style="24" customWidth="1"/>
    <col min="13" max="16384" width="9" style="24" customWidth="1"/>
  </cols>
  <sheetData>
    <row r="1" spans="1:12" s="79" customFormat="1" ht="24" customHeight="1">
      <c r="A1" s="74" t="s">
        <v>135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63" customFormat="1" ht="15.75" customHeight="1">
      <c r="A2" s="121" t="s">
        <v>133</v>
      </c>
      <c r="B2" s="122"/>
      <c r="C2" s="87" t="s">
        <v>99</v>
      </c>
      <c r="D2" s="88"/>
      <c r="E2" s="89" t="s">
        <v>100</v>
      </c>
      <c r="F2" s="87"/>
      <c r="G2" s="87"/>
      <c r="H2" s="125" t="s">
        <v>134</v>
      </c>
      <c r="I2" s="118" t="s">
        <v>106</v>
      </c>
      <c r="J2" s="118"/>
      <c r="K2" s="118"/>
      <c r="L2" s="90" t="s">
        <v>101</v>
      </c>
    </row>
    <row r="3" spans="1:12" s="63" customFormat="1" ht="15.75" customHeight="1">
      <c r="A3" s="123"/>
      <c r="B3" s="124"/>
      <c r="C3" s="64" t="s">
        <v>1</v>
      </c>
      <c r="D3" s="72" t="s">
        <v>192</v>
      </c>
      <c r="E3" s="64" t="s">
        <v>1</v>
      </c>
      <c r="F3" s="64" t="s">
        <v>2</v>
      </c>
      <c r="G3" s="64" t="s">
        <v>3</v>
      </c>
      <c r="H3" s="126"/>
      <c r="I3" s="65" t="s">
        <v>107</v>
      </c>
      <c r="J3" s="65" t="s">
        <v>108</v>
      </c>
      <c r="K3" s="65" t="s">
        <v>109</v>
      </c>
      <c r="L3" s="73" t="s">
        <v>102</v>
      </c>
    </row>
    <row r="4" spans="1:12" s="63" customFormat="1" ht="15" customHeight="1">
      <c r="A4" s="119" t="s">
        <v>120</v>
      </c>
      <c r="B4" s="120"/>
      <c r="C4" s="67">
        <v>551</v>
      </c>
      <c r="D4" s="67">
        <v>7</v>
      </c>
      <c r="E4" s="67">
        <v>218855</v>
      </c>
      <c r="F4" s="67">
        <v>112084</v>
      </c>
      <c r="G4" s="67">
        <v>106771</v>
      </c>
      <c r="H4" s="67">
        <v>7445</v>
      </c>
      <c r="I4" s="67">
        <v>11386</v>
      </c>
      <c r="J4" s="67">
        <v>4542</v>
      </c>
      <c r="K4" s="67">
        <v>6844</v>
      </c>
      <c r="L4" s="67">
        <v>2486</v>
      </c>
    </row>
    <row r="5" spans="1:12" s="63" customFormat="1" ht="15" customHeight="1">
      <c r="A5" s="119" t="s">
        <v>121</v>
      </c>
      <c r="B5" s="120"/>
      <c r="C5" s="67">
        <v>549</v>
      </c>
      <c r="D5" s="67">
        <v>7</v>
      </c>
      <c r="E5" s="67">
        <v>216852</v>
      </c>
      <c r="F5" s="67">
        <v>110771</v>
      </c>
      <c r="G5" s="67">
        <v>106081</v>
      </c>
      <c r="H5" s="67">
        <v>7388</v>
      </c>
      <c r="I5" s="67">
        <v>11334</v>
      </c>
      <c r="J5" s="67">
        <v>4541</v>
      </c>
      <c r="K5" s="67">
        <v>6793</v>
      </c>
      <c r="L5" s="67">
        <v>2502</v>
      </c>
    </row>
    <row r="6" spans="1:12" s="63" customFormat="1" ht="15" customHeight="1">
      <c r="A6" s="119" t="s">
        <v>122</v>
      </c>
      <c r="B6" s="120"/>
      <c r="C6" s="67">
        <v>548</v>
      </c>
      <c r="D6" s="67">
        <v>6</v>
      </c>
      <c r="E6" s="67">
        <v>217231</v>
      </c>
      <c r="F6" s="67">
        <v>111175</v>
      </c>
      <c r="G6" s="67">
        <v>106056</v>
      </c>
      <c r="H6" s="67">
        <v>7408</v>
      </c>
      <c r="I6" s="67">
        <v>11441</v>
      </c>
      <c r="J6" s="67">
        <v>4612</v>
      </c>
      <c r="K6" s="67">
        <v>6829</v>
      </c>
      <c r="L6" s="67">
        <v>2502</v>
      </c>
    </row>
    <row r="7" spans="1:12" s="63" customFormat="1" ht="15" customHeight="1">
      <c r="A7" s="119" t="s">
        <v>123</v>
      </c>
      <c r="B7" s="120"/>
      <c r="C7" s="67">
        <v>546</v>
      </c>
      <c r="D7" s="67">
        <v>6</v>
      </c>
      <c r="E7" s="67">
        <v>216524</v>
      </c>
      <c r="F7" s="67">
        <v>110750</v>
      </c>
      <c r="G7" s="67">
        <v>105774</v>
      </c>
      <c r="H7" s="67">
        <v>7438</v>
      </c>
      <c r="I7" s="67">
        <v>11409</v>
      </c>
      <c r="J7" s="67">
        <v>4618</v>
      </c>
      <c r="K7" s="67">
        <v>6791</v>
      </c>
      <c r="L7" s="67">
        <v>2442</v>
      </c>
    </row>
    <row r="8" spans="1:12" s="71" customFormat="1" ht="15" customHeight="1">
      <c r="A8" s="109" t="s">
        <v>193</v>
      </c>
      <c r="B8" s="110"/>
      <c r="C8" s="70">
        <f aca="true" t="shared" si="0" ref="C8:L8">SUM(C13,C25,C39,C43,C60)</f>
        <v>541</v>
      </c>
      <c r="D8" s="70">
        <f t="shared" si="0"/>
        <v>6</v>
      </c>
      <c r="E8" s="70">
        <f t="shared" si="0"/>
        <v>215028</v>
      </c>
      <c r="F8" s="70">
        <f t="shared" si="0"/>
        <v>110098</v>
      </c>
      <c r="G8" s="70">
        <f t="shared" si="0"/>
        <v>104930</v>
      </c>
      <c r="H8" s="70">
        <f t="shared" si="0"/>
        <v>7407</v>
      </c>
      <c r="I8" s="70">
        <f t="shared" si="0"/>
        <v>11400</v>
      </c>
      <c r="J8" s="70">
        <f t="shared" si="0"/>
        <v>4608</v>
      </c>
      <c r="K8" s="70">
        <f t="shared" si="0"/>
        <v>6792</v>
      </c>
      <c r="L8" s="70">
        <f t="shared" si="0"/>
        <v>2409</v>
      </c>
    </row>
    <row r="9" spans="1:12" s="63" customFormat="1" ht="15" customHeight="1">
      <c r="A9" s="119" t="s">
        <v>103</v>
      </c>
      <c r="B9" s="120"/>
      <c r="C9" s="67">
        <v>2</v>
      </c>
      <c r="D9" s="67">
        <v>0</v>
      </c>
      <c r="E9" s="67">
        <f>F9+G9</f>
        <v>1166</v>
      </c>
      <c r="F9" s="67">
        <v>572</v>
      </c>
      <c r="G9" s="67">
        <v>594</v>
      </c>
      <c r="H9" s="67">
        <v>30</v>
      </c>
      <c r="I9" s="67">
        <f>J9+K9</f>
        <v>42</v>
      </c>
      <c r="J9" s="67">
        <v>33</v>
      </c>
      <c r="K9" s="67">
        <v>9</v>
      </c>
      <c r="L9" s="67">
        <v>7</v>
      </c>
    </row>
    <row r="10" spans="1:12" s="63" customFormat="1" ht="15" customHeight="1">
      <c r="A10" s="119" t="s">
        <v>104</v>
      </c>
      <c r="B10" s="120"/>
      <c r="C10" s="67">
        <v>535</v>
      </c>
      <c r="D10" s="67">
        <v>6</v>
      </c>
      <c r="E10" s="67">
        <f>F10+G10</f>
        <v>212524</v>
      </c>
      <c r="F10" s="67">
        <v>108948</v>
      </c>
      <c r="G10" s="67">
        <v>103576</v>
      </c>
      <c r="H10" s="67">
        <v>7323</v>
      </c>
      <c r="I10" s="67">
        <f>J10+K10</f>
        <v>11251</v>
      </c>
      <c r="J10" s="67">
        <v>4529</v>
      </c>
      <c r="K10" s="67">
        <v>6722</v>
      </c>
      <c r="L10" s="67">
        <v>2380</v>
      </c>
    </row>
    <row r="11" spans="1:12" s="63" customFormat="1" ht="15" customHeight="1">
      <c r="A11" s="119" t="s">
        <v>105</v>
      </c>
      <c r="B11" s="120"/>
      <c r="C11" s="67">
        <v>4</v>
      </c>
      <c r="D11" s="67">
        <v>0</v>
      </c>
      <c r="E11" s="67">
        <f>F11+G11</f>
        <v>1338</v>
      </c>
      <c r="F11" s="67">
        <v>578</v>
      </c>
      <c r="G11" s="67">
        <v>760</v>
      </c>
      <c r="H11" s="67">
        <v>54</v>
      </c>
      <c r="I11" s="67">
        <f>J11+K11</f>
        <v>107</v>
      </c>
      <c r="J11" s="67">
        <v>46</v>
      </c>
      <c r="K11" s="67">
        <v>61</v>
      </c>
      <c r="L11" s="67">
        <v>22</v>
      </c>
    </row>
    <row r="12" spans="2:12" s="63" customFormat="1" ht="15" customHeight="1">
      <c r="B12" s="68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s="71" customFormat="1" ht="15" customHeight="1">
      <c r="A13" s="113" t="s">
        <v>110</v>
      </c>
      <c r="B13" s="110"/>
      <c r="C13" s="70">
        <f aca="true" t="shared" si="1" ref="C13:L13">SUM(C14:C23)</f>
        <v>61</v>
      </c>
      <c r="D13" s="70">
        <f t="shared" si="1"/>
        <v>1</v>
      </c>
      <c r="E13" s="70">
        <f t="shared" si="1"/>
        <v>13433</v>
      </c>
      <c r="F13" s="70">
        <f t="shared" si="1"/>
        <v>6869</v>
      </c>
      <c r="G13" s="70">
        <f t="shared" si="1"/>
        <v>6564</v>
      </c>
      <c r="H13" s="70">
        <f t="shared" si="1"/>
        <v>547</v>
      </c>
      <c r="I13" s="70">
        <f t="shared" si="1"/>
        <v>898</v>
      </c>
      <c r="J13" s="70">
        <f t="shared" si="1"/>
        <v>423</v>
      </c>
      <c r="K13" s="70">
        <f t="shared" si="1"/>
        <v>475</v>
      </c>
      <c r="L13" s="70">
        <f t="shared" si="1"/>
        <v>249</v>
      </c>
    </row>
    <row r="14" spans="2:12" s="63" customFormat="1" ht="15" customHeight="1">
      <c r="B14" s="66" t="s">
        <v>56</v>
      </c>
      <c r="C14" s="67">
        <v>8</v>
      </c>
      <c r="D14" s="67">
        <v>0</v>
      </c>
      <c r="E14" s="67">
        <f aca="true" t="shared" si="2" ref="E14:E23">F14+G14</f>
        <v>1533</v>
      </c>
      <c r="F14" s="67">
        <v>779</v>
      </c>
      <c r="G14" s="67">
        <v>754</v>
      </c>
      <c r="H14" s="67">
        <v>69</v>
      </c>
      <c r="I14" s="67">
        <f aca="true" t="shared" si="3" ref="I14:I23">J14+K14</f>
        <v>116</v>
      </c>
      <c r="J14" s="67">
        <v>59</v>
      </c>
      <c r="K14" s="67">
        <v>57</v>
      </c>
      <c r="L14" s="67">
        <v>26</v>
      </c>
    </row>
    <row r="15" spans="2:12" s="63" customFormat="1" ht="15" customHeight="1">
      <c r="B15" s="66" t="s">
        <v>59</v>
      </c>
      <c r="C15" s="67">
        <v>10</v>
      </c>
      <c r="D15" s="67">
        <v>0</v>
      </c>
      <c r="E15" s="67">
        <f t="shared" si="2"/>
        <v>3681</v>
      </c>
      <c r="F15" s="67">
        <v>1932</v>
      </c>
      <c r="G15" s="67">
        <v>1749</v>
      </c>
      <c r="H15" s="67">
        <v>127</v>
      </c>
      <c r="I15" s="67">
        <f t="shared" si="3"/>
        <v>195</v>
      </c>
      <c r="J15" s="67">
        <v>91</v>
      </c>
      <c r="K15" s="67">
        <v>104</v>
      </c>
      <c r="L15" s="67">
        <v>53</v>
      </c>
    </row>
    <row r="16" spans="2:12" s="63" customFormat="1" ht="15" customHeight="1">
      <c r="B16" s="66" t="s">
        <v>68</v>
      </c>
      <c r="C16" s="67">
        <v>7</v>
      </c>
      <c r="D16" s="67">
        <v>0</v>
      </c>
      <c r="E16" s="67">
        <f t="shared" si="2"/>
        <v>1235</v>
      </c>
      <c r="F16" s="67">
        <v>638</v>
      </c>
      <c r="G16" s="67">
        <v>597</v>
      </c>
      <c r="H16" s="67">
        <v>54</v>
      </c>
      <c r="I16" s="67">
        <f t="shared" si="3"/>
        <v>92</v>
      </c>
      <c r="J16" s="67">
        <v>44</v>
      </c>
      <c r="K16" s="67">
        <v>48</v>
      </c>
      <c r="L16" s="67">
        <v>23</v>
      </c>
    </row>
    <row r="17" spans="2:12" s="63" customFormat="1" ht="15" customHeight="1">
      <c r="B17" s="66" t="s">
        <v>111</v>
      </c>
      <c r="C17" s="67">
        <v>12</v>
      </c>
      <c r="D17" s="67">
        <v>0</v>
      </c>
      <c r="E17" s="67">
        <f t="shared" si="2"/>
        <v>1844</v>
      </c>
      <c r="F17" s="67">
        <v>946</v>
      </c>
      <c r="G17" s="67">
        <v>898</v>
      </c>
      <c r="H17" s="67">
        <v>83</v>
      </c>
      <c r="I17" s="67">
        <f t="shared" si="3"/>
        <v>147</v>
      </c>
      <c r="J17" s="67">
        <v>71</v>
      </c>
      <c r="K17" s="67">
        <v>76</v>
      </c>
      <c r="L17" s="67">
        <v>54</v>
      </c>
    </row>
    <row r="18" spans="2:12" s="63" customFormat="1" ht="15" customHeight="1">
      <c r="B18" s="66" t="s">
        <v>112</v>
      </c>
      <c r="C18" s="67">
        <v>8</v>
      </c>
      <c r="D18" s="67">
        <v>1</v>
      </c>
      <c r="E18" s="67">
        <f t="shared" si="2"/>
        <v>2777</v>
      </c>
      <c r="F18" s="67">
        <v>1403</v>
      </c>
      <c r="G18" s="67">
        <v>1374</v>
      </c>
      <c r="H18" s="67">
        <v>95</v>
      </c>
      <c r="I18" s="67">
        <f t="shared" si="3"/>
        <v>149</v>
      </c>
      <c r="J18" s="67">
        <v>57</v>
      </c>
      <c r="K18" s="67">
        <v>92</v>
      </c>
      <c r="L18" s="67">
        <v>38</v>
      </c>
    </row>
    <row r="19" spans="2:12" s="63" customFormat="1" ht="15" customHeight="1">
      <c r="B19" s="66" t="s">
        <v>72</v>
      </c>
      <c r="C19" s="67">
        <v>3</v>
      </c>
      <c r="D19" s="67">
        <v>0</v>
      </c>
      <c r="E19" s="67">
        <f t="shared" si="2"/>
        <v>726</v>
      </c>
      <c r="F19" s="67">
        <v>354</v>
      </c>
      <c r="G19" s="67">
        <v>372</v>
      </c>
      <c r="H19" s="67">
        <v>32</v>
      </c>
      <c r="I19" s="67">
        <f t="shared" si="3"/>
        <v>52</v>
      </c>
      <c r="J19" s="67">
        <v>26</v>
      </c>
      <c r="K19" s="67">
        <v>26</v>
      </c>
      <c r="L19" s="67">
        <v>7</v>
      </c>
    </row>
    <row r="20" spans="2:12" s="63" customFormat="1" ht="15" customHeight="1">
      <c r="B20" s="66" t="s">
        <v>73</v>
      </c>
      <c r="C20" s="67">
        <v>3</v>
      </c>
      <c r="D20" s="67">
        <v>0</v>
      </c>
      <c r="E20" s="67">
        <f t="shared" si="2"/>
        <v>391</v>
      </c>
      <c r="F20" s="67">
        <v>192</v>
      </c>
      <c r="G20" s="67">
        <v>199</v>
      </c>
      <c r="H20" s="67">
        <v>22</v>
      </c>
      <c r="I20" s="67">
        <f t="shared" si="3"/>
        <v>37</v>
      </c>
      <c r="J20" s="67">
        <v>19</v>
      </c>
      <c r="K20" s="67">
        <v>18</v>
      </c>
      <c r="L20" s="67">
        <v>7</v>
      </c>
    </row>
    <row r="21" spans="2:12" s="63" customFormat="1" ht="15" customHeight="1">
      <c r="B21" s="66" t="s">
        <v>74</v>
      </c>
      <c r="C21" s="67">
        <v>5</v>
      </c>
      <c r="D21" s="67">
        <v>0</v>
      </c>
      <c r="E21" s="67">
        <f t="shared" si="2"/>
        <v>418</v>
      </c>
      <c r="F21" s="67">
        <v>221</v>
      </c>
      <c r="G21" s="67">
        <v>197</v>
      </c>
      <c r="H21" s="67">
        <v>26</v>
      </c>
      <c r="I21" s="67">
        <f t="shared" si="3"/>
        <v>46</v>
      </c>
      <c r="J21" s="67">
        <v>25</v>
      </c>
      <c r="K21" s="67">
        <v>21</v>
      </c>
      <c r="L21" s="67">
        <v>26</v>
      </c>
    </row>
    <row r="22" spans="2:12" s="63" customFormat="1" ht="15" customHeight="1">
      <c r="B22" s="66" t="s">
        <v>75</v>
      </c>
      <c r="C22" s="67">
        <v>2</v>
      </c>
      <c r="D22" s="67">
        <v>0</v>
      </c>
      <c r="E22" s="67">
        <f t="shared" si="2"/>
        <v>411</v>
      </c>
      <c r="F22" s="67">
        <v>201</v>
      </c>
      <c r="G22" s="67">
        <v>210</v>
      </c>
      <c r="H22" s="67">
        <v>19</v>
      </c>
      <c r="I22" s="67">
        <f t="shared" si="3"/>
        <v>31</v>
      </c>
      <c r="J22" s="67">
        <v>15</v>
      </c>
      <c r="K22" s="67">
        <v>16</v>
      </c>
      <c r="L22" s="67">
        <v>9</v>
      </c>
    </row>
    <row r="23" spans="2:12" s="63" customFormat="1" ht="15" customHeight="1">
      <c r="B23" s="66" t="s">
        <v>76</v>
      </c>
      <c r="C23" s="67">
        <v>3</v>
      </c>
      <c r="D23" s="67">
        <v>0</v>
      </c>
      <c r="E23" s="67">
        <f t="shared" si="2"/>
        <v>417</v>
      </c>
      <c r="F23" s="67">
        <v>203</v>
      </c>
      <c r="G23" s="67">
        <v>214</v>
      </c>
      <c r="H23" s="67">
        <v>20</v>
      </c>
      <c r="I23" s="67">
        <f t="shared" si="3"/>
        <v>33</v>
      </c>
      <c r="J23" s="67">
        <v>16</v>
      </c>
      <c r="K23" s="67">
        <v>17</v>
      </c>
      <c r="L23" s="67">
        <v>6</v>
      </c>
    </row>
    <row r="24" spans="2:12" s="63" customFormat="1" ht="15" customHeight="1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s="71" customFormat="1" ht="15" customHeight="1">
      <c r="A25" s="109" t="s">
        <v>113</v>
      </c>
      <c r="B25" s="110"/>
      <c r="C25" s="70">
        <f aca="true" t="shared" si="4" ref="C25:L25">SUM(C26:C37)</f>
        <v>127</v>
      </c>
      <c r="D25" s="70">
        <f t="shared" si="4"/>
        <v>3</v>
      </c>
      <c r="E25" s="70">
        <f t="shared" si="4"/>
        <v>58071</v>
      </c>
      <c r="F25" s="70">
        <f t="shared" si="4"/>
        <v>29505</v>
      </c>
      <c r="G25" s="70">
        <f t="shared" si="4"/>
        <v>28566</v>
      </c>
      <c r="H25" s="70">
        <f t="shared" si="4"/>
        <v>1887</v>
      </c>
      <c r="I25" s="70">
        <f t="shared" si="4"/>
        <v>2871</v>
      </c>
      <c r="J25" s="70">
        <f t="shared" si="4"/>
        <v>1062</v>
      </c>
      <c r="K25" s="70">
        <f t="shared" si="4"/>
        <v>1809</v>
      </c>
      <c r="L25" s="70">
        <f t="shared" si="4"/>
        <v>712</v>
      </c>
    </row>
    <row r="26" spans="2:12" s="63" customFormat="1" ht="15" customHeight="1">
      <c r="B26" s="66" t="s">
        <v>55</v>
      </c>
      <c r="C26" s="67">
        <v>27</v>
      </c>
      <c r="D26" s="67">
        <v>0</v>
      </c>
      <c r="E26" s="67">
        <f aca="true" t="shared" si="5" ref="E26:E37">F26+G26</f>
        <v>11574</v>
      </c>
      <c r="F26" s="67">
        <v>5905</v>
      </c>
      <c r="G26" s="67">
        <v>5669</v>
      </c>
      <c r="H26" s="67">
        <v>388</v>
      </c>
      <c r="I26" s="67">
        <f aca="true" t="shared" si="6" ref="I26:I37">J26+K26</f>
        <v>619</v>
      </c>
      <c r="J26" s="67">
        <v>218</v>
      </c>
      <c r="K26" s="67">
        <v>401</v>
      </c>
      <c r="L26" s="67">
        <v>211</v>
      </c>
    </row>
    <row r="27" spans="2:12" s="63" customFormat="1" ht="15" customHeight="1">
      <c r="B27" s="66" t="s">
        <v>57</v>
      </c>
      <c r="C27" s="67">
        <v>14</v>
      </c>
      <c r="D27" s="67">
        <v>0</v>
      </c>
      <c r="E27" s="67">
        <f t="shared" si="5"/>
        <v>6357</v>
      </c>
      <c r="F27" s="67">
        <v>3252</v>
      </c>
      <c r="G27" s="67">
        <v>3105</v>
      </c>
      <c r="H27" s="67">
        <v>207</v>
      </c>
      <c r="I27" s="67">
        <f t="shared" si="6"/>
        <v>314</v>
      </c>
      <c r="J27" s="67">
        <v>104</v>
      </c>
      <c r="K27" s="67">
        <v>210</v>
      </c>
      <c r="L27" s="67">
        <v>60</v>
      </c>
    </row>
    <row r="28" spans="2:12" s="63" customFormat="1" ht="15" customHeight="1">
      <c r="B28" s="66" t="s">
        <v>58</v>
      </c>
      <c r="C28" s="67">
        <v>19</v>
      </c>
      <c r="D28" s="67">
        <v>2</v>
      </c>
      <c r="E28" s="67">
        <f t="shared" si="5"/>
        <v>7398</v>
      </c>
      <c r="F28" s="67">
        <v>3816</v>
      </c>
      <c r="G28" s="67">
        <v>3582</v>
      </c>
      <c r="H28" s="67">
        <v>243</v>
      </c>
      <c r="I28" s="67">
        <f t="shared" si="6"/>
        <v>362</v>
      </c>
      <c r="J28" s="67">
        <v>135</v>
      </c>
      <c r="K28" s="67">
        <v>227</v>
      </c>
      <c r="L28" s="67">
        <v>59</v>
      </c>
    </row>
    <row r="29" spans="2:12" s="63" customFormat="1" ht="15" customHeight="1">
      <c r="B29" s="66" t="s">
        <v>61</v>
      </c>
      <c r="C29" s="67">
        <v>25</v>
      </c>
      <c r="D29" s="67">
        <v>0</v>
      </c>
      <c r="E29" s="67">
        <f t="shared" si="5"/>
        <v>14785</v>
      </c>
      <c r="F29" s="67">
        <v>7370</v>
      </c>
      <c r="G29" s="67">
        <v>7415</v>
      </c>
      <c r="H29" s="67">
        <v>460</v>
      </c>
      <c r="I29" s="67">
        <f t="shared" si="6"/>
        <v>675</v>
      </c>
      <c r="J29" s="67">
        <v>233</v>
      </c>
      <c r="K29" s="67">
        <v>442</v>
      </c>
      <c r="L29" s="67">
        <v>114</v>
      </c>
    </row>
    <row r="30" spans="2:12" s="63" customFormat="1" ht="15" customHeight="1">
      <c r="B30" s="66" t="s">
        <v>66</v>
      </c>
      <c r="C30" s="67">
        <v>11</v>
      </c>
      <c r="D30" s="67">
        <v>1</v>
      </c>
      <c r="E30" s="67">
        <f t="shared" si="5"/>
        <v>5358</v>
      </c>
      <c r="F30" s="67">
        <v>2745</v>
      </c>
      <c r="G30" s="67">
        <v>2613</v>
      </c>
      <c r="H30" s="67">
        <v>175</v>
      </c>
      <c r="I30" s="67">
        <f t="shared" si="6"/>
        <v>259</v>
      </c>
      <c r="J30" s="67">
        <v>104</v>
      </c>
      <c r="K30" s="67">
        <v>155</v>
      </c>
      <c r="L30" s="67">
        <v>58</v>
      </c>
    </row>
    <row r="31" spans="2:12" s="63" customFormat="1" ht="15" customHeight="1">
      <c r="B31" s="66" t="s">
        <v>69</v>
      </c>
      <c r="C31" s="67">
        <v>9</v>
      </c>
      <c r="D31" s="67">
        <v>0</v>
      </c>
      <c r="E31" s="67">
        <f t="shared" si="5"/>
        <v>3203</v>
      </c>
      <c r="F31" s="67">
        <v>1632</v>
      </c>
      <c r="G31" s="67">
        <v>1571</v>
      </c>
      <c r="H31" s="67">
        <v>107</v>
      </c>
      <c r="I31" s="67">
        <f t="shared" si="6"/>
        <v>174</v>
      </c>
      <c r="J31" s="67">
        <v>72</v>
      </c>
      <c r="K31" s="67">
        <v>102</v>
      </c>
      <c r="L31" s="67">
        <v>108</v>
      </c>
    </row>
    <row r="32" spans="2:12" s="63" customFormat="1" ht="15" customHeight="1">
      <c r="B32" s="66" t="s">
        <v>77</v>
      </c>
      <c r="C32" s="67">
        <v>5</v>
      </c>
      <c r="D32" s="67">
        <v>0</v>
      </c>
      <c r="E32" s="67">
        <f t="shared" si="5"/>
        <v>2223</v>
      </c>
      <c r="F32" s="67">
        <v>1156</v>
      </c>
      <c r="G32" s="67">
        <v>1067</v>
      </c>
      <c r="H32" s="67">
        <v>69</v>
      </c>
      <c r="I32" s="67">
        <f t="shared" si="6"/>
        <v>107</v>
      </c>
      <c r="J32" s="67">
        <v>41</v>
      </c>
      <c r="K32" s="67">
        <v>66</v>
      </c>
      <c r="L32" s="67">
        <v>28</v>
      </c>
    </row>
    <row r="33" spans="2:12" s="63" customFormat="1" ht="15" customHeight="1">
      <c r="B33" s="66" t="s">
        <v>78</v>
      </c>
      <c r="C33" s="67">
        <v>3</v>
      </c>
      <c r="D33" s="67">
        <v>0</v>
      </c>
      <c r="E33" s="67">
        <f t="shared" si="5"/>
        <v>2111</v>
      </c>
      <c r="F33" s="67">
        <v>1068</v>
      </c>
      <c r="G33" s="67">
        <v>1043</v>
      </c>
      <c r="H33" s="67">
        <v>65</v>
      </c>
      <c r="I33" s="67">
        <f t="shared" si="6"/>
        <v>96</v>
      </c>
      <c r="J33" s="67">
        <v>38</v>
      </c>
      <c r="K33" s="67">
        <v>58</v>
      </c>
      <c r="L33" s="67">
        <v>16</v>
      </c>
    </row>
    <row r="34" spans="2:12" s="63" customFormat="1" ht="15" customHeight="1">
      <c r="B34" s="66" t="s">
        <v>79</v>
      </c>
      <c r="C34" s="67">
        <v>3</v>
      </c>
      <c r="D34" s="67">
        <v>0</v>
      </c>
      <c r="E34" s="67">
        <f t="shared" si="5"/>
        <v>2413</v>
      </c>
      <c r="F34" s="67">
        <v>1224</v>
      </c>
      <c r="G34" s="67">
        <v>1189</v>
      </c>
      <c r="H34" s="67">
        <v>74</v>
      </c>
      <c r="I34" s="67">
        <f t="shared" si="6"/>
        <v>104</v>
      </c>
      <c r="J34" s="67">
        <v>35</v>
      </c>
      <c r="K34" s="67">
        <v>69</v>
      </c>
      <c r="L34" s="67">
        <v>21</v>
      </c>
    </row>
    <row r="35" spans="2:12" s="63" customFormat="1" ht="15" customHeight="1">
      <c r="B35" s="66" t="s">
        <v>80</v>
      </c>
      <c r="C35" s="67">
        <v>5</v>
      </c>
      <c r="D35" s="67">
        <v>0</v>
      </c>
      <c r="E35" s="67">
        <f t="shared" si="5"/>
        <v>1253</v>
      </c>
      <c r="F35" s="67">
        <v>621</v>
      </c>
      <c r="G35" s="67">
        <v>632</v>
      </c>
      <c r="H35" s="67">
        <v>46</v>
      </c>
      <c r="I35" s="67">
        <f t="shared" si="6"/>
        <v>75</v>
      </c>
      <c r="J35" s="67">
        <v>38</v>
      </c>
      <c r="K35" s="67">
        <v>37</v>
      </c>
      <c r="L35" s="67">
        <v>17</v>
      </c>
    </row>
    <row r="36" spans="2:12" s="63" customFormat="1" ht="15" customHeight="1">
      <c r="B36" s="66" t="s">
        <v>81</v>
      </c>
      <c r="C36" s="67">
        <v>4</v>
      </c>
      <c r="D36" s="67">
        <v>0</v>
      </c>
      <c r="E36" s="67">
        <f t="shared" si="5"/>
        <v>495</v>
      </c>
      <c r="F36" s="67">
        <v>264</v>
      </c>
      <c r="G36" s="67">
        <v>231</v>
      </c>
      <c r="H36" s="67">
        <v>23</v>
      </c>
      <c r="I36" s="67">
        <f t="shared" si="6"/>
        <v>43</v>
      </c>
      <c r="J36" s="67">
        <v>22</v>
      </c>
      <c r="K36" s="67">
        <v>21</v>
      </c>
      <c r="L36" s="67">
        <v>15</v>
      </c>
    </row>
    <row r="37" spans="2:12" s="63" customFormat="1" ht="15" customHeight="1">
      <c r="B37" s="66" t="s">
        <v>82</v>
      </c>
      <c r="C37" s="67">
        <v>2</v>
      </c>
      <c r="D37" s="67">
        <v>0</v>
      </c>
      <c r="E37" s="67">
        <f t="shared" si="5"/>
        <v>901</v>
      </c>
      <c r="F37" s="67">
        <v>452</v>
      </c>
      <c r="G37" s="67">
        <v>449</v>
      </c>
      <c r="H37" s="67">
        <v>30</v>
      </c>
      <c r="I37" s="67">
        <f t="shared" si="6"/>
        <v>43</v>
      </c>
      <c r="J37" s="67">
        <v>22</v>
      </c>
      <c r="K37" s="67">
        <v>21</v>
      </c>
      <c r="L37" s="67">
        <v>5</v>
      </c>
    </row>
    <row r="38" spans="2:12" s="63" customFormat="1" ht="15" customHeight="1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s="71" customFormat="1" ht="15" customHeight="1">
      <c r="A39" s="109" t="s">
        <v>114</v>
      </c>
      <c r="B39" s="110"/>
      <c r="C39" s="70">
        <f aca="true" t="shared" si="7" ref="C39:L39">SUM(C40:C41)</f>
        <v>91</v>
      </c>
      <c r="D39" s="70">
        <f t="shared" si="7"/>
        <v>1</v>
      </c>
      <c r="E39" s="70">
        <f t="shared" si="7"/>
        <v>39310</v>
      </c>
      <c r="F39" s="70">
        <f t="shared" si="7"/>
        <v>20255</v>
      </c>
      <c r="G39" s="70">
        <f t="shared" si="7"/>
        <v>19055</v>
      </c>
      <c r="H39" s="70">
        <f t="shared" si="7"/>
        <v>1321</v>
      </c>
      <c r="I39" s="70">
        <f t="shared" si="7"/>
        <v>1996</v>
      </c>
      <c r="J39" s="70">
        <f t="shared" si="7"/>
        <v>800</v>
      </c>
      <c r="K39" s="70">
        <f t="shared" si="7"/>
        <v>1196</v>
      </c>
      <c r="L39" s="70">
        <f t="shared" si="7"/>
        <v>334</v>
      </c>
    </row>
    <row r="40" spans="2:12" s="63" customFormat="1" ht="15" customHeight="1">
      <c r="B40" s="66" t="s">
        <v>53</v>
      </c>
      <c r="C40" s="67">
        <v>89</v>
      </c>
      <c r="D40" s="67">
        <v>1</v>
      </c>
      <c r="E40" s="67">
        <f>F40+G40</f>
        <v>38811</v>
      </c>
      <c r="F40" s="67">
        <v>20010</v>
      </c>
      <c r="G40" s="67">
        <v>18801</v>
      </c>
      <c r="H40" s="67">
        <v>1302</v>
      </c>
      <c r="I40" s="67">
        <f>J40+K40</f>
        <v>1967</v>
      </c>
      <c r="J40" s="67">
        <v>785</v>
      </c>
      <c r="K40" s="67">
        <v>1182</v>
      </c>
      <c r="L40" s="67">
        <v>328</v>
      </c>
    </row>
    <row r="41" spans="2:12" s="63" customFormat="1" ht="15" customHeight="1">
      <c r="B41" s="66" t="s">
        <v>83</v>
      </c>
      <c r="C41" s="67">
        <v>2</v>
      </c>
      <c r="D41" s="67">
        <v>0</v>
      </c>
      <c r="E41" s="67">
        <f>F41+G41</f>
        <v>499</v>
      </c>
      <c r="F41" s="67">
        <v>245</v>
      </c>
      <c r="G41" s="67">
        <v>254</v>
      </c>
      <c r="H41" s="67">
        <v>19</v>
      </c>
      <c r="I41" s="67">
        <f>J41+K41</f>
        <v>29</v>
      </c>
      <c r="J41" s="67">
        <v>15</v>
      </c>
      <c r="K41" s="67">
        <v>14</v>
      </c>
      <c r="L41" s="67">
        <v>6</v>
      </c>
    </row>
    <row r="42" spans="2:12" s="63" customFormat="1" ht="15" customHeight="1"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71" customFormat="1" ht="15" customHeight="1">
      <c r="A43" s="111" t="s">
        <v>124</v>
      </c>
      <c r="B43" s="112"/>
      <c r="C43" s="70">
        <f aca="true" t="shared" si="8" ref="C43:L43">SUM(C44:C58)</f>
        <v>142</v>
      </c>
      <c r="D43" s="70">
        <f t="shared" si="8"/>
        <v>0</v>
      </c>
      <c r="E43" s="70">
        <f t="shared" si="8"/>
        <v>54173</v>
      </c>
      <c r="F43" s="70">
        <f t="shared" si="8"/>
        <v>27780</v>
      </c>
      <c r="G43" s="70">
        <f t="shared" si="8"/>
        <v>26393</v>
      </c>
      <c r="H43" s="70">
        <f t="shared" si="8"/>
        <v>1958</v>
      </c>
      <c r="I43" s="70">
        <f t="shared" si="8"/>
        <v>3025</v>
      </c>
      <c r="J43" s="70">
        <f t="shared" si="8"/>
        <v>1240</v>
      </c>
      <c r="K43" s="70">
        <f t="shared" si="8"/>
        <v>1785</v>
      </c>
      <c r="L43" s="70">
        <f t="shared" si="8"/>
        <v>612</v>
      </c>
    </row>
    <row r="44" spans="2:12" s="63" customFormat="1" ht="15" customHeight="1">
      <c r="B44" s="66" t="s">
        <v>60</v>
      </c>
      <c r="C44" s="67">
        <v>17</v>
      </c>
      <c r="D44" s="67">
        <v>0</v>
      </c>
      <c r="E44" s="67">
        <f aca="true" t="shared" si="9" ref="E44:E58">F44+G44</f>
        <v>5417</v>
      </c>
      <c r="F44" s="67">
        <v>2764</v>
      </c>
      <c r="G44" s="67">
        <v>2653</v>
      </c>
      <c r="H44" s="67">
        <v>209</v>
      </c>
      <c r="I44" s="67">
        <f aca="true" t="shared" si="10" ref="I44:I58">J44+K44</f>
        <v>331</v>
      </c>
      <c r="J44" s="67">
        <v>130</v>
      </c>
      <c r="K44" s="67">
        <v>201</v>
      </c>
      <c r="L44" s="67">
        <v>87</v>
      </c>
    </row>
    <row r="45" spans="2:12" s="63" customFormat="1" ht="15" customHeight="1">
      <c r="B45" s="66" t="s">
        <v>62</v>
      </c>
      <c r="C45" s="67">
        <v>23</v>
      </c>
      <c r="D45" s="67">
        <v>0</v>
      </c>
      <c r="E45" s="67">
        <f t="shared" si="9"/>
        <v>9521</v>
      </c>
      <c r="F45" s="67">
        <v>4943</v>
      </c>
      <c r="G45" s="67">
        <v>4578</v>
      </c>
      <c r="H45" s="67">
        <v>357</v>
      </c>
      <c r="I45" s="67">
        <f t="shared" si="10"/>
        <v>535</v>
      </c>
      <c r="J45" s="67">
        <v>222</v>
      </c>
      <c r="K45" s="67">
        <v>313</v>
      </c>
      <c r="L45" s="67">
        <v>152</v>
      </c>
    </row>
    <row r="46" spans="2:12" s="63" customFormat="1" ht="15" customHeight="1">
      <c r="B46" s="66" t="s">
        <v>63</v>
      </c>
      <c r="C46" s="67">
        <v>10</v>
      </c>
      <c r="D46" s="67">
        <v>0</v>
      </c>
      <c r="E46" s="67">
        <f t="shared" si="9"/>
        <v>6873</v>
      </c>
      <c r="F46" s="67">
        <v>3524</v>
      </c>
      <c r="G46" s="67">
        <v>3349</v>
      </c>
      <c r="H46" s="67">
        <v>204</v>
      </c>
      <c r="I46" s="67">
        <f t="shared" si="10"/>
        <v>301</v>
      </c>
      <c r="J46" s="67">
        <v>117</v>
      </c>
      <c r="K46" s="67">
        <v>184</v>
      </c>
      <c r="L46" s="67">
        <v>32</v>
      </c>
    </row>
    <row r="47" spans="2:12" s="63" customFormat="1" ht="15" customHeight="1">
      <c r="B47" s="66" t="s">
        <v>64</v>
      </c>
      <c r="C47" s="67">
        <v>23</v>
      </c>
      <c r="D47" s="67">
        <v>0</v>
      </c>
      <c r="E47" s="67">
        <f t="shared" si="9"/>
        <v>6596</v>
      </c>
      <c r="F47" s="67">
        <v>3357</v>
      </c>
      <c r="G47" s="67">
        <v>3239</v>
      </c>
      <c r="H47" s="67">
        <v>251</v>
      </c>
      <c r="I47" s="67">
        <f t="shared" si="10"/>
        <v>405</v>
      </c>
      <c r="J47" s="67">
        <v>169</v>
      </c>
      <c r="K47" s="67">
        <v>236</v>
      </c>
      <c r="L47" s="67">
        <v>85</v>
      </c>
    </row>
    <row r="48" spans="2:12" s="63" customFormat="1" ht="15" customHeight="1">
      <c r="B48" s="66" t="s">
        <v>65</v>
      </c>
      <c r="C48" s="67">
        <v>15</v>
      </c>
      <c r="D48" s="67">
        <v>0</v>
      </c>
      <c r="E48" s="67">
        <f t="shared" si="9"/>
        <v>7640</v>
      </c>
      <c r="F48" s="67">
        <v>3901</v>
      </c>
      <c r="G48" s="67">
        <v>3739</v>
      </c>
      <c r="H48" s="67">
        <v>244</v>
      </c>
      <c r="I48" s="67">
        <f t="shared" si="10"/>
        <v>371</v>
      </c>
      <c r="J48" s="67">
        <v>147</v>
      </c>
      <c r="K48" s="67">
        <v>224</v>
      </c>
      <c r="L48" s="67">
        <v>57</v>
      </c>
    </row>
    <row r="49" spans="2:12" s="63" customFormat="1" ht="15" customHeight="1">
      <c r="B49" s="66" t="s">
        <v>67</v>
      </c>
      <c r="C49" s="67">
        <v>12</v>
      </c>
      <c r="D49" s="67">
        <v>0</v>
      </c>
      <c r="E49" s="67">
        <f t="shared" si="9"/>
        <v>4964</v>
      </c>
      <c r="F49" s="67">
        <v>2577</v>
      </c>
      <c r="G49" s="67">
        <v>2387</v>
      </c>
      <c r="H49" s="67">
        <v>183</v>
      </c>
      <c r="I49" s="67">
        <f t="shared" si="10"/>
        <v>276</v>
      </c>
      <c r="J49" s="67">
        <v>103</v>
      </c>
      <c r="K49" s="67">
        <v>173</v>
      </c>
      <c r="L49" s="67">
        <v>51</v>
      </c>
    </row>
    <row r="50" spans="2:12" s="63" customFormat="1" ht="15" customHeight="1">
      <c r="B50" s="66" t="s">
        <v>115</v>
      </c>
      <c r="C50" s="67">
        <v>5</v>
      </c>
      <c r="D50" s="67">
        <v>0</v>
      </c>
      <c r="E50" s="67">
        <f t="shared" si="9"/>
        <v>2066</v>
      </c>
      <c r="F50" s="67">
        <v>1025</v>
      </c>
      <c r="G50" s="67">
        <v>1041</v>
      </c>
      <c r="H50" s="67">
        <v>74</v>
      </c>
      <c r="I50" s="67">
        <f t="shared" si="10"/>
        <v>116</v>
      </c>
      <c r="J50" s="67">
        <v>49</v>
      </c>
      <c r="K50" s="67">
        <v>67</v>
      </c>
      <c r="L50" s="67">
        <v>17</v>
      </c>
    </row>
    <row r="51" spans="2:12" s="63" customFormat="1" ht="15" customHeight="1">
      <c r="B51" s="66" t="s">
        <v>116</v>
      </c>
      <c r="C51" s="67">
        <v>9</v>
      </c>
      <c r="D51" s="67">
        <v>0</v>
      </c>
      <c r="E51" s="67">
        <f t="shared" si="9"/>
        <v>2653</v>
      </c>
      <c r="F51" s="67">
        <v>1339</v>
      </c>
      <c r="G51" s="67">
        <v>1314</v>
      </c>
      <c r="H51" s="67">
        <v>105</v>
      </c>
      <c r="I51" s="67">
        <f t="shared" si="10"/>
        <v>168</v>
      </c>
      <c r="J51" s="67">
        <v>70</v>
      </c>
      <c r="K51" s="67">
        <v>98</v>
      </c>
      <c r="L51" s="67">
        <v>25</v>
      </c>
    </row>
    <row r="52" spans="2:12" s="63" customFormat="1" ht="15" customHeight="1">
      <c r="B52" s="66" t="s">
        <v>117</v>
      </c>
      <c r="C52" s="67">
        <v>10</v>
      </c>
      <c r="D52" s="67">
        <v>0</v>
      </c>
      <c r="E52" s="67">
        <f t="shared" si="9"/>
        <v>2908</v>
      </c>
      <c r="F52" s="67">
        <v>1460</v>
      </c>
      <c r="G52" s="67">
        <v>1448</v>
      </c>
      <c r="H52" s="67">
        <v>112</v>
      </c>
      <c r="I52" s="67">
        <f t="shared" si="10"/>
        <v>183</v>
      </c>
      <c r="J52" s="67">
        <v>76</v>
      </c>
      <c r="K52" s="67">
        <v>107</v>
      </c>
      <c r="L52" s="67">
        <v>30</v>
      </c>
    </row>
    <row r="53" spans="2:12" s="63" customFormat="1" ht="15" customHeight="1">
      <c r="B53" s="66" t="s">
        <v>84</v>
      </c>
      <c r="C53" s="67">
        <v>2</v>
      </c>
      <c r="D53" s="67">
        <v>0</v>
      </c>
      <c r="E53" s="67">
        <f t="shared" si="9"/>
        <v>658</v>
      </c>
      <c r="F53" s="67">
        <v>364</v>
      </c>
      <c r="G53" s="67">
        <v>294</v>
      </c>
      <c r="H53" s="67">
        <v>26</v>
      </c>
      <c r="I53" s="67">
        <f t="shared" si="10"/>
        <v>40</v>
      </c>
      <c r="J53" s="69">
        <v>18</v>
      </c>
      <c r="K53" s="69">
        <v>22</v>
      </c>
      <c r="L53" s="67">
        <v>10</v>
      </c>
    </row>
    <row r="54" spans="2:12" s="63" customFormat="1" ht="15" customHeight="1">
      <c r="B54" s="66" t="s">
        <v>85</v>
      </c>
      <c r="C54" s="67">
        <v>3</v>
      </c>
      <c r="D54" s="67">
        <v>0</v>
      </c>
      <c r="E54" s="67">
        <f t="shared" si="9"/>
        <v>1345</v>
      </c>
      <c r="F54" s="67">
        <v>673</v>
      </c>
      <c r="G54" s="67">
        <v>672</v>
      </c>
      <c r="H54" s="67">
        <v>47</v>
      </c>
      <c r="I54" s="67">
        <f t="shared" si="10"/>
        <v>70</v>
      </c>
      <c r="J54" s="69">
        <v>28</v>
      </c>
      <c r="K54" s="69">
        <v>42</v>
      </c>
      <c r="L54" s="67">
        <v>16</v>
      </c>
    </row>
    <row r="55" spans="2:12" s="63" customFormat="1" ht="15" customHeight="1">
      <c r="B55" s="66" t="s">
        <v>86</v>
      </c>
      <c r="C55" s="67">
        <v>3</v>
      </c>
      <c r="D55" s="67">
        <v>0</v>
      </c>
      <c r="E55" s="67">
        <f t="shared" si="9"/>
        <v>1824</v>
      </c>
      <c r="F55" s="67">
        <v>941</v>
      </c>
      <c r="G55" s="67">
        <v>883</v>
      </c>
      <c r="H55" s="67">
        <v>61</v>
      </c>
      <c r="I55" s="67">
        <f t="shared" si="10"/>
        <v>87</v>
      </c>
      <c r="J55" s="67">
        <v>37</v>
      </c>
      <c r="K55" s="67">
        <v>50</v>
      </c>
      <c r="L55" s="67">
        <v>12</v>
      </c>
    </row>
    <row r="56" spans="2:12" s="63" customFormat="1" ht="15" customHeight="1">
      <c r="B56" s="66" t="s">
        <v>87</v>
      </c>
      <c r="C56" s="67">
        <v>1</v>
      </c>
      <c r="D56" s="67">
        <v>0</v>
      </c>
      <c r="E56" s="67">
        <f t="shared" si="9"/>
        <v>264</v>
      </c>
      <c r="F56" s="67">
        <v>148</v>
      </c>
      <c r="G56" s="67">
        <v>116</v>
      </c>
      <c r="H56" s="67">
        <v>12</v>
      </c>
      <c r="I56" s="67">
        <f t="shared" si="10"/>
        <v>23</v>
      </c>
      <c r="J56" s="67">
        <v>9</v>
      </c>
      <c r="K56" s="67">
        <v>14</v>
      </c>
      <c r="L56" s="67">
        <v>4</v>
      </c>
    </row>
    <row r="57" spans="2:12" s="63" customFormat="1" ht="15" customHeight="1">
      <c r="B57" s="66" t="s">
        <v>118</v>
      </c>
      <c r="C57" s="67">
        <v>4</v>
      </c>
      <c r="D57" s="67">
        <v>0</v>
      </c>
      <c r="E57" s="67">
        <f t="shared" si="9"/>
        <v>387</v>
      </c>
      <c r="F57" s="67">
        <v>206</v>
      </c>
      <c r="G57" s="67">
        <v>181</v>
      </c>
      <c r="H57" s="67">
        <v>26</v>
      </c>
      <c r="I57" s="67">
        <f t="shared" si="10"/>
        <v>46</v>
      </c>
      <c r="J57" s="67">
        <v>24</v>
      </c>
      <c r="K57" s="67">
        <v>22</v>
      </c>
      <c r="L57" s="67">
        <v>10</v>
      </c>
    </row>
    <row r="58" spans="2:12" s="63" customFormat="1" ht="15" customHeight="1">
      <c r="B58" s="66" t="s">
        <v>88</v>
      </c>
      <c r="C58" s="67">
        <v>5</v>
      </c>
      <c r="D58" s="67">
        <v>0</v>
      </c>
      <c r="E58" s="67">
        <f t="shared" si="9"/>
        <v>1057</v>
      </c>
      <c r="F58" s="67">
        <v>558</v>
      </c>
      <c r="G58" s="67">
        <v>499</v>
      </c>
      <c r="H58" s="67">
        <v>47</v>
      </c>
      <c r="I58" s="67">
        <f t="shared" si="10"/>
        <v>73</v>
      </c>
      <c r="J58" s="67">
        <v>41</v>
      </c>
      <c r="K58" s="67">
        <v>32</v>
      </c>
      <c r="L58" s="67">
        <v>24</v>
      </c>
    </row>
    <row r="59" spans="2:12" s="63" customFormat="1" ht="15" customHeight="1">
      <c r="B59" s="66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s="71" customFormat="1" ht="15" customHeight="1">
      <c r="A60" s="109" t="s">
        <v>119</v>
      </c>
      <c r="B60" s="110"/>
      <c r="C60" s="70">
        <f aca="true" t="shared" si="11" ref="C60:L60">SUM(C61:C63)</f>
        <v>120</v>
      </c>
      <c r="D60" s="70">
        <f t="shared" si="11"/>
        <v>1</v>
      </c>
      <c r="E60" s="70">
        <f t="shared" si="11"/>
        <v>50041</v>
      </c>
      <c r="F60" s="70">
        <f t="shared" si="11"/>
        <v>25689</v>
      </c>
      <c r="G60" s="70">
        <f t="shared" si="11"/>
        <v>24352</v>
      </c>
      <c r="H60" s="70">
        <f t="shared" si="11"/>
        <v>1694</v>
      </c>
      <c r="I60" s="70">
        <f t="shared" si="11"/>
        <v>2610</v>
      </c>
      <c r="J60" s="70">
        <f t="shared" si="11"/>
        <v>1083</v>
      </c>
      <c r="K60" s="70">
        <f t="shared" si="11"/>
        <v>1527</v>
      </c>
      <c r="L60" s="70">
        <f t="shared" si="11"/>
        <v>502</v>
      </c>
    </row>
    <row r="61" spans="2:12" s="63" customFormat="1" ht="15" customHeight="1">
      <c r="B61" s="66" t="s">
        <v>54</v>
      </c>
      <c r="C61" s="67">
        <v>114</v>
      </c>
      <c r="D61" s="67">
        <v>1</v>
      </c>
      <c r="E61" s="67">
        <f>F61+G61</f>
        <v>46442</v>
      </c>
      <c r="F61" s="67">
        <v>23837</v>
      </c>
      <c r="G61" s="67">
        <v>22605</v>
      </c>
      <c r="H61" s="67">
        <v>1581</v>
      </c>
      <c r="I61" s="67">
        <f>J61+K61</f>
        <v>2441</v>
      </c>
      <c r="J61" s="67">
        <v>1013</v>
      </c>
      <c r="K61" s="67">
        <v>1428</v>
      </c>
      <c r="L61" s="67">
        <v>457</v>
      </c>
    </row>
    <row r="62" spans="2:12" s="63" customFormat="1" ht="15" customHeight="1">
      <c r="B62" s="66" t="s">
        <v>70</v>
      </c>
      <c r="C62" s="67">
        <v>5</v>
      </c>
      <c r="D62" s="67">
        <v>0</v>
      </c>
      <c r="E62" s="67">
        <f>F62+G62</f>
        <v>2635</v>
      </c>
      <c r="F62" s="67">
        <v>1347</v>
      </c>
      <c r="G62" s="67">
        <v>1288</v>
      </c>
      <c r="H62" s="67">
        <v>85</v>
      </c>
      <c r="I62" s="67">
        <f>J62+K62</f>
        <v>129</v>
      </c>
      <c r="J62" s="67">
        <v>52</v>
      </c>
      <c r="K62" s="67">
        <v>77</v>
      </c>
      <c r="L62" s="67">
        <v>40</v>
      </c>
    </row>
    <row r="63" spans="1:12" s="63" customFormat="1" ht="15" customHeight="1">
      <c r="A63" s="91"/>
      <c r="B63" s="92" t="s">
        <v>89</v>
      </c>
      <c r="C63" s="93">
        <v>1</v>
      </c>
      <c r="D63" s="93">
        <v>0</v>
      </c>
      <c r="E63" s="93">
        <f>F63+G63</f>
        <v>964</v>
      </c>
      <c r="F63" s="93">
        <v>505</v>
      </c>
      <c r="G63" s="93">
        <v>459</v>
      </c>
      <c r="H63" s="93">
        <v>28</v>
      </c>
      <c r="I63" s="93">
        <f>J63+K63</f>
        <v>40</v>
      </c>
      <c r="J63" s="93">
        <v>18</v>
      </c>
      <c r="K63" s="93">
        <v>22</v>
      </c>
      <c r="L63" s="93">
        <v>5</v>
      </c>
    </row>
    <row r="64" ht="13.5">
      <c r="B64" s="25"/>
    </row>
    <row r="65" ht="13.5">
      <c r="B65" s="25"/>
    </row>
    <row r="66" ht="13.5">
      <c r="B66" s="25"/>
    </row>
    <row r="67" ht="13.5">
      <c r="B67" s="25"/>
    </row>
    <row r="68" ht="13.5">
      <c r="B68" s="25"/>
    </row>
    <row r="69" ht="13.5">
      <c r="B69" s="25"/>
    </row>
    <row r="70" ht="13.5">
      <c r="B70" s="25"/>
    </row>
    <row r="71" ht="13.5">
      <c r="B71" s="25"/>
    </row>
    <row r="72" ht="13.5">
      <c r="B72" s="25"/>
    </row>
    <row r="73" ht="13.5">
      <c r="B73" s="25"/>
    </row>
    <row r="74" ht="13.5">
      <c r="B74" s="25"/>
    </row>
    <row r="75" ht="13.5">
      <c r="B75" s="25"/>
    </row>
    <row r="76" ht="13.5">
      <c r="B76" s="25"/>
    </row>
    <row r="77" ht="13.5">
      <c r="B77" s="25"/>
    </row>
    <row r="78" ht="13.5">
      <c r="B78" s="25"/>
    </row>
    <row r="79" ht="13.5">
      <c r="B79" s="25"/>
    </row>
    <row r="80" ht="13.5">
      <c r="B80" s="25"/>
    </row>
    <row r="81" ht="13.5">
      <c r="B81" s="25"/>
    </row>
    <row r="82" ht="13.5">
      <c r="B82" s="25"/>
    </row>
    <row r="83" ht="13.5">
      <c r="B83" s="25"/>
    </row>
    <row r="84" ht="13.5">
      <c r="B84" s="25"/>
    </row>
    <row r="85" ht="13.5">
      <c r="B85" s="25"/>
    </row>
    <row r="86" ht="13.5">
      <c r="B86" s="25"/>
    </row>
    <row r="87" ht="13.5">
      <c r="B87" s="25"/>
    </row>
    <row r="88" ht="13.5">
      <c r="B88" s="25"/>
    </row>
  </sheetData>
  <mergeCells count="16">
    <mergeCell ref="A43:B43"/>
    <mergeCell ref="A60:B60"/>
    <mergeCell ref="A11:B11"/>
    <mergeCell ref="A13:B13"/>
    <mergeCell ref="A25:B25"/>
    <mergeCell ref="A39:B39"/>
    <mergeCell ref="A7:B7"/>
    <mergeCell ref="A8:B8"/>
    <mergeCell ref="A9:B9"/>
    <mergeCell ref="A10:B10"/>
    <mergeCell ref="I2:K2"/>
    <mergeCell ref="A4:B4"/>
    <mergeCell ref="A5:B5"/>
    <mergeCell ref="A6:B6"/>
    <mergeCell ref="A2:B3"/>
    <mergeCell ref="H2:H3"/>
  </mergeCells>
  <printOptions horizontalCentered="1"/>
  <pageMargins left="0.7874015748031497" right="0.7874015748031497" top="0.7874015748031497" bottom="0.5905511811023623" header="0.3937007874015748" footer="0.3937007874015748"/>
  <pageSetup firstPageNumber="29" useFirstPageNumber="1" horizontalDpi="600" verticalDpi="600" orientation="portrait" paperSize="9" scale="81" r:id="rId2"/>
  <headerFooter alignWithMargins="0">
    <oddHeader>&amp;R&amp;"ＭＳ Ｐゴシック,標準"&amp;18小学校</oddHeader>
    <oddFooter>&amp;C&amp;"ＭＳ Ｐ明朝,標準"&amp;14-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showOutlineSymbols="0" zoomScaleSheetLayoutView="85" workbookViewId="0" topLeftCell="A1">
      <pane xSplit="2" ySplit="2" topLeftCell="C3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J11" sqref="J11"/>
    </sheetView>
  </sheetViews>
  <sheetFormatPr defaultColWidth="8.796875" defaultRowHeight="14.25"/>
  <cols>
    <col min="1" max="1" width="2.59765625" style="2" customWidth="1"/>
    <col min="2" max="2" width="12.59765625" style="1" customWidth="1"/>
    <col min="3" max="3" width="10.59765625" style="2" customWidth="1"/>
    <col min="4" max="12" width="8.59765625" style="2" customWidth="1"/>
    <col min="13" max="16384" width="14" style="2" customWidth="1"/>
  </cols>
  <sheetData>
    <row r="1" spans="1:2" s="75" customFormat="1" ht="24" customHeight="1">
      <c r="A1" s="74" t="s">
        <v>5</v>
      </c>
      <c r="B1" s="74"/>
    </row>
    <row r="2" spans="1:12" s="5" customFormat="1" ht="31.5" customHeight="1">
      <c r="A2" s="131" t="s">
        <v>0</v>
      </c>
      <c r="B2" s="132"/>
      <c r="C2" s="21" t="s">
        <v>1</v>
      </c>
      <c r="D2" s="21" t="s">
        <v>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  <c r="K2" s="21" t="s">
        <v>13</v>
      </c>
      <c r="L2" s="114" t="s">
        <v>200</v>
      </c>
    </row>
    <row r="3" spans="1:12" ht="15.75" customHeight="1">
      <c r="A3" s="133" t="s">
        <v>125</v>
      </c>
      <c r="B3" s="134"/>
      <c r="C3" s="7">
        <f>SUM(D3:K3)</f>
        <v>7445</v>
      </c>
      <c r="D3" s="7">
        <v>675</v>
      </c>
      <c r="E3" s="7">
        <v>320</v>
      </c>
      <c r="F3" s="7">
        <v>605</v>
      </c>
      <c r="G3" s="7">
        <v>1324</v>
      </c>
      <c r="H3" s="7">
        <v>2666</v>
      </c>
      <c r="I3" s="7">
        <v>1837</v>
      </c>
      <c r="J3" s="7">
        <v>16</v>
      </c>
      <c r="K3" s="8">
        <v>2</v>
      </c>
      <c r="L3" s="7">
        <v>365</v>
      </c>
    </row>
    <row r="4" spans="1:12" ht="15.75" customHeight="1">
      <c r="A4" s="127" t="s">
        <v>126</v>
      </c>
      <c r="B4" s="128"/>
      <c r="C4" s="7">
        <f aca="true" t="shared" si="0" ref="C4:C10">SUM(D4:K4)</f>
        <v>7388</v>
      </c>
      <c r="D4" s="7">
        <v>692</v>
      </c>
      <c r="E4" s="7">
        <v>305</v>
      </c>
      <c r="F4" s="7">
        <v>599</v>
      </c>
      <c r="G4" s="7">
        <v>1325</v>
      </c>
      <c r="H4" s="7">
        <v>2601</v>
      </c>
      <c r="I4" s="7">
        <v>1846</v>
      </c>
      <c r="J4" s="7">
        <v>19</v>
      </c>
      <c r="K4" s="8">
        <v>1</v>
      </c>
      <c r="L4" s="7">
        <v>381</v>
      </c>
    </row>
    <row r="5" spans="1:12" ht="15.75" customHeight="1">
      <c r="A5" s="127" t="s">
        <v>127</v>
      </c>
      <c r="B5" s="128"/>
      <c r="C5" s="7">
        <f t="shared" si="0"/>
        <v>7408</v>
      </c>
      <c r="D5" s="7">
        <v>708</v>
      </c>
      <c r="E5" s="7">
        <v>308</v>
      </c>
      <c r="F5" s="7">
        <v>582</v>
      </c>
      <c r="G5" s="7">
        <v>1273</v>
      </c>
      <c r="H5" s="7">
        <v>2711</v>
      </c>
      <c r="I5" s="7">
        <v>1810</v>
      </c>
      <c r="J5" s="7">
        <v>15</v>
      </c>
      <c r="K5" s="8">
        <v>1</v>
      </c>
      <c r="L5" s="7">
        <v>404</v>
      </c>
    </row>
    <row r="6" spans="1:12" ht="15.75" customHeight="1">
      <c r="A6" s="127" t="s">
        <v>128</v>
      </c>
      <c r="B6" s="128"/>
      <c r="C6" s="7">
        <f t="shared" si="0"/>
        <v>7438</v>
      </c>
      <c r="D6" s="7">
        <v>749</v>
      </c>
      <c r="E6" s="7">
        <v>303</v>
      </c>
      <c r="F6" s="7">
        <v>595</v>
      </c>
      <c r="G6" s="7">
        <v>1279</v>
      </c>
      <c r="H6" s="7">
        <v>2761</v>
      </c>
      <c r="I6" s="7">
        <v>1740</v>
      </c>
      <c r="J6" s="7">
        <v>9</v>
      </c>
      <c r="K6" s="7">
        <v>2</v>
      </c>
      <c r="L6" s="7">
        <v>447</v>
      </c>
    </row>
    <row r="7" spans="1:12" ht="15.75" customHeight="1">
      <c r="A7" s="129" t="s">
        <v>194</v>
      </c>
      <c r="B7" s="130"/>
      <c r="C7" s="76">
        <f>C12+C24+C38+C42+C59</f>
        <v>7407</v>
      </c>
      <c r="D7" s="76">
        <f aca="true" t="shared" si="1" ref="D7:L7">D12+D24+D38+D42+D59</f>
        <v>762</v>
      </c>
      <c r="E7" s="76">
        <f t="shared" si="1"/>
        <v>321</v>
      </c>
      <c r="F7" s="76">
        <f t="shared" si="1"/>
        <v>595</v>
      </c>
      <c r="G7" s="76">
        <f t="shared" si="1"/>
        <v>1270</v>
      </c>
      <c r="H7" s="76">
        <f t="shared" si="1"/>
        <v>2639</v>
      </c>
      <c r="I7" s="76">
        <f t="shared" si="1"/>
        <v>1811</v>
      </c>
      <c r="J7" s="76">
        <f t="shared" si="1"/>
        <v>8</v>
      </c>
      <c r="K7" s="76">
        <f t="shared" si="1"/>
        <v>1</v>
      </c>
      <c r="L7" s="76">
        <f t="shared" si="1"/>
        <v>469</v>
      </c>
    </row>
    <row r="8" spans="1:12" ht="15.75" customHeight="1">
      <c r="A8" s="127" t="s">
        <v>14</v>
      </c>
      <c r="B8" s="128"/>
      <c r="C8" s="7">
        <f t="shared" si="0"/>
        <v>30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24</v>
      </c>
      <c r="J8" s="7">
        <v>6</v>
      </c>
      <c r="K8" s="7">
        <v>0</v>
      </c>
      <c r="L8" s="7">
        <v>0</v>
      </c>
    </row>
    <row r="9" spans="1:12" ht="15.75" customHeight="1">
      <c r="A9" s="127" t="s">
        <v>15</v>
      </c>
      <c r="B9" s="128"/>
      <c r="C9" s="7">
        <f t="shared" si="0"/>
        <v>7323</v>
      </c>
      <c r="D9" s="7">
        <v>758</v>
      </c>
      <c r="E9" s="7">
        <v>311</v>
      </c>
      <c r="F9" s="7">
        <v>573</v>
      </c>
      <c r="G9" s="7">
        <v>1267</v>
      </c>
      <c r="H9" s="7">
        <v>2630</v>
      </c>
      <c r="I9" s="7">
        <v>1782</v>
      </c>
      <c r="J9" s="7">
        <v>2</v>
      </c>
      <c r="K9" s="7">
        <v>0</v>
      </c>
      <c r="L9" s="7">
        <v>469</v>
      </c>
    </row>
    <row r="10" spans="1:12" ht="15.75" customHeight="1">
      <c r="A10" s="127" t="s">
        <v>16</v>
      </c>
      <c r="B10" s="128"/>
      <c r="C10" s="7">
        <f t="shared" si="0"/>
        <v>54</v>
      </c>
      <c r="D10" s="7">
        <v>4</v>
      </c>
      <c r="E10" s="7">
        <v>10</v>
      </c>
      <c r="F10" s="7">
        <v>22</v>
      </c>
      <c r="G10" s="7">
        <v>3</v>
      </c>
      <c r="H10" s="7">
        <v>9</v>
      </c>
      <c r="I10" s="7">
        <v>5</v>
      </c>
      <c r="J10" s="7">
        <v>0</v>
      </c>
      <c r="K10" s="7">
        <v>1</v>
      </c>
      <c r="L10" s="7">
        <v>0</v>
      </c>
    </row>
    <row r="11" spans="2:12" ht="15.75" customHeight="1">
      <c r="B11" s="14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94" customFormat="1" ht="15.75" customHeight="1">
      <c r="A12" s="113" t="s">
        <v>110</v>
      </c>
      <c r="B12" s="110"/>
      <c r="C12" s="76">
        <f aca="true" t="shared" si="2" ref="C12:L12">SUM(C13:C22)</f>
        <v>547</v>
      </c>
      <c r="D12" s="76">
        <f t="shared" si="2"/>
        <v>89</v>
      </c>
      <c r="E12" s="76">
        <f t="shared" si="2"/>
        <v>72</v>
      </c>
      <c r="F12" s="76">
        <f t="shared" si="2"/>
        <v>85</v>
      </c>
      <c r="G12" s="76">
        <f t="shared" si="2"/>
        <v>121</v>
      </c>
      <c r="H12" s="76">
        <f t="shared" si="2"/>
        <v>109</v>
      </c>
      <c r="I12" s="76">
        <f t="shared" si="2"/>
        <v>71</v>
      </c>
      <c r="J12" s="76">
        <f t="shared" si="2"/>
        <v>0</v>
      </c>
      <c r="K12" s="76">
        <f t="shared" si="2"/>
        <v>0</v>
      </c>
      <c r="L12" s="76">
        <f t="shared" si="2"/>
        <v>30</v>
      </c>
    </row>
    <row r="13" spans="2:12" ht="15.75" customHeight="1">
      <c r="B13" s="61" t="s">
        <v>56</v>
      </c>
      <c r="C13" s="7">
        <f aca="true" t="shared" si="3" ref="C13:C22">SUM(D13:K13)</f>
        <v>69</v>
      </c>
      <c r="D13" s="7">
        <v>19</v>
      </c>
      <c r="E13" s="7">
        <v>6</v>
      </c>
      <c r="F13" s="7">
        <v>7</v>
      </c>
      <c r="G13" s="7">
        <v>19</v>
      </c>
      <c r="H13" s="7">
        <v>16</v>
      </c>
      <c r="I13" s="7">
        <v>2</v>
      </c>
      <c r="J13" s="8">
        <v>0</v>
      </c>
      <c r="K13" s="8">
        <v>0</v>
      </c>
      <c r="L13" s="7">
        <v>4</v>
      </c>
    </row>
    <row r="14" spans="2:12" ht="15.75" customHeight="1">
      <c r="B14" s="61" t="s">
        <v>59</v>
      </c>
      <c r="C14" s="7">
        <f t="shared" si="3"/>
        <v>127</v>
      </c>
      <c r="D14" s="7">
        <v>11</v>
      </c>
      <c r="E14" s="7">
        <v>6</v>
      </c>
      <c r="F14" s="7">
        <v>16</v>
      </c>
      <c r="G14" s="7">
        <v>25</v>
      </c>
      <c r="H14" s="7">
        <v>41</v>
      </c>
      <c r="I14" s="7">
        <v>28</v>
      </c>
      <c r="J14" s="8">
        <v>0</v>
      </c>
      <c r="K14" s="8">
        <v>0</v>
      </c>
      <c r="L14" s="7">
        <v>6</v>
      </c>
    </row>
    <row r="15" spans="2:12" ht="15.75" customHeight="1">
      <c r="B15" s="61" t="s">
        <v>68</v>
      </c>
      <c r="C15" s="7">
        <f t="shared" si="3"/>
        <v>54</v>
      </c>
      <c r="D15" s="7">
        <v>6</v>
      </c>
      <c r="E15" s="7">
        <v>13</v>
      </c>
      <c r="F15" s="7">
        <v>14</v>
      </c>
      <c r="G15" s="7">
        <v>12</v>
      </c>
      <c r="H15" s="7">
        <v>7</v>
      </c>
      <c r="I15" s="7">
        <v>2</v>
      </c>
      <c r="J15" s="8">
        <v>0</v>
      </c>
      <c r="K15" s="8">
        <v>0</v>
      </c>
      <c r="L15" s="7">
        <v>3</v>
      </c>
    </row>
    <row r="16" spans="2:12" ht="15.75" customHeight="1">
      <c r="B16" s="61" t="s">
        <v>71</v>
      </c>
      <c r="C16" s="7">
        <f t="shared" si="3"/>
        <v>83</v>
      </c>
      <c r="D16" s="7">
        <v>12</v>
      </c>
      <c r="E16" s="7">
        <v>17</v>
      </c>
      <c r="F16" s="7">
        <v>25</v>
      </c>
      <c r="G16" s="7">
        <v>16</v>
      </c>
      <c r="H16" s="7">
        <v>7</v>
      </c>
      <c r="I16" s="7">
        <v>6</v>
      </c>
      <c r="J16" s="8">
        <v>0</v>
      </c>
      <c r="K16" s="8">
        <v>0</v>
      </c>
      <c r="L16" s="7">
        <v>2</v>
      </c>
    </row>
    <row r="17" spans="2:12" ht="15.75" customHeight="1">
      <c r="B17" s="61" t="s">
        <v>92</v>
      </c>
      <c r="C17" s="7">
        <f t="shared" si="3"/>
        <v>95</v>
      </c>
      <c r="D17" s="7">
        <v>12</v>
      </c>
      <c r="E17" s="7">
        <v>0</v>
      </c>
      <c r="F17" s="7">
        <v>9</v>
      </c>
      <c r="G17" s="7">
        <v>19</v>
      </c>
      <c r="H17" s="7">
        <v>25</v>
      </c>
      <c r="I17" s="7">
        <v>30</v>
      </c>
      <c r="J17" s="8">
        <v>0</v>
      </c>
      <c r="K17" s="8">
        <v>0</v>
      </c>
      <c r="L17" s="7">
        <v>5</v>
      </c>
    </row>
    <row r="18" spans="2:12" ht="15.75" customHeight="1">
      <c r="B18" s="61" t="s">
        <v>72</v>
      </c>
      <c r="C18" s="7">
        <f t="shared" si="3"/>
        <v>32</v>
      </c>
      <c r="D18" s="7">
        <v>8</v>
      </c>
      <c r="E18" s="7">
        <v>1</v>
      </c>
      <c r="F18" s="7">
        <v>1</v>
      </c>
      <c r="G18" s="7">
        <v>19</v>
      </c>
      <c r="H18" s="7">
        <v>3</v>
      </c>
      <c r="I18" s="7">
        <v>0</v>
      </c>
      <c r="J18" s="8">
        <v>0</v>
      </c>
      <c r="K18" s="8">
        <v>0</v>
      </c>
      <c r="L18" s="7">
        <v>4</v>
      </c>
    </row>
    <row r="19" spans="2:12" ht="15.75" customHeight="1">
      <c r="B19" s="61" t="s">
        <v>73</v>
      </c>
      <c r="C19" s="7">
        <f t="shared" si="3"/>
        <v>22</v>
      </c>
      <c r="D19" s="7">
        <v>6</v>
      </c>
      <c r="E19" s="7">
        <v>9</v>
      </c>
      <c r="F19" s="7">
        <v>2</v>
      </c>
      <c r="G19" s="7">
        <v>0</v>
      </c>
      <c r="H19" s="7">
        <v>3</v>
      </c>
      <c r="I19" s="7">
        <v>2</v>
      </c>
      <c r="J19" s="8">
        <v>0</v>
      </c>
      <c r="K19" s="8">
        <v>0</v>
      </c>
      <c r="L19" s="7">
        <v>3</v>
      </c>
    </row>
    <row r="20" spans="2:12" ht="15.75" customHeight="1">
      <c r="B20" s="61" t="s">
        <v>74</v>
      </c>
      <c r="C20" s="7">
        <f t="shared" si="3"/>
        <v>26</v>
      </c>
      <c r="D20" s="7">
        <v>9</v>
      </c>
      <c r="E20" s="7">
        <v>8</v>
      </c>
      <c r="F20" s="7">
        <v>4</v>
      </c>
      <c r="G20" s="7">
        <v>4</v>
      </c>
      <c r="H20" s="7">
        <v>1</v>
      </c>
      <c r="I20" s="7">
        <v>0</v>
      </c>
      <c r="J20" s="8">
        <v>0</v>
      </c>
      <c r="K20" s="8">
        <v>0</v>
      </c>
      <c r="L20" s="7">
        <v>1</v>
      </c>
    </row>
    <row r="21" spans="2:12" ht="15.75" customHeight="1">
      <c r="B21" s="61" t="s">
        <v>75</v>
      </c>
      <c r="C21" s="7">
        <f t="shared" si="3"/>
        <v>19</v>
      </c>
      <c r="D21" s="7">
        <v>4</v>
      </c>
      <c r="E21" s="7">
        <v>3</v>
      </c>
      <c r="F21" s="7">
        <v>2</v>
      </c>
      <c r="G21" s="7">
        <v>6</v>
      </c>
      <c r="H21" s="7">
        <v>4</v>
      </c>
      <c r="I21" s="7">
        <v>0</v>
      </c>
      <c r="J21" s="8">
        <v>0</v>
      </c>
      <c r="K21" s="8">
        <v>0</v>
      </c>
      <c r="L21" s="7">
        <v>1</v>
      </c>
    </row>
    <row r="22" spans="2:12" ht="15.75" customHeight="1">
      <c r="B22" s="61" t="s">
        <v>76</v>
      </c>
      <c r="C22" s="7">
        <f t="shared" si="3"/>
        <v>20</v>
      </c>
      <c r="D22" s="7">
        <v>2</v>
      </c>
      <c r="E22" s="7">
        <v>9</v>
      </c>
      <c r="F22" s="7">
        <v>5</v>
      </c>
      <c r="G22" s="7">
        <v>1</v>
      </c>
      <c r="H22" s="7">
        <v>2</v>
      </c>
      <c r="I22" s="7">
        <v>1</v>
      </c>
      <c r="J22" s="8">
        <v>0</v>
      </c>
      <c r="K22" s="8">
        <v>0</v>
      </c>
      <c r="L22" s="7">
        <v>1</v>
      </c>
    </row>
    <row r="23" spans="2:12" ht="15.75" customHeight="1">
      <c r="B23" s="61"/>
      <c r="C23" s="7"/>
      <c r="D23" s="7"/>
      <c r="E23" s="7"/>
      <c r="F23" s="7"/>
      <c r="G23" s="7"/>
      <c r="H23" s="7"/>
      <c r="I23" s="7"/>
      <c r="J23" s="8"/>
      <c r="K23" s="8"/>
      <c r="L23" s="7"/>
    </row>
    <row r="24" spans="1:12" s="94" customFormat="1" ht="15.75" customHeight="1">
      <c r="A24" s="109" t="s">
        <v>113</v>
      </c>
      <c r="B24" s="110"/>
      <c r="C24" s="76">
        <f aca="true" t="shared" si="4" ref="C24:L24">SUM(C25:C36)</f>
        <v>1887</v>
      </c>
      <c r="D24" s="76">
        <f t="shared" si="4"/>
        <v>133</v>
      </c>
      <c r="E24" s="76">
        <f t="shared" si="4"/>
        <v>51</v>
      </c>
      <c r="F24" s="76">
        <f t="shared" si="4"/>
        <v>116</v>
      </c>
      <c r="G24" s="76">
        <f t="shared" si="4"/>
        <v>277</v>
      </c>
      <c r="H24" s="76">
        <f t="shared" si="4"/>
        <v>749</v>
      </c>
      <c r="I24" s="76">
        <f t="shared" si="4"/>
        <v>560</v>
      </c>
      <c r="J24" s="86">
        <f t="shared" si="4"/>
        <v>0</v>
      </c>
      <c r="K24" s="86">
        <f t="shared" si="4"/>
        <v>1</v>
      </c>
      <c r="L24" s="76">
        <f t="shared" si="4"/>
        <v>93</v>
      </c>
    </row>
    <row r="25" spans="2:12" ht="15.75" customHeight="1">
      <c r="B25" s="61" t="s">
        <v>55</v>
      </c>
      <c r="C25" s="7">
        <f aca="true" t="shared" si="5" ref="C25:C36">SUM(D25:K25)</f>
        <v>388</v>
      </c>
      <c r="D25" s="7">
        <v>31</v>
      </c>
      <c r="E25" s="7">
        <v>16</v>
      </c>
      <c r="F25" s="7">
        <v>34</v>
      </c>
      <c r="G25" s="7">
        <v>58</v>
      </c>
      <c r="H25" s="7">
        <v>147</v>
      </c>
      <c r="I25" s="7">
        <v>101</v>
      </c>
      <c r="J25" s="7">
        <v>0</v>
      </c>
      <c r="K25" s="7">
        <v>1</v>
      </c>
      <c r="L25" s="7">
        <v>20</v>
      </c>
    </row>
    <row r="26" spans="2:12" ht="15.75" customHeight="1">
      <c r="B26" s="61" t="s">
        <v>57</v>
      </c>
      <c r="C26" s="7">
        <f t="shared" si="5"/>
        <v>207</v>
      </c>
      <c r="D26" s="7">
        <v>9</v>
      </c>
      <c r="E26" s="7">
        <v>3</v>
      </c>
      <c r="F26" s="7">
        <v>14</v>
      </c>
      <c r="G26" s="7">
        <v>46</v>
      </c>
      <c r="H26" s="7">
        <v>100</v>
      </c>
      <c r="I26" s="7">
        <v>35</v>
      </c>
      <c r="J26" s="8">
        <v>0</v>
      </c>
      <c r="K26" s="8">
        <v>0</v>
      </c>
      <c r="L26" s="7">
        <v>7</v>
      </c>
    </row>
    <row r="27" spans="2:12" ht="15.75" customHeight="1">
      <c r="B27" s="61" t="s">
        <v>58</v>
      </c>
      <c r="C27" s="7">
        <f t="shared" si="5"/>
        <v>243</v>
      </c>
      <c r="D27" s="7">
        <v>21</v>
      </c>
      <c r="E27" s="7">
        <v>13</v>
      </c>
      <c r="F27" s="7">
        <v>20</v>
      </c>
      <c r="G27" s="7">
        <v>25</v>
      </c>
      <c r="H27" s="7">
        <v>84</v>
      </c>
      <c r="I27" s="7">
        <v>80</v>
      </c>
      <c r="J27" s="8">
        <v>0</v>
      </c>
      <c r="K27" s="8">
        <v>0</v>
      </c>
      <c r="L27" s="7">
        <v>9</v>
      </c>
    </row>
    <row r="28" spans="2:12" ht="15.75" customHeight="1">
      <c r="B28" s="61" t="s">
        <v>61</v>
      </c>
      <c r="C28" s="7">
        <f t="shared" si="5"/>
        <v>460</v>
      </c>
      <c r="D28" s="7">
        <v>28</v>
      </c>
      <c r="E28" s="7">
        <v>2</v>
      </c>
      <c r="F28" s="7">
        <v>7</v>
      </c>
      <c r="G28" s="7">
        <v>57</v>
      </c>
      <c r="H28" s="7">
        <v>211</v>
      </c>
      <c r="I28" s="7">
        <v>155</v>
      </c>
      <c r="J28" s="8">
        <v>0</v>
      </c>
      <c r="K28" s="8">
        <v>0</v>
      </c>
      <c r="L28" s="7">
        <v>23</v>
      </c>
    </row>
    <row r="29" spans="2:12" ht="15.75" customHeight="1">
      <c r="B29" s="61" t="s">
        <v>66</v>
      </c>
      <c r="C29" s="7">
        <f t="shared" si="5"/>
        <v>175</v>
      </c>
      <c r="D29" s="7">
        <v>15</v>
      </c>
      <c r="E29" s="7">
        <v>4</v>
      </c>
      <c r="F29" s="7">
        <v>9</v>
      </c>
      <c r="G29" s="7">
        <v>27</v>
      </c>
      <c r="H29" s="7">
        <v>61</v>
      </c>
      <c r="I29" s="7">
        <v>59</v>
      </c>
      <c r="J29" s="8">
        <v>0</v>
      </c>
      <c r="K29" s="8">
        <v>0</v>
      </c>
      <c r="L29" s="7">
        <v>13</v>
      </c>
    </row>
    <row r="30" spans="2:12" ht="15.75" customHeight="1">
      <c r="B30" s="61" t="s">
        <v>69</v>
      </c>
      <c r="C30" s="7">
        <f t="shared" si="5"/>
        <v>107</v>
      </c>
      <c r="D30" s="7">
        <v>7</v>
      </c>
      <c r="E30" s="7">
        <v>6</v>
      </c>
      <c r="F30" s="7">
        <v>12</v>
      </c>
      <c r="G30" s="7">
        <v>19</v>
      </c>
      <c r="H30" s="7">
        <v>23</v>
      </c>
      <c r="I30" s="7">
        <v>40</v>
      </c>
      <c r="J30" s="7">
        <v>0</v>
      </c>
      <c r="K30" s="8">
        <v>0</v>
      </c>
      <c r="L30" s="7">
        <v>7</v>
      </c>
    </row>
    <row r="31" spans="2:12" ht="15.75" customHeight="1">
      <c r="B31" s="61" t="s">
        <v>77</v>
      </c>
      <c r="C31" s="7">
        <f t="shared" si="5"/>
        <v>69</v>
      </c>
      <c r="D31" s="7">
        <v>4</v>
      </c>
      <c r="E31" s="7">
        <v>3</v>
      </c>
      <c r="F31" s="7">
        <v>2</v>
      </c>
      <c r="G31" s="7">
        <v>7</v>
      </c>
      <c r="H31" s="7">
        <v>23</v>
      </c>
      <c r="I31" s="7">
        <v>30</v>
      </c>
      <c r="J31" s="8">
        <v>0</v>
      </c>
      <c r="K31" s="8">
        <v>0</v>
      </c>
      <c r="L31" s="7">
        <v>2</v>
      </c>
    </row>
    <row r="32" spans="2:12" ht="15.75" customHeight="1">
      <c r="B32" s="61" t="s">
        <v>78</v>
      </c>
      <c r="C32" s="7">
        <f t="shared" si="5"/>
        <v>65</v>
      </c>
      <c r="D32" s="7">
        <v>3</v>
      </c>
      <c r="E32" s="7">
        <v>0</v>
      </c>
      <c r="F32" s="7">
        <v>0</v>
      </c>
      <c r="G32" s="7">
        <v>4</v>
      </c>
      <c r="H32" s="7">
        <v>38</v>
      </c>
      <c r="I32" s="7">
        <v>20</v>
      </c>
      <c r="J32" s="8">
        <v>0</v>
      </c>
      <c r="K32" s="8">
        <v>0</v>
      </c>
      <c r="L32" s="8">
        <v>3</v>
      </c>
    </row>
    <row r="33" spans="2:12" ht="15.75" customHeight="1">
      <c r="B33" s="61" t="s">
        <v>79</v>
      </c>
      <c r="C33" s="7">
        <f t="shared" si="5"/>
        <v>74</v>
      </c>
      <c r="D33" s="8">
        <v>4</v>
      </c>
      <c r="E33" s="7">
        <v>0</v>
      </c>
      <c r="F33" s="7">
        <v>0</v>
      </c>
      <c r="G33" s="7">
        <v>4</v>
      </c>
      <c r="H33" s="7">
        <v>44</v>
      </c>
      <c r="I33" s="7">
        <v>22</v>
      </c>
      <c r="J33" s="8">
        <v>0</v>
      </c>
      <c r="K33" s="8">
        <v>0</v>
      </c>
      <c r="L33" s="8">
        <v>4</v>
      </c>
    </row>
    <row r="34" spans="2:12" ht="15.75" customHeight="1">
      <c r="B34" s="61" t="s">
        <v>80</v>
      </c>
      <c r="C34" s="7">
        <f t="shared" si="5"/>
        <v>46</v>
      </c>
      <c r="D34" s="7">
        <v>3</v>
      </c>
      <c r="E34" s="8">
        <v>1</v>
      </c>
      <c r="F34" s="8">
        <v>12</v>
      </c>
      <c r="G34" s="7">
        <v>15</v>
      </c>
      <c r="H34" s="7">
        <v>8</v>
      </c>
      <c r="I34" s="7">
        <v>7</v>
      </c>
      <c r="J34" s="8">
        <v>0</v>
      </c>
      <c r="K34" s="8">
        <v>0</v>
      </c>
      <c r="L34" s="7">
        <v>3</v>
      </c>
    </row>
    <row r="35" spans="2:12" ht="15.75" customHeight="1">
      <c r="B35" s="61" t="s">
        <v>81</v>
      </c>
      <c r="C35" s="7">
        <f t="shared" si="5"/>
        <v>23</v>
      </c>
      <c r="D35" s="8">
        <v>6</v>
      </c>
      <c r="E35" s="8">
        <v>3</v>
      </c>
      <c r="F35" s="8">
        <v>6</v>
      </c>
      <c r="G35" s="7">
        <v>2</v>
      </c>
      <c r="H35" s="7">
        <v>2</v>
      </c>
      <c r="I35" s="7">
        <v>4</v>
      </c>
      <c r="J35" s="8">
        <v>0</v>
      </c>
      <c r="K35" s="8">
        <v>0</v>
      </c>
      <c r="L35" s="8">
        <v>0</v>
      </c>
    </row>
    <row r="36" spans="2:12" ht="15.75" customHeight="1">
      <c r="B36" s="61" t="s">
        <v>82</v>
      </c>
      <c r="C36" s="7">
        <f t="shared" si="5"/>
        <v>30</v>
      </c>
      <c r="D36" s="7">
        <v>2</v>
      </c>
      <c r="E36" s="7">
        <v>0</v>
      </c>
      <c r="F36" s="7">
        <v>0</v>
      </c>
      <c r="G36" s="7">
        <v>13</v>
      </c>
      <c r="H36" s="7">
        <v>8</v>
      </c>
      <c r="I36" s="7">
        <v>7</v>
      </c>
      <c r="J36" s="8">
        <v>0</v>
      </c>
      <c r="K36" s="8">
        <v>0</v>
      </c>
      <c r="L36" s="7">
        <v>2</v>
      </c>
    </row>
    <row r="37" spans="2:12" ht="15.75" customHeight="1">
      <c r="B37" s="61"/>
      <c r="C37" s="7"/>
      <c r="D37" s="7"/>
      <c r="E37" s="7"/>
      <c r="F37" s="7"/>
      <c r="G37" s="7"/>
      <c r="H37" s="7"/>
      <c r="I37" s="7"/>
      <c r="J37" s="8"/>
      <c r="K37" s="8"/>
      <c r="L37" s="7"/>
    </row>
    <row r="38" spans="1:12" s="94" customFormat="1" ht="15.75" customHeight="1">
      <c r="A38" s="109" t="s">
        <v>114</v>
      </c>
      <c r="B38" s="110"/>
      <c r="C38" s="76">
        <f aca="true" t="shared" si="6" ref="C38:L38">SUM(C39:C40)</f>
        <v>1321</v>
      </c>
      <c r="D38" s="76">
        <f t="shared" si="6"/>
        <v>128</v>
      </c>
      <c r="E38" s="76">
        <f t="shared" si="6"/>
        <v>42</v>
      </c>
      <c r="F38" s="76">
        <f t="shared" si="6"/>
        <v>99</v>
      </c>
      <c r="G38" s="76">
        <f t="shared" si="6"/>
        <v>184</v>
      </c>
      <c r="H38" s="76">
        <f t="shared" si="6"/>
        <v>514</v>
      </c>
      <c r="I38" s="76">
        <f t="shared" si="6"/>
        <v>354</v>
      </c>
      <c r="J38" s="86">
        <f t="shared" si="6"/>
        <v>0</v>
      </c>
      <c r="K38" s="86">
        <f t="shared" si="6"/>
        <v>0</v>
      </c>
      <c r="L38" s="76">
        <f t="shared" si="6"/>
        <v>58</v>
      </c>
    </row>
    <row r="39" spans="2:12" ht="15.75" customHeight="1">
      <c r="B39" s="61" t="s">
        <v>53</v>
      </c>
      <c r="C39" s="7">
        <f>SUM(D39:K39)</f>
        <v>1302</v>
      </c>
      <c r="D39" s="7">
        <v>124</v>
      </c>
      <c r="E39" s="7">
        <v>40</v>
      </c>
      <c r="F39" s="7">
        <v>99</v>
      </c>
      <c r="G39" s="7">
        <v>181</v>
      </c>
      <c r="H39" s="7">
        <v>510</v>
      </c>
      <c r="I39" s="7">
        <v>348</v>
      </c>
      <c r="J39" s="7">
        <v>0</v>
      </c>
      <c r="K39" s="8">
        <v>0</v>
      </c>
      <c r="L39" s="7">
        <v>57</v>
      </c>
    </row>
    <row r="40" spans="2:12" ht="15.75" customHeight="1">
      <c r="B40" s="61" t="s">
        <v>83</v>
      </c>
      <c r="C40" s="7">
        <f>SUM(D40:K40)</f>
        <v>19</v>
      </c>
      <c r="D40" s="7">
        <v>4</v>
      </c>
      <c r="E40" s="8">
        <v>2</v>
      </c>
      <c r="F40" s="8">
        <v>0</v>
      </c>
      <c r="G40" s="7">
        <v>3</v>
      </c>
      <c r="H40" s="7">
        <v>4</v>
      </c>
      <c r="I40" s="7">
        <v>6</v>
      </c>
      <c r="J40" s="8">
        <v>0</v>
      </c>
      <c r="K40" s="8">
        <v>0</v>
      </c>
      <c r="L40" s="7">
        <v>1</v>
      </c>
    </row>
    <row r="41" ht="15.75" customHeight="1">
      <c r="B41" s="108"/>
    </row>
    <row r="42" spans="1:12" s="94" customFormat="1" ht="15.75" customHeight="1">
      <c r="A42" s="111" t="s">
        <v>124</v>
      </c>
      <c r="B42" s="112"/>
      <c r="C42" s="76">
        <f aca="true" t="shared" si="7" ref="C42:L42">SUM(C43:C57)</f>
        <v>1958</v>
      </c>
      <c r="D42" s="76">
        <f t="shared" si="7"/>
        <v>229</v>
      </c>
      <c r="E42" s="86">
        <f t="shared" si="7"/>
        <v>94</v>
      </c>
      <c r="F42" s="86">
        <f t="shared" si="7"/>
        <v>201</v>
      </c>
      <c r="G42" s="76">
        <f t="shared" si="7"/>
        <v>442</v>
      </c>
      <c r="H42" s="76">
        <f t="shared" si="7"/>
        <v>609</v>
      </c>
      <c r="I42" s="76">
        <f t="shared" si="7"/>
        <v>383</v>
      </c>
      <c r="J42" s="86">
        <f t="shared" si="7"/>
        <v>0</v>
      </c>
      <c r="K42" s="86">
        <f t="shared" si="7"/>
        <v>0</v>
      </c>
      <c r="L42" s="76">
        <f t="shared" si="7"/>
        <v>185</v>
      </c>
    </row>
    <row r="43" spans="2:12" ht="15.75" customHeight="1">
      <c r="B43" s="61" t="s">
        <v>60</v>
      </c>
      <c r="C43" s="7">
        <f aca="true" t="shared" si="8" ref="C43:C57">SUM(D43:K43)</f>
        <v>209</v>
      </c>
      <c r="D43" s="7">
        <v>36</v>
      </c>
      <c r="E43" s="7">
        <v>10</v>
      </c>
      <c r="F43" s="7">
        <v>22</v>
      </c>
      <c r="G43" s="7">
        <v>53</v>
      </c>
      <c r="H43" s="7">
        <v>56</v>
      </c>
      <c r="I43" s="7">
        <v>32</v>
      </c>
      <c r="J43" s="8">
        <v>0</v>
      </c>
      <c r="K43" s="8">
        <v>0</v>
      </c>
      <c r="L43" s="7">
        <v>20</v>
      </c>
    </row>
    <row r="44" spans="2:12" ht="15.75" customHeight="1">
      <c r="B44" s="61" t="s">
        <v>62</v>
      </c>
      <c r="C44" s="7">
        <f t="shared" si="8"/>
        <v>357</v>
      </c>
      <c r="D44" s="7">
        <v>39</v>
      </c>
      <c r="E44" s="7">
        <v>22</v>
      </c>
      <c r="F44" s="7">
        <v>46</v>
      </c>
      <c r="G44" s="7">
        <v>87</v>
      </c>
      <c r="H44" s="7">
        <v>146</v>
      </c>
      <c r="I44" s="7">
        <v>17</v>
      </c>
      <c r="J44" s="8">
        <v>0</v>
      </c>
      <c r="K44" s="8">
        <v>0</v>
      </c>
      <c r="L44" s="7">
        <v>35</v>
      </c>
    </row>
    <row r="45" spans="2:12" ht="15.75" customHeight="1">
      <c r="B45" s="61" t="s">
        <v>63</v>
      </c>
      <c r="C45" s="7">
        <f t="shared" si="8"/>
        <v>204</v>
      </c>
      <c r="D45" s="7">
        <v>8</v>
      </c>
      <c r="E45" s="7">
        <v>0</v>
      </c>
      <c r="F45" s="7">
        <v>0</v>
      </c>
      <c r="G45" s="7">
        <v>20</v>
      </c>
      <c r="H45" s="7">
        <v>82</v>
      </c>
      <c r="I45" s="7">
        <v>94</v>
      </c>
      <c r="J45" s="8">
        <v>0</v>
      </c>
      <c r="K45" s="8">
        <v>0</v>
      </c>
      <c r="L45" s="7">
        <v>8</v>
      </c>
    </row>
    <row r="46" spans="2:12" ht="15.75" customHeight="1">
      <c r="B46" s="61" t="s">
        <v>64</v>
      </c>
      <c r="C46" s="7">
        <f t="shared" si="8"/>
        <v>251</v>
      </c>
      <c r="D46" s="7">
        <v>34</v>
      </c>
      <c r="E46" s="7">
        <v>19</v>
      </c>
      <c r="F46" s="7">
        <v>35</v>
      </c>
      <c r="G46" s="7">
        <v>48</v>
      </c>
      <c r="H46" s="7">
        <v>61</v>
      </c>
      <c r="I46" s="7">
        <v>54</v>
      </c>
      <c r="J46" s="8">
        <v>0</v>
      </c>
      <c r="K46" s="8">
        <v>0</v>
      </c>
      <c r="L46" s="7">
        <v>28</v>
      </c>
    </row>
    <row r="47" spans="2:12" ht="15.75" customHeight="1">
      <c r="B47" s="61" t="s">
        <v>65</v>
      </c>
      <c r="C47" s="7">
        <f t="shared" si="8"/>
        <v>244</v>
      </c>
      <c r="D47" s="7">
        <v>14</v>
      </c>
      <c r="E47" s="7">
        <v>8</v>
      </c>
      <c r="F47" s="7">
        <v>6</v>
      </c>
      <c r="G47" s="7">
        <v>46</v>
      </c>
      <c r="H47" s="7">
        <v>95</v>
      </c>
      <c r="I47" s="7">
        <v>75</v>
      </c>
      <c r="J47" s="8">
        <v>0</v>
      </c>
      <c r="K47" s="8">
        <v>0</v>
      </c>
      <c r="L47" s="7">
        <v>12</v>
      </c>
    </row>
    <row r="48" spans="2:12" ht="15.75" customHeight="1">
      <c r="B48" s="61" t="s">
        <v>67</v>
      </c>
      <c r="C48" s="7">
        <f t="shared" si="8"/>
        <v>183</v>
      </c>
      <c r="D48" s="7">
        <v>28</v>
      </c>
      <c r="E48" s="7">
        <v>4</v>
      </c>
      <c r="F48" s="7">
        <v>17</v>
      </c>
      <c r="G48" s="7">
        <v>39</v>
      </c>
      <c r="H48" s="7">
        <v>60</v>
      </c>
      <c r="I48" s="7">
        <v>35</v>
      </c>
      <c r="J48" s="8">
        <v>0</v>
      </c>
      <c r="K48" s="8">
        <v>0</v>
      </c>
      <c r="L48" s="7">
        <v>28</v>
      </c>
    </row>
    <row r="49" spans="2:12" ht="15.75" customHeight="1">
      <c r="B49" s="61" t="s">
        <v>90</v>
      </c>
      <c r="C49" s="7">
        <f t="shared" si="8"/>
        <v>74</v>
      </c>
      <c r="D49" s="7">
        <v>8</v>
      </c>
      <c r="E49" s="7">
        <v>0</v>
      </c>
      <c r="F49" s="7">
        <v>11</v>
      </c>
      <c r="G49" s="7">
        <v>22</v>
      </c>
      <c r="H49" s="7">
        <v>14</v>
      </c>
      <c r="I49" s="7">
        <v>19</v>
      </c>
      <c r="J49" s="8">
        <v>0</v>
      </c>
      <c r="K49" s="8">
        <v>0</v>
      </c>
      <c r="L49" s="8">
        <v>8</v>
      </c>
    </row>
    <row r="50" spans="2:12" ht="15.75" customHeight="1">
      <c r="B50" s="61" t="s">
        <v>91</v>
      </c>
      <c r="C50" s="7">
        <f t="shared" si="8"/>
        <v>105</v>
      </c>
      <c r="D50" s="7">
        <v>13</v>
      </c>
      <c r="E50" s="7">
        <v>3</v>
      </c>
      <c r="F50" s="7">
        <v>20</v>
      </c>
      <c r="G50" s="7">
        <v>42</v>
      </c>
      <c r="H50" s="7">
        <v>17</v>
      </c>
      <c r="I50" s="7">
        <v>10</v>
      </c>
      <c r="J50" s="8">
        <v>0</v>
      </c>
      <c r="K50" s="8">
        <v>0</v>
      </c>
      <c r="L50" s="7">
        <v>13</v>
      </c>
    </row>
    <row r="51" spans="2:12" ht="15.75" customHeight="1">
      <c r="B51" s="61" t="s">
        <v>94</v>
      </c>
      <c r="C51" s="7">
        <f t="shared" si="8"/>
        <v>112</v>
      </c>
      <c r="D51" s="7">
        <v>15</v>
      </c>
      <c r="E51" s="7">
        <v>8</v>
      </c>
      <c r="F51" s="7">
        <v>15</v>
      </c>
      <c r="G51" s="7">
        <v>25</v>
      </c>
      <c r="H51" s="7">
        <v>39</v>
      </c>
      <c r="I51" s="7">
        <v>10</v>
      </c>
      <c r="J51" s="8">
        <v>0</v>
      </c>
      <c r="K51" s="8">
        <v>0</v>
      </c>
      <c r="L51" s="7">
        <v>11</v>
      </c>
    </row>
    <row r="52" spans="2:12" ht="15.75" customHeight="1">
      <c r="B52" s="61" t="s">
        <v>84</v>
      </c>
      <c r="C52" s="7">
        <f t="shared" si="8"/>
        <v>26</v>
      </c>
      <c r="D52" s="7">
        <v>2</v>
      </c>
      <c r="E52" s="8">
        <v>3</v>
      </c>
      <c r="F52" s="8">
        <v>2</v>
      </c>
      <c r="G52" s="7">
        <v>15</v>
      </c>
      <c r="H52" s="7">
        <v>4</v>
      </c>
      <c r="I52" s="7">
        <v>0</v>
      </c>
      <c r="J52" s="8">
        <v>0</v>
      </c>
      <c r="K52" s="8">
        <v>0</v>
      </c>
      <c r="L52" s="7">
        <v>2</v>
      </c>
    </row>
    <row r="53" spans="2:12" ht="15.75" customHeight="1">
      <c r="B53" s="61" t="s">
        <v>85</v>
      </c>
      <c r="C53" s="7">
        <f t="shared" si="8"/>
        <v>47</v>
      </c>
      <c r="D53" s="7">
        <v>4</v>
      </c>
      <c r="E53" s="7">
        <v>0</v>
      </c>
      <c r="F53" s="8">
        <v>0</v>
      </c>
      <c r="G53" s="7">
        <v>28</v>
      </c>
      <c r="H53" s="7">
        <v>10</v>
      </c>
      <c r="I53" s="7">
        <v>5</v>
      </c>
      <c r="J53" s="8">
        <v>0</v>
      </c>
      <c r="K53" s="8">
        <v>0</v>
      </c>
      <c r="L53" s="8">
        <v>4</v>
      </c>
    </row>
    <row r="54" spans="2:12" ht="15.75" customHeight="1">
      <c r="B54" s="61" t="s">
        <v>86</v>
      </c>
      <c r="C54" s="7">
        <f t="shared" si="8"/>
        <v>61</v>
      </c>
      <c r="D54" s="7">
        <v>7</v>
      </c>
      <c r="E54" s="8">
        <v>0</v>
      </c>
      <c r="F54" s="7">
        <v>2</v>
      </c>
      <c r="G54" s="7">
        <v>10</v>
      </c>
      <c r="H54" s="7">
        <v>18</v>
      </c>
      <c r="I54" s="7">
        <v>24</v>
      </c>
      <c r="J54" s="8">
        <v>0</v>
      </c>
      <c r="K54" s="8">
        <v>0</v>
      </c>
      <c r="L54" s="7">
        <v>7</v>
      </c>
    </row>
    <row r="55" spans="2:12" ht="15.75" customHeight="1">
      <c r="B55" s="61" t="s">
        <v>87</v>
      </c>
      <c r="C55" s="7">
        <f t="shared" si="8"/>
        <v>12</v>
      </c>
      <c r="D55" s="7">
        <v>2</v>
      </c>
      <c r="E55" s="7">
        <v>0</v>
      </c>
      <c r="F55" s="7">
        <v>6</v>
      </c>
      <c r="G55" s="7">
        <v>2</v>
      </c>
      <c r="H55" s="7">
        <v>1</v>
      </c>
      <c r="I55" s="7">
        <v>1</v>
      </c>
      <c r="J55" s="8">
        <v>0</v>
      </c>
      <c r="K55" s="8">
        <v>0</v>
      </c>
      <c r="L55" s="7">
        <v>2</v>
      </c>
    </row>
    <row r="56" spans="2:12" ht="15.75" customHeight="1">
      <c r="B56" s="61" t="s">
        <v>93</v>
      </c>
      <c r="C56" s="7">
        <f t="shared" si="8"/>
        <v>26</v>
      </c>
      <c r="D56" s="7">
        <v>10</v>
      </c>
      <c r="E56" s="7">
        <v>12</v>
      </c>
      <c r="F56" s="7">
        <v>2</v>
      </c>
      <c r="G56" s="7">
        <v>2</v>
      </c>
      <c r="H56" s="7">
        <v>0</v>
      </c>
      <c r="I56" s="7">
        <v>0</v>
      </c>
      <c r="J56" s="8">
        <v>0</v>
      </c>
      <c r="K56" s="8">
        <v>0</v>
      </c>
      <c r="L56" s="7">
        <v>2</v>
      </c>
    </row>
    <row r="57" spans="2:12" ht="15.75" customHeight="1">
      <c r="B57" s="61" t="s">
        <v>88</v>
      </c>
      <c r="C57" s="7">
        <f t="shared" si="8"/>
        <v>47</v>
      </c>
      <c r="D57" s="7">
        <v>9</v>
      </c>
      <c r="E57" s="7">
        <v>5</v>
      </c>
      <c r="F57" s="7">
        <v>17</v>
      </c>
      <c r="G57" s="7">
        <v>3</v>
      </c>
      <c r="H57" s="7">
        <v>6</v>
      </c>
      <c r="I57" s="7">
        <v>7</v>
      </c>
      <c r="J57" s="8">
        <v>0</v>
      </c>
      <c r="K57" s="8">
        <v>0</v>
      </c>
      <c r="L57" s="7">
        <v>5</v>
      </c>
    </row>
    <row r="58" spans="2:12" ht="15.75" customHeight="1">
      <c r="B58" s="61"/>
      <c r="C58" s="7"/>
      <c r="D58" s="7"/>
      <c r="E58" s="7"/>
      <c r="F58" s="7"/>
      <c r="G58" s="7"/>
      <c r="H58" s="7"/>
      <c r="I58" s="7"/>
      <c r="J58" s="8"/>
      <c r="K58" s="8"/>
      <c r="L58" s="7"/>
    </row>
    <row r="59" spans="1:12" s="94" customFormat="1" ht="15.75" customHeight="1">
      <c r="A59" s="109" t="s">
        <v>119</v>
      </c>
      <c r="B59" s="110"/>
      <c r="C59" s="76">
        <f aca="true" t="shared" si="9" ref="C59:L59">SUM(C60:C62)</f>
        <v>1694</v>
      </c>
      <c r="D59" s="76">
        <f t="shared" si="9"/>
        <v>183</v>
      </c>
      <c r="E59" s="76">
        <f t="shared" si="9"/>
        <v>62</v>
      </c>
      <c r="F59" s="76">
        <f t="shared" si="9"/>
        <v>94</v>
      </c>
      <c r="G59" s="76">
        <f t="shared" si="9"/>
        <v>246</v>
      </c>
      <c r="H59" s="76">
        <f t="shared" si="9"/>
        <v>658</v>
      </c>
      <c r="I59" s="76">
        <f t="shared" si="9"/>
        <v>443</v>
      </c>
      <c r="J59" s="86">
        <f t="shared" si="9"/>
        <v>8</v>
      </c>
      <c r="K59" s="86">
        <f t="shared" si="9"/>
        <v>0</v>
      </c>
      <c r="L59" s="76">
        <f t="shared" si="9"/>
        <v>103</v>
      </c>
    </row>
    <row r="60" spans="2:12" ht="15.75" customHeight="1">
      <c r="B60" s="61" t="s">
        <v>54</v>
      </c>
      <c r="C60" s="7">
        <f>SUM(D60:K60)</f>
        <v>1581</v>
      </c>
      <c r="D60" s="7">
        <v>173</v>
      </c>
      <c r="E60" s="7">
        <v>61</v>
      </c>
      <c r="F60" s="7">
        <v>83</v>
      </c>
      <c r="G60" s="7">
        <v>243</v>
      </c>
      <c r="H60" s="7">
        <v>640</v>
      </c>
      <c r="I60" s="7">
        <v>373</v>
      </c>
      <c r="J60" s="7">
        <v>8</v>
      </c>
      <c r="K60" s="8">
        <v>0</v>
      </c>
      <c r="L60" s="7">
        <v>93</v>
      </c>
    </row>
    <row r="61" spans="2:12" ht="15.75" customHeight="1">
      <c r="B61" s="61" t="s">
        <v>70</v>
      </c>
      <c r="C61" s="7">
        <f>SUM(D61:K61)</f>
        <v>85</v>
      </c>
      <c r="D61" s="7">
        <v>8</v>
      </c>
      <c r="E61" s="7">
        <v>1</v>
      </c>
      <c r="F61" s="7">
        <v>11</v>
      </c>
      <c r="G61" s="7">
        <v>3</v>
      </c>
      <c r="H61" s="7">
        <v>16</v>
      </c>
      <c r="I61" s="7">
        <v>46</v>
      </c>
      <c r="J61" s="8">
        <v>0</v>
      </c>
      <c r="K61" s="8">
        <v>0</v>
      </c>
      <c r="L61" s="7">
        <v>8</v>
      </c>
    </row>
    <row r="62" spans="1:12" ht="15.75" customHeight="1">
      <c r="A62" s="95"/>
      <c r="B62" s="96" t="s">
        <v>89</v>
      </c>
      <c r="C62" s="99">
        <f>SUM(D62:K62)</f>
        <v>28</v>
      </c>
      <c r="D62" s="99">
        <v>2</v>
      </c>
      <c r="E62" s="99">
        <v>0</v>
      </c>
      <c r="F62" s="99">
        <v>0</v>
      </c>
      <c r="G62" s="99">
        <v>0</v>
      </c>
      <c r="H62" s="99">
        <v>2</v>
      </c>
      <c r="I62" s="99">
        <v>24</v>
      </c>
      <c r="J62" s="98">
        <v>0</v>
      </c>
      <c r="K62" s="98">
        <v>0</v>
      </c>
      <c r="L62" s="99">
        <v>2</v>
      </c>
    </row>
    <row r="63" spans="2:12" ht="17.25" customHeight="1">
      <c r="B63" s="11"/>
      <c r="C63" s="12"/>
      <c r="D63" s="12"/>
      <c r="E63" s="13"/>
      <c r="F63" s="13"/>
      <c r="G63" s="13"/>
      <c r="H63" s="12"/>
      <c r="I63" s="12"/>
      <c r="J63" s="13"/>
      <c r="K63" s="13"/>
      <c r="L63" s="12"/>
    </row>
    <row r="64" spans="3:12" ht="17.25" customHeight="1">
      <c r="C64" s="7"/>
      <c r="D64" s="7"/>
      <c r="E64" s="8"/>
      <c r="F64" s="8"/>
      <c r="G64" s="7"/>
      <c r="H64" s="7"/>
      <c r="I64" s="7"/>
      <c r="J64" s="8"/>
      <c r="K64" s="8"/>
      <c r="L64" s="7"/>
    </row>
    <row r="65" spans="3:12" ht="17.25" customHeight="1">
      <c r="C65" s="7"/>
      <c r="D65" s="7"/>
      <c r="E65" s="8"/>
      <c r="F65" s="8"/>
      <c r="G65" s="7"/>
      <c r="H65" s="7"/>
      <c r="I65" s="7"/>
      <c r="J65" s="8"/>
      <c r="K65" s="8"/>
      <c r="L65" s="7"/>
    </row>
    <row r="66" spans="3:12" ht="17.25" customHeight="1">
      <c r="C66" s="7"/>
      <c r="D66" s="7"/>
      <c r="E66" s="7"/>
      <c r="F66" s="7"/>
      <c r="G66" s="7"/>
      <c r="H66" s="7"/>
      <c r="I66" s="7"/>
      <c r="J66" s="8"/>
      <c r="K66" s="8"/>
      <c r="L66" s="7"/>
    </row>
    <row r="67" spans="3:12" ht="17.25" customHeight="1">
      <c r="C67" s="7"/>
      <c r="D67" s="7"/>
      <c r="E67" s="7"/>
      <c r="F67" s="7"/>
      <c r="G67" s="7"/>
      <c r="H67" s="7"/>
      <c r="I67" s="7"/>
      <c r="J67" s="8"/>
      <c r="K67" s="8"/>
      <c r="L67" s="7"/>
    </row>
    <row r="68" spans="3:12" ht="17.25" customHeight="1">
      <c r="C68" s="7"/>
      <c r="D68" s="7"/>
      <c r="E68" s="7"/>
      <c r="F68" s="7"/>
      <c r="G68" s="7"/>
      <c r="H68" s="7"/>
      <c r="I68" s="7"/>
      <c r="J68" s="8"/>
      <c r="K68" s="8"/>
      <c r="L68" s="7"/>
    </row>
  </sheetData>
  <mergeCells count="14">
    <mergeCell ref="A59:B59"/>
    <mergeCell ref="A12:B12"/>
    <mergeCell ref="A24:B24"/>
    <mergeCell ref="A38:B38"/>
    <mergeCell ref="A42:B42"/>
    <mergeCell ref="A10:B10"/>
    <mergeCell ref="A7:B7"/>
    <mergeCell ref="A2:B2"/>
    <mergeCell ref="A8:B8"/>
    <mergeCell ref="A9:B9"/>
    <mergeCell ref="A3:B3"/>
    <mergeCell ref="A4:B4"/>
    <mergeCell ref="A5:B5"/>
    <mergeCell ref="A6:B6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30" useFirstPageNumber="1" fitToHeight="0" horizontalDpi="98" verticalDpi="98" orientation="portrait" paperSize="9" scale="80" r:id="rId1"/>
  <headerFooter alignWithMargins="0">
    <oddHeader>&amp;L&amp;"ＭＳ Ｐゴシック,標準"&amp;18小学校</oddHeader>
    <oddFooter>&amp;C&amp;"ＭＳ Ｐ明朝,標準"&amp;14-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8"/>
  <sheetViews>
    <sheetView showOutlineSymbols="0" zoomScaleSheetLayoutView="85" workbookViewId="0" topLeftCell="A1">
      <pane xSplit="2" ySplit="3" topLeftCell="C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L8" sqref="L8"/>
    </sheetView>
  </sheetViews>
  <sheetFormatPr defaultColWidth="8.796875" defaultRowHeight="14.25"/>
  <cols>
    <col min="1" max="1" width="2.59765625" style="2" customWidth="1"/>
    <col min="2" max="2" width="12.59765625" style="1" customWidth="1"/>
    <col min="3" max="3" width="10.59765625" style="2" customWidth="1"/>
    <col min="4" max="4" width="9.69921875" style="2" customWidth="1"/>
    <col min="5" max="12" width="8.59765625" style="2" customWidth="1"/>
    <col min="13" max="16384" width="14" style="2" customWidth="1"/>
  </cols>
  <sheetData>
    <row r="1" spans="1:3" s="5" customFormat="1" ht="24" customHeight="1">
      <c r="A1" s="74" t="s">
        <v>17</v>
      </c>
      <c r="B1" s="74"/>
      <c r="C1" s="74"/>
    </row>
    <row r="2" spans="1:12" s="5" customFormat="1" ht="15.75" customHeight="1">
      <c r="A2" s="131" t="s">
        <v>0</v>
      </c>
      <c r="B2" s="132"/>
      <c r="C2" s="132" t="s">
        <v>1</v>
      </c>
      <c r="D2" s="132" t="s">
        <v>18</v>
      </c>
      <c r="E2" s="132"/>
      <c r="F2" s="132"/>
      <c r="G2" s="132"/>
      <c r="H2" s="132"/>
      <c r="I2" s="132"/>
      <c r="J2" s="132"/>
      <c r="K2" s="135" t="s">
        <v>19</v>
      </c>
      <c r="L2" s="137" t="s">
        <v>20</v>
      </c>
    </row>
    <row r="3" spans="1:12" s="5" customFormat="1" ht="15.75" customHeight="1">
      <c r="A3" s="131"/>
      <c r="B3" s="132"/>
      <c r="C3" s="132"/>
      <c r="D3" s="21" t="s">
        <v>1</v>
      </c>
      <c r="E3" s="21" t="s">
        <v>21</v>
      </c>
      <c r="F3" s="21" t="s">
        <v>22</v>
      </c>
      <c r="G3" s="21" t="s">
        <v>23</v>
      </c>
      <c r="H3" s="21" t="s">
        <v>24</v>
      </c>
      <c r="I3" s="21" t="s">
        <v>25</v>
      </c>
      <c r="J3" s="21" t="s">
        <v>26</v>
      </c>
      <c r="K3" s="136"/>
      <c r="L3" s="138"/>
    </row>
    <row r="4" spans="1:12" ht="15.75" customHeight="1">
      <c r="A4" s="133" t="s">
        <v>125</v>
      </c>
      <c r="B4" s="134"/>
      <c r="C4" s="7">
        <f>D4+K4+L4</f>
        <v>218855</v>
      </c>
      <c r="D4" s="7">
        <f>SUM(E4:J4)</f>
        <v>216779</v>
      </c>
      <c r="E4" s="7">
        <v>36036</v>
      </c>
      <c r="F4" s="7">
        <v>35102</v>
      </c>
      <c r="G4" s="7">
        <v>36946</v>
      </c>
      <c r="H4" s="7">
        <v>36139</v>
      </c>
      <c r="I4" s="7">
        <v>35455</v>
      </c>
      <c r="J4" s="7">
        <v>37101</v>
      </c>
      <c r="K4" s="7">
        <v>655</v>
      </c>
      <c r="L4" s="7">
        <v>1421</v>
      </c>
    </row>
    <row r="5" spans="1:12" ht="15.75" customHeight="1">
      <c r="A5" s="127" t="s">
        <v>126</v>
      </c>
      <c r="B5" s="128"/>
      <c r="C5" s="7">
        <f>D5+K5+L5</f>
        <v>216852</v>
      </c>
      <c r="D5" s="7">
        <f>SUM(E5:J5)</f>
        <v>214626</v>
      </c>
      <c r="E5" s="7">
        <v>35477</v>
      </c>
      <c r="F5" s="7">
        <v>35862</v>
      </c>
      <c r="G5" s="7">
        <v>34925</v>
      </c>
      <c r="H5" s="7">
        <v>36891</v>
      </c>
      <c r="I5" s="7">
        <v>36061</v>
      </c>
      <c r="J5" s="7">
        <v>35410</v>
      </c>
      <c r="K5" s="7">
        <v>763</v>
      </c>
      <c r="L5" s="7">
        <v>1463</v>
      </c>
    </row>
    <row r="6" spans="1:12" ht="15.75" customHeight="1">
      <c r="A6" s="127" t="s">
        <v>127</v>
      </c>
      <c r="B6" s="128"/>
      <c r="C6" s="7">
        <f>D6+K6+L6</f>
        <v>217231</v>
      </c>
      <c r="D6" s="7">
        <f>SUM(E6:J6)</f>
        <v>214890</v>
      </c>
      <c r="E6" s="7">
        <v>36092</v>
      </c>
      <c r="F6" s="7">
        <v>35334</v>
      </c>
      <c r="G6" s="7">
        <v>35700</v>
      </c>
      <c r="H6" s="7">
        <v>34848</v>
      </c>
      <c r="I6" s="7">
        <v>36831</v>
      </c>
      <c r="J6" s="7">
        <v>36085</v>
      </c>
      <c r="K6" s="7">
        <v>812</v>
      </c>
      <c r="L6" s="7">
        <v>1529</v>
      </c>
    </row>
    <row r="7" spans="1:12" ht="15.75" customHeight="1">
      <c r="A7" s="127" t="s">
        <v>128</v>
      </c>
      <c r="B7" s="128"/>
      <c r="C7" s="7">
        <f>D7+K7+L7</f>
        <v>216524</v>
      </c>
      <c r="D7" s="7">
        <f>SUM(E7:J7)</f>
        <v>214049</v>
      </c>
      <c r="E7" s="7">
        <v>35604</v>
      </c>
      <c r="F7" s="7">
        <v>35972</v>
      </c>
      <c r="G7" s="7">
        <v>35173</v>
      </c>
      <c r="H7" s="7">
        <v>35647</v>
      </c>
      <c r="I7" s="7">
        <v>34816</v>
      </c>
      <c r="J7" s="7">
        <v>36837</v>
      </c>
      <c r="K7" s="7">
        <v>801</v>
      </c>
      <c r="L7" s="7">
        <v>1674</v>
      </c>
    </row>
    <row r="8" spans="1:12" ht="15.75" customHeight="1">
      <c r="A8" s="129" t="s">
        <v>194</v>
      </c>
      <c r="B8" s="130"/>
      <c r="C8" s="76">
        <f>C13+C25+C39+C43+C60</f>
        <v>215028</v>
      </c>
      <c r="D8" s="76">
        <f aca="true" t="shared" si="0" ref="D8:L8">D13+D25+D39+D43+D60</f>
        <v>212538</v>
      </c>
      <c r="E8" s="76">
        <f t="shared" si="0"/>
        <v>35451</v>
      </c>
      <c r="F8" s="76">
        <f t="shared" si="0"/>
        <v>35489</v>
      </c>
      <c r="G8" s="76">
        <f t="shared" si="0"/>
        <v>35934</v>
      </c>
      <c r="H8" s="76">
        <f t="shared" si="0"/>
        <v>35177</v>
      </c>
      <c r="I8" s="76">
        <f t="shared" si="0"/>
        <v>35632</v>
      </c>
      <c r="J8" s="76">
        <f t="shared" si="0"/>
        <v>34855</v>
      </c>
      <c r="K8" s="76">
        <f t="shared" si="0"/>
        <v>770</v>
      </c>
      <c r="L8" s="76">
        <f t="shared" si="0"/>
        <v>1720</v>
      </c>
    </row>
    <row r="9" spans="1:12" ht="15.75" customHeight="1">
      <c r="A9" s="127" t="s">
        <v>14</v>
      </c>
      <c r="B9" s="128"/>
      <c r="C9" s="7">
        <f>D9+K9+L9</f>
        <v>1166</v>
      </c>
      <c r="D9" s="7">
        <f>SUM(E9:J9)</f>
        <v>1166</v>
      </c>
      <c r="E9" s="7">
        <v>202</v>
      </c>
      <c r="F9" s="7">
        <v>198</v>
      </c>
      <c r="G9" s="7">
        <v>190</v>
      </c>
      <c r="H9" s="7">
        <v>190</v>
      </c>
      <c r="I9" s="7">
        <v>190</v>
      </c>
      <c r="J9" s="7">
        <v>196</v>
      </c>
      <c r="K9" s="7">
        <v>0</v>
      </c>
      <c r="L9" s="7">
        <v>0</v>
      </c>
    </row>
    <row r="10" spans="1:12" ht="15.75" customHeight="1">
      <c r="A10" s="127" t="s">
        <v>15</v>
      </c>
      <c r="B10" s="128"/>
      <c r="C10" s="7">
        <f>D10+K10+L10</f>
        <v>212524</v>
      </c>
      <c r="D10" s="7">
        <f>SUM(E10:J10)</f>
        <v>210034</v>
      </c>
      <c r="E10" s="7">
        <v>35022</v>
      </c>
      <c r="F10" s="7">
        <v>35044</v>
      </c>
      <c r="G10" s="7">
        <v>35520</v>
      </c>
      <c r="H10" s="7">
        <v>34764</v>
      </c>
      <c r="I10" s="7">
        <v>35242</v>
      </c>
      <c r="J10" s="7">
        <v>34442</v>
      </c>
      <c r="K10" s="7">
        <v>770</v>
      </c>
      <c r="L10" s="7">
        <v>1720</v>
      </c>
    </row>
    <row r="11" spans="1:12" ht="15.75" customHeight="1">
      <c r="A11" s="127" t="s">
        <v>16</v>
      </c>
      <c r="B11" s="128"/>
      <c r="C11" s="7">
        <f>D11+K11+L11</f>
        <v>1338</v>
      </c>
      <c r="D11" s="7">
        <f>SUM(E11:J11)</f>
        <v>1338</v>
      </c>
      <c r="E11" s="7">
        <v>227</v>
      </c>
      <c r="F11" s="7">
        <v>247</v>
      </c>
      <c r="G11" s="7">
        <v>224</v>
      </c>
      <c r="H11" s="7">
        <v>223</v>
      </c>
      <c r="I11" s="7">
        <v>200</v>
      </c>
      <c r="J11" s="7">
        <v>217</v>
      </c>
      <c r="K11" s="7">
        <v>0</v>
      </c>
      <c r="L11" s="7">
        <v>0</v>
      </c>
    </row>
    <row r="12" ht="15.75" customHeight="1">
      <c r="B12" s="14"/>
    </row>
    <row r="13" spans="1:12" s="94" customFormat="1" ht="15.75" customHeight="1">
      <c r="A13" s="113" t="s">
        <v>110</v>
      </c>
      <c r="B13" s="110"/>
      <c r="C13" s="70">
        <f aca="true" t="shared" si="1" ref="C13:L13">SUM(C14:C23)</f>
        <v>13433</v>
      </c>
      <c r="D13" s="94">
        <f t="shared" si="1"/>
        <v>13179</v>
      </c>
      <c r="E13" s="94">
        <f t="shared" si="1"/>
        <v>2132</v>
      </c>
      <c r="F13" s="94">
        <f t="shared" si="1"/>
        <v>2155</v>
      </c>
      <c r="G13" s="94">
        <f t="shared" si="1"/>
        <v>2181</v>
      </c>
      <c r="H13" s="94">
        <f t="shared" si="1"/>
        <v>2188</v>
      </c>
      <c r="I13" s="94">
        <f t="shared" si="1"/>
        <v>2225</v>
      </c>
      <c r="J13" s="94">
        <f t="shared" si="1"/>
        <v>2298</v>
      </c>
      <c r="K13" s="94">
        <f t="shared" si="1"/>
        <v>165</v>
      </c>
      <c r="L13" s="94">
        <f t="shared" si="1"/>
        <v>89</v>
      </c>
    </row>
    <row r="14" spans="2:12" ht="15.75" customHeight="1">
      <c r="B14" s="61" t="s">
        <v>56</v>
      </c>
      <c r="C14" s="7">
        <f aca="true" t="shared" si="2" ref="C14:C23">D14+K14+L14</f>
        <v>1533</v>
      </c>
      <c r="D14" s="7">
        <f aca="true" t="shared" si="3" ref="D14:D23">SUM(E14:J14)</f>
        <v>1483</v>
      </c>
      <c r="E14" s="7">
        <v>216</v>
      </c>
      <c r="F14" s="7">
        <v>237</v>
      </c>
      <c r="G14" s="7">
        <v>241</v>
      </c>
      <c r="H14" s="7">
        <v>233</v>
      </c>
      <c r="I14" s="7">
        <v>278</v>
      </c>
      <c r="J14" s="7">
        <v>278</v>
      </c>
      <c r="K14" s="7">
        <v>40</v>
      </c>
      <c r="L14" s="7">
        <v>10</v>
      </c>
    </row>
    <row r="15" spans="2:12" ht="15.75" customHeight="1">
      <c r="B15" s="61" t="s">
        <v>59</v>
      </c>
      <c r="C15" s="7">
        <f t="shared" si="2"/>
        <v>3681</v>
      </c>
      <c r="D15" s="7">
        <f t="shared" si="3"/>
        <v>3631</v>
      </c>
      <c r="E15" s="7">
        <v>607</v>
      </c>
      <c r="F15" s="7">
        <v>596</v>
      </c>
      <c r="G15" s="7">
        <v>627</v>
      </c>
      <c r="H15" s="7">
        <v>583</v>
      </c>
      <c r="I15" s="7">
        <v>596</v>
      </c>
      <c r="J15" s="7">
        <v>622</v>
      </c>
      <c r="K15" s="7">
        <v>22</v>
      </c>
      <c r="L15" s="7">
        <v>28</v>
      </c>
    </row>
    <row r="16" spans="2:12" ht="15.75" customHeight="1">
      <c r="B16" s="61" t="s">
        <v>68</v>
      </c>
      <c r="C16" s="7">
        <f t="shared" si="2"/>
        <v>1235</v>
      </c>
      <c r="D16" s="7">
        <f t="shared" si="3"/>
        <v>1229</v>
      </c>
      <c r="E16" s="7">
        <v>212</v>
      </c>
      <c r="F16" s="7">
        <v>209</v>
      </c>
      <c r="G16" s="7">
        <v>202</v>
      </c>
      <c r="H16" s="7">
        <v>197</v>
      </c>
      <c r="I16" s="7">
        <v>197</v>
      </c>
      <c r="J16" s="7">
        <v>212</v>
      </c>
      <c r="K16" s="8">
        <v>0</v>
      </c>
      <c r="L16" s="8">
        <v>6</v>
      </c>
    </row>
    <row r="17" spans="2:12" ht="15.75" customHeight="1">
      <c r="B17" s="61" t="s">
        <v>71</v>
      </c>
      <c r="C17" s="7">
        <f t="shared" si="2"/>
        <v>1844</v>
      </c>
      <c r="D17" s="7">
        <f t="shared" si="3"/>
        <v>1809</v>
      </c>
      <c r="E17" s="7">
        <v>297</v>
      </c>
      <c r="F17" s="7">
        <v>262</v>
      </c>
      <c r="G17" s="7">
        <v>267</v>
      </c>
      <c r="H17" s="7">
        <v>326</v>
      </c>
      <c r="I17" s="7">
        <v>301</v>
      </c>
      <c r="J17" s="7">
        <v>356</v>
      </c>
      <c r="K17" s="8">
        <v>26</v>
      </c>
      <c r="L17" s="7">
        <v>9</v>
      </c>
    </row>
    <row r="18" spans="2:12" ht="15.75" customHeight="1">
      <c r="B18" s="61" t="s">
        <v>92</v>
      </c>
      <c r="C18" s="7">
        <f t="shared" si="2"/>
        <v>2777</v>
      </c>
      <c r="D18" s="7">
        <f t="shared" si="3"/>
        <v>2764</v>
      </c>
      <c r="E18" s="7">
        <v>441</v>
      </c>
      <c r="F18" s="7">
        <v>446</v>
      </c>
      <c r="G18" s="7">
        <v>451</v>
      </c>
      <c r="H18" s="7">
        <v>478</v>
      </c>
      <c r="I18" s="7">
        <v>494</v>
      </c>
      <c r="J18" s="7">
        <v>454</v>
      </c>
      <c r="K18" s="8">
        <v>0</v>
      </c>
      <c r="L18" s="7">
        <v>13</v>
      </c>
    </row>
    <row r="19" spans="2:12" ht="15.75" customHeight="1">
      <c r="B19" s="61" t="s">
        <v>72</v>
      </c>
      <c r="C19" s="7">
        <f t="shared" si="2"/>
        <v>726</v>
      </c>
      <c r="D19" s="7">
        <f t="shared" si="3"/>
        <v>702</v>
      </c>
      <c r="E19" s="7">
        <v>103</v>
      </c>
      <c r="F19" s="7">
        <v>119</v>
      </c>
      <c r="G19" s="7">
        <v>125</v>
      </c>
      <c r="H19" s="7">
        <v>111</v>
      </c>
      <c r="I19" s="7">
        <v>113</v>
      </c>
      <c r="J19" s="7">
        <v>131</v>
      </c>
      <c r="K19" s="8">
        <v>13</v>
      </c>
      <c r="L19" s="7">
        <v>11</v>
      </c>
    </row>
    <row r="20" spans="2:12" ht="15.75" customHeight="1">
      <c r="B20" s="61" t="s">
        <v>73</v>
      </c>
      <c r="C20" s="7">
        <f t="shared" si="2"/>
        <v>391</v>
      </c>
      <c r="D20" s="7">
        <f t="shared" si="3"/>
        <v>385</v>
      </c>
      <c r="E20" s="7">
        <v>56</v>
      </c>
      <c r="F20" s="7">
        <v>69</v>
      </c>
      <c r="G20" s="7">
        <v>71</v>
      </c>
      <c r="H20" s="7">
        <v>63</v>
      </c>
      <c r="I20" s="7">
        <v>72</v>
      </c>
      <c r="J20" s="7">
        <v>54</v>
      </c>
      <c r="K20" s="7">
        <v>0</v>
      </c>
      <c r="L20" s="7">
        <v>6</v>
      </c>
    </row>
    <row r="21" spans="2:12" ht="15.75" customHeight="1">
      <c r="B21" s="61" t="s">
        <v>74</v>
      </c>
      <c r="C21" s="7">
        <f t="shared" si="2"/>
        <v>418</v>
      </c>
      <c r="D21" s="7">
        <f t="shared" si="3"/>
        <v>352</v>
      </c>
      <c r="E21" s="7">
        <v>74</v>
      </c>
      <c r="F21" s="7">
        <v>69</v>
      </c>
      <c r="G21" s="7">
        <v>55</v>
      </c>
      <c r="H21" s="7">
        <v>49</v>
      </c>
      <c r="I21" s="7">
        <v>45</v>
      </c>
      <c r="J21" s="7">
        <v>60</v>
      </c>
      <c r="K21" s="8">
        <v>64</v>
      </c>
      <c r="L21" s="8">
        <v>2</v>
      </c>
    </row>
    <row r="22" spans="2:12" ht="15.75" customHeight="1">
      <c r="B22" s="61" t="s">
        <v>75</v>
      </c>
      <c r="C22" s="7">
        <f t="shared" si="2"/>
        <v>411</v>
      </c>
      <c r="D22" s="7">
        <f t="shared" si="3"/>
        <v>409</v>
      </c>
      <c r="E22" s="7">
        <v>68</v>
      </c>
      <c r="F22" s="7">
        <v>70</v>
      </c>
      <c r="G22" s="7">
        <v>70</v>
      </c>
      <c r="H22" s="7">
        <v>81</v>
      </c>
      <c r="I22" s="7">
        <v>56</v>
      </c>
      <c r="J22" s="7">
        <v>64</v>
      </c>
      <c r="K22" s="8">
        <v>0</v>
      </c>
      <c r="L22" s="7">
        <v>2</v>
      </c>
    </row>
    <row r="23" spans="2:12" ht="15.75" customHeight="1">
      <c r="B23" s="61" t="s">
        <v>76</v>
      </c>
      <c r="C23" s="7">
        <f t="shared" si="2"/>
        <v>417</v>
      </c>
      <c r="D23" s="7">
        <f t="shared" si="3"/>
        <v>415</v>
      </c>
      <c r="E23" s="7">
        <v>58</v>
      </c>
      <c r="F23" s="7">
        <v>78</v>
      </c>
      <c r="G23" s="7">
        <v>72</v>
      </c>
      <c r="H23" s="7">
        <v>67</v>
      </c>
      <c r="I23" s="7">
        <v>73</v>
      </c>
      <c r="J23" s="7">
        <v>67</v>
      </c>
      <c r="K23" s="8">
        <v>0</v>
      </c>
      <c r="L23" s="7">
        <v>2</v>
      </c>
    </row>
    <row r="24" spans="2:12" ht="15.75" customHeight="1">
      <c r="B24" s="61"/>
      <c r="C24" s="7"/>
      <c r="D24" s="7"/>
      <c r="E24" s="7"/>
      <c r="F24" s="7"/>
      <c r="G24" s="7"/>
      <c r="H24" s="7"/>
      <c r="I24" s="7"/>
      <c r="J24" s="7"/>
      <c r="K24" s="8"/>
      <c r="L24" s="7"/>
    </row>
    <row r="25" spans="1:12" s="94" customFormat="1" ht="15.75" customHeight="1">
      <c r="A25" s="109" t="s">
        <v>113</v>
      </c>
      <c r="B25" s="110"/>
      <c r="C25" s="70">
        <f aca="true" t="shared" si="4" ref="C25:L25">SUM(C26:C37)</f>
        <v>58071</v>
      </c>
      <c r="D25" s="76">
        <f t="shared" si="4"/>
        <v>57614</v>
      </c>
      <c r="E25" s="76">
        <f t="shared" si="4"/>
        <v>9600</v>
      </c>
      <c r="F25" s="76">
        <f t="shared" si="4"/>
        <v>9655</v>
      </c>
      <c r="G25" s="76">
        <f t="shared" si="4"/>
        <v>9704</v>
      </c>
      <c r="H25" s="76">
        <f t="shared" si="4"/>
        <v>9393</v>
      </c>
      <c r="I25" s="76">
        <f t="shared" si="4"/>
        <v>9846</v>
      </c>
      <c r="J25" s="76">
        <f t="shared" si="4"/>
        <v>9416</v>
      </c>
      <c r="K25" s="86">
        <f t="shared" si="4"/>
        <v>50</v>
      </c>
      <c r="L25" s="76">
        <f t="shared" si="4"/>
        <v>407</v>
      </c>
    </row>
    <row r="26" spans="2:12" ht="15.75" customHeight="1">
      <c r="B26" s="61" t="s">
        <v>55</v>
      </c>
      <c r="C26" s="7">
        <f aca="true" t="shared" si="5" ref="C26:C37">D26+K26+L26</f>
        <v>11574</v>
      </c>
      <c r="D26" s="7">
        <f aca="true" t="shared" si="6" ref="D26:D37">SUM(E26:J26)</f>
        <v>11504</v>
      </c>
      <c r="E26" s="7">
        <v>1861</v>
      </c>
      <c r="F26" s="7">
        <v>1935</v>
      </c>
      <c r="G26" s="7">
        <v>1965</v>
      </c>
      <c r="H26" s="7">
        <v>1823</v>
      </c>
      <c r="I26" s="7">
        <v>1990</v>
      </c>
      <c r="J26" s="7">
        <v>1930</v>
      </c>
      <c r="K26" s="8">
        <v>0</v>
      </c>
      <c r="L26" s="7">
        <v>70</v>
      </c>
    </row>
    <row r="27" spans="2:12" ht="15.75" customHeight="1">
      <c r="B27" s="61" t="s">
        <v>57</v>
      </c>
      <c r="C27" s="7">
        <f t="shared" si="5"/>
        <v>6357</v>
      </c>
      <c r="D27" s="7">
        <f t="shared" si="6"/>
        <v>6317</v>
      </c>
      <c r="E27" s="7">
        <v>1055</v>
      </c>
      <c r="F27" s="7">
        <v>1071</v>
      </c>
      <c r="G27" s="7">
        <v>1079</v>
      </c>
      <c r="H27" s="7">
        <v>1003</v>
      </c>
      <c r="I27" s="7">
        <v>1096</v>
      </c>
      <c r="J27" s="7">
        <v>1013</v>
      </c>
      <c r="K27" s="8">
        <v>0</v>
      </c>
      <c r="L27" s="7">
        <v>40</v>
      </c>
    </row>
    <row r="28" spans="2:12" ht="15.75" customHeight="1">
      <c r="B28" s="61" t="s">
        <v>58</v>
      </c>
      <c r="C28" s="7">
        <f t="shared" si="5"/>
        <v>7398</v>
      </c>
      <c r="D28" s="7">
        <f t="shared" si="6"/>
        <v>7309</v>
      </c>
      <c r="E28" s="7">
        <v>1245</v>
      </c>
      <c r="F28" s="7">
        <v>1194</v>
      </c>
      <c r="G28" s="7">
        <v>1239</v>
      </c>
      <c r="H28" s="7">
        <v>1225</v>
      </c>
      <c r="I28" s="7">
        <v>1159</v>
      </c>
      <c r="J28" s="7">
        <v>1247</v>
      </c>
      <c r="K28" s="8">
        <v>31</v>
      </c>
      <c r="L28" s="7">
        <v>58</v>
      </c>
    </row>
    <row r="29" spans="2:12" ht="15.75" customHeight="1">
      <c r="B29" s="61" t="s">
        <v>61</v>
      </c>
      <c r="C29" s="7">
        <f t="shared" si="5"/>
        <v>14785</v>
      </c>
      <c r="D29" s="7">
        <f t="shared" si="6"/>
        <v>14651</v>
      </c>
      <c r="E29" s="7">
        <v>2353</v>
      </c>
      <c r="F29" s="7">
        <v>2476</v>
      </c>
      <c r="G29" s="7">
        <v>2475</v>
      </c>
      <c r="H29" s="7">
        <v>2396</v>
      </c>
      <c r="I29" s="7">
        <v>2537</v>
      </c>
      <c r="J29" s="7">
        <v>2414</v>
      </c>
      <c r="K29" s="7">
        <v>13</v>
      </c>
      <c r="L29" s="7">
        <v>121</v>
      </c>
    </row>
    <row r="30" spans="2:12" ht="15.75" customHeight="1">
      <c r="B30" s="61" t="s">
        <v>66</v>
      </c>
      <c r="C30" s="7">
        <f t="shared" si="5"/>
        <v>5358</v>
      </c>
      <c r="D30" s="7">
        <f t="shared" si="6"/>
        <v>5308</v>
      </c>
      <c r="E30" s="7">
        <v>920</v>
      </c>
      <c r="F30" s="7">
        <v>905</v>
      </c>
      <c r="G30" s="7">
        <v>894</v>
      </c>
      <c r="H30" s="7">
        <v>869</v>
      </c>
      <c r="I30" s="7">
        <v>884</v>
      </c>
      <c r="J30" s="7">
        <v>836</v>
      </c>
      <c r="K30" s="7">
        <v>0</v>
      </c>
      <c r="L30" s="7">
        <v>50</v>
      </c>
    </row>
    <row r="31" spans="2:12" ht="15.75" customHeight="1">
      <c r="B31" s="61" t="s">
        <v>69</v>
      </c>
      <c r="C31" s="7">
        <f t="shared" si="5"/>
        <v>3203</v>
      </c>
      <c r="D31" s="7">
        <f t="shared" si="6"/>
        <v>3190</v>
      </c>
      <c r="E31" s="7">
        <v>564</v>
      </c>
      <c r="F31" s="7">
        <v>548</v>
      </c>
      <c r="G31" s="7">
        <v>518</v>
      </c>
      <c r="H31" s="7">
        <v>521</v>
      </c>
      <c r="I31" s="7">
        <v>526</v>
      </c>
      <c r="J31" s="7">
        <v>513</v>
      </c>
      <c r="K31" s="8">
        <v>0</v>
      </c>
      <c r="L31" s="7">
        <v>13</v>
      </c>
    </row>
    <row r="32" spans="2:12" ht="15.75" customHeight="1">
      <c r="B32" s="61" t="s">
        <v>77</v>
      </c>
      <c r="C32" s="7">
        <f t="shared" si="5"/>
        <v>2223</v>
      </c>
      <c r="D32" s="7">
        <f t="shared" si="6"/>
        <v>2210</v>
      </c>
      <c r="E32" s="7">
        <v>392</v>
      </c>
      <c r="F32" s="7">
        <v>347</v>
      </c>
      <c r="G32" s="7">
        <v>356</v>
      </c>
      <c r="H32" s="7">
        <v>368</v>
      </c>
      <c r="I32" s="7">
        <v>366</v>
      </c>
      <c r="J32" s="7">
        <v>381</v>
      </c>
      <c r="K32" s="8">
        <v>0</v>
      </c>
      <c r="L32" s="7">
        <v>13</v>
      </c>
    </row>
    <row r="33" spans="2:12" ht="15.75" customHeight="1">
      <c r="B33" s="61" t="s">
        <v>78</v>
      </c>
      <c r="C33" s="7">
        <f t="shared" si="5"/>
        <v>2111</v>
      </c>
      <c r="D33" s="7">
        <f t="shared" si="6"/>
        <v>2096</v>
      </c>
      <c r="E33" s="7">
        <v>345</v>
      </c>
      <c r="F33" s="7">
        <v>341</v>
      </c>
      <c r="G33" s="7">
        <v>336</v>
      </c>
      <c r="H33" s="7">
        <v>372</v>
      </c>
      <c r="I33" s="7">
        <v>391</v>
      </c>
      <c r="J33" s="7">
        <v>311</v>
      </c>
      <c r="K33" s="8">
        <v>0</v>
      </c>
      <c r="L33" s="7">
        <v>15</v>
      </c>
    </row>
    <row r="34" spans="2:12" ht="15.75" customHeight="1">
      <c r="B34" s="61" t="s">
        <v>79</v>
      </c>
      <c r="C34" s="7">
        <f t="shared" si="5"/>
        <v>2413</v>
      </c>
      <c r="D34" s="7">
        <f t="shared" si="6"/>
        <v>2393</v>
      </c>
      <c r="E34" s="7">
        <v>452</v>
      </c>
      <c r="F34" s="7">
        <v>432</v>
      </c>
      <c r="G34" s="7">
        <v>399</v>
      </c>
      <c r="H34" s="7">
        <v>378</v>
      </c>
      <c r="I34" s="7">
        <v>413</v>
      </c>
      <c r="J34" s="7">
        <v>319</v>
      </c>
      <c r="K34" s="8">
        <v>0</v>
      </c>
      <c r="L34" s="8">
        <v>20</v>
      </c>
    </row>
    <row r="35" spans="2:12" ht="15.75" customHeight="1">
      <c r="B35" s="61" t="s">
        <v>80</v>
      </c>
      <c r="C35" s="7">
        <f t="shared" si="5"/>
        <v>1253</v>
      </c>
      <c r="D35" s="7">
        <f t="shared" si="6"/>
        <v>1250</v>
      </c>
      <c r="E35" s="7">
        <v>196</v>
      </c>
      <c r="F35" s="7">
        <v>201</v>
      </c>
      <c r="G35" s="7">
        <v>227</v>
      </c>
      <c r="H35" s="7">
        <v>206</v>
      </c>
      <c r="I35" s="7">
        <v>214</v>
      </c>
      <c r="J35" s="7">
        <v>206</v>
      </c>
      <c r="K35" s="8">
        <v>0</v>
      </c>
      <c r="L35" s="7">
        <v>3</v>
      </c>
    </row>
    <row r="36" spans="2:12" ht="15.75" customHeight="1">
      <c r="B36" s="61" t="s">
        <v>81</v>
      </c>
      <c r="C36" s="7">
        <f t="shared" si="5"/>
        <v>495</v>
      </c>
      <c r="D36" s="7">
        <f t="shared" si="6"/>
        <v>489</v>
      </c>
      <c r="E36" s="7">
        <v>74</v>
      </c>
      <c r="F36" s="7">
        <v>70</v>
      </c>
      <c r="G36" s="7">
        <v>74</v>
      </c>
      <c r="H36" s="7">
        <v>70</v>
      </c>
      <c r="I36" s="7">
        <v>112</v>
      </c>
      <c r="J36" s="7">
        <v>89</v>
      </c>
      <c r="K36" s="8">
        <v>6</v>
      </c>
      <c r="L36" s="7">
        <v>0</v>
      </c>
    </row>
    <row r="37" spans="2:12" ht="15.75" customHeight="1">
      <c r="B37" s="61" t="s">
        <v>82</v>
      </c>
      <c r="C37" s="7">
        <f t="shared" si="5"/>
        <v>901</v>
      </c>
      <c r="D37" s="7">
        <f t="shared" si="6"/>
        <v>897</v>
      </c>
      <c r="E37" s="7">
        <v>143</v>
      </c>
      <c r="F37" s="7">
        <v>135</v>
      </c>
      <c r="G37" s="7">
        <v>142</v>
      </c>
      <c r="H37" s="7">
        <v>162</v>
      </c>
      <c r="I37" s="7">
        <v>158</v>
      </c>
      <c r="J37" s="7">
        <v>157</v>
      </c>
      <c r="K37" s="8">
        <v>0</v>
      </c>
      <c r="L37" s="8">
        <v>4</v>
      </c>
    </row>
    <row r="38" spans="2:12" ht="15.75" customHeight="1">
      <c r="B38" s="61"/>
      <c r="C38" s="7"/>
      <c r="D38" s="7"/>
      <c r="E38" s="7"/>
      <c r="F38" s="7"/>
      <c r="G38" s="7"/>
      <c r="H38" s="7"/>
      <c r="I38" s="7"/>
      <c r="J38" s="7"/>
      <c r="K38" s="8"/>
      <c r="L38" s="8"/>
    </row>
    <row r="39" spans="1:12" s="94" customFormat="1" ht="15.75" customHeight="1">
      <c r="A39" s="109" t="s">
        <v>114</v>
      </c>
      <c r="B39" s="110"/>
      <c r="C39" s="70">
        <f aca="true" t="shared" si="7" ref="C39:L39">SUM(C40:C41)</f>
        <v>39310</v>
      </c>
      <c r="D39" s="70">
        <f t="shared" si="7"/>
        <v>38842</v>
      </c>
      <c r="E39" s="70">
        <f t="shared" si="7"/>
        <v>6447</v>
      </c>
      <c r="F39" s="70">
        <f t="shared" si="7"/>
        <v>6415</v>
      </c>
      <c r="G39" s="70">
        <f t="shared" si="7"/>
        <v>6576</v>
      </c>
      <c r="H39" s="70">
        <f t="shared" si="7"/>
        <v>6678</v>
      </c>
      <c r="I39" s="70">
        <f t="shared" si="7"/>
        <v>6354</v>
      </c>
      <c r="J39" s="70">
        <f t="shared" si="7"/>
        <v>6372</v>
      </c>
      <c r="K39" s="70">
        <f t="shared" si="7"/>
        <v>218</v>
      </c>
      <c r="L39" s="70">
        <f t="shared" si="7"/>
        <v>250</v>
      </c>
    </row>
    <row r="40" spans="2:12" ht="15.75" customHeight="1">
      <c r="B40" s="61" t="s">
        <v>53</v>
      </c>
      <c r="C40" s="7">
        <f>D40+K40+L40</f>
        <v>38811</v>
      </c>
      <c r="D40" s="7">
        <f>SUM(E40:J40)</f>
        <v>38358</v>
      </c>
      <c r="E40" s="7">
        <v>6374</v>
      </c>
      <c r="F40" s="7">
        <v>6333</v>
      </c>
      <c r="G40" s="7">
        <v>6493</v>
      </c>
      <c r="H40" s="7">
        <v>6606</v>
      </c>
      <c r="I40" s="7">
        <v>6267</v>
      </c>
      <c r="J40" s="7">
        <v>6285</v>
      </c>
      <c r="K40" s="7">
        <v>205</v>
      </c>
      <c r="L40" s="7">
        <v>248</v>
      </c>
    </row>
    <row r="41" spans="2:12" ht="15.75" customHeight="1">
      <c r="B41" s="61" t="s">
        <v>83</v>
      </c>
      <c r="C41" s="7">
        <f>D41+K41+L41</f>
        <v>499</v>
      </c>
      <c r="D41" s="7">
        <f>SUM(E41:J41)</f>
        <v>484</v>
      </c>
      <c r="E41" s="7">
        <v>73</v>
      </c>
      <c r="F41" s="7">
        <v>82</v>
      </c>
      <c r="G41" s="7">
        <v>83</v>
      </c>
      <c r="H41" s="7">
        <v>72</v>
      </c>
      <c r="I41" s="7">
        <v>87</v>
      </c>
      <c r="J41" s="7">
        <v>87</v>
      </c>
      <c r="K41" s="8">
        <v>13</v>
      </c>
      <c r="L41" s="8">
        <v>2</v>
      </c>
    </row>
    <row r="42" spans="2:12" ht="15.75" customHeight="1">
      <c r="B42" s="61"/>
      <c r="C42" s="7"/>
      <c r="D42" s="7"/>
      <c r="E42" s="7"/>
      <c r="F42" s="7"/>
      <c r="G42" s="7"/>
      <c r="H42" s="7"/>
      <c r="I42" s="7"/>
      <c r="J42" s="7"/>
      <c r="K42" s="8"/>
      <c r="L42" s="8"/>
    </row>
    <row r="43" spans="1:12" s="94" customFormat="1" ht="15.75" customHeight="1">
      <c r="A43" s="111" t="s">
        <v>124</v>
      </c>
      <c r="B43" s="112"/>
      <c r="C43" s="70">
        <f aca="true" t="shared" si="8" ref="C43:L43">SUM(C44:C58)</f>
        <v>54173</v>
      </c>
      <c r="D43" s="76">
        <f t="shared" si="8"/>
        <v>53561</v>
      </c>
      <c r="E43" s="76">
        <f t="shared" si="8"/>
        <v>9001</v>
      </c>
      <c r="F43" s="76">
        <f t="shared" si="8"/>
        <v>8995</v>
      </c>
      <c r="G43" s="76">
        <f t="shared" si="8"/>
        <v>8976</v>
      </c>
      <c r="H43" s="76">
        <f t="shared" si="8"/>
        <v>8829</v>
      </c>
      <c r="I43" s="76">
        <f t="shared" si="8"/>
        <v>8956</v>
      </c>
      <c r="J43" s="76">
        <f t="shared" si="8"/>
        <v>8804</v>
      </c>
      <c r="K43" s="86">
        <f t="shared" si="8"/>
        <v>60</v>
      </c>
      <c r="L43" s="86">
        <f t="shared" si="8"/>
        <v>552</v>
      </c>
    </row>
    <row r="44" spans="2:12" ht="15.75" customHeight="1">
      <c r="B44" s="61" t="s">
        <v>60</v>
      </c>
      <c r="C44" s="7">
        <f aca="true" t="shared" si="9" ref="C44:C58">D44+K44+L44</f>
        <v>5417</v>
      </c>
      <c r="D44" s="7">
        <f aca="true" t="shared" si="10" ref="D44:D58">SUM(E44:J44)</f>
        <v>5358</v>
      </c>
      <c r="E44" s="7">
        <v>875</v>
      </c>
      <c r="F44" s="7">
        <v>868</v>
      </c>
      <c r="G44" s="7">
        <v>929</v>
      </c>
      <c r="H44" s="7">
        <v>912</v>
      </c>
      <c r="I44" s="7">
        <v>898</v>
      </c>
      <c r="J44" s="7">
        <v>876</v>
      </c>
      <c r="K44" s="8">
        <v>10</v>
      </c>
      <c r="L44" s="7">
        <v>49</v>
      </c>
    </row>
    <row r="45" spans="2:12" ht="15.75" customHeight="1">
      <c r="B45" s="61" t="s">
        <v>62</v>
      </c>
      <c r="C45" s="7">
        <f t="shared" si="9"/>
        <v>9521</v>
      </c>
      <c r="D45" s="7">
        <f t="shared" si="10"/>
        <v>9402</v>
      </c>
      <c r="E45" s="7">
        <v>1606</v>
      </c>
      <c r="F45" s="7">
        <v>1579</v>
      </c>
      <c r="G45" s="7">
        <v>1617</v>
      </c>
      <c r="H45" s="7">
        <v>1492</v>
      </c>
      <c r="I45" s="7">
        <v>1559</v>
      </c>
      <c r="J45" s="7">
        <v>1549</v>
      </c>
      <c r="K45" s="8">
        <v>10</v>
      </c>
      <c r="L45" s="7">
        <v>109</v>
      </c>
    </row>
    <row r="46" spans="2:12" ht="15.75" customHeight="1">
      <c r="B46" s="61" t="s">
        <v>63</v>
      </c>
      <c r="C46" s="7">
        <f t="shared" si="9"/>
        <v>6873</v>
      </c>
      <c r="D46" s="7">
        <f t="shared" si="10"/>
        <v>6833</v>
      </c>
      <c r="E46" s="7">
        <v>1137</v>
      </c>
      <c r="F46" s="7">
        <v>1187</v>
      </c>
      <c r="G46" s="7">
        <v>1154</v>
      </c>
      <c r="H46" s="7">
        <v>1112</v>
      </c>
      <c r="I46" s="7">
        <v>1177</v>
      </c>
      <c r="J46" s="7">
        <v>1066</v>
      </c>
      <c r="K46" s="8">
        <v>0</v>
      </c>
      <c r="L46" s="7">
        <v>40</v>
      </c>
    </row>
    <row r="47" spans="2:12" ht="15.75" customHeight="1">
      <c r="B47" s="61" t="s">
        <v>64</v>
      </c>
      <c r="C47" s="7">
        <f t="shared" si="9"/>
        <v>6596</v>
      </c>
      <c r="D47" s="7">
        <f t="shared" si="10"/>
        <v>6505</v>
      </c>
      <c r="E47" s="7">
        <v>1116</v>
      </c>
      <c r="F47" s="7">
        <v>1070</v>
      </c>
      <c r="G47" s="7">
        <v>1063</v>
      </c>
      <c r="H47" s="7">
        <v>1051</v>
      </c>
      <c r="I47" s="7">
        <v>1090</v>
      </c>
      <c r="J47" s="7">
        <v>1115</v>
      </c>
      <c r="K47" s="8">
        <v>25</v>
      </c>
      <c r="L47" s="7">
        <v>66</v>
      </c>
    </row>
    <row r="48" spans="2:12" ht="15.75" customHeight="1">
      <c r="B48" s="61" t="s">
        <v>65</v>
      </c>
      <c r="C48" s="7">
        <f t="shared" si="9"/>
        <v>7640</v>
      </c>
      <c r="D48" s="7">
        <f t="shared" si="10"/>
        <v>7578</v>
      </c>
      <c r="E48" s="7">
        <v>1244</v>
      </c>
      <c r="F48" s="7">
        <v>1286</v>
      </c>
      <c r="G48" s="7">
        <v>1257</v>
      </c>
      <c r="H48" s="7">
        <v>1257</v>
      </c>
      <c r="I48" s="7">
        <v>1278</v>
      </c>
      <c r="J48" s="7">
        <v>1256</v>
      </c>
      <c r="K48" s="8">
        <v>0</v>
      </c>
      <c r="L48" s="7">
        <v>62</v>
      </c>
    </row>
    <row r="49" spans="2:12" ht="15.75" customHeight="1">
      <c r="B49" s="61" t="s">
        <v>67</v>
      </c>
      <c r="C49" s="7">
        <f t="shared" si="9"/>
        <v>4964</v>
      </c>
      <c r="D49" s="7">
        <f t="shared" si="10"/>
        <v>4866</v>
      </c>
      <c r="E49" s="7">
        <v>863</v>
      </c>
      <c r="F49" s="7">
        <v>845</v>
      </c>
      <c r="G49" s="7">
        <v>805</v>
      </c>
      <c r="H49" s="7">
        <v>810</v>
      </c>
      <c r="I49" s="7">
        <v>767</v>
      </c>
      <c r="J49" s="7">
        <v>776</v>
      </c>
      <c r="K49" s="8">
        <v>0</v>
      </c>
      <c r="L49" s="7">
        <v>98</v>
      </c>
    </row>
    <row r="50" spans="2:12" ht="15.75" customHeight="1">
      <c r="B50" s="61" t="s">
        <v>90</v>
      </c>
      <c r="C50" s="7">
        <f t="shared" si="9"/>
        <v>2066</v>
      </c>
      <c r="D50" s="7">
        <f t="shared" si="10"/>
        <v>2046</v>
      </c>
      <c r="E50" s="7">
        <v>367</v>
      </c>
      <c r="F50" s="7">
        <v>343</v>
      </c>
      <c r="G50" s="7">
        <v>354</v>
      </c>
      <c r="H50" s="7">
        <v>307</v>
      </c>
      <c r="I50" s="7">
        <v>339</v>
      </c>
      <c r="J50" s="7">
        <v>336</v>
      </c>
      <c r="K50" s="7">
        <v>0</v>
      </c>
      <c r="L50" s="7">
        <v>20</v>
      </c>
    </row>
    <row r="51" spans="2:12" ht="15.75" customHeight="1">
      <c r="B51" s="61" t="s">
        <v>91</v>
      </c>
      <c r="C51" s="7">
        <f t="shared" si="9"/>
        <v>2653</v>
      </c>
      <c r="D51" s="7">
        <f t="shared" si="10"/>
        <v>2615</v>
      </c>
      <c r="E51" s="7">
        <v>471</v>
      </c>
      <c r="F51" s="7">
        <v>421</v>
      </c>
      <c r="G51" s="7">
        <v>409</v>
      </c>
      <c r="H51" s="7">
        <v>450</v>
      </c>
      <c r="I51" s="7">
        <v>418</v>
      </c>
      <c r="J51" s="7">
        <v>446</v>
      </c>
      <c r="K51" s="8">
        <v>0</v>
      </c>
      <c r="L51" s="7">
        <v>38</v>
      </c>
    </row>
    <row r="52" spans="2:12" ht="15.75" customHeight="1">
      <c r="B52" s="61" t="s">
        <v>94</v>
      </c>
      <c r="C52" s="7">
        <f t="shared" si="9"/>
        <v>2908</v>
      </c>
      <c r="D52" s="7">
        <f t="shared" si="10"/>
        <v>2889</v>
      </c>
      <c r="E52" s="7">
        <v>445</v>
      </c>
      <c r="F52" s="7">
        <v>485</v>
      </c>
      <c r="G52" s="7">
        <v>454</v>
      </c>
      <c r="H52" s="7">
        <v>514</v>
      </c>
      <c r="I52" s="7">
        <v>519</v>
      </c>
      <c r="J52" s="7">
        <v>472</v>
      </c>
      <c r="K52" s="8">
        <v>0</v>
      </c>
      <c r="L52" s="7">
        <v>19</v>
      </c>
    </row>
    <row r="53" spans="2:12" ht="15.75" customHeight="1">
      <c r="B53" s="61" t="s">
        <v>84</v>
      </c>
      <c r="C53" s="7">
        <f t="shared" si="9"/>
        <v>658</v>
      </c>
      <c r="D53" s="7">
        <f t="shared" si="10"/>
        <v>653</v>
      </c>
      <c r="E53" s="7">
        <v>106</v>
      </c>
      <c r="F53" s="7">
        <v>103</v>
      </c>
      <c r="G53" s="7">
        <v>128</v>
      </c>
      <c r="H53" s="7">
        <v>109</v>
      </c>
      <c r="I53" s="7">
        <v>112</v>
      </c>
      <c r="J53" s="7">
        <v>95</v>
      </c>
      <c r="K53" s="8">
        <v>0</v>
      </c>
      <c r="L53" s="8">
        <v>5</v>
      </c>
    </row>
    <row r="54" spans="2:12" ht="15.75" customHeight="1">
      <c r="B54" s="61" t="s">
        <v>85</v>
      </c>
      <c r="C54" s="7">
        <f t="shared" si="9"/>
        <v>1345</v>
      </c>
      <c r="D54" s="7">
        <f t="shared" si="10"/>
        <v>1336</v>
      </c>
      <c r="E54" s="7">
        <v>202</v>
      </c>
      <c r="F54" s="7">
        <v>212</v>
      </c>
      <c r="G54" s="7">
        <v>239</v>
      </c>
      <c r="H54" s="7">
        <v>217</v>
      </c>
      <c r="I54" s="7">
        <v>255</v>
      </c>
      <c r="J54" s="7">
        <v>211</v>
      </c>
      <c r="K54" s="8">
        <v>0</v>
      </c>
      <c r="L54" s="7">
        <v>9</v>
      </c>
    </row>
    <row r="55" spans="2:12" ht="15.75" customHeight="1">
      <c r="B55" s="61" t="s">
        <v>86</v>
      </c>
      <c r="C55" s="7">
        <f t="shared" si="9"/>
        <v>1824</v>
      </c>
      <c r="D55" s="7">
        <f t="shared" si="10"/>
        <v>1806</v>
      </c>
      <c r="E55" s="7">
        <v>297</v>
      </c>
      <c r="F55" s="7">
        <v>312</v>
      </c>
      <c r="G55" s="7">
        <v>303</v>
      </c>
      <c r="H55" s="7">
        <v>322</v>
      </c>
      <c r="I55" s="7">
        <v>270</v>
      </c>
      <c r="J55" s="7">
        <v>302</v>
      </c>
      <c r="K55" s="8">
        <v>0</v>
      </c>
      <c r="L55" s="7">
        <v>18</v>
      </c>
    </row>
    <row r="56" spans="2:12" ht="15.75" customHeight="1">
      <c r="B56" s="61" t="s">
        <v>87</v>
      </c>
      <c r="C56" s="7">
        <f t="shared" si="9"/>
        <v>264</v>
      </c>
      <c r="D56" s="7">
        <f t="shared" si="10"/>
        <v>262</v>
      </c>
      <c r="E56" s="7">
        <v>31</v>
      </c>
      <c r="F56" s="7">
        <v>40</v>
      </c>
      <c r="G56" s="7">
        <v>42</v>
      </c>
      <c r="H56" s="7">
        <v>50</v>
      </c>
      <c r="I56" s="7">
        <v>45</v>
      </c>
      <c r="J56" s="7">
        <v>54</v>
      </c>
      <c r="K56" s="7">
        <v>0</v>
      </c>
      <c r="L56" s="7">
        <v>2</v>
      </c>
    </row>
    <row r="57" spans="2:12" ht="15.75" customHeight="1">
      <c r="B57" s="61" t="s">
        <v>93</v>
      </c>
      <c r="C57" s="7">
        <f t="shared" si="9"/>
        <v>387</v>
      </c>
      <c r="D57" s="7">
        <f t="shared" si="10"/>
        <v>384</v>
      </c>
      <c r="E57" s="7">
        <v>61</v>
      </c>
      <c r="F57" s="7">
        <v>52</v>
      </c>
      <c r="G57" s="7">
        <v>54</v>
      </c>
      <c r="H57" s="7">
        <v>79</v>
      </c>
      <c r="I57" s="7">
        <v>57</v>
      </c>
      <c r="J57" s="7">
        <v>81</v>
      </c>
      <c r="K57" s="8">
        <v>0</v>
      </c>
      <c r="L57" s="7">
        <v>3</v>
      </c>
    </row>
    <row r="58" spans="2:12" ht="15.75" customHeight="1">
      <c r="B58" s="61" t="s">
        <v>88</v>
      </c>
      <c r="C58" s="7">
        <f t="shared" si="9"/>
        <v>1057</v>
      </c>
      <c r="D58" s="7">
        <f t="shared" si="10"/>
        <v>1028</v>
      </c>
      <c r="E58" s="7">
        <v>180</v>
      </c>
      <c r="F58" s="7">
        <v>192</v>
      </c>
      <c r="G58" s="7">
        <v>168</v>
      </c>
      <c r="H58" s="7">
        <v>147</v>
      </c>
      <c r="I58" s="7">
        <v>172</v>
      </c>
      <c r="J58" s="7">
        <v>169</v>
      </c>
      <c r="K58" s="8">
        <v>15</v>
      </c>
      <c r="L58" s="8">
        <v>14</v>
      </c>
    </row>
    <row r="59" spans="2:12" ht="15.75" customHeight="1">
      <c r="B59" s="61"/>
      <c r="C59" s="7"/>
      <c r="D59" s="7"/>
      <c r="E59" s="7"/>
      <c r="F59" s="7"/>
      <c r="G59" s="7"/>
      <c r="H59" s="7"/>
      <c r="I59" s="7"/>
      <c r="J59" s="7"/>
      <c r="K59" s="8"/>
      <c r="L59" s="8"/>
    </row>
    <row r="60" spans="1:12" s="94" customFormat="1" ht="15.75" customHeight="1">
      <c r="A60" s="109" t="s">
        <v>119</v>
      </c>
      <c r="B60" s="110"/>
      <c r="C60" s="70">
        <f aca="true" t="shared" si="11" ref="C60:L60">SUM(C61:C63)</f>
        <v>50041</v>
      </c>
      <c r="D60" s="76">
        <f t="shared" si="11"/>
        <v>49342</v>
      </c>
      <c r="E60" s="76">
        <f t="shared" si="11"/>
        <v>8271</v>
      </c>
      <c r="F60" s="76">
        <f t="shared" si="11"/>
        <v>8269</v>
      </c>
      <c r="G60" s="76">
        <f t="shared" si="11"/>
        <v>8497</v>
      </c>
      <c r="H60" s="76">
        <f t="shared" si="11"/>
        <v>8089</v>
      </c>
      <c r="I60" s="76">
        <f t="shared" si="11"/>
        <v>8251</v>
      </c>
      <c r="J60" s="76">
        <f t="shared" si="11"/>
        <v>7965</v>
      </c>
      <c r="K60" s="86">
        <f t="shared" si="11"/>
        <v>277</v>
      </c>
      <c r="L60" s="86">
        <f t="shared" si="11"/>
        <v>422</v>
      </c>
    </row>
    <row r="61" spans="2:12" ht="15.75" customHeight="1">
      <c r="B61" s="61" t="s">
        <v>54</v>
      </c>
      <c r="C61" s="7">
        <f>D61+K61+L61</f>
        <v>46442</v>
      </c>
      <c r="D61" s="7">
        <f>SUM(E61:J61)</f>
        <v>45770</v>
      </c>
      <c r="E61" s="7">
        <v>7658</v>
      </c>
      <c r="F61" s="7">
        <v>7644</v>
      </c>
      <c r="G61" s="7">
        <v>7855</v>
      </c>
      <c r="H61" s="7">
        <v>7532</v>
      </c>
      <c r="I61" s="7">
        <v>7632</v>
      </c>
      <c r="J61" s="7">
        <v>7449</v>
      </c>
      <c r="K61" s="8">
        <v>277</v>
      </c>
      <c r="L61" s="7">
        <v>395</v>
      </c>
    </row>
    <row r="62" spans="2:12" ht="15.75" customHeight="1">
      <c r="B62" s="61" t="s">
        <v>70</v>
      </c>
      <c r="C62" s="7">
        <f>D62+K62+L62</f>
        <v>2635</v>
      </c>
      <c r="D62" s="7">
        <f>SUM(E62:J62)</f>
        <v>2615</v>
      </c>
      <c r="E62" s="7">
        <v>434</v>
      </c>
      <c r="F62" s="7">
        <v>468</v>
      </c>
      <c r="G62" s="7">
        <v>461</v>
      </c>
      <c r="H62" s="7">
        <v>409</v>
      </c>
      <c r="I62" s="7">
        <v>470</v>
      </c>
      <c r="J62" s="7">
        <v>373</v>
      </c>
      <c r="K62" s="8">
        <v>0</v>
      </c>
      <c r="L62" s="7">
        <v>20</v>
      </c>
    </row>
    <row r="63" spans="1:12" ht="15.75" customHeight="1">
      <c r="A63" s="95"/>
      <c r="B63" s="96" t="s">
        <v>89</v>
      </c>
      <c r="C63" s="99">
        <f>D63+K63+L63</f>
        <v>964</v>
      </c>
      <c r="D63" s="99">
        <f>SUM(E63:J63)</f>
        <v>957</v>
      </c>
      <c r="E63" s="99">
        <v>179</v>
      </c>
      <c r="F63" s="99">
        <v>157</v>
      </c>
      <c r="G63" s="99">
        <v>181</v>
      </c>
      <c r="H63" s="99">
        <v>148</v>
      </c>
      <c r="I63" s="99">
        <v>149</v>
      </c>
      <c r="J63" s="99">
        <v>143</v>
      </c>
      <c r="K63" s="98">
        <v>0</v>
      </c>
      <c r="L63" s="98">
        <v>7</v>
      </c>
    </row>
    <row r="64" spans="3:12" ht="17.25" customHeight="1">
      <c r="C64" s="7"/>
      <c r="D64" s="7"/>
      <c r="E64" s="7"/>
      <c r="F64" s="7"/>
      <c r="G64" s="7"/>
      <c r="H64" s="7"/>
      <c r="I64" s="7"/>
      <c r="J64" s="7"/>
      <c r="K64" s="8"/>
      <c r="L64" s="7"/>
    </row>
    <row r="65" spans="3:12" ht="17.25" customHeight="1">
      <c r="C65" s="7"/>
      <c r="D65" s="7"/>
      <c r="E65" s="7"/>
      <c r="F65" s="7"/>
      <c r="G65" s="7"/>
      <c r="H65" s="7"/>
      <c r="I65" s="7"/>
      <c r="J65" s="7"/>
      <c r="K65" s="8"/>
      <c r="L65" s="7"/>
    </row>
    <row r="66" spans="3:12" ht="17.25" customHeight="1">
      <c r="C66" s="7"/>
      <c r="D66" s="7"/>
      <c r="E66" s="7"/>
      <c r="F66" s="7"/>
      <c r="G66" s="7"/>
      <c r="H66" s="7"/>
      <c r="I66" s="7"/>
      <c r="J66" s="7"/>
      <c r="K66" s="8"/>
      <c r="L66" s="7"/>
    </row>
    <row r="67" spans="3:12" ht="17.25" customHeight="1"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3:12" ht="17.25" customHeight="1">
      <c r="C68" s="7"/>
      <c r="D68" s="7"/>
      <c r="E68" s="7"/>
      <c r="F68" s="7"/>
      <c r="G68" s="7"/>
      <c r="H68" s="7"/>
      <c r="I68" s="7"/>
      <c r="J68" s="7"/>
      <c r="K68" s="8"/>
      <c r="L68" s="7"/>
    </row>
    <row r="69" spans="3:12" ht="17.25" customHeight="1">
      <c r="C69" s="7"/>
      <c r="D69" s="7"/>
      <c r="E69" s="7"/>
      <c r="F69" s="7"/>
      <c r="G69" s="7"/>
      <c r="H69" s="7"/>
      <c r="I69" s="7"/>
      <c r="J69" s="7"/>
      <c r="K69" s="8"/>
      <c r="L69" s="7"/>
    </row>
    <row r="70" spans="3:12" ht="17.25" customHeight="1">
      <c r="C70" s="7"/>
      <c r="D70" s="7"/>
      <c r="E70" s="7"/>
      <c r="F70" s="7"/>
      <c r="G70" s="7"/>
      <c r="H70" s="7"/>
      <c r="I70" s="7"/>
      <c r="J70" s="7"/>
      <c r="K70" s="8"/>
      <c r="L70" s="7"/>
    </row>
    <row r="71" spans="3:12" ht="17.25" customHeight="1">
      <c r="C71" s="7"/>
      <c r="D71" s="7"/>
      <c r="E71" s="7"/>
      <c r="F71" s="7"/>
      <c r="G71" s="7"/>
      <c r="H71" s="7"/>
      <c r="I71" s="7"/>
      <c r="J71" s="7"/>
      <c r="K71" s="7"/>
      <c r="L71" s="8"/>
    </row>
    <row r="72" spans="3:12" ht="17.25" customHeight="1">
      <c r="C72" s="7"/>
      <c r="D72" s="7"/>
      <c r="E72" s="7"/>
      <c r="F72" s="7"/>
      <c r="G72" s="7"/>
      <c r="H72" s="7"/>
      <c r="I72" s="7"/>
      <c r="J72" s="7"/>
      <c r="K72" s="8"/>
      <c r="L72" s="8"/>
    </row>
    <row r="73" spans="3:12" ht="17.25" customHeight="1">
      <c r="C73" s="7"/>
      <c r="D73" s="7"/>
      <c r="E73" s="7"/>
      <c r="F73" s="7"/>
      <c r="G73" s="7"/>
      <c r="H73" s="7"/>
      <c r="I73" s="7"/>
      <c r="J73" s="7"/>
      <c r="K73" s="8"/>
      <c r="L73" s="7"/>
    </row>
    <row r="74" spans="3:12" ht="17.25" customHeight="1">
      <c r="C74" s="7"/>
      <c r="D74" s="7"/>
      <c r="E74" s="7"/>
      <c r="F74" s="7"/>
      <c r="G74" s="7"/>
      <c r="H74" s="7"/>
      <c r="I74" s="7"/>
      <c r="J74" s="7"/>
      <c r="K74" s="8"/>
      <c r="L74" s="8"/>
    </row>
    <row r="75" spans="3:12" ht="17.25" customHeight="1">
      <c r="C75" s="7"/>
      <c r="D75" s="7"/>
      <c r="E75" s="7"/>
      <c r="F75" s="7"/>
      <c r="G75" s="7"/>
      <c r="H75" s="7"/>
      <c r="I75" s="7"/>
      <c r="J75" s="7"/>
      <c r="K75" s="8"/>
      <c r="L75" s="8"/>
    </row>
    <row r="76" spans="3:12" ht="17.25" customHeight="1">
      <c r="C76" s="7"/>
      <c r="D76" s="7"/>
      <c r="E76" s="7"/>
      <c r="F76" s="7"/>
      <c r="G76" s="7"/>
      <c r="H76" s="7"/>
      <c r="I76" s="7"/>
      <c r="J76" s="7"/>
      <c r="K76" s="8"/>
      <c r="L76" s="7"/>
    </row>
    <row r="77" spans="3:12" ht="17.25" customHeight="1">
      <c r="C77" s="7"/>
      <c r="D77" s="7"/>
      <c r="E77" s="7"/>
      <c r="F77" s="7"/>
      <c r="G77" s="7"/>
      <c r="H77" s="7"/>
      <c r="I77" s="7"/>
      <c r="J77" s="7"/>
      <c r="K77" s="8"/>
      <c r="L77" s="7"/>
    </row>
    <row r="78" spans="3:12" ht="17.25" customHeight="1">
      <c r="C78" s="7"/>
      <c r="D78" s="7"/>
      <c r="E78" s="7"/>
      <c r="F78" s="7"/>
      <c r="G78" s="7"/>
      <c r="H78" s="7"/>
      <c r="I78" s="7"/>
      <c r="J78" s="7"/>
      <c r="K78" s="8"/>
      <c r="L78" s="7"/>
    </row>
    <row r="79" spans="3:12" ht="17.25" customHeight="1">
      <c r="C79" s="7"/>
      <c r="D79" s="7"/>
      <c r="E79" s="7"/>
      <c r="F79" s="7"/>
      <c r="G79" s="7"/>
      <c r="H79" s="7"/>
      <c r="I79" s="7"/>
      <c r="J79" s="7"/>
      <c r="K79" s="8"/>
      <c r="L79" s="7"/>
    </row>
    <row r="80" spans="3:12" ht="17.25" customHeight="1">
      <c r="C80" s="7"/>
      <c r="D80" s="7"/>
      <c r="E80" s="7"/>
      <c r="F80" s="7"/>
      <c r="G80" s="7"/>
      <c r="H80" s="7"/>
      <c r="I80" s="7"/>
      <c r="J80" s="7"/>
      <c r="K80" s="7"/>
      <c r="L80" s="8"/>
    </row>
    <row r="81" spans="3:12" ht="17.25" customHeight="1">
      <c r="C81" s="7"/>
      <c r="D81" s="7"/>
      <c r="E81" s="7"/>
      <c r="F81" s="7"/>
      <c r="G81" s="7"/>
      <c r="H81" s="7"/>
      <c r="I81" s="7"/>
      <c r="J81" s="7"/>
      <c r="K81" s="7"/>
      <c r="L81" s="8"/>
    </row>
    <row r="82" spans="3:12" ht="17.25" customHeight="1">
      <c r="C82" s="7"/>
      <c r="D82" s="7"/>
      <c r="E82" s="7"/>
      <c r="F82" s="7"/>
      <c r="G82" s="7"/>
      <c r="H82" s="7"/>
      <c r="I82" s="7"/>
      <c r="J82" s="7"/>
      <c r="K82" s="8"/>
      <c r="L82" s="8"/>
    </row>
    <row r="83" spans="3:12" ht="17.25" customHeight="1">
      <c r="C83" s="7"/>
      <c r="D83" s="7"/>
      <c r="E83" s="7"/>
      <c r="F83" s="7"/>
      <c r="G83" s="7"/>
      <c r="H83" s="7"/>
      <c r="I83" s="7"/>
      <c r="J83" s="7"/>
      <c r="K83" s="8"/>
      <c r="L83" s="8"/>
    </row>
    <row r="84" spans="3:12" ht="17.25" customHeight="1">
      <c r="C84" s="7"/>
      <c r="D84" s="7"/>
      <c r="E84" s="7"/>
      <c r="F84" s="7"/>
      <c r="G84" s="7"/>
      <c r="H84" s="7"/>
      <c r="I84" s="7"/>
      <c r="J84" s="7"/>
      <c r="K84" s="8"/>
      <c r="L84" s="7"/>
    </row>
    <row r="85" spans="3:12" ht="17.25" customHeight="1">
      <c r="C85" s="7"/>
      <c r="D85" s="7"/>
      <c r="E85" s="7"/>
      <c r="F85" s="7"/>
      <c r="G85" s="7"/>
      <c r="H85" s="7"/>
      <c r="I85" s="7"/>
      <c r="J85" s="7"/>
      <c r="K85" s="8"/>
      <c r="L85" s="7"/>
    </row>
    <row r="86" spans="3:12" ht="17.25" customHeight="1">
      <c r="C86" s="7"/>
      <c r="D86" s="7"/>
      <c r="E86" s="7"/>
      <c r="F86" s="7"/>
      <c r="G86" s="7"/>
      <c r="H86" s="7"/>
      <c r="I86" s="7"/>
      <c r="J86" s="7"/>
      <c r="K86" s="8"/>
      <c r="L86" s="7"/>
    </row>
    <row r="87" spans="3:12" ht="17.25" customHeight="1">
      <c r="C87" s="7"/>
      <c r="D87" s="7"/>
      <c r="E87" s="7"/>
      <c r="F87" s="7"/>
      <c r="G87" s="7"/>
      <c r="H87" s="7"/>
      <c r="I87" s="7"/>
      <c r="J87" s="7"/>
      <c r="K87" s="8"/>
      <c r="L87" s="7"/>
    </row>
    <row r="88" spans="3:12" ht="17.25" customHeight="1">
      <c r="C88" s="7"/>
      <c r="D88" s="7"/>
      <c r="E88" s="7"/>
      <c r="F88" s="7"/>
      <c r="G88" s="7"/>
      <c r="H88" s="7"/>
      <c r="I88" s="7"/>
      <c r="J88" s="7"/>
      <c r="K88" s="8"/>
      <c r="L88" s="7"/>
    </row>
    <row r="89" spans="3:12" ht="17.25" customHeight="1">
      <c r="C89" s="7"/>
      <c r="D89" s="7"/>
      <c r="E89" s="7"/>
      <c r="F89" s="7"/>
      <c r="G89" s="7"/>
      <c r="H89" s="7"/>
      <c r="I89" s="7"/>
      <c r="J89" s="7"/>
      <c r="K89" s="8"/>
      <c r="L89" s="7"/>
    </row>
    <row r="90" spans="3:12" ht="17.25" customHeight="1">
      <c r="C90" s="7"/>
      <c r="D90" s="7"/>
      <c r="E90" s="7"/>
      <c r="F90" s="7"/>
      <c r="G90" s="7"/>
      <c r="H90" s="7"/>
      <c r="I90" s="7"/>
      <c r="J90" s="7"/>
      <c r="K90" s="8"/>
      <c r="L90" s="7"/>
    </row>
    <row r="91" spans="3:12" ht="17.25" customHeight="1"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3:12" ht="17.25" customHeight="1">
      <c r="C92" s="7"/>
      <c r="D92" s="7"/>
      <c r="E92" s="7"/>
      <c r="F92" s="7"/>
      <c r="G92" s="7"/>
      <c r="H92" s="7"/>
      <c r="I92" s="7"/>
      <c r="J92" s="7"/>
      <c r="K92" s="8"/>
      <c r="L92" s="7"/>
    </row>
    <row r="93" spans="3:12" ht="17.25" customHeight="1">
      <c r="C93" s="7"/>
      <c r="D93" s="7"/>
      <c r="E93" s="7"/>
      <c r="F93" s="7"/>
      <c r="G93" s="7"/>
      <c r="H93" s="7"/>
      <c r="I93" s="7"/>
      <c r="J93" s="7"/>
      <c r="K93" s="8"/>
      <c r="L93" s="7"/>
    </row>
    <row r="94" spans="3:12" ht="17.25" customHeight="1">
      <c r="C94" s="7"/>
      <c r="D94" s="7"/>
      <c r="E94" s="7"/>
      <c r="F94" s="7"/>
      <c r="G94" s="7"/>
      <c r="H94" s="7"/>
      <c r="I94" s="7"/>
      <c r="J94" s="7"/>
      <c r="K94" s="8"/>
      <c r="L94" s="7"/>
    </row>
    <row r="95" spans="3:12" ht="17.25" customHeight="1">
      <c r="C95" s="7"/>
      <c r="D95" s="7"/>
      <c r="E95" s="7"/>
      <c r="F95" s="7"/>
      <c r="G95" s="7"/>
      <c r="H95" s="7"/>
      <c r="I95" s="7"/>
      <c r="J95" s="7"/>
      <c r="K95" s="8"/>
      <c r="L95" s="7"/>
    </row>
    <row r="96" spans="3:12" ht="17.25" customHeight="1">
      <c r="C96" s="7"/>
      <c r="D96" s="7"/>
      <c r="E96" s="7"/>
      <c r="F96" s="7"/>
      <c r="G96" s="7"/>
      <c r="H96" s="7"/>
      <c r="I96" s="7"/>
      <c r="J96" s="7"/>
      <c r="K96" s="8"/>
      <c r="L96" s="7"/>
    </row>
    <row r="97" spans="3:12" ht="17.25" customHeight="1">
      <c r="C97" s="7"/>
      <c r="D97" s="7"/>
      <c r="E97" s="7"/>
      <c r="F97" s="7"/>
      <c r="G97" s="7"/>
      <c r="H97" s="7"/>
      <c r="I97" s="7"/>
      <c r="J97" s="7"/>
      <c r="K97" s="8"/>
      <c r="L97" s="7"/>
    </row>
    <row r="98" spans="3:12" ht="17.25" customHeight="1">
      <c r="C98" s="7"/>
      <c r="D98" s="7"/>
      <c r="E98" s="7"/>
      <c r="F98" s="8"/>
      <c r="G98" s="8"/>
      <c r="H98" s="8"/>
      <c r="I98" s="8"/>
      <c r="J98" s="7"/>
      <c r="K98" s="7"/>
      <c r="L98" s="8"/>
    </row>
    <row r="99" spans="3:12" ht="17.25" customHeight="1">
      <c r="C99" s="7"/>
      <c r="D99" s="7"/>
      <c r="E99" s="7"/>
      <c r="F99" s="8"/>
      <c r="G99" s="8"/>
      <c r="H99" s="8"/>
      <c r="I99" s="8"/>
      <c r="J99" s="7"/>
      <c r="K99" s="7"/>
      <c r="L99" s="8"/>
    </row>
    <row r="100" spans="3:12" ht="17.25" customHeight="1"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3:12" ht="17.25" customHeight="1"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3:12" ht="17.25" customHeight="1">
      <c r="C102" s="7"/>
      <c r="D102" s="7"/>
      <c r="E102" s="7"/>
      <c r="F102" s="7"/>
      <c r="G102" s="7"/>
      <c r="H102" s="7"/>
      <c r="I102" s="7"/>
      <c r="J102" s="7"/>
      <c r="K102" s="8"/>
      <c r="L102" s="7"/>
    </row>
    <row r="103" spans="3:12" ht="17.25" customHeight="1">
      <c r="C103" s="7"/>
      <c r="D103" s="7"/>
      <c r="E103" s="7"/>
      <c r="F103" s="7"/>
      <c r="G103" s="7"/>
      <c r="H103" s="7"/>
      <c r="I103" s="7"/>
      <c r="J103" s="7"/>
      <c r="K103" s="8"/>
      <c r="L103" s="7"/>
    </row>
    <row r="104" spans="3:12" ht="17.25" customHeight="1">
      <c r="C104" s="7"/>
      <c r="D104" s="7"/>
      <c r="E104" s="7"/>
      <c r="F104" s="7"/>
      <c r="G104" s="7"/>
      <c r="H104" s="7"/>
      <c r="I104" s="7"/>
      <c r="J104" s="7"/>
      <c r="K104" s="8"/>
      <c r="L104" s="7"/>
    </row>
    <row r="105" spans="3:12" ht="17.25" customHeight="1">
      <c r="C105" s="7"/>
      <c r="D105" s="7"/>
      <c r="E105" s="7"/>
      <c r="F105" s="7"/>
      <c r="G105" s="7"/>
      <c r="H105" s="7"/>
      <c r="I105" s="7"/>
      <c r="J105" s="7"/>
      <c r="K105" s="8"/>
      <c r="L105" s="7"/>
    </row>
    <row r="106" spans="3:12" ht="17.25" customHeight="1">
      <c r="C106" s="7"/>
      <c r="D106" s="7"/>
      <c r="E106" s="7"/>
      <c r="F106" s="7"/>
      <c r="G106" s="7"/>
      <c r="H106" s="7"/>
      <c r="I106" s="7"/>
      <c r="J106" s="7"/>
      <c r="K106" s="8"/>
      <c r="L106" s="7"/>
    </row>
    <row r="107" spans="3:12" ht="17.25" customHeight="1"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3:12" ht="17.25" customHeight="1">
      <c r="C108" s="7"/>
      <c r="D108" s="7"/>
      <c r="E108" s="7"/>
      <c r="F108" s="7"/>
      <c r="G108" s="7"/>
      <c r="H108" s="7"/>
      <c r="I108" s="7"/>
      <c r="J108" s="7"/>
      <c r="K108" s="8"/>
      <c r="L108" s="7"/>
    </row>
  </sheetData>
  <mergeCells count="18">
    <mergeCell ref="A60:B60"/>
    <mergeCell ref="A13:B13"/>
    <mergeCell ref="A25:B25"/>
    <mergeCell ref="A39:B39"/>
    <mergeCell ref="A43:B43"/>
    <mergeCell ref="A8:B8"/>
    <mergeCell ref="A9:B9"/>
    <mergeCell ref="A10:B10"/>
    <mergeCell ref="A11:B11"/>
    <mergeCell ref="A4:B4"/>
    <mergeCell ref="A5:B5"/>
    <mergeCell ref="A6:B6"/>
    <mergeCell ref="A7:B7"/>
    <mergeCell ref="A2:B3"/>
    <mergeCell ref="K2:K3"/>
    <mergeCell ref="L2:L3"/>
    <mergeCell ref="D2:J2"/>
    <mergeCell ref="C2:C3"/>
  </mergeCells>
  <printOptions horizontalCentered="1"/>
  <pageMargins left="0.7874015748031497" right="0.7874015748031497" top="0.7874015748031497" bottom="0.3937007874015748" header="0.3937007874015748" footer="0.3937007874015748"/>
  <pageSetup blackAndWhite="1" firstPageNumber="31" useFirstPageNumber="1" fitToHeight="0" horizontalDpi="98" verticalDpi="98" orientation="portrait" paperSize="9" scale="80" r:id="rId1"/>
  <headerFooter alignWithMargins="0">
    <oddHeader>&amp;R&amp;"ＭＳ Ｐゴシック,標準"&amp;18小学校</oddHeader>
    <oddFooter>&amp;C&amp;"ＭＳ Ｐ明朝,標準"&amp;14- &amp;P -</oddFooter>
  </headerFooter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69"/>
  <sheetViews>
    <sheetView showOutlineSymbols="0" zoomScale="90" zoomScaleNormal="90" zoomScaleSheetLayoutView="85" workbookViewId="0" topLeftCell="A1">
      <pane xSplit="2" ySplit="3" topLeftCell="C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8" sqref="A8:B8"/>
    </sheetView>
  </sheetViews>
  <sheetFormatPr defaultColWidth="8.796875" defaultRowHeight="14.25"/>
  <cols>
    <col min="1" max="1" width="2.59765625" style="2" customWidth="1"/>
    <col min="2" max="2" width="12.59765625" style="1" customWidth="1"/>
    <col min="3" max="11" width="10.09765625" style="1" customWidth="1"/>
    <col min="12" max="17" width="10.59765625" style="2" customWidth="1"/>
    <col min="18" max="19" width="9.59765625" style="2" customWidth="1"/>
    <col min="20" max="16384" width="14" style="2" customWidth="1"/>
  </cols>
  <sheetData>
    <row r="1" spans="1:6" s="75" customFormat="1" ht="24" customHeight="1">
      <c r="A1" s="80" t="s">
        <v>195</v>
      </c>
      <c r="C1" s="80"/>
      <c r="D1" s="81"/>
      <c r="E1" s="81"/>
      <c r="F1" s="81"/>
    </row>
    <row r="2" spans="1:19" s="5" customFormat="1" ht="15.75" customHeight="1">
      <c r="A2" s="131" t="s">
        <v>0</v>
      </c>
      <c r="B2" s="132"/>
      <c r="C2" s="132" t="s">
        <v>1</v>
      </c>
      <c r="D2" s="132"/>
      <c r="E2" s="132"/>
      <c r="F2" s="132" t="s">
        <v>27</v>
      </c>
      <c r="G2" s="132"/>
      <c r="H2" s="132" t="s">
        <v>28</v>
      </c>
      <c r="I2" s="132"/>
      <c r="J2" s="132" t="s">
        <v>29</v>
      </c>
      <c r="K2" s="139"/>
      <c r="L2" s="131" t="s">
        <v>30</v>
      </c>
      <c r="M2" s="132"/>
      <c r="N2" s="132" t="s">
        <v>31</v>
      </c>
      <c r="O2" s="132"/>
      <c r="P2" s="132" t="s">
        <v>32</v>
      </c>
      <c r="Q2" s="132"/>
      <c r="R2" s="132" t="s">
        <v>4</v>
      </c>
      <c r="S2" s="139"/>
    </row>
    <row r="3" spans="1:19" s="5" customFormat="1" ht="15.75" customHeight="1">
      <c r="A3" s="131"/>
      <c r="B3" s="132"/>
      <c r="C3" s="21" t="s">
        <v>1</v>
      </c>
      <c r="D3" s="21" t="s">
        <v>2</v>
      </c>
      <c r="E3" s="21" t="s">
        <v>3</v>
      </c>
      <c r="F3" s="21" t="s">
        <v>2</v>
      </c>
      <c r="G3" s="21" t="s">
        <v>3</v>
      </c>
      <c r="H3" s="21" t="s">
        <v>2</v>
      </c>
      <c r="I3" s="21" t="s">
        <v>3</v>
      </c>
      <c r="J3" s="21" t="s">
        <v>2</v>
      </c>
      <c r="K3" s="23" t="s">
        <v>3</v>
      </c>
      <c r="L3" s="22" t="s">
        <v>2</v>
      </c>
      <c r="M3" s="21" t="s">
        <v>3</v>
      </c>
      <c r="N3" s="21" t="s">
        <v>2</v>
      </c>
      <c r="O3" s="21" t="s">
        <v>3</v>
      </c>
      <c r="P3" s="21" t="s">
        <v>2</v>
      </c>
      <c r="Q3" s="21" t="s">
        <v>3</v>
      </c>
      <c r="R3" s="21" t="s">
        <v>33</v>
      </c>
      <c r="S3" s="23" t="s">
        <v>34</v>
      </c>
    </row>
    <row r="4" spans="1:19" s="6" customFormat="1" ht="15.75" customHeight="1">
      <c r="A4" s="133" t="s">
        <v>125</v>
      </c>
      <c r="B4" s="134"/>
      <c r="C4" s="15">
        <f>D4+E4</f>
        <v>218855</v>
      </c>
      <c r="D4" s="15">
        <f aca="true" t="shared" si="0" ref="D4:E7">F4+H4+J4+L4+N4+P4</f>
        <v>112084</v>
      </c>
      <c r="E4" s="15">
        <f t="shared" si="0"/>
        <v>106771</v>
      </c>
      <c r="F4" s="15">
        <v>18609</v>
      </c>
      <c r="G4" s="15">
        <v>17610</v>
      </c>
      <c r="H4" s="15">
        <v>18040</v>
      </c>
      <c r="I4" s="15">
        <v>17359</v>
      </c>
      <c r="J4" s="15">
        <v>19140</v>
      </c>
      <c r="K4" s="15">
        <v>18250</v>
      </c>
      <c r="L4" s="15">
        <v>18768</v>
      </c>
      <c r="M4" s="15">
        <v>17792</v>
      </c>
      <c r="N4" s="15">
        <v>18360</v>
      </c>
      <c r="O4" s="15">
        <v>17464</v>
      </c>
      <c r="P4" s="15">
        <v>19167</v>
      </c>
      <c r="Q4" s="15">
        <v>18296</v>
      </c>
      <c r="R4" s="15">
        <v>2065</v>
      </c>
      <c r="S4" s="15">
        <v>276</v>
      </c>
    </row>
    <row r="5" spans="1:19" s="6" customFormat="1" ht="15.75" customHeight="1">
      <c r="A5" s="127" t="s">
        <v>126</v>
      </c>
      <c r="B5" s="128"/>
      <c r="C5" s="15">
        <f>D5+E5</f>
        <v>216852</v>
      </c>
      <c r="D5" s="15">
        <f t="shared" si="0"/>
        <v>110771</v>
      </c>
      <c r="E5" s="15">
        <f t="shared" si="0"/>
        <v>106081</v>
      </c>
      <c r="F5" s="15">
        <v>18028</v>
      </c>
      <c r="G5" s="15">
        <v>17630</v>
      </c>
      <c r="H5" s="15">
        <v>18576</v>
      </c>
      <c r="I5" s="15">
        <v>17603</v>
      </c>
      <c r="J5" s="15">
        <v>18009</v>
      </c>
      <c r="K5" s="15">
        <v>17364</v>
      </c>
      <c r="L5" s="15">
        <v>19111</v>
      </c>
      <c r="M5" s="15">
        <v>18264</v>
      </c>
      <c r="N5" s="15">
        <v>18724</v>
      </c>
      <c r="O5" s="15">
        <v>17782</v>
      </c>
      <c r="P5" s="15">
        <v>18323</v>
      </c>
      <c r="Q5" s="15">
        <v>17438</v>
      </c>
      <c r="R5" s="15">
        <v>2265</v>
      </c>
      <c r="S5" s="15">
        <v>266</v>
      </c>
    </row>
    <row r="6" spans="1:19" s="6" customFormat="1" ht="15.75" customHeight="1">
      <c r="A6" s="127" t="s">
        <v>196</v>
      </c>
      <c r="B6" s="128"/>
      <c r="C6" s="15">
        <f>D6+E6</f>
        <v>217231</v>
      </c>
      <c r="D6" s="15">
        <f t="shared" si="0"/>
        <v>111175</v>
      </c>
      <c r="E6" s="15">
        <f t="shared" si="0"/>
        <v>106056</v>
      </c>
      <c r="F6" s="15">
        <v>18794</v>
      </c>
      <c r="G6" s="15">
        <v>17519</v>
      </c>
      <c r="H6" s="15">
        <v>18033</v>
      </c>
      <c r="I6" s="15">
        <v>17619</v>
      </c>
      <c r="J6" s="15">
        <v>18561</v>
      </c>
      <c r="K6" s="15">
        <v>17591</v>
      </c>
      <c r="L6" s="15">
        <v>17973</v>
      </c>
      <c r="M6" s="15">
        <v>17326</v>
      </c>
      <c r="N6" s="15">
        <v>19088</v>
      </c>
      <c r="O6" s="15">
        <v>18240</v>
      </c>
      <c r="P6" s="15">
        <v>18726</v>
      </c>
      <c r="Q6" s="15">
        <v>17761</v>
      </c>
      <c r="R6" s="15">
        <v>2431</v>
      </c>
      <c r="S6" s="15">
        <v>304</v>
      </c>
    </row>
    <row r="7" spans="1:19" s="6" customFormat="1" ht="15.75" customHeight="1">
      <c r="A7" s="127" t="s">
        <v>128</v>
      </c>
      <c r="B7" s="128"/>
      <c r="C7" s="15">
        <f>D7+E7</f>
        <v>216524</v>
      </c>
      <c r="D7" s="15">
        <f t="shared" si="0"/>
        <v>110750</v>
      </c>
      <c r="E7" s="15">
        <f t="shared" si="0"/>
        <v>105774</v>
      </c>
      <c r="F7" s="15">
        <v>18348</v>
      </c>
      <c r="G7" s="15">
        <v>17509</v>
      </c>
      <c r="H7" s="15">
        <v>18786</v>
      </c>
      <c r="I7" s="15">
        <v>17544</v>
      </c>
      <c r="J7" s="15">
        <v>18037</v>
      </c>
      <c r="K7" s="15">
        <v>17585</v>
      </c>
      <c r="L7" s="15">
        <v>18553</v>
      </c>
      <c r="M7" s="15">
        <v>17565</v>
      </c>
      <c r="N7" s="15">
        <v>17954</v>
      </c>
      <c r="O7" s="15">
        <v>17347</v>
      </c>
      <c r="P7" s="15">
        <v>19072</v>
      </c>
      <c r="Q7" s="15">
        <v>18224</v>
      </c>
      <c r="R7" s="15">
        <v>2711</v>
      </c>
      <c r="S7" s="15">
        <v>297</v>
      </c>
    </row>
    <row r="8" spans="1:19" s="6" customFormat="1" ht="15.75" customHeight="1">
      <c r="A8" s="129" t="s">
        <v>194</v>
      </c>
      <c r="B8" s="130"/>
      <c r="C8" s="82">
        <f>C13+C25+C39+C43+C60</f>
        <v>215028</v>
      </c>
      <c r="D8" s="82">
        <f aca="true" t="shared" si="1" ref="D8:S8">D13+D25+D39+D43+D60</f>
        <v>110098</v>
      </c>
      <c r="E8" s="82">
        <f t="shared" si="1"/>
        <v>104930</v>
      </c>
      <c r="F8" s="82">
        <f t="shared" si="1"/>
        <v>18372</v>
      </c>
      <c r="G8" s="82">
        <f t="shared" si="1"/>
        <v>17333</v>
      </c>
      <c r="H8" s="82">
        <f t="shared" si="1"/>
        <v>18359</v>
      </c>
      <c r="I8" s="82">
        <f t="shared" si="1"/>
        <v>17492</v>
      </c>
      <c r="J8" s="82">
        <f t="shared" si="1"/>
        <v>18815</v>
      </c>
      <c r="K8" s="82">
        <f t="shared" si="1"/>
        <v>17578</v>
      </c>
      <c r="L8" s="82">
        <f t="shared" si="1"/>
        <v>18040</v>
      </c>
      <c r="M8" s="82">
        <f t="shared" si="1"/>
        <v>17584</v>
      </c>
      <c r="N8" s="82">
        <f t="shared" si="1"/>
        <v>18526</v>
      </c>
      <c r="O8" s="82">
        <f t="shared" si="1"/>
        <v>17610</v>
      </c>
      <c r="P8" s="82">
        <f t="shared" si="1"/>
        <v>17986</v>
      </c>
      <c r="Q8" s="82">
        <f t="shared" si="1"/>
        <v>17333</v>
      </c>
      <c r="R8" s="82">
        <f t="shared" si="1"/>
        <v>2987</v>
      </c>
      <c r="S8" s="82">
        <f t="shared" si="1"/>
        <v>346</v>
      </c>
    </row>
    <row r="9" spans="1:19" s="6" customFormat="1" ht="15.75" customHeight="1">
      <c r="A9" s="127" t="s">
        <v>14</v>
      </c>
      <c r="B9" s="128"/>
      <c r="C9" s="15">
        <f>D9+E9</f>
        <v>1166</v>
      </c>
      <c r="D9" s="15">
        <f aca="true" t="shared" si="2" ref="D9:E11">F9+H9+J9+L9+N9+P9</f>
        <v>572</v>
      </c>
      <c r="E9" s="15">
        <f t="shared" si="2"/>
        <v>594</v>
      </c>
      <c r="F9" s="15">
        <v>98</v>
      </c>
      <c r="G9" s="15">
        <v>104</v>
      </c>
      <c r="H9" s="15">
        <v>96</v>
      </c>
      <c r="I9" s="15">
        <v>102</v>
      </c>
      <c r="J9" s="15">
        <v>93</v>
      </c>
      <c r="K9" s="15">
        <v>97</v>
      </c>
      <c r="L9" s="15">
        <v>92</v>
      </c>
      <c r="M9" s="15">
        <v>98</v>
      </c>
      <c r="N9" s="15">
        <v>97</v>
      </c>
      <c r="O9" s="15">
        <v>93</v>
      </c>
      <c r="P9" s="15">
        <v>96</v>
      </c>
      <c r="Q9" s="15">
        <v>100</v>
      </c>
      <c r="R9" s="15">
        <v>3</v>
      </c>
      <c r="S9" s="15">
        <v>0</v>
      </c>
    </row>
    <row r="10" spans="1:19" s="6" customFormat="1" ht="15.75" customHeight="1">
      <c r="A10" s="127" t="s">
        <v>15</v>
      </c>
      <c r="B10" s="128"/>
      <c r="C10" s="15">
        <f>D10+E10</f>
        <v>212524</v>
      </c>
      <c r="D10" s="15">
        <f t="shared" si="2"/>
        <v>108948</v>
      </c>
      <c r="E10" s="15">
        <f t="shared" si="2"/>
        <v>103576</v>
      </c>
      <c r="F10" s="15">
        <v>18170</v>
      </c>
      <c r="G10" s="15">
        <v>17106</v>
      </c>
      <c r="H10" s="15">
        <v>18146</v>
      </c>
      <c r="I10" s="15">
        <v>17260</v>
      </c>
      <c r="J10" s="15">
        <v>18632</v>
      </c>
      <c r="K10" s="15">
        <v>17347</v>
      </c>
      <c r="L10" s="15">
        <v>17853</v>
      </c>
      <c r="M10" s="15">
        <v>17358</v>
      </c>
      <c r="N10" s="15">
        <v>18348</v>
      </c>
      <c r="O10" s="15">
        <v>17398</v>
      </c>
      <c r="P10" s="15">
        <v>17799</v>
      </c>
      <c r="Q10" s="15">
        <v>17107</v>
      </c>
      <c r="R10" s="15">
        <v>2979</v>
      </c>
      <c r="S10" s="15">
        <v>346</v>
      </c>
    </row>
    <row r="11" spans="1:19" s="6" customFormat="1" ht="15.75" customHeight="1">
      <c r="A11" s="127" t="s">
        <v>16</v>
      </c>
      <c r="B11" s="128"/>
      <c r="C11" s="15">
        <f>D11+E11</f>
        <v>1338</v>
      </c>
      <c r="D11" s="15">
        <f t="shared" si="2"/>
        <v>578</v>
      </c>
      <c r="E11" s="15">
        <f t="shared" si="2"/>
        <v>760</v>
      </c>
      <c r="F11" s="15">
        <v>104</v>
      </c>
      <c r="G11" s="15">
        <v>123</v>
      </c>
      <c r="H11" s="15">
        <v>117</v>
      </c>
      <c r="I11" s="15">
        <v>130</v>
      </c>
      <c r="J11" s="15">
        <v>90</v>
      </c>
      <c r="K11" s="15">
        <v>134</v>
      </c>
      <c r="L11" s="15">
        <v>95</v>
      </c>
      <c r="M11" s="15">
        <v>128</v>
      </c>
      <c r="N11" s="15">
        <v>81</v>
      </c>
      <c r="O11" s="15">
        <v>119</v>
      </c>
      <c r="P11" s="15">
        <v>91</v>
      </c>
      <c r="Q11" s="15">
        <v>126</v>
      </c>
      <c r="R11" s="15">
        <v>5</v>
      </c>
      <c r="S11" s="15">
        <v>0</v>
      </c>
    </row>
    <row r="12" spans="1:19" s="6" customFormat="1" ht="15.75" customHeight="1">
      <c r="A12" s="2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6"/>
      <c r="N12" s="16"/>
      <c r="O12" s="16"/>
      <c r="P12" s="16"/>
      <c r="Q12" s="16"/>
      <c r="R12" s="16"/>
      <c r="S12" s="16"/>
    </row>
    <row r="13" spans="1:19" s="104" customFormat="1" ht="15.75" customHeight="1">
      <c r="A13" s="140" t="s">
        <v>110</v>
      </c>
      <c r="B13" s="141"/>
      <c r="C13" s="101">
        <f aca="true" t="shared" si="3" ref="C13:S13">SUM(C14:C23)</f>
        <v>13433</v>
      </c>
      <c r="D13" s="102">
        <f t="shared" si="3"/>
        <v>6869</v>
      </c>
      <c r="E13" s="102">
        <f t="shared" si="3"/>
        <v>6564</v>
      </c>
      <c r="F13" s="102">
        <f t="shared" si="3"/>
        <v>1096</v>
      </c>
      <c r="G13" s="102">
        <f t="shared" si="3"/>
        <v>1052</v>
      </c>
      <c r="H13" s="102">
        <f t="shared" si="3"/>
        <v>1127</v>
      </c>
      <c r="I13" s="102">
        <f t="shared" si="3"/>
        <v>1067</v>
      </c>
      <c r="J13" s="102">
        <f t="shared" si="3"/>
        <v>1149</v>
      </c>
      <c r="K13" s="102">
        <f t="shared" si="3"/>
        <v>1082</v>
      </c>
      <c r="L13" s="103">
        <f t="shared" si="3"/>
        <v>1151</v>
      </c>
      <c r="M13" s="103">
        <f t="shared" si="3"/>
        <v>1091</v>
      </c>
      <c r="N13" s="103">
        <f t="shared" si="3"/>
        <v>1156</v>
      </c>
      <c r="O13" s="103">
        <f t="shared" si="3"/>
        <v>1130</v>
      </c>
      <c r="P13" s="103">
        <f t="shared" si="3"/>
        <v>1190</v>
      </c>
      <c r="Q13" s="103">
        <f t="shared" si="3"/>
        <v>1142</v>
      </c>
      <c r="R13" s="103">
        <f t="shared" si="3"/>
        <v>15</v>
      </c>
      <c r="S13" s="103">
        <f t="shared" si="3"/>
        <v>4</v>
      </c>
    </row>
    <row r="14" spans="1:19" s="6" customFormat="1" ht="15.75" customHeight="1">
      <c r="A14" s="2"/>
      <c r="B14" s="61" t="s">
        <v>56</v>
      </c>
      <c r="C14" s="15">
        <f aca="true" t="shared" si="4" ref="C14:C23">D14+E14</f>
        <v>1533</v>
      </c>
      <c r="D14" s="15">
        <f aca="true" t="shared" si="5" ref="D14:D23">F14+H14+J14+L14+N14+P14</f>
        <v>779</v>
      </c>
      <c r="E14" s="15">
        <f aca="true" t="shared" si="6" ref="E14:E23">G14+I14+K14+M14+O14+Q14</f>
        <v>754</v>
      </c>
      <c r="F14" s="15">
        <v>106</v>
      </c>
      <c r="G14" s="15">
        <v>115</v>
      </c>
      <c r="H14" s="15">
        <v>133</v>
      </c>
      <c r="I14" s="15">
        <v>119</v>
      </c>
      <c r="J14" s="15">
        <v>131</v>
      </c>
      <c r="K14" s="15">
        <v>116</v>
      </c>
      <c r="L14" s="15">
        <v>114</v>
      </c>
      <c r="M14" s="15">
        <v>126</v>
      </c>
      <c r="N14" s="15">
        <v>156</v>
      </c>
      <c r="O14" s="15">
        <v>134</v>
      </c>
      <c r="P14" s="15">
        <v>139</v>
      </c>
      <c r="Q14" s="15">
        <v>144</v>
      </c>
      <c r="R14" s="15">
        <v>0</v>
      </c>
      <c r="S14" s="15">
        <v>0</v>
      </c>
    </row>
    <row r="15" spans="1:19" s="6" customFormat="1" ht="15.75" customHeight="1">
      <c r="A15" s="2"/>
      <c r="B15" s="61" t="s">
        <v>59</v>
      </c>
      <c r="C15" s="15">
        <f t="shared" si="4"/>
        <v>3681</v>
      </c>
      <c r="D15" s="15">
        <f t="shared" si="5"/>
        <v>1932</v>
      </c>
      <c r="E15" s="15">
        <f t="shared" si="6"/>
        <v>1749</v>
      </c>
      <c r="F15" s="15">
        <v>322</v>
      </c>
      <c r="G15" s="15">
        <v>288</v>
      </c>
      <c r="H15" s="15">
        <v>304</v>
      </c>
      <c r="I15" s="15">
        <v>301</v>
      </c>
      <c r="J15" s="15">
        <v>348</v>
      </c>
      <c r="K15" s="15">
        <v>287</v>
      </c>
      <c r="L15" s="15">
        <v>321</v>
      </c>
      <c r="M15" s="15">
        <v>276</v>
      </c>
      <c r="N15" s="15">
        <v>311</v>
      </c>
      <c r="O15" s="15">
        <v>297</v>
      </c>
      <c r="P15" s="15">
        <v>326</v>
      </c>
      <c r="Q15" s="15">
        <v>300</v>
      </c>
      <c r="R15" s="15">
        <v>5</v>
      </c>
      <c r="S15" s="15">
        <v>0</v>
      </c>
    </row>
    <row r="16" spans="1:19" s="6" customFormat="1" ht="15.75" customHeight="1">
      <c r="A16" s="2"/>
      <c r="B16" s="61" t="s">
        <v>68</v>
      </c>
      <c r="C16" s="15">
        <f t="shared" si="4"/>
        <v>1235</v>
      </c>
      <c r="D16" s="15">
        <f t="shared" si="5"/>
        <v>638</v>
      </c>
      <c r="E16" s="15">
        <f t="shared" si="6"/>
        <v>597</v>
      </c>
      <c r="F16" s="15">
        <v>107</v>
      </c>
      <c r="G16" s="15">
        <v>107</v>
      </c>
      <c r="H16" s="15">
        <v>107</v>
      </c>
      <c r="I16" s="15">
        <v>104</v>
      </c>
      <c r="J16" s="15">
        <v>105</v>
      </c>
      <c r="K16" s="15">
        <v>97</v>
      </c>
      <c r="L16" s="15">
        <v>109</v>
      </c>
      <c r="M16" s="15">
        <v>89</v>
      </c>
      <c r="N16" s="15">
        <v>93</v>
      </c>
      <c r="O16" s="15">
        <v>105</v>
      </c>
      <c r="P16" s="15">
        <v>117</v>
      </c>
      <c r="Q16" s="15">
        <v>95</v>
      </c>
      <c r="R16" s="15">
        <v>1</v>
      </c>
      <c r="S16" s="15">
        <v>0</v>
      </c>
    </row>
    <row r="17" spans="1:19" s="6" customFormat="1" ht="15.75" customHeight="1">
      <c r="A17" s="2"/>
      <c r="B17" s="61" t="s">
        <v>71</v>
      </c>
      <c r="C17" s="15">
        <f t="shared" si="4"/>
        <v>1844</v>
      </c>
      <c r="D17" s="15">
        <f t="shared" si="5"/>
        <v>946</v>
      </c>
      <c r="E17" s="15">
        <f t="shared" si="6"/>
        <v>898</v>
      </c>
      <c r="F17" s="15">
        <v>152</v>
      </c>
      <c r="G17" s="15">
        <v>146</v>
      </c>
      <c r="H17" s="15">
        <v>134</v>
      </c>
      <c r="I17" s="15">
        <v>128</v>
      </c>
      <c r="J17" s="15">
        <v>136</v>
      </c>
      <c r="K17" s="15">
        <v>140</v>
      </c>
      <c r="L17" s="15">
        <v>179</v>
      </c>
      <c r="M17" s="15">
        <v>155</v>
      </c>
      <c r="N17" s="15">
        <v>167</v>
      </c>
      <c r="O17" s="15">
        <v>144</v>
      </c>
      <c r="P17" s="15">
        <v>178</v>
      </c>
      <c r="Q17" s="15">
        <v>185</v>
      </c>
      <c r="R17" s="15">
        <v>2</v>
      </c>
      <c r="S17" s="15">
        <v>2</v>
      </c>
    </row>
    <row r="18" spans="1:19" s="6" customFormat="1" ht="15.75" customHeight="1">
      <c r="A18" s="2"/>
      <c r="B18" s="61" t="s">
        <v>92</v>
      </c>
      <c r="C18" s="15">
        <f t="shared" si="4"/>
        <v>2777</v>
      </c>
      <c r="D18" s="15">
        <f t="shared" si="5"/>
        <v>1403</v>
      </c>
      <c r="E18" s="15">
        <f t="shared" si="6"/>
        <v>1374</v>
      </c>
      <c r="F18" s="15">
        <v>224</v>
      </c>
      <c r="G18" s="15">
        <v>217</v>
      </c>
      <c r="H18" s="15">
        <v>245</v>
      </c>
      <c r="I18" s="15">
        <v>203</v>
      </c>
      <c r="J18" s="15">
        <v>222</v>
      </c>
      <c r="K18" s="15">
        <v>232</v>
      </c>
      <c r="L18" s="15">
        <v>242</v>
      </c>
      <c r="M18" s="15">
        <v>238</v>
      </c>
      <c r="N18" s="15">
        <v>238</v>
      </c>
      <c r="O18" s="15">
        <v>260</v>
      </c>
      <c r="P18" s="15">
        <v>232</v>
      </c>
      <c r="Q18" s="15">
        <v>224</v>
      </c>
      <c r="R18" s="15">
        <v>7</v>
      </c>
      <c r="S18" s="15">
        <v>0</v>
      </c>
    </row>
    <row r="19" spans="1:19" s="6" customFormat="1" ht="15.75" customHeight="1">
      <c r="A19" s="2"/>
      <c r="B19" s="61" t="s">
        <v>72</v>
      </c>
      <c r="C19" s="15">
        <f t="shared" si="4"/>
        <v>726</v>
      </c>
      <c r="D19" s="15">
        <f t="shared" si="5"/>
        <v>354</v>
      </c>
      <c r="E19" s="15">
        <f t="shared" si="6"/>
        <v>372</v>
      </c>
      <c r="F19" s="15">
        <v>52</v>
      </c>
      <c r="G19" s="15">
        <v>53</v>
      </c>
      <c r="H19" s="15">
        <v>57</v>
      </c>
      <c r="I19" s="15">
        <v>65</v>
      </c>
      <c r="J19" s="15">
        <v>61</v>
      </c>
      <c r="K19" s="15">
        <v>66</v>
      </c>
      <c r="L19" s="15">
        <v>55</v>
      </c>
      <c r="M19" s="15">
        <v>61</v>
      </c>
      <c r="N19" s="15">
        <v>63</v>
      </c>
      <c r="O19" s="15">
        <v>59</v>
      </c>
      <c r="P19" s="15">
        <v>66</v>
      </c>
      <c r="Q19" s="15">
        <v>68</v>
      </c>
      <c r="R19" s="15">
        <v>0</v>
      </c>
      <c r="S19" s="15">
        <v>0</v>
      </c>
    </row>
    <row r="20" spans="1:19" s="6" customFormat="1" ht="15.75" customHeight="1">
      <c r="A20" s="2"/>
      <c r="B20" s="61" t="s">
        <v>73</v>
      </c>
      <c r="C20" s="15">
        <f t="shared" si="4"/>
        <v>391</v>
      </c>
      <c r="D20" s="15">
        <f t="shared" si="5"/>
        <v>192</v>
      </c>
      <c r="E20" s="15">
        <f t="shared" si="6"/>
        <v>199</v>
      </c>
      <c r="F20" s="15">
        <v>33</v>
      </c>
      <c r="G20" s="15">
        <v>24</v>
      </c>
      <c r="H20" s="15">
        <v>40</v>
      </c>
      <c r="I20" s="15">
        <v>30</v>
      </c>
      <c r="J20" s="15">
        <v>35</v>
      </c>
      <c r="K20" s="15">
        <v>37</v>
      </c>
      <c r="L20" s="15">
        <v>28</v>
      </c>
      <c r="M20" s="15">
        <v>35</v>
      </c>
      <c r="N20" s="15">
        <v>31</v>
      </c>
      <c r="O20" s="15">
        <v>42</v>
      </c>
      <c r="P20" s="15">
        <v>25</v>
      </c>
      <c r="Q20" s="15">
        <v>31</v>
      </c>
      <c r="R20" s="8">
        <v>0</v>
      </c>
      <c r="S20" s="8">
        <v>2</v>
      </c>
    </row>
    <row r="21" spans="1:19" s="6" customFormat="1" ht="15.75" customHeight="1">
      <c r="A21" s="2"/>
      <c r="B21" s="61" t="s">
        <v>74</v>
      </c>
      <c r="C21" s="15">
        <f t="shared" si="4"/>
        <v>418</v>
      </c>
      <c r="D21" s="15">
        <f t="shared" si="5"/>
        <v>221</v>
      </c>
      <c r="E21" s="15">
        <f t="shared" si="6"/>
        <v>197</v>
      </c>
      <c r="F21" s="15">
        <v>40</v>
      </c>
      <c r="G21" s="15">
        <v>35</v>
      </c>
      <c r="H21" s="15">
        <v>38</v>
      </c>
      <c r="I21" s="15">
        <v>36</v>
      </c>
      <c r="J21" s="15">
        <v>40</v>
      </c>
      <c r="K21" s="15">
        <v>36</v>
      </c>
      <c r="L21" s="15">
        <v>34</v>
      </c>
      <c r="M21" s="15">
        <v>32</v>
      </c>
      <c r="N21" s="15">
        <v>30</v>
      </c>
      <c r="O21" s="15">
        <v>26</v>
      </c>
      <c r="P21" s="15">
        <v>39</v>
      </c>
      <c r="Q21" s="15">
        <v>32</v>
      </c>
      <c r="R21" s="15">
        <v>0</v>
      </c>
      <c r="S21" s="8">
        <v>0</v>
      </c>
    </row>
    <row r="22" spans="1:19" s="6" customFormat="1" ht="15.75" customHeight="1">
      <c r="A22" s="2"/>
      <c r="B22" s="61" t="s">
        <v>75</v>
      </c>
      <c r="C22" s="15">
        <f t="shared" si="4"/>
        <v>411</v>
      </c>
      <c r="D22" s="15">
        <f t="shared" si="5"/>
        <v>201</v>
      </c>
      <c r="E22" s="15">
        <f t="shared" si="6"/>
        <v>210</v>
      </c>
      <c r="F22" s="15">
        <v>33</v>
      </c>
      <c r="G22" s="15">
        <v>35</v>
      </c>
      <c r="H22" s="15">
        <v>35</v>
      </c>
      <c r="I22" s="15">
        <v>36</v>
      </c>
      <c r="J22" s="15">
        <v>32</v>
      </c>
      <c r="K22" s="15">
        <v>38</v>
      </c>
      <c r="L22" s="15">
        <v>38</v>
      </c>
      <c r="M22" s="15">
        <v>43</v>
      </c>
      <c r="N22" s="15">
        <v>30</v>
      </c>
      <c r="O22" s="15">
        <v>27</v>
      </c>
      <c r="P22" s="15">
        <v>33</v>
      </c>
      <c r="Q22" s="15">
        <v>31</v>
      </c>
      <c r="R22" s="8">
        <v>0</v>
      </c>
      <c r="S22" s="8">
        <v>0</v>
      </c>
    </row>
    <row r="23" spans="1:19" s="6" customFormat="1" ht="15.75" customHeight="1">
      <c r="A23" s="2"/>
      <c r="B23" s="61" t="s">
        <v>76</v>
      </c>
      <c r="C23" s="15">
        <f t="shared" si="4"/>
        <v>417</v>
      </c>
      <c r="D23" s="15">
        <f t="shared" si="5"/>
        <v>203</v>
      </c>
      <c r="E23" s="15">
        <f t="shared" si="6"/>
        <v>214</v>
      </c>
      <c r="F23" s="15">
        <v>27</v>
      </c>
      <c r="G23" s="15">
        <v>32</v>
      </c>
      <c r="H23" s="15">
        <v>34</v>
      </c>
      <c r="I23" s="15">
        <v>45</v>
      </c>
      <c r="J23" s="15">
        <v>39</v>
      </c>
      <c r="K23" s="15">
        <v>33</v>
      </c>
      <c r="L23" s="15">
        <v>31</v>
      </c>
      <c r="M23" s="15">
        <v>36</v>
      </c>
      <c r="N23" s="15">
        <v>37</v>
      </c>
      <c r="O23" s="15">
        <v>36</v>
      </c>
      <c r="P23" s="15">
        <v>35</v>
      </c>
      <c r="Q23" s="15">
        <v>32</v>
      </c>
      <c r="R23" s="8">
        <v>0</v>
      </c>
      <c r="S23" s="8">
        <v>0</v>
      </c>
    </row>
    <row r="24" spans="1:19" s="6" customFormat="1" ht="15.75" customHeight="1">
      <c r="A24" s="2"/>
      <c r="B24" s="6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8"/>
      <c r="S24" s="8"/>
    </row>
    <row r="25" spans="1:19" s="100" customFormat="1" ht="15.75" customHeight="1">
      <c r="A25" s="109" t="s">
        <v>113</v>
      </c>
      <c r="B25" s="110"/>
      <c r="C25" s="70">
        <f aca="true" t="shared" si="7" ref="C25:S25">SUM(C26:C37)</f>
        <v>58071</v>
      </c>
      <c r="D25" s="70">
        <f t="shared" si="7"/>
        <v>29505</v>
      </c>
      <c r="E25" s="70">
        <f t="shared" si="7"/>
        <v>28566</v>
      </c>
      <c r="F25" s="70">
        <f t="shared" si="7"/>
        <v>4858</v>
      </c>
      <c r="G25" s="70">
        <f t="shared" si="7"/>
        <v>4795</v>
      </c>
      <c r="H25" s="70">
        <f t="shared" si="7"/>
        <v>5009</v>
      </c>
      <c r="I25" s="70">
        <f t="shared" si="7"/>
        <v>4731</v>
      </c>
      <c r="J25" s="70">
        <f t="shared" si="7"/>
        <v>4998</v>
      </c>
      <c r="K25" s="70">
        <f t="shared" si="7"/>
        <v>4783</v>
      </c>
      <c r="L25" s="70">
        <f t="shared" si="7"/>
        <v>4752</v>
      </c>
      <c r="M25" s="70">
        <f t="shared" si="7"/>
        <v>4725</v>
      </c>
      <c r="N25" s="70">
        <f t="shared" si="7"/>
        <v>5091</v>
      </c>
      <c r="O25" s="70">
        <f t="shared" si="7"/>
        <v>4837</v>
      </c>
      <c r="P25" s="70">
        <f t="shared" si="7"/>
        <v>4797</v>
      </c>
      <c r="Q25" s="70">
        <f t="shared" si="7"/>
        <v>4695</v>
      </c>
      <c r="R25" s="70">
        <f t="shared" si="7"/>
        <v>549</v>
      </c>
      <c r="S25" s="70">
        <f t="shared" si="7"/>
        <v>64</v>
      </c>
    </row>
    <row r="26" spans="1:19" s="6" customFormat="1" ht="15.75" customHeight="1">
      <c r="A26" s="2"/>
      <c r="B26" s="61" t="s">
        <v>55</v>
      </c>
      <c r="C26" s="15">
        <f aca="true" t="shared" si="8" ref="C26:C37">D26+E26</f>
        <v>11574</v>
      </c>
      <c r="D26" s="15">
        <f aca="true" t="shared" si="9" ref="D26:D37">F26+H26+J26+L26+N26+P26</f>
        <v>5905</v>
      </c>
      <c r="E26" s="15">
        <f aca="true" t="shared" si="10" ref="E26:E37">G26+I26+K26+M26+O26+Q26</f>
        <v>5669</v>
      </c>
      <c r="F26" s="15">
        <v>937</v>
      </c>
      <c r="G26" s="15">
        <v>928</v>
      </c>
      <c r="H26" s="15">
        <v>987</v>
      </c>
      <c r="I26" s="15">
        <v>962</v>
      </c>
      <c r="J26" s="15">
        <v>1031</v>
      </c>
      <c r="K26" s="15">
        <v>943</v>
      </c>
      <c r="L26" s="15">
        <v>954</v>
      </c>
      <c r="M26" s="15">
        <v>884</v>
      </c>
      <c r="N26" s="15">
        <v>1000</v>
      </c>
      <c r="O26" s="15">
        <v>1001</v>
      </c>
      <c r="P26" s="15">
        <v>996</v>
      </c>
      <c r="Q26" s="15">
        <v>951</v>
      </c>
      <c r="R26" s="15">
        <v>85</v>
      </c>
      <c r="S26" s="15">
        <v>12</v>
      </c>
    </row>
    <row r="27" spans="1:19" s="6" customFormat="1" ht="15.75" customHeight="1">
      <c r="A27" s="2"/>
      <c r="B27" s="61" t="s">
        <v>57</v>
      </c>
      <c r="C27" s="15">
        <f t="shared" si="8"/>
        <v>6357</v>
      </c>
      <c r="D27" s="15">
        <f t="shared" si="9"/>
        <v>3252</v>
      </c>
      <c r="E27" s="15">
        <f t="shared" si="10"/>
        <v>3105</v>
      </c>
      <c r="F27" s="15">
        <v>517</v>
      </c>
      <c r="G27" s="15">
        <v>545</v>
      </c>
      <c r="H27" s="15">
        <v>595</v>
      </c>
      <c r="I27" s="15">
        <v>482</v>
      </c>
      <c r="J27" s="15">
        <v>550</v>
      </c>
      <c r="K27" s="15">
        <v>536</v>
      </c>
      <c r="L27" s="15">
        <v>507</v>
      </c>
      <c r="M27" s="15">
        <v>503</v>
      </c>
      <c r="N27" s="15">
        <v>558</v>
      </c>
      <c r="O27" s="15">
        <v>545</v>
      </c>
      <c r="P27" s="15">
        <v>525</v>
      </c>
      <c r="Q27" s="15">
        <v>494</v>
      </c>
      <c r="R27" s="15">
        <v>39</v>
      </c>
      <c r="S27" s="15">
        <v>12</v>
      </c>
    </row>
    <row r="28" spans="1:19" s="6" customFormat="1" ht="15.75" customHeight="1">
      <c r="A28" s="2"/>
      <c r="B28" s="61" t="s">
        <v>58</v>
      </c>
      <c r="C28" s="15">
        <f t="shared" si="8"/>
        <v>7398</v>
      </c>
      <c r="D28" s="15">
        <f t="shared" si="9"/>
        <v>3816</v>
      </c>
      <c r="E28" s="15">
        <f t="shared" si="10"/>
        <v>3582</v>
      </c>
      <c r="F28" s="15">
        <v>648</v>
      </c>
      <c r="G28" s="15">
        <v>608</v>
      </c>
      <c r="H28" s="15">
        <v>652</v>
      </c>
      <c r="I28" s="15">
        <v>560</v>
      </c>
      <c r="J28" s="15">
        <v>634</v>
      </c>
      <c r="K28" s="15">
        <v>615</v>
      </c>
      <c r="L28" s="15">
        <v>616</v>
      </c>
      <c r="M28" s="15">
        <v>625</v>
      </c>
      <c r="N28" s="15">
        <v>612</v>
      </c>
      <c r="O28" s="15">
        <v>566</v>
      </c>
      <c r="P28" s="15">
        <v>654</v>
      </c>
      <c r="Q28" s="15">
        <v>608</v>
      </c>
      <c r="R28" s="15">
        <v>57</v>
      </c>
      <c r="S28" s="15">
        <v>4</v>
      </c>
    </row>
    <row r="29" spans="1:19" s="6" customFormat="1" ht="15.75" customHeight="1">
      <c r="A29" s="2"/>
      <c r="B29" s="61" t="s">
        <v>61</v>
      </c>
      <c r="C29" s="15">
        <f t="shared" si="8"/>
        <v>14785</v>
      </c>
      <c r="D29" s="15">
        <f t="shared" si="9"/>
        <v>7370</v>
      </c>
      <c r="E29" s="15">
        <f t="shared" si="10"/>
        <v>7415</v>
      </c>
      <c r="F29" s="15">
        <v>1179</v>
      </c>
      <c r="G29" s="15">
        <v>1192</v>
      </c>
      <c r="H29" s="15">
        <v>1269</v>
      </c>
      <c r="I29" s="15">
        <v>1231</v>
      </c>
      <c r="J29" s="15">
        <v>1250</v>
      </c>
      <c r="K29" s="15">
        <v>1247</v>
      </c>
      <c r="L29" s="15">
        <v>1156</v>
      </c>
      <c r="M29" s="15">
        <v>1265</v>
      </c>
      <c r="N29" s="15">
        <v>1314</v>
      </c>
      <c r="O29" s="15">
        <v>1247</v>
      </c>
      <c r="P29" s="15">
        <v>1202</v>
      </c>
      <c r="Q29" s="15">
        <v>1233</v>
      </c>
      <c r="R29" s="15">
        <v>176</v>
      </c>
      <c r="S29" s="15">
        <v>15</v>
      </c>
    </row>
    <row r="30" spans="1:19" s="6" customFormat="1" ht="15.75" customHeight="1">
      <c r="A30" s="2"/>
      <c r="B30" s="61" t="s">
        <v>66</v>
      </c>
      <c r="C30" s="15">
        <f t="shared" si="8"/>
        <v>5358</v>
      </c>
      <c r="D30" s="15">
        <f t="shared" si="9"/>
        <v>2745</v>
      </c>
      <c r="E30" s="15">
        <f t="shared" si="10"/>
        <v>2613</v>
      </c>
      <c r="F30" s="15">
        <v>482</v>
      </c>
      <c r="G30" s="15">
        <v>441</v>
      </c>
      <c r="H30" s="15">
        <v>468</v>
      </c>
      <c r="I30" s="15">
        <v>449</v>
      </c>
      <c r="J30" s="15">
        <v>464</v>
      </c>
      <c r="K30" s="15">
        <v>444</v>
      </c>
      <c r="L30" s="15">
        <v>455</v>
      </c>
      <c r="M30" s="15">
        <v>423</v>
      </c>
      <c r="N30" s="15">
        <v>448</v>
      </c>
      <c r="O30" s="15">
        <v>442</v>
      </c>
      <c r="P30" s="15">
        <v>428</v>
      </c>
      <c r="Q30" s="15">
        <v>414</v>
      </c>
      <c r="R30" s="15">
        <v>91</v>
      </c>
      <c r="S30" s="15">
        <v>5</v>
      </c>
    </row>
    <row r="31" spans="1:19" s="6" customFormat="1" ht="15.75" customHeight="1">
      <c r="A31" s="2"/>
      <c r="B31" s="61" t="s">
        <v>69</v>
      </c>
      <c r="C31" s="15">
        <f t="shared" si="8"/>
        <v>3203</v>
      </c>
      <c r="D31" s="15">
        <f t="shared" si="9"/>
        <v>1632</v>
      </c>
      <c r="E31" s="15">
        <f t="shared" si="10"/>
        <v>1571</v>
      </c>
      <c r="F31" s="15">
        <v>292</v>
      </c>
      <c r="G31" s="15">
        <v>274</v>
      </c>
      <c r="H31" s="15">
        <v>266</v>
      </c>
      <c r="I31" s="15">
        <v>283</v>
      </c>
      <c r="J31" s="15">
        <v>258</v>
      </c>
      <c r="K31" s="15">
        <v>263</v>
      </c>
      <c r="L31" s="15">
        <v>274</v>
      </c>
      <c r="M31" s="15">
        <v>251</v>
      </c>
      <c r="N31" s="15">
        <v>279</v>
      </c>
      <c r="O31" s="15">
        <v>248</v>
      </c>
      <c r="P31" s="15">
        <v>263</v>
      </c>
      <c r="Q31" s="15">
        <v>252</v>
      </c>
      <c r="R31" s="15">
        <v>48</v>
      </c>
      <c r="S31" s="15">
        <v>5</v>
      </c>
    </row>
    <row r="32" spans="1:19" s="6" customFormat="1" ht="15.75" customHeight="1">
      <c r="A32" s="2"/>
      <c r="B32" s="61" t="s">
        <v>77</v>
      </c>
      <c r="C32" s="15">
        <f t="shared" si="8"/>
        <v>2223</v>
      </c>
      <c r="D32" s="15">
        <f t="shared" si="9"/>
        <v>1156</v>
      </c>
      <c r="E32" s="15">
        <f t="shared" si="10"/>
        <v>1067</v>
      </c>
      <c r="F32" s="15">
        <v>201</v>
      </c>
      <c r="G32" s="15">
        <v>191</v>
      </c>
      <c r="H32" s="15">
        <v>188</v>
      </c>
      <c r="I32" s="15">
        <v>162</v>
      </c>
      <c r="J32" s="15">
        <v>205</v>
      </c>
      <c r="K32" s="15">
        <v>154</v>
      </c>
      <c r="L32" s="15">
        <v>194</v>
      </c>
      <c r="M32" s="15">
        <v>177</v>
      </c>
      <c r="N32" s="15">
        <v>182</v>
      </c>
      <c r="O32" s="15">
        <v>185</v>
      </c>
      <c r="P32" s="15">
        <v>186</v>
      </c>
      <c r="Q32" s="15">
        <v>198</v>
      </c>
      <c r="R32" s="15">
        <v>1</v>
      </c>
      <c r="S32" s="8">
        <v>2</v>
      </c>
    </row>
    <row r="33" spans="1:19" s="6" customFormat="1" ht="15.75" customHeight="1">
      <c r="A33" s="2"/>
      <c r="B33" s="61" t="s">
        <v>78</v>
      </c>
      <c r="C33" s="15">
        <f t="shared" si="8"/>
        <v>2111</v>
      </c>
      <c r="D33" s="15">
        <f t="shared" si="9"/>
        <v>1068</v>
      </c>
      <c r="E33" s="15">
        <f t="shared" si="10"/>
        <v>1043</v>
      </c>
      <c r="F33" s="15">
        <v>177</v>
      </c>
      <c r="G33" s="15">
        <v>171</v>
      </c>
      <c r="H33" s="15">
        <v>181</v>
      </c>
      <c r="I33" s="15">
        <v>162</v>
      </c>
      <c r="J33" s="15">
        <v>191</v>
      </c>
      <c r="K33" s="15">
        <v>147</v>
      </c>
      <c r="L33" s="15">
        <v>174</v>
      </c>
      <c r="M33" s="15">
        <v>198</v>
      </c>
      <c r="N33" s="15">
        <v>186</v>
      </c>
      <c r="O33" s="15">
        <v>209</v>
      </c>
      <c r="P33" s="15">
        <v>159</v>
      </c>
      <c r="Q33" s="15">
        <v>156</v>
      </c>
      <c r="R33" s="15">
        <v>28</v>
      </c>
      <c r="S33" s="8">
        <v>3</v>
      </c>
    </row>
    <row r="34" spans="1:19" s="6" customFormat="1" ht="15.75" customHeight="1">
      <c r="A34" s="2"/>
      <c r="B34" s="61" t="s">
        <v>79</v>
      </c>
      <c r="C34" s="15">
        <f t="shared" si="8"/>
        <v>2413</v>
      </c>
      <c r="D34" s="15">
        <f t="shared" si="9"/>
        <v>1224</v>
      </c>
      <c r="E34" s="15">
        <f t="shared" si="10"/>
        <v>1189</v>
      </c>
      <c r="F34" s="15">
        <v>201</v>
      </c>
      <c r="G34" s="15">
        <v>253</v>
      </c>
      <c r="H34" s="15">
        <v>211</v>
      </c>
      <c r="I34" s="15">
        <v>226</v>
      </c>
      <c r="J34" s="15">
        <v>202</v>
      </c>
      <c r="K34" s="15">
        <v>201</v>
      </c>
      <c r="L34" s="15">
        <v>195</v>
      </c>
      <c r="M34" s="15">
        <v>183</v>
      </c>
      <c r="N34" s="15">
        <v>250</v>
      </c>
      <c r="O34" s="15">
        <v>170</v>
      </c>
      <c r="P34" s="15">
        <v>165</v>
      </c>
      <c r="Q34" s="15">
        <v>156</v>
      </c>
      <c r="R34" s="8">
        <v>12</v>
      </c>
      <c r="S34" s="8">
        <v>4</v>
      </c>
    </row>
    <row r="35" spans="1:19" s="6" customFormat="1" ht="15.75" customHeight="1">
      <c r="A35" s="2"/>
      <c r="B35" s="61" t="s">
        <v>80</v>
      </c>
      <c r="C35" s="15">
        <f t="shared" si="8"/>
        <v>1253</v>
      </c>
      <c r="D35" s="15">
        <f t="shared" si="9"/>
        <v>621</v>
      </c>
      <c r="E35" s="15">
        <f t="shared" si="10"/>
        <v>632</v>
      </c>
      <c r="F35" s="15">
        <v>110</v>
      </c>
      <c r="G35" s="15">
        <v>87</v>
      </c>
      <c r="H35" s="15">
        <v>87</v>
      </c>
      <c r="I35" s="15">
        <v>114</v>
      </c>
      <c r="J35" s="15">
        <v>110</v>
      </c>
      <c r="K35" s="15">
        <v>117</v>
      </c>
      <c r="L35" s="15">
        <v>104</v>
      </c>
      <c r="M35" s="15">
        <v>104</v>
      </c>
      <c r="N35" s="15">
        <v>116</v>
      </c>
      <c r="O35" s="15">
        <v>98</v>
      </c>
      <c r="P35" s="15">
        <v>94</v>
      </c>
      <c r="Q35" s="15">
        <v>112</v>
      </c>
      <c r="R35" s="15">
        <v>7</v>
      </c>
      <c r="S35" s="8">
        <v>2</v>
      </c>
    </row>
    <row r="36" spans="1:19" s="6" customFormat="1" ht="15.75" customHeight="1">
      <c r="A36" s="2"/>
      <c r="B36" s="61" t="s">
        <v>81</v>
      </c>
      <c r="C36" s="15">
        <f t="shared" si="8"/>
        <v>495</v>
      </c>
      <c r="D36" s="15">
        <f t="shared" si="9"/>
        <v>264</v>
      </c>
      <c r="E36" s="15">
        <f t="shared" si="10"/>
        <v>231</v>
      </c>
      <c r="F36" s="15">
        <v>39</v>
      </c>
      <c r="G36" s="15">
        <v>36</v>
      </c>
      <c r="H36" s="15">
        <v>40</v>
      </c>
      <c r="I36" s="15">
        <v>30</v>
      </c>
      <c r="J36" s="15">
        <v>36</v>
      </c>
      <c r="K36" s="15">
        <v>40</v>
      </c>
      <c r="L36" s="15">
        <v>43</v>
      </c>
      <c r="M36" s="15">
        <v>29</v>
      </c>
      <c r="N36" s="15">
        <v>60</v>
      </c>
      <c r="O36" s="15">
        <v>53</v>
      </c>
      <c r="P36" s="15">
        <v>46</v>
      </c>
      <c r="Q36" s="15">
        <v>43</v>
      </c>
      <c r="R36" s="15">
        <v>0</v>
      </c>
      <c r="S36" s="15">
        <v>0</v>
      </c>
    </row>
    <row r="37" spans="1:19" s="6" customFormat="1" ht="15.75" customHeight="1">
      <c r="A37" s="2"/>
      <c r="B37" s="61" t="s">
        <v>82</v>
      </c>
      <c r="C37" s="15">
        <f t="shared" si="8"/>
        <v>901</v>
      </c>
      <c r="D37" s="15">
        <f t="shared" si="9"/>
        <v>452</v>
      </c>
      <c r="E37" s="15">
        <f t="shared" si="10"/>
        <v>449</v>
      </c>
      <c r="F37" s="15">
        <v>75</v>
      </c>
      <c r="G37" s="15">
        <v>69</v>
      </c>
      <c r="H37" s="15">
        <v>65</v>
      </c>
      <c r="I37" s="15">
        <v>70</v>
      </c>
      <c r="J37" s="15">
        <v>67</v>
      </c>
      <c r="K37" s="15">
        <v>76</v>
      </c>
      <c r="L37" s="15">
        <v>80</v>
      </c>
      <c r="M37" s="15">
        <v>83</v>
      </c>
      <c r="N37" s="15">
        <v>86</v>
      </c>
      <c r="O37" s="15">
        <v>73</v>
      </c>
      <c r="P37" s="15">
        <v>79</v>
      </c>
      <c r="Q37" s="15">
        <v>78</v>
      </c>
      <c r="R37" s="8">
        <v>5</v>
      </c>
      <c r="S37" s="8">
        <v>0</v>
      </c>
    </row>
    <row r="38" spans="1:19" s="6" customFormat="1" ht="15.75" customHeight="1">
      <c r="A38" s="2"/>
      <c r="B38" s="6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8"/>
      <c r="S38" s="8"/>
    </row>
    <row r="39" spans="1:19" s="100" customFormat="1" ht="15.75" customHeight="1">
      <c r="A39" s="109" t="s">
        <v>114</v>
      </c>
      <c r="B39" s="110"/>
      <c r="C39" s="70">
        <f aca="true" t="shared" si="11" ref="C39:S39">SUM(C40:C41)</f>
        <v>39310</v>
      </c>
      <c r="D39" s="70">
        <f t="shared" si="11"/>
        <v>20255</v>
      </c>
      <c r="E39" s="70">
        <f t="shared" si="11"/>
        <v>19055</v>
      </c>
      <c r="F39" s="70">
        <f t="shared" si="11"/>
        <v>3391</v>
      </c>
      <c r="G39" s="70">
        <f t="shared" si="11"/>
        <v>3096</v>
      </c>
      <c r="H39" s="70">
        <f t="shared" si="11"/>
        <v>3301</v>
      </c>
      <c r="I39" s="70">
        <f t="shared" si="11"/>
        <v>3180</v>
      </c>
      <c r="J39" s="70">
        <f t="shared" si="11"/>
        <v>3556</v>
      </c>
      <c r="K39" s="70">
        <f t="shared" si="11"/>
        <v>3114</v>
      </c>
      <c r="L39" s="70">
        <f t="shared" si="11"/>
        <v>3445</v>
      </c>
      <c r="M39" s="70">
        <f t="shared" si="11"/>
        <v>3319</v>
      </c>
      <c r="N39" s="70">
        <f t="shared" si="11"/>
        <v>3347</v>
      </c>
      <c r="O39" s="70">
        <f t="shared" si="11"/>
        <v>3107</v>
      </c>
      <c r="P39" s="70">
        <f t="shared" si="11"/>
        <v>3215</v>
      </c>
      <c r="Q39" s="70">
        <f t="shared" si="11"/>
        <v>3239</v>
      </c>
      <c r="R39" s="70">
        <f t="shared" si="11"/>
        <v>171</v>
      </c>
      <c r="S39" s="70">
        <f t="shared" si="11"/>
        <v>34</v>
      </c>
    </row>
    <row r="40" spans="1:19" s="6" customFormat="1" ht="15.75" customHeight="1">
      <c r="A40" s="2"/>
      <c r="B40" s="61" t="s">
        <v>53</v>
      </c>
      <c r="C40" s="15">
        <f>D40+E40</f>
        <v>38811</v>
      </c>
      <c r="D40" s="15">
        <f>F40+H40+J40+L40+N40+P40</f>
        <v>20010</v>
      </c>
      <c r="E40" s="15">
        <f>G40+I40+K40+M40+O40+Q40</f>
        <v>18801</v>
      </c>
      <c r="F40" s="15">
        <v>3356</v>
      </c>
      <c r="G40" s="15">
        <v>3057</v>
      </c>
      <c r="H40" s="15">
        <v>3258</v>
      </c>
      <c r="I40" s="15">
        <v>3141</v>
      </c>
      <c r="J40" s="15">
        <v>3512</v>
      </c>
      <c r="K40" s="15">
        <v>3070</v>
      </c>
      <c r="L40" s="15">
        <v>3399</v>
      </c>
      <c r="M40" s="15">
        <v>3285</v>
      </c>
      <c r="N40" s="15">
        <v>3307</v>
      </c>
      <c r="O40" s="15">
        <v>3060</v>
      </c>
      <c r="P40" s="15">
        <v>3178</v>
      </c>
      <c r="Q40" s="15">
        <v>3188</v>
      </c>
      <c r="R40" s="15">
        <v>171</v>
      </c>
      <c r="S40" s="15">
        <v>34</v>
      </c>
    </row>
    <row r="41" spans="1:19" s="6" customFormat="1" ht="15.75" customHeight="1">
      <c r="A41" s="2"/>
      <c r="B41" s="61" t="s">
        <v>83</v>
      </c>
      <c r="C41" s="15">
        <f>D41+E41</f>
        <v>499</v>
      </c>
      <c r="D41" s="15">
        <f>F41+H41+J41+L41+N41+P41</f>
        <v>245</v>
      </c>
      <c r="E41" s="15">
        <f>G41+I41+K41+M41+O41+Q41</f>
        <v>254</v>
      </c>
      <c r="F41" s="15">
        <v>35</v>
      </c>
      <c r="G41" s="15">
        <v>39</v>
      </c>
      <c r="H41" s="15">
        <v>43</v>
      </c>
      <c r="I41" s="15">
        <v>39</v>
      </c>
      <c r="J41" s="15">
        <v>44</v>
      </c>
      <c r="K41" s="15">
        <v>44</v>
      </c>
      <c r="L41" s="15">
        <v>46</v>
      </c>
      <c r="M41" s="15">
        <v>34</v>
      </c>
      <c r="N41" s="15">
        <v>40</v>
      </c>
      <c r="O41" s="15">
        <v>47</v>
      </c>
      <c r="P41" s="15">
        <v>37</v>
      </c>
      <c r="Q41" s="15">
        <v>51</v>
      </c>
      <c r="R41" s="8">
        <v>0</v>
      </c>
      <c r="S41" s="15">
        <v>0</v>
      </c>
    </row>
    <row r="42" spans="1:19" s="6" customFormat="1" ht="15.75" customHeight="1">
      <c r="A42" s="2"/>
      <c r="B42" s="6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8"/>
      <c r="S42" s="15"/>
    </row>
    <row r="43" spans="1:19" s="100" customFormat="1" ht="15.75" customHeight="1">
      <c r="A43" s="111" t="s">
        <v>124</v>
      </c>
      <c r="B43" s="112"/>
      <c r="C43" s="70">
        <f aca="true" t="shared" si="12" ref="C43:S43">SUM(C44:C58)</f>
        <v>54173</v>
      </c>
      <c r="D43" s="70">
        <f t="shared" si="12"/>
        <v>27780</v>
      </c>
      <c r="E43" s="70">
        <f t="shared" si="12"/>
        <v>26393</v>
      </c>
      <c r="F43" s="70">
        <f t="shared" si="12"/>
        <v>4713</v>
      </c>
      <c r="G43" s="70">
        <f t="shared" si="12"/>
        <v>4358</v>
      </c>
      <c r="H43" s="70">
        <f t="shared" si="12"/>
        <v>4655</v>
      </c>
      <c r="I43" s="70">
        <f t="shared" si="12"/>
        <v>4427</v>
      </c>
      <c r="J43" s="70">
        <f t="shared" si="12"/>
        <v>4671</v>
      </c>
      <c r="K43" s="70">
        <f t="shared" si="12"/>
        <v>4406</v>
      </c>
      <c r="L43" s="70">
        <f t="shared" si="12"/>
        <v>4546</v>
      </c>
      <c r="M43" s="70">
        <f t="shared" si="12"/>
        <v>4380</v>
      </c>
      <c r="N43" s="70">
        <f t="shared" si="12"/>
        <v>4588</v>
      </c>
      <c r="O43" s="70">
        <f t="shared" si="12"/>
        <v>4489</v>
      </c>
      <c r="P43" s="70">
        <f t="shared" si="12"/>
        <v>4607</v>
      </c>
      <c r="Q43" s="70">
        <f t="shared" si="12"/>
        <v>4333</v>
      </c>
      <c r="R43" s="70">
        <f t="shared" si="12"/>
        <v>933</v>
      </c>
      <c r="S43" s="70">
        <f t="shared" si="12"/>
        <v>79</v>
      </c>
    </row>
    <row r="44" spans="1:19" s="6" customFormat="1" ht="15.75" customHeight="1">
      <c r="A44" s="2"/>
      <c r="B44" s="61" t="s">
        <v>60</v>
      </c>
      <c r="C44" s="15">
        <f aca="true" t="shared" si="13" ref="C44:C58">D44+E44</f>
        <v>5417</v>
      </c>
      <c r="D44" s="15">
        <f aca="true" t="shared" si="14" ref="D44:D58">F44+H44+J44+L44+N44+P44</f>
        <v>2764</v>
      </c>
      <c r="E44" s="15">
        <f aca="true" t="shared" si="15" ref="E44:E58">G44+I44+K44+M44+O44+Q44</f>
        <v>2653</v>
      </c>
      <c r="F44" s="15">
        <v>449</v>
      </c>
      <c r="G44" s="15">
        <v>429</v>
      </c>
      <c r="H44" s="15">
        <v>449</v>
      </c>
      <c r="I44" s="15">
        <v>425</v>
      </c>
      <c r="J44" s="15">
        <v>466</v>
      </c>
      <c r="K44" s="15">
        <v>474</v>
      </c>
      <c r="L44" s="15">
        <v>467</v>
      </c>
      <c r="M44" s="15">
        <v>457</v>
      </c>
      <c r="N44" s="15">
        <v>471</v>
      </c>
      <c r="O44" s="15">
        <v>441</v>
      </c>
      <c r="P44" s="15">
        <v>462</v>
      </c>
      <c r="Q44" s="15">
        <v>427</v>
      </c>
      <c r="R44" s="15">
        <v>33</v>
      </c>
      <c r="S44" s="8">
        <v>7</v>
      </c>
    </row>
    <row r="45" spans="1:19" s="6" customFormat="1" ht="15.75" customHeight="1">
      <c r="A45" s="2"/>
      <c r="B45" s="61" t="s">
        <v>62</v>
      </c>
      <c r="C45" s="15">
        <f t="shared" si="13"/>
        <v>9521</v>
      </c>
      <c r="D45" s="15">
        <f t="shared" si="14"/>
        <v>4943</v>
      </c>
      <c r="E45" s="15">
        <f t="shared" si="15"/>
        <v>4578</v>
      </c>
      <c r="F45" s="15">
        <v>845</v>
      </c>
      <c r="G45" s="15">
        <v>773</v>
      </c>
      <c r="H45" s="15">
        <v>816</v>
      </c>
      <c r="I45" s="15">
        <v>774</v>
      </c>
      <c r="J45" s="15">
        <v>878</v>
      </c>
      <c r="K45" s="15">
        <v>754</v>
      </c>
      <c r="L45" s="15">
        <v>757</v>
      </c>
      <c r="M45" s="15">
        <v>754</v>
      </c>
      <c r="N45" s="15">
        <v>821</v>
      </c>
      <c r="O45" s="15">
        <v>762</v>
      </c>
      <c r="P45" s="15">
        <v>826</v>
      </c>
      <c r="Q45" s="15">
        <v>761</v>
      </c>
      <c r="R45" s="15">
        <v>263</v>
      </c>
      <c r="S45" s="15">
        <v>32</v>
      </c>
    </row>
    <row r="46" spans="1:19" s="6" customFormat="1" ht="15.75" customHeight="1">
      <c r="A46" s="2"/>
      <c r="B46" s="61" t="s">
        <v>63</v>
      </c>
      <c r="C46" s="15">
        <f t="shared" si="13"/>
        <v>6873</v>
      </c>
      <c r="D46" s="15">
        <f t="shared" si="14"/>
        <v>3524</v>
      </c>
      <c r="E46" s="15">
        <f t="shared" si="15"/>
        <v>3349</v>
      </c>
      <c r="F46" s="15">
        <v>584</v>
      </c>
      <c r="G46" s="15">
        <v>556</v>
      </c>
      <c r="H46" s="15">
        <v>606</v>
      </c>
      <c r="I46" s="15">
        <v>588</v>
      </c>
      <c r="J46" s="15">
        <v>616</v>
      </c>
      <c r="K46" s="15">
        <v>544</v>
      </c>
      <c r="L46" s="15">
        <v>569</v>
      </c>
      <c r="M46" s="15">
        <v>547</v>
      </c>
      <c r="N46" s="15">
        <v>610</v>
      </c>
      <c r="O46" s="15">
        <v>575</v>
      </c>
      <c r="P46" s="15">
        <v>539</v>
      </c>
      <c r="Q46" s="15">
        <v>539</v>
      </c>
      <c r="R46" s="15">
        <v>45</v>
      </c>
      <c r="S46" s="15">
        <v>6</v>
      </c>
    </row>
    <row r="47" spans="1:19" s="6" customFormat="1" ht="15.75" customHeight="1">
      <c r="A47" s="2"/>
      <c r="B47" s="61" t="s">
        <v>64</v>
      </c>
      <c r="C47" s="15">
        <f t="shared" si="13"/>
        <v>6596</v>
      </c>
      <c r="D47" s="15">
        <f t="shared" si="14"/>
        <v>3357</v>
      </c>
      <c r="E47" s="15">
        <f t="shared" si="15"/>
        <v>3239</v>
      </c>
      <c r="F47" s="15">
        <v>588</v>
      </c>
      <c r="G47" s="15">
        <v>541</v>
      </c>
      <c r="H47" s="15">
        <v>532</v>
      </c>
      <c r="I47" s="15">
        <v>551</v>
      </c>
      <c r="J47" s="15">
        <v>536</v>
      </c>
      <c r="K47" s="15">
        <v>544</v>
      </c>
      <c r="L47" s="15">
        <v>545</v>
      </c>
      <c r="M47" s="15">
        <v>516</v>
      </c>
      <c r="N47" s="15">
        <v>564</v>
      </c>
      <c r="O47" s="15">
        <v>544</v>
      </c>
      <c r="P47" s="15">
        <v>592</v>
      </c>
      <c r="Q47" s="15">
        <v>543</v>
      </c>
      <c r="R47" s="15">
        <v>168</v>
      </c>
      <c r="S47" s="15">
        <v>10</v>
      </c>
    </row>
    <row r="48" spans="1:19" s="6" customFormat="1" ht="15.75" customHeight="1">
      <c r="A48" s="2"/>
      <c r="B48" s="61" t="s">
        <v>65</v>
      </c>
      <c r="C48" s="15">
        <f t="shared" si="13"/>
        <v>7640</v>
      </c>
      <c r="D48" s="15">
        <f t="shared" si="14"/>
        <v>3901</v>
      </c>
      <c r="E48" s="15">
        <f t="shared" si="15"/>
        <v>3739</v>
      </c>
      <c r="F48" s="15">
        <v>633</v>
      </c>
      <c r="G48" s="15">
        <v>620</v>
      </c>
      <c r="H48" s="15">
        <v>674</v>
      </c>
      <c r="I48" s="15">
        <v>623</v>
      </c>
      <c r="J48" s="15">
        <v>653</v>
      </c>
      <c r="K48" s="15">
        <v>619</v>
      </c>
      <c r="L48" s="15">
        <v>646</v>
      </c>
      <c r="M48" s="15">
        <v>615</v>
      </c>
      <c r="N48" s="15">
        <v>640</v>
      </c>
      <c r="O48" s="15">
        <v>648</v>
      </c>
      <c r="P48" s="15">
        <v>655</v>
      </c>
      <c r="Q48" s="15">
        <v>614</v>
      </c>
      <c r="R48" s="15">
        <v>37</v>
      </c>
      <c r="S48" s="15">
        <v>7</v>
      </c>
    </row>
    <row r="49" spans="1:19" s="6" customFormat="1" ht="15.75" customHeight="1">
      <c r="A49" s="2"/>
      <c r="B49" s="61" t="s">
        <v>67</v>
      </c>
      <c r="C49" s="15">
        <f t="shared" si="13"/>
        <v>4964</v>
      </c>
      <c r="D49" s="15">
        <f t="shared" si="14"/>
        <v>2577</v>
      </c>
      <c r="E49" s="15">
        <f t="shared" si="15"/>
        <v>2387</v>
      </c>
      <c r="F49" s="15">
        <v>461</v>
      </c>
      <c r="G49" s="15">
        <v>410</v>
      </c>
      <c r="H49" s="15">
        <v>431</v>
      </c>
      <c r="I49" s="15">
        <v>431</v>
      </c>
      <c r="J49" s="15">
        <v>450</v>
      </c>
      <c r="K49" s="15">
        <v>372</v>
      </c>
      <c r="L49" s="15">
        <v>436</v>
      </c>
      <c r="M49" s="15">
        <v>391</v>
      </c>
      <c r="N49" s="15">
        <v>388</v>
      </c>
      <c r="O49" s="15">
        <v>403</v>
      </c>
      <c r="P49" s="15">
        <v>411</v>
      </c>
      <c r="Q49" s="15">
        <v>380</v>
      </c>
      <c r="R49" s="15">
        <v>105</v>
      </c>
      <c r="S49" s="15">
        <v>6</v>
      </c>
    </row>
    <row r="50" spans="1:19" s="6" customFormat="1" ht="15.75" customHeight="1">
      <c r="A50" s="2"/>
      <c r="B50" s="61" t="s">
        <v>90</v>
      </c>
      <c r="C50" s="15">
        <f t="shared" si="13"/>
        <v>2066</v>
      </c>
      <c r="D50" s="15">
        <f t="shared" si="14"/>
        <v>1025</v>
      </c>
      <c r="E50" s="15">
        <f t="shared" si="15"/>
        <v>1041</v>
      </c>
      <c r="F50" s="15">
        <v>188</v>
      </c>
      <c r="G50" s="15">
        <v>184</v>
      </c>
      <c r="H50" s="15">
        <v>175</v>
      </c>
      <c r="I50" s="15">
        <v>171</v>
      </c>
      <c r="J50" s="15">
        <v>164</v>
      </c>
      <c r="K50" s="15">
        <v>191</v>
      </c>
      <c r="L50" s="15">
        <v>161</v>
      </c>
      <c r="M50" s="15">
        <v>150</v>
      </c>
      <c r="N50" s="15">
        <v>172</v>
      </c>
      <c r="O50" s="15">
        <v>170</v>
      </c>
      <c r="P50" s="15">
        <v>165</v>
      </c>
      <c r="Q50" s="15">
        <v>175</v>
      </c>
      <c r="R50" s="15">
        <v>44</v>
      </c>
      <c r="S50" s="15">
        <v>0</v>
      </c>
    </row>
    <row r="51" spans="1:19" s="6" customFormat="1" ht="15.75" customHeight="1">
      <c r="A51" s="2"/>
      <c r="B51" s="61" t="s">
        <v>91</v>
      </c>
      <c r="C51" s="15">
        <f t="shared" si="13"/>
        <v>2653</v>
      </c>
      <c r="D51" s="15">
        <f t="shared" si="14"/>
        <v>1339</v>
      </c>
      <c r="E51" s="15">
        <f t="shared" si="15"/>
        <v>1314</v>
      </c>
      <c r="F51" s="15">
        <v>250</v>
      </c>
      <c r="G51" s="15">
        <v>232</v>
      </c>
      <c r="H51" s="15">
        <v>230</v>
      </c>
      <c r="I51" s="15">
        <v>197</v>
      </c>
      <c r="J51" s="15">
        <v>201</v>
      </c>
      <c r="K51" s="15">
        <v>211</v>
      </c>
      <c r="L51" s="15">
        <v>208</v>
      </c>
      <c r="M51" s="15">
        <v>250</v>
      </c>
      <c r="N51" s="15">
        <v>215</v>
      </c>
      <c r="O51" s="15">
        <v>207</v>
      </c>
      <c r="P51" s="15">
        <v>235</v>
      </c>
      <c r="Q51" s="15">
        <v>217</v>
      </c>
      <c r="R51" s="15">
        <v>136</v>
      </c>
      <c r="S51" s="8">
        <v>7</v>
      </c>
    </row>
    <row r="52" spans="1:19" s="6" customFormat="1" ht="15.75" customHeight="1">
      <c r="A52" s="2"/>
      <c r="B52" s="61" t="s">
        <v>94</v>
      </c>
      <c r="C52" s="15">
        <f t="shared" si="13"/>
        <v>2908</v>
      </c>
      <c r="D52" s="15">
        <f t="shared" si="14"/>
        <v>1460</v>
      </c>
      <c r="E52" s="15">
        <f t="shared" si="15"/>
        <v>1448</v>
      </c>
      <c r="F52" s="15">
        <v>240</v>
      </c>
      <c r="G52" s="15">
        <v>206</v>
      </c>
      <c r="H52" s="15">
        <v>257</v>
      </c>
      <c r="I52" s="15">
        <v>231</v>
      </c>
      <c r="J52" s="15">
        <v>216</v>
      </c>
      <c r="K52" s="15">
        <v>239</v>
      </c>
      <c r="L52" s="15">
        <v>246</v>
      </c>
      <c r="M52" s="15">
        <v>272</v>
      </c>
      <c r="N52" s="15">
        <v>263</v>
      </c>
      <c r="O52" s="15">
        <v>260</v>
      </c>
      <c r="P52" s="15">
        <v>238</v>
      </c>
      <c r="Q52" s="15">
        <v>240</v>
      </c>
      <c r="R52" s="15">
        <v>56</v>
      </c>
      <c r="S52" s="15">
        <v>0</v>
      </c>
    </row>
    <row r="53" spans="1:19" s="6" customFormat="1" ht="15.75" customHeight="1">
      <c r="A53" s="2"/>
      <c r="B53" s="61" t="s">
        <v>84</v>
      </c>
      <c r="C53" s="15">
        <f t="shared" si="13"/>
        <v>658</v>
      </c>
      <c r="D53" s="15">
        <f t="shared" si="14"/>
        <v>364</v>
      </c>
      <c r="E53" s="15">
        <f t="shared" si="15"/>
        <v>294</v>
      </c>
      <c r="F53" s="15">
        <v>61</v>
      </c>
      <c r="G53" s="15">
        <v>45</v>
      </c>
      <c r="H53" s="15">
        <v>59</v>
      </c>
      <c r="I53" s="15">
        <v>44</v>
      </c>
      <c r="J53" s="15">
        <v>70</v>
      </c>
      <c r="K53" s="15">
        <v>59</v>
      </c>
      <c r="L53" s="15">
        <v>52</v>
      </c>
      <c r="M53" s="15">
        <v>57</v>
      </c>
      <c r="N53" s="15">
        <v>63</v>
      </c>
      <c r="O53" s="15">
        <v>52</v>
      </c>
      <c r="P53" s="15">
        <v>59</v>
      </c>
      <c r="Q53" s="15">
        <v>37</v>
      </c>
      <c r="R53" s="8">
        <v>9</v>
      </c>
      <c r="S53" s="15">
        <v>0</v>
      </c>
    </row>
    <row r="54" spans="1:19" s="6" customFormat="1" ht="15.75" customHeight="1">
      <c r="A54" s="2"/>
      <c r="B54" s="61" t="s">
        <v>85</v>
      </c>
      <c r="C54" s="15">
        <f t="shared" si="13"/>
        <v>1345</v>
      </c>
      <c r="D54" s="15">
        <f t="shared" si="14"/>
        <v>673</v>
      </c>
      <c r="E54" s="15">
        <f t="shared" si="15"/>
        <v>672</v>
      </c>
      <c r="F54" s="15">
        <v>103</v>
      </c>
      <c r="G54" s="15">
        <v>99</v>
      </c>
      <c r="H54" s="15">
        <v>108</v>
      </c>
      <c r="I54" s="15">
        <v>106</v>
      </c>
      <c r="J54" s="15">
        <v>121</v>
      </c>
      <c r="K54" s="15">
        <v>122</v>
      </c>
      <c r="L54" s="15">
        <v>113</v>
      </c>
      <c r="M54" s="15">
        <v>105</v>
      </c>
      <c r="N54" s="15">
        <v>118</v>
      </c>
      <c r="O54" s="15">
        <v>138</v>
      </c>
      <c r="P54" s="15">
        <v>110</v>
      </c>
      <c r="Q54" s="15">
        <v>102</v>
      </c>
      <c r="R54" s="15">
        <v>9</v>
      </c>
      <c r="S54" s="15">
        <v>2</v>
      </c>
    </row>
    <row r="55" spans="1:19" s="6" customFormat="1" ht="15.75" customHeight="1">
      <c r="A55" s="2"/>
      <c r="B55" s="61" t="s">
        <v>86</v>
      </c>
      <c r="C55" s="15">
        <f t="shared" si="13"/>
        <v>1824</v>
      </c>
      <c r="D55" s="15">
        <f t="shared" si="14"/>
        <v>941</v>
      </c>
      <c r="E55" s="15">
        <f t="shared" si="15"/>
        <v>883</v>
      </c>
      <c r="F55" s="15">
        <v>156</v>
      </c>
      <c r="G55" s="15">
        <v>144</v>
      </c>
      <c r="H55" s="15">
        <v>161</v>
      </c>
      <c r="I55" s="15">
        <v>154</v>
      </c>
      <c r="J55" s="15">
        <v>152</v>
      </c>
      <c r="K55" s="15">
        <v>154</v>
      </c>
      <c r="L55" s="15">
        <v>183</v>
      </c>
      <c r="M55" s="15">
        <v>144</v>
      </c>
      <c r="N55" s="15">
        <v>124</v>
      </c>
      <c r="O55" s="15">
        <v>147</v>
      </c>
      <c r="P55" s="15">
        <v>165</v>
      </c>
      <c r="Q55" s="15">
        <v>140</v>
      </c>
      <c r="R55" s="15">
        <v>23</v>
      </c>
      <c r="S55" s="15">
        <v>0</v>
      </c>
    </row>
    <row r="56" spans="1:19" s="6" customFormat="1" ht="15.75" customHeight="1">
      <c r="A56" s="2"/>
      <c r="B56" s="61" t="s">
        <v>87</v>
      </c>
      <c r="C56" s="15">
        <f t="shared" si="13"/>
        <v>264</v>
      </c>
      <c r="D56" s="15">
        <f t="shared" si="14"/>
        <v>148</v>
      </c>
      <c r="E56" s="15">
        <f t="shared" si="15"/>
        <v>116</v>
      </c>
      <c r="F56" s="15">
        <v>19</v>
      </c>
      <c r="G56" s="15">
        <v>12</v>
      </c>
      <c r="H56" s="15">
        <v>17</v>
      </c>
      <c r="I56" s="15">
        <v>23</v>
      </c>
      <c r="J56" s="15">
        <v>26</v>
      </c>
      <c r="K56" s="15">
        <v>17</v>
      </c>
      <c r="L56" s="15">
        <v>35</v>
      </c>
      <c r="M56" s="15">
        <v>16</v>
      </c>
      <c r="N56" s="15">
        <v>21</v>
      </c>
      <c r="O56" s="15">
        <v>24</v>
      </c>
      <c r="P56" s="15">
        <v>30</v>
      </c>
      <c r="Q56" s="15">
        <v>24</v>
      </c>
      <c r="R56" s="15">
        <v>0</v>
      </c>
      <c r="S56" s="8">
        <v>0</v>
      </c>
    </row>
    <row r="57" spans="1:19" s="6" customFormat="1" ht="15.75" customHeight="1">
      <c r="A57" s="2"/>
      <c r="B57" s="61" t="s">
        <v>93</v>
      </c>
      <c r="C57" s="15">
        <f t="shared" si="13"/>
        <v>387</v>
      </c>
      <c r="D57" s="15">
        <f t="shared" si="14"/>
        <v>206</v>
      </c>
      <c r="E57" s="15">
        <f t="shared" si="15"/>
        <v>181</v>
      </c>
      <c r="F57" s="15">
        <v>38</v>
      </c>
      <c r="G57" s="15">
        <v>23</v>
      </c>
      <c r="H57" s="15">
        <v>30</v>
      </c>
      <c r="I57" s="15">
        <v>23</v>
      </c>
      <c r="J57" s="15">
        <v>33</v>
      </c>
      <c r="K57" s="15">
        <v>23</v>
      </c>
      <c r="L57" s="15">
        <v>41</v>
      </c>
      <c r="M57" s="15">
        <v>38</v>
      </c>
      <c r="N57" s="15">
        <v>25</v>
      </c>
      <c r="O57" s="15">
        <v>32</v>
      </c>
      <c r="P57" s="15">
        <v>39</v>
      </c>
      <c r="Q57" s="15">
        <v>42</v>
      </c>
      <c r="R57" s="15">
        <v>0</v>
      </c>
      <c r="S57" s="8">
        <v>2</v>
      </c>
    </row>
    <row r="58" spans="1:19" s="6" customFormat="1" ht="15.75" customHeight="1">
      <c r="A58" s="2"/>
      <c r="B58" s="61" t="s">
        <v>88</v>
      </c>
      <c r="C58" s="15">
        <f t="shared" si="13"/>
        <v>1057</v>
      </c>
      <c r="D58" s="15">
        <f t="shared" si="14"/>
        <v>558</v>
      </c>
      <c r="E58" s="15">
        <f t="shared" si="15"/>
        <v>499</v>
      </c>
      <c r="F58" s="15">
        <v>98</v>
      </c>
      <c r="G58" s="15">
        <v>84</v>
      </c>
      <c r="H58" s="15">
        <v>110</v>
      </c>
      <c r="I58" s="15">
        <v>86</v>
      </c>
      <c r="J58" s="15">
        <v>89</v>
      </c>
      <c r="K58" s="15">
        <v>83</v>
      </c>
      <c r="L58" s="15">
        <v>87</v>
      </c>
      <c r="M58" s="15">
        <v>68</v>
      </c>
      <c r="N58" s="15">
        <v>93</v>
      </c>
      <c r="O58" s="15">
        <v>86</v>
      </c>
      <c r="P58" s="15">
        <v>81</v>
      </c>
      <c r="Q58" s="15">
        <v>92</v>
      </c>
      <c r="R58" s="8">
        <v>5</v>
      </c>
      <c r="S58" s="8">
        <v>0</v>
      </c>
    </row>
    <row r="59" spans="1:19" s="6" customFormat="1" ht="15.75" customHeight="1">
      <c r="A59" s="2"/>
      <c r="B59" s="6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8"/>
      <c r="S59" s="8"/>
    </row>
    <row r="60" spans="1:19" s="6" customFormat="1" ht="15.75" customHeight="1">
      <c r="A60" s="109" t="s">
        <v>119</v>
      </c>
      <c r="B60" s="110"/>
      <c r="C60" s="70">
        <f aca="true" t="shared" si="16" ref="C60:S60">SUM(C61:C63)</f>
        <v>50041</v>
      </c>
      <c r="D60" s="70">
        <f t="shared" si="16"/>
        <v>25689</v>
      </c>
      <c r="E60" s="70">
        <f t="shared" si="16"/>
        <v>24352</v>
      </c>
      <c r="F60" s="70">
        <f t="shared" si="16"/>
        <v>4314</v>
      </c>
      <c r="G60" s="70">
        <f t="shared" si="16"/>
        <v>4032</v>
      </c>
      <c r="H60" s="70">
        <f t="shared" si="16"/>
        <v>4267</v>
      </c>
      <c r="I60" s="70">
        <f t="shared" si="16"/>
        <v>4087</v>
      </c>
      <c r="J60" s="70">
        <f t="shared" si="16"/>
        <v>4441</v>
      </c>
      <c r="K60" s="70">
        <f t="shared" si="16"/>
        <v>4193</v>
      </c>
      <c r="L60" s="70">
        <f t="shared" si="16"/>
        <v>4146</v>
      </c>
      <c r="M60" s="70">
        <f t="shared" si="16"/>
        <v>4069</v>
      </c>
      <c r="N60" s="70">
        <f t="shared" si="16"/>
        <v>4344</v>
      </c>
      <c r="O60" s="70">
        <f t="shared" si="16"/>
        <v>4047</v>
      </c>
      <c r="P60" s="70">
        <f t="shared" si="16"/>
        <v>4177</v>
      </c>
      <c r="Q60" s="70">
        <f t="shared" si="16"/>
        <v>3924</v>
      </c>
      <c r="R60" s="70">
        <f t="shared" si="16"/>
        <v>1319</v>
      </c>
      <c r="S60" s="70">
        <f t="shared" si="16"/>
        <v>165</v>
      </c>
    </row>
    <row r="61" spans="1:19" s="6" customFormat="1" ht="15.75" customHeight="1">
      <c r="A61" s="2"/>
      <c r="B61" s="61" t="s">
        <v>54</v>
      </c>
      <c r="C61" s="15">
        <f>D61+E61</f>
        <v>46442</v>
      </c>
      <c r="D61" s="15">
        <f aca="true" t="shared" si="17" ref="D61:E63">F61+H61+J61+L61+N61+P61</f>
        <v>23837</v>
      </c>
      <c r="E61" s="15">
        <f t="shared" si="17"/>
        <v>22605</v>
      </c>
      <c r="F61" s="15">
        <v>3995</v>
      </c>
      <c r="G61" s="15">
        <v>3737</v>
      </c>
      <c r="H61" s="15">
        <v>3965</v>
      </c>
      <c r="I61" s="15">
        <v>3762</v>
      </c>
      <c r="J61" s="15">
        <v>4113</v>
      </c>
      <c r="K61" s="15">
        <v>3873</v>
      </c>
      <c r="L61" s="15">
        <v>3845</v>
      </c>
      <c r="M61" s="15">
        <v>3808</v>
      </c>
      <c r="N61" s="15">
        <v>4015</v>
      </c>
      <c r="O61" s="15">
        <v>3747</v>
      </c>
      <c r="P61" s="15">
        <v>3904</v>
      </c>
      <c r="Q61" s="15">
        <v>3678</v>
      </c>
      <c r="R61" s="15">
        <v>1174</v>
      </c>
      <c r="S61" s="15">
        <v>150</v>
      </c>
    </row>
    <row r="62" spans="1:19" s="6" customFormat="1" ht="15.75" customHeight="1">
      <c r="A62" s="2"/>
      <c r="B62" s="61" t="s">
        <v>70</v>
      </c>
      <c r="C62" s="15">
        <f>D62+E62</f>
        <v>2635</v>
      </c>
      <c r="D62" s="15">
        <f t="shared" si="17"/>
        <v>1347</v>
      </c>
      <c r="E62" s="15">
        <f t="shared" si="17"/>
        <v>1288</v>
      </c>
      <c r="F62" s="15">
        <v>225</v>
      </c>
      <c r="G62" s="15">
        <v>210</v>
      </c>
      <c r="H62" s="15">
        <v>225</v>
      </c>
      <c r="I62" s="15">
        <v>245</v>
      </c>
      <c r="J62" s="15">
        <v>228</v>
      </c>
      <c r="K62" s="15">
        <v>238</v>
      </c>
      <c r="L62" s="15">
        <v>227</v>
      </c>
      <c r="M62" s="15">
        <v>187</v>
      </c>
      <c r="N62" s="15">
        <v>242</v>
      </c>
      <c r="O62" s="15">
        <v>233</v>
      </c>
      <c r="P62" s="15">
        <v>200</v>
      </c>
      <c r="Q62" s="15">
        <v>175</v>
      </c>
      <c r="R62" s="15">
        <v>122</v>
      </c>
      <c r="S62" s="15">
        <v>15</v>
      </c>
    </row>
    <row r="63" spans="1:19" s="6" customFormat="1" ht="15.75" customHeight="1">
      <c r="A63" s="95"/>
      <c r="B63" s="96" t="s">
        <v>89</v>
      </c>
      <c r="C63" s="97">
        <f>D63+E63</f>
        <v>964</v>
      </c>
      <c r="D63" s="97">
        <f t="shared" si="17"/>
        <v>505</v>
      </c>
      <c r="E63" s="97">
        <f t="shared" si="17"/>
        <v>459</v>
      </c>
      <c r="F63" s="97">
        <v>94</v>
      </c>
      <c r="G63" s="97">
        <v>85</v>
      </c>
      <c r="H63" s="97">
        <v>77</v>
      </c>
      <c r="I63" s="97">
        <v>80</v>
      </c>
      <c r="J63" s="97">
        <v>100</v>
      </c>
      <c r="K63" s="97">
        <v>82</v>
      </c>
      <c r="L63" s="97">
        <v>74</v>
      </c>
      <c r="M63" s="97">
        <v>74</v>
      </c>
      <c r="N63" s="97">
        <v>87</v>
      </c>
      <c r="O63" s="97">
        <v>67</v>
      </c>
      <c r="P63" s="97">
        <v>73</v>
      </c>
      <c r="Q63" s="97">
        <v>71</v>
      </c>
      <c r="R63" s="98">
        <v>23</v>
      </c>
      <c r="S63" s="98">
        <v>0</v>
      </c>
    </row>
    <row r="64" spans="2:19" s="6" customFormat="1" ht="19.5" customHeight="1">
      <c r="B64" s="9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8"/>
    </row>
    <row r="65" spans="2:19" s="6" customFormat="1" ht="19.5" customHeight="1">
      <c r="B65" s="9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2:19" s="6" customFormat="1" ht="19.5" customHeight="1">
      <c r="B66" s="9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2:19" s="6" customFormat="1" ht="19.5" customHeight="1">
      <c r="B67" s="9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2:19" s="6" customFormat="1" ht="19.5" customHeight="1">
      <c r="B68" s="9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2:19" s="6" customFormat="1" ht="19.5" customHeight="1">
      <c r="B69" s="9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</sheetData>
  <mergeCells count="22">
    <mergeCell ref="A60:B60"/>
    <mergeCell ref="A13:B13"/>
    <mergeCell ref="A25:B25"/>
    <mergeCell ref="A39:B39"/>
    <mergeCell ref="A43:B43"/>
    <mergeCell ref="L2:M2"/>
    <mergeCell ref="N2:O2"/>
    <mergeCell ref="P2:Q2"/>
    <mergeCell ref="R2:S2"/>
    <mergeCell ref="H2:I2"/>
    <mergeCell ref="J2:K2"/>
    <mergeCell ref="C2:E2"/>
    <mergeCell ref="F2:G2"/>
    <mergeCell ref="A11:B11"/>
    <mergeCell ref="A4:B4"/>
    <mergeCell ref="A5:B5"/>
    <mergeCell ref="A6:B6"/>
    <mergeCell ref="A7:B7"/>
    <mergeCell ref="A2:B3"/>
    <mergeCell ref="A8:B8"/>
    <mergeCell ref="A9:B9"/>
    <mergeCell ref="A10:B10"/>
  </mergeCells>
  <printOptions/>
  <pageMargins left="0.7874015748031497" right="0.7874015748031497" top="0.7874015748031497" bottom="0.5905511811023623" header="0.3937007874015748" footer="0.3937007874015748"/>
  <pageSetup blackAndWhite="1" firstPageNumber="32" useFirstPageNumber="1" horizontalDpi="98" verticalDpi="98" orientation="portrait" pageOrder="overThenDown" paperSize="9" scale="80" r:id="rId1"/>
  <headerFooter alignWithMargins="0">
    <oddHeader>&amp;R&amp;"ＭＳ Ｐゴシック,標準"&amp;18小学校</oddHeader>
    <oddFooter>&amp;C&amp;"ＭＳ Ｐ明朝,標準"&amp;14- &amp;P -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69"/>
  <sheetViews>
    <sheetView showOutlineSymbols="0" zoomScaleSheetLayoutView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2" sqref="N12"/>
    </sheetView>
  </sheetViews>
  <sheetFormatPr defaultColWidth="8.796875" defaultRowHeight="14.25"/>
  <cols>
    <col min="1" max="1" width="2.59765625" style="3" customWidth="1"/>
    <col min="2" max="2" width="12.59765625" style="4" customWidth="1"/>
    <col min="3" max="5" width="7.59765625" style="3" customWidth="1"/>
    <col min="6" max="9" width="4.59765625" style="3" customWidth="1"/>
    <col min="10" max="11" width="7.09765625" style="3" customWidth="1"/>
    <col min="12" max="13" width="3.59765625" style="3" customWidth="1"/>
    <col min="14" max="20" width="4.59765625" style="3" customWidth="1"/>
    <col min="21" max="21" width="5.59765625" style="3" customWidth="1"/>
    <col min="22" max="16384" width="14" style="3" customWidth="1"/>
  </cols>
  <sheetData>
    <row r="1" spans="1:2" s="84" customFormat="1" ht="24" customHeight="1">
      <c r="A1" s="83" t="s">
        <v>35</v>
      </c>
      <c r="B1" s="83"/>
    </row>
    <row r="2" spans="1:20" ht="15.75" customHeight="1">
      <c r="A2" s="142" t="s">
        <v>0</v>
      </c>
      <c r="B2" s="143"/>
      <c r="C2" s="143" t="s">
        <v>36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5" t="s">
        <v>37</v>
      </c>
    </row>
    <row r="3" spans="1:20" ht="15.75" customHeight="1">
      <c r="A3" s="142"/>
      <c r="B3" s="143"/>
      <c r="C3" s="143" t="s">
        <v>1</v>
      </c>
      <c r="D3" s="143"/>
      <c r="E3" s="143"/>
      <c r="F3" s="143" t="s">
        <v>38</v>
      </c>
      <c r="G3" s="143"/>
      <c r="H3" s="143" t="s">
        <v>39</v>
      </c>
      <c r="I3" s="143"/>
      <c r="J3" s="143" t="s">
        <v>40</v>
      </c>
      <c r="K3" s="143"/>
      <c r="L3" s="143" t="s">
        <v>41</v>
      </c>
      <c r="M3" s="143"/>
      <c r="N3" s="144" t="s">
        <v>95</v>
      </c>
      <c r="O3" s="144"/>
      <c r="P3" s="144" t="s">
        <v>96</v>
      </c>
      <c r="Q3" s="144"/>
      <c r="R3" s="143" t="s">
        <v>42</v>
      </c>
      <c r="S3" s="143"/>
      <c r="T3" s="146"/>
    </row>
    <row r="4" spans="1:20" ht="15.75" customHeight="1">
      <c r="A4" s="142"/>
      <c r="B4" s="143"/>
      <c r="C4" s="17" t="s">
        <v>1</v>
      </c>
      <c r="D4" s="17" t="s">
        <v>2</v>
      </c>
      <c r="E4" s="17" t="s">
        <v>3</v>
      </c>
      <c r="F4" s="17" t="s">
        <v>2</v>
      </c>
      <c r="G4" s="17" t="s">
        <v>3</v>
      </c>
      <c r="H4" s="17" t="s">
        <v>2</v>
      </c>
      <c r="I4" s="17" t="s">
        <v>3</v>
      </c>
      <c r="J4" s="17" t="s">
        <v>2</v>
      </c>
      <c r="K4" s="17" t="s">
        <v>3</v>
      </c>
      <c r="L4" s="17" t="s">
        <v>2</v>
      </c>
      <c r="M4" s="17" t="s">
        <v>3</v>
      </c>
      <c r="N4" s="17" t="s">
        <v>97</v>
      </c>
      <c r="O4" s="19" t="s">
        <v>98</v>
      </c>
      <c r="P4" s="19" t="s">
        <v>97</v>
      </c>
      <c r="Q4" s="18" t="s">
        <v>98</v>
      </c>
      <c r="R4" s="17" t="s">
        <v>2</v>
      </c>
      <c r="S4" s="17" t="s">
        <v>3</v>
      </c>
      <c r="T4" s="146"/>
    </row>
    <row r="5" spans="1:20" ht="15.75" customHeight="1">
      <c r="A5" s="133" t="s">
        <v>129</v>
      </c>
      <c r="B5" s="134"/>
      <c r="C5" s="3">
        <f>D5+E5</f>
        <v>11386</v>
      </c>
      <c r="D5" s="3">
        <f aca="true" t="shared" si="0" ref="D5:E8">F5+H5+J5+L5+N5+P5+R5</f>
        <v>4542</v>
      </c>
      <c r="E5" s="3">
        <f t="shared" si="0"/>
        <v>6844</v>
      </c>
      <c r="F5" s="3">
        <v>456</v>
      </c>
      <c r="G5" s="3">
        <v>83</v>
      </c>
      <c r="H5" s="3">
        <v>441</v>
      </c>
      <c r="I5" s="3">
        <v>110</v>
      </c>
      <c r="J5" s="3">
        <v>3517</v>
      </c>
      <c r="K5" s="3">
        <v>5526</v>
      </c>
      <c r="L5" s="3">
        <v>5</v>
      </c>
      <c r="M5" s="3">
        <v>13</v>
      </c>
      <c r="N5" s="3">
        <v>0</v>
      </c>
      <c r="O5" s="3">
        <v>584</v>
      </c>
      <c r="P5" s="3">
        <v>0</v>
      </c>
      <c r="Q5" s="3">
        <v>0</v>
      </c>
      <c r="R5" s="3">
        <v>123</v>
      </c>
      <c r="S5" s="3">
        <v>528</v>
      </c>
      <c r="T5" s="3">
        <v>547</v>
      </c>
    </row>
    <row r="6" spans="1:20" ht="15.75" customHeight="1">
      <c r="A6" s="127" t="s">
        <v>126</v>
      </c>
      <c r="B6" s="128"/>
      <c r="C6" s="3">
        <f>D6+E6</f>
        <v>11334</v>
      </c>
      <c r="D6" s="3">
        <f t="shared" si="0"/>
        <v>4541</v>
      </c>
      <c r="E6" s="3">
        <f t="shared" si="0"/>
        <v>6793</v>
      </c>
      <c r="F6" s="3">
        <v>453</v>
      </c>
      <c r="G6" s="3">
        <v>84</v>
      </c>
      <c r="H6" s="3">
        <v>441</v>
      </c>
      <c r="I6" s="3">
        <v>106</v>
      </c>
      <c r="J6" s="3">
        <v>3546</v>
      </c>
      <c r="K6" s="3">
        <v>5528</v>
      </c>
      <c r="L6" s="3">
        <v>5</v>
      </c>
      <c r="M6" s="3">
        <v>10</v>
      </c>
      <c r="N6" s="3">
        <v>0</v>
      </c>
      <c r="O6" s="3">
        <v>596</v>
      </c>
      <c r="P6" s="3">
        <v>0</v>
      </c>
      <c r="Q6" s="3">
        <v>0</v>
      </c>
      <c r="R6" s="3">
        <v>96</v>
      </c>
      <c r="S6" s="3">
        <v>469</v>
      </c>
      <c r="T6" s="3">
        <v>627</v>
      </c>
    </row>
    <row r="7" spans="1:20" ht="15.75" customHeight="1">
      <c r="A7" s="127" t="s">
        <v>127</v>
      </c>
      <c r="B7" s="128"/>
      <c r="C7" s="3">
        <f>D7+E7</f>
        <v>11441</v>
      </c>
      <c r="D7" s="3">
        <f t="shared" si="0"/>
        <v>4612</v>
      </c>
      <c r="E7" s="3">
        <f t="shared" si="0"/>
        <v>6829</v>
      </c>
      <c r="F7" s="3">
        <v>449</v>
      </c>
      <c r="G7" s="3">
        <v>89</v>
      </c>
      <c r="H7" s="3">
        <v>446</v>
      </c>
      <c r="I7" s="3">
        <v>101</v>
      </c>
      <c r="J7" s="3">
        <v>3585</v>
      </c>
      <c r="K7" s="3">
        <v>5504</v>
      </c>
      <c r="L7" s="3">
        <v>5</v>
      </c>
      <c r="M7" s="3">
        <v>12</v>
      </c>
      <c r="N7" s="3">
        <v>1</v>
      </c>
      <c r="O7" s="3">
        <v>599</v>
      </c>
      <c r="P7" s="3">
        <v>0</v>
      </c>
      <c r="Q7" s="3">
        <v>1</v>
      </c>
      <c r="R7" s="3">
        <v>126</v>
      </c>
      <c r="S7" s="3">
        <v>523</v>
      </c>
      <c r="T7" s="3">
        <v>627</v>
      </c>
    </row>
    <row r="8" spans="1:20" ht="15.75" customHeight="1">
      <c r="A8" s="127" t="s">
        <v>128</v>
      </c>
      <c r="B8" s="128"/>
      <c r="C8" s="3">
        <f>D8+E8</f>
        <v>11409</v>
      </c>
      <c r="D8" s="3">
        <f t="shared" si="0"/>
        <v>4618</v>
      </c>
      <c r="E8" s="3">
        <f t="shared" si="0"/>
        <v>6791</v>
      </c>
      <c r="F8" s="3">
        <v>445</v>
      </c>
      <c r="G8" s="3">
        <v>90</v>
      </c>
      <c r="H8" s="3">
        <v>453</v>
      </c>
      <c r="I8" s="3">
        <v>92</v>
      </c>
      <c r="J8" s="3">
        <v>3594</v>
      </c>
      <c r="K8" s="3">
        <v>5493</v>
      </c>
      <c r="L8" s="3">
        <v>5</v>
      </c>
      <c r="M8" s="3">
        <v>10</v>
      </c>
      <c r="N8" s="3">
        <v>1</v>
      </c>
      <c r="O8" s="3">
        <v>601</v>
      </c>
      <c r="P8" s="3">
        <v>0</v>
      </c>
      <c r="Q8" s="3">
        <v>1</v>
      </c>
      <c r="R8" s="3">
        <v>120</v>
      </c>
      <c r="S8" s="3">
        <v>504</v>
      </c>
      <c r="T8" s="3">
        <v>791</v>
      </c>
    </row>
    <row r="9" spans="1:20" ht="15.75" customHeight="1">
      <c r="A9" s="129" t="s">
        <v>194</v>
      </c>
      <c r="B9" s="130"/>
      <c r="C9" s="85">
        <f>C14+C26+C40+C44+C61</f>
        <v>11400</v>
      </c>
      <c r="D9" s="85">
        <f aca="true" t="shared" si="1" ref="D9:T9">D14+D26+D40+D44+D61</f>
        <v>4608</v>
      </c>
      <c r="E9" s="85">
        <f t="shared" si="1"/>
        <v>6792</v>
      </c>
      <c r="F9" s="85">
        <f t="shared" si="1"/>
        <v>446</v>
      </c>
      <c r="G9" s="85">
        <f t="shared" si="1"/>
        <v>84</v>
      </c>
      <c r="H9" s="85">
        <f t="shared" si="1"/>
        <v>445</v>
      </c>
      <c r="I9" s="85">
        <f t="shared" si="1"/>
        <v>93</v>
      </c>
      <c r="J9" s="85">
        <f t="shared" si="1"/>
        <v>3613</v>
      </c>
      <c r="K9" s="85">
        <f t="shared" si="1"/>
        <v>5495</v>
      </c>
      <c r="L9" s="85">
        <f t="shared" si="1"/>
        <v>5</v>
      </c>
      <c r="M9" s="85">
        <f t="shared" si="1"/>
        <v>7</v>
      </c>
      <c r="N9" s="85">
        <f t="shared" si="1"/>
        <v>0</v>
      </c>
      <c r="O9" s="85">
        <f t="shared" si="1"/>
        <v>610</v>
      </c>
      <c r="P9" s="85">
        <f t="shared" si="1"/>
        <v>0</v>
      </c>
      <c r="Q9" s="85">
        <f t="shared" si="1"/>
        <v>0</v>
      </c>
      <c r="R9" s="85">
        <f t="shared" si="1"/>
        <v>99</v>
      </c>
      <c r="S9" s="85">
        <f t="shared" si="1"/>
        <v>503</v>
      </c>
      <c r="T9" s="85">
        <f t="shared" si="1"/>
        <v>736</v>
      </c>
    </row>
    <row r="10" spans="1:20" ht="15.75" customHeight="1">
      <c r="A10" s="127" t="s">
        <v>14</v>
      </c>
      <c r="B10" s="128"/>
      <c r="C10" s="3">
        <f>D10+E10</f>
        <v>42</v>
      </c>
      <c r="D10" s="3">
        <f aca="true" t="shared" si="2" ref="D10:E12">F10+H10+J10+L10+N10+P10+R10</f>
        <v>33</v>
      </c>
      <c r="E10" s="3">
        <f t="shared" si="2"/>
        <v>9</v>
      </c>
      <c r="F10" s="10">
        <v>0</v>
      </c>
      <c r="G10" s="10">
        <v>0</v>
      </c>
      <c r="H10" s="10">
        <v>2</v>
      </c>
      <c r="I10" s="10">
        <v>0</v>
      </c>
      <c r="J10" s="10">
        <v>31</v>
      </c>
      <c r="K10" s="10">
        <v>7</v>
      </c>
      <c r="L10" s="10">
        <v>0</v>
      </c>
      <c r="M10" s="10">
        <v>0</v>
      </c>
      <c r="N10" s="10">
        <v>0</v>
      </c>
      <c r="O10" s="10">
        <v>2</v>
      </c>
      <c r="P10" s="10">
        <v>0</v>
      </c>
      <c r="Q10" s="10">
        <v>0</v>
      </c>
      <c r="R10" s="10">
        <v>0</v>
      </c>
      <c r="S10" s="10">
        <v>0</v>
      </c>
      <c r="T10" s="10">
        <v>15</v>
      </c>
    </row>
    <row r="11" spans="1:20" ht="15.75" customHeight="1">
      <c r="A11" s="127" t="s">
        <v>15</v>
      </c>
      <c r="B11" s="128"/>
      <c r="C11" s="3">
        <f>D11+E11</f>
        <v>11251</v>
      </c>
      <c r="D11" s="3">
        <f t="shared" si="2"/>
        <v>4529</v>
      </c>
      <c r="E11" s="3">
        <f t="shared" si="2"/>
        <v>6722</v>
      </c>
      <c r="F11" s="3">
        <v>442</v>
      </c>
      <c r="G11" s="3">
        <v>84</v>
      </c>
      <c r="H11" s="3">
        <v>439</v>
      </c>
      <c r="I11" s="3">
        <v>92</v>
      </c>
      <c r="J11" s="3">
        <v>3550</v>
      </c>
      <c r="K11" s="3">
        <v>5442</v>
      </c>
      <c r="L11" s="3">
        <v>0</v>
      </c>
      <c r="M11" s="3">
        <v>0</v>
      </c>
      <c r="N11" s="3">
        <v>0</v>
      </c>
      <c r="O11" s="3">
        <v>604</v>
      </c>
      <c r="P11" s="3">
        <v>0</v>
      </c>
      <c r="Q11" s="3">
        <v>0</v>
      </c>
      <c r="R11" s="3">
        <v>98</v>
      </c>
      <c r="S11" s="3">
        <v>500</v>
      </c>
      <c r="T11" s="3">
        <v>700</v>
      </c>
    </row>
    <row r="12" spans="1:20" ht="15.75" customHeight="1">
      <c r="A12" s="127" t="s">
        <v>16</v>
      </c>
      <c r="B12" s="128"/>
      <c r="C12" s="3">
        <f>D12+E12</f>
        <v>107</v>
      </c>
      <c r="D12" s="3">
        <f t="shared" si="2"/>
        <v>46</v>
      </c>
      <c r="E12" s="3">
        <f t="shared" si="2"/>
        <v>61</v>
      </c>
      <c r="F12" s="3">
        <v>4</v>
      </c>
      <c r="G12" s="3">
        <v>0</v>
      </c>
      <c r="H12" s="3">
        <v>4</v>
      </c>
      <c r="I12" s="3">
        <v>1</v>
      </c>
      <c r="J12" s="3">
        <v>32</v>
      </c>
      <c r="K12" s="3">
        <v>46</v>
      </c>
      <c r="L12" s="3">
        <v>5</v>
      </c>
      <c r="M12" s="3">
        <v>7</v>
      </c>
      <c r="N12" s="3">
        <v>0</v>
      </c>
      <c r="O12" s="3">
        <v>4</v>
      </c>
      <c r="P12" s="3">
        <v>0</v>
      </c>
      <c r="Q12" s="3">
        <v>0</v>
      </c>
      <c r="R12" s="3">
        <v>1</v>
      </c>
      <c r="S12" s="3">
        <v>3</v>
      </c>
      <c r="T12" s="3">
        <v>21</v>
      </c>
    </row>
    <row r="13" spans="1:2" ht="15.75" customHeight="1">
      <c r="A13" s="2"/>
      <c r="B13" s="14"/>
    </row>
    <row r="14" spans="1:20" s="85" customFormat="1" ht="15.75" customHeight="1">
      <c r="A14" s="113" t="s">
        <v>110</v>
      </c>
      <c r="B14" s="110"/>
      <c r="C14" s="70">
        <f aca="true" t="shared" si="3" ref="C14:T14">SUM(C15:C24)</f>
        <v>898</v>
      </c>
      <c r="D14" s="70">
        <f t="shared" si="3"/>
        <v>423</v>
      </c>
      <c r="E14" s="70">
        <f>SUM(E15:E24)</f>
        <v>475</v>
      </c>
      <c r="F14" s="70">
        <f t="shared" si="3"/>
        <v>52</v>
      </c>
      <c r="G14" s="70">
        <f t="shared" si="3"/>
        <v>6</v>
      </c>
      <c r="H14" s="70">
        <f t="shared" si="3"/>
        <v>44</v>
      </c>
      <c r="I14" s="70">
        <f t="shared" si="3"/>
        <v>16</v>
      </c>
      <c r="J14" s="70">
        <f t="shared" si="3"/>
        <v>320</v>
      </c>
      <c r="K14" s="70">
        <f t="shared" si="3"/>
        <v>355</v>
      </c>
      <c r="L14" s="70">
        <f t="shared" si="3"/>
        <v>0</v>
      </c>
      <c r="M14" s="70">
        <f t="shared" si="3"/>
        <v>0</v>
      </c>
      <c r="N14" s="70">
        <f t="shared" si="3"/>
        <v>0</v>
      </c>
      <c r="O14" s="70">
        <f t="shared" si="3"/>
        <v>63</v>
      </c>
      <c r="P14" s="70">
        <f t="shared" si="3"/>
        <v>0</v>
      </c>
      <c r="Q14" s="70">
        <f t="shared" si="3"/>
        <v>0</v>
      </c>
      <c r="R14" s="70">
        <f t="shared" si="3"/>
        <v>7</v>
      </c>
      <c r="S14" s="70">
        <f t="shared" si="3"/>
        <v>35</v>
      </c>
      <c r="T14" s="70">
        <f t="shared" si="3"/>
        <v>46</v>
      </c>
    </row>
    <row r="15" spans="1:20" ht="15.75" customHeight="1">
      <c r="A15" s="2"/>
      <c r="B15" s="61" t="s">
        <v>56</v>
      </c>
      <c r="C15" s="3">
        <f aca="true" t="shared" si="4" ref="C15:C24">D15+E15</f>
        <v>116</v>
      </c>
      <c r="D15" s="3">
        <f aca="true" t="shared" si="5" ref="D15:D24">F15+H15+J15+L15+N15+P15+R15</f>
        <v>59</v>
      </c>
      <c r="E15" s="3">
        <f aca="true" t="shared" si="6" ref="E15:E24">G15+I15+K15+M15+O15+Q15+S15</f>
        <v>57</v>
      </c>
      <c r="F15" s="3">
        <v>6</v>
      </c>
      <c r="G15" s="10">
        <v>0</v>
      </c>
      <c r="H15" s="3">
        <v>6</v>
      </c>
      <c r="I15" s="10">
        <v>1</v>
      </c>
      <c r="J15" s="3">
        <v>46</v>
      </c>
      <c r="K15" s="3">
        <v>37</v>
      </c>
      <c r="L15" s="10">
        <v>0</v>
      </c>
      <c r="M15" s="10">
        <v>0</v>
      </c>
      <c r="N15" s="10">
        <v>0</v>
      </c>
      <c r="O15" s="3">
        <v>10</v>
      </c>
      <c r="P15" s="3">
        <v>0</v>
      </c>
      <c r="Q15" s="10">
        <v>0</v>
      </c>
      <c r="R15" s="3">
        <v>1</v>
      </c>
      <c r="S15" s="3">
        <v>9</v>
      </c>
      <c r="T15" s="3">
        <v>10</v>
      </c>
    </row>
    <row r="16" spans="1:20" ht="15.75" customHeight="1">
      <c r="A16" s="2"/>
      <c r="B16" s="61" t="s">
        <v>59</v>
      </c>
      <c r="C16" s="3">
        <f t="shared" si="4"/>
        <v>195</v>
      </c>
      <c r="D16" s="3">
        <f t="shared" si="5"/>
        <v>91</v>
      </c>
      <c r="E16" s="3">
        <f t="shared" si="6"/>
        <v>104</v>
      </c>
      <c r="F16" s="3">
        <v>9</v>
      </c>
      <c r="G16" s="3">
        <v>1</v>
      </c>
      <c r="H16" s="3">
        <v>6</v>
      </c>
      <c r="I16" s="3">
        <v>4</v>
      </c>
      <c r="J16" s="3">
        <v>76</v>
      </c>
      <c r="K16" s="3">
        <v>81</v>
      </c>
      <c r="L16" s="10">
        <v>0</v>
      </c>
      <c r="M16" s="10">
        <v>0</v>
      </c>
      <c r="N16" s="10">
        <v>0</v>
      </c>
      <c r="O16" s="3">
        <v>10</v>
      </c>
      <c r="P16" s="3">
        <v>0</v>
      </c>
      <c r="Q16" s="10">
        <v>0</v>
      </c>
      <c r="R16" s="3">
        <v>0</v>
      </c>
      <c r="S16" s="3">
        <v>8</v>
      </c>
      <c r="T16" s="3">
        <v>11</v>
      </c>
    </row>
    <row r="17" spans="1:20" ht="15.75" customHeight="1">
      <c r="A17" s="2"/>
      <c r="B17" s="61" t="s">
        <v>68</v>
      </c>
      <c r="C17" s="3">
        <f t="shared" si="4"/>
        <v>92</v>
      </c>
      <c r="D17" s="3">
        <f t="shared" si="5"/>
        <v>44</v>
      </c>
      <c r="E17" s="3">
        <f t="shared" si="6"/>
        <v>48</v>
      </c>
      <c r="F17" s="3">
        <v>5</v>
      </c>
      <c r="G17" s="3">
        <v>2</v>
      </c>
      <c r="H17" s="3">
        <v>5</v>
      </c>
      <c r="I17" s="3">
        <v>2</v>
      </c>
      <c r="J17" s="3">
        <v>34</v>
      </c>
      <c r="K17" s="3">
        <v>36</v>
      </c>
      <c r="L17" s="10">
        <v>0</v>
      </c>
      <c r="M17" s="10">
        <v>0</v>
      </c>
      <c r="N17" s="10">
        <v>0</v>
      </c>
      <c r="O17" s="3">
        <v>7</v>
      </c>
      <c r="P17" s="3">
        <v>0</v>
      </c>
      <c r="Q17" s="10">
        <v>0</v>
      </c>
      <c r="R17" s="10">
        <v>0</v>
      </c>
      <c r="S17" s="3">
        <v>1</v>
      </c>
      <c r="T17" s="3">
        <v>4</v>
      </c>
    </row>
    <row r="18" spans="1:20" ht="15.75" customHeight="1">
      <c r="A18" s="2"/>
      <c r="B18" s="61" t="s">
        <v>71</v>
      </c>
      <c r="C18" s="3">
        <f t="shared" si="4"/>
        <v>147</v>
      </c>
      <c r="D18" s="3">
        <f t="shared" si="5"/>
        <v>71</v>
      </c>
      <c r="E18" s="3">
        <f t="shared" si="6"/>
        <v>76</v>
      </c>
      <c r="F18" s="3">
        <v>11</v>
      </c>
      <c r="G18" s="10">
        <v>1</v>
      </c>
      <c r="H18" s="3">
        <v>10</v>
      </c>
      <c r="I18" s="10">
        <v>3</v>
      </c>
      <c r="J18" s="3">
        <v>48</v>
      </c>
      <c r="K18" s="3">
        <v>56</v>
      </c>
      <c r="L18" s="10">
        <v>0</v>
      </c>
      <c r="M18" s="10">
        <v>0</v>
      </c>
      <c r="N18" s="10">
        <v>0</v>
      </c>
      <c r="O18" s="3">
        <v>12</v>
      </c>
      <c r="P18" s="3">
        <v>0</v>
      </c>
      <c r="Q18" s="10">
        <v>0</v>
      </c>
      <c r="R18" s="3">
        <v>2</v>
      </c>
      <c r="S18" s="3">
        <v>4</v>
      </c>
      <c r="T18" s="3">
        <v>4</v>
      </c>
    </row>
    <row r="19" spans="1:20" ht="15.75" customHeight="1">
      <c r="A19" s="2"/>
      <c r="B19" s="61" t="s">
        <v>92</v>
      </c>
      <c r="C19" s="3">
        <f t="shared" si="4"/>
        <v>149</v>
      </c>
      <c r="D19" s="3">
        <f t="shared" si="5"/>
        <v>57</v>
      </c>
      <c r="E19" s="3">
        <f t="shared" si="6"/>
        <v>92</v>
      </c>
      <c r="F19" s="3">
        <v>6</v>
      </c>
      <c r="G19" s="10">
        <v>1</v>
      </c>
      <c r="H19" s="3">
        <v>5</v>
      </c>
      <c r="I19" s="3">
        <v>2</v>
      </c>
      <c r="J19" s="3">
        <v>43</v>
      </c>
      <c r="K19" s="3">
        <v>75</v>
      </c>
      <c r="L19" s="10">
        <v>0</v>
      </c>
      <c r="M19" s="10">
        <v>0</v>
      </c>
      <c r="N19" s="10">
        <v>0</v>
      </c>
      <c r="O19" s="3">
        <v>7</v>
      </c>
      <c r="P19" s="3">
        <v>0</v>
      </c>
      <c r="Q19" s="10">
        <v>0</v>
      </c>
      <c r="R19" s="3">
        <v>3</v>
      </c>
      <c r="S19" s="3">
        <v>7</v>
      </c>
      <c r="T19" s="3">
        <v>10</v>
      </c>
    </row>
    <row r="20" spans="1:20" ht="15.75" customHeight="1">
      <c r="A20" s="2"/>
      <c r="B20" s="61" t="s">
        <v>72</v>
      </c>
      <c r="C20" s="3">
        <f t="shared" si="4"/>
        <v>52</v>
      </c>
      <c r="D20" s="3">
        <f t="shared" si="5"/>
        <v>26</v>
      </c>
      <c r="E20" s="3">
        <f t="shared" si="6"/>
        <v>26</v>
      </c>
      <c r="F20" s="3">
        <v>3</v>
      </c>
      <c r="G20" s="3">
        <v>0</v>
      </c>
      <c r="H20" s="3">
        <v>3</v>
      </c>
      <c r="I20" s="3">
        <v>0</v>
      </c>
      <c r="J20" s="3">
        <v>20</v>
      </c>
      <c r="K20" s="3">
        <v>20</v>
      </c>
      <c r="L20" s="10">
        <v>0</v>
      </c>
      <c r="M20" s="10">
        <v>0</v>
      </c>
      <c r="N20" s="10">
        <v>0</v>
      </c>
      <c r="O20" s="3">
        <v>3</v>
      </c>
      <c r="P20" s="3">
        <v>0</v>
      </c>
      <c r="Q20" s="10">
        <v>0</v>
      </c>
      <c r="R20" s="3">
        <v>0</v>
      </c>
      <c r="S20" s="3">
        <v>3</v>
      </c>
      <c r="T20" s="3">
        <v>0</v>
      </c>
    </row>
    <row r="21" spans="1:20" ht="15.75" customHeight="1">
      <c r="A21" s="2"/>
      <c r="B21" s="61" t="s">
        <v>73</v>
      </c>
      <c r="C21" s="3">
        <f t="shared" si="4"/>
        <v>37</v>
      </c>
      <c r="D21" s="3">
        <f t="shared" si="5"/>
        <v>19</v>
      </c>
      <c r="E21" s="3">
        <f t="shared" si="6"/>
        <v>18</v>
      </c>
      <c r="F21" s="3">
        <v>3</v>
      </c>
      <c r="G21" s="10">
        <v>0</v>
      </c>
      <c r="H21" s="3">
        <v>2</v>
      </c>
      <c r="I21" s="3">
        <v>1</v>
      </c>
      <c r="J21" s="3">
        <v>14</v>
      </c>
      <c r="K21" s="3">
        <v>13</v>
      </c>
      <c r="L21" s="10">
        <v>0</v>
      </c>
      <c r="M21" s="10">
        <v>0</v>
      </c>
      <c r="N21" s="10">
        <v>0</v>
      </c>
      <c r="O21" s="3">
        <v>3</v>
      </c>
      <c r="P21" s="3">
        <v>0</v>
      </c>
      <c r="Q21" s="10">
        <v>0</v>
      </c>
      <c r="R21" s="10">
        <v>0</v>
      </c>
      <c r="S21" s="3">
        <v>1</v>
      </c>
      <c r="T21" s="10">
        <v>3</v>
      </c>
    </row>
    <row r="22" spans="1:20" ht="15.75" customHeight="1">
      <c r="A22" s="2"/>
      <c r="B22" s="61" t="s">
        <v>74</v>
      </c>
      <c r="C22" s="3">
        <f t="shared" si="4"/>
        <v>46</v>
      </c>
      <c r="D22" s="3">
        <f t="shared" si="5"/>
        <v>25</v>
      </c>
      <c r="E22" s="3">
        <f t="shared" si="6"/>
        <v>21</v>
      </c>
      <c r="F22" s="3">
        <v>5</v>
      </c>
      <c r="G22" s="10">
        <v>0</v>
      </c>
      <c r="H22" s="3">
        <v>3</v>
      </c>
      <c r="I22" s="3">
        <v>2</v>
      </c>
      <c r="J22" s="3">
        <v>17</v>
      </c>
      <c r="K22" s="3">
        <v>13</v>
      </c>
      <c r="L22" s="10">
        <v>0</v>
      </c>
      <c r="M22" s="10">
        <v>0</v>
      </c>
      <c r="N22" s="10">
        <v>0</v>
      </c>
      <c r="O22" s="3">
        <v>6</v>
      </c>
      <c r="P22" s="3">
        <v>0</v>
      </c>
      <c r="Q22" s="10">
        <v>0</v>
      </c>
      <c r="R22" s="10">
        <v>0</v>
      </c>
      <c r="S22" s="3">
        <v>0</v>
      </c>
      <c r="T22" s="10">
        <v>1</v>
      </c>
    </row>
    <row r="23" spans="1:20" ht="15.75" customHeight="1">
      <c r="A23" s="2"/>
      <c r="B23" s="61" t="s">
        <v>75</v>
      </c>
      <c r="C23" s="3">
        <f t="shared" si="4"/>
        <v>31</v>
      </c>
      <c r="D23" s="3">
        <f t="shared" si="5"/>
        <v>15</v>
      </c>
      <c r="E23" s="3">
        <f t="shared" si="6"/>
        <v>16</v>
      </c>
      <c r="F23" s="3">
        <v>2</v>
      </c>
      <c r="G23" s="10">
        <v>0</v>
      </c>
      <c r="H23" s="3">
        <v>1</v>
      </c>
      <c r="I23" s="10">
        <v>1</v>
      </c>
      <c r="J23" s="3">
        <v>12</v>
      </c>
      <c r="K23" s="3">
        <v>11</v>
      </c>
      <c r="L23" s="10">
        <v>0</v>
      </c>
      <c r="M23" s="10">
        <v>0</v>
      </c>
      <c r="N23" s="10">
        <v>0</v>
      </c>
      <c r="O23" s="3">
        <v>2</v>
      </c>
      <c r="P23" s="3">
        <v>0</v>
      </c>
      <c r="Q23" s="10">
        <v>0</v>
      </c>
      <c r="R23" s="3">
        <v>0</v>
      </c>
      <c r="S23" s="3">
        <v>2</v>
      </c>
      <c r="T23" s="3">
        <v>1</v>
      </c>
    </row>
    <row r="24" spans="1:20" ht="15.75" customHeight="1">
      <c r="A24" s="2"/>
      <c r="B24" s="61" t="s">
        <v>76</v>
      </c>
      <c r="C24" s="3">
        <f t="shared" si="4"/>
        <v>33</v>
      </c>
      <c r="D24" s="3">
        <f t="shared" si="5"/>
        <v>16</v>
      </c>
      <c r="E24" s="3">
        <f t="shared" si="6"/>
        <v>17</v>
      </c>
      <c r="F24" s="3">
        <v>2</v>
      </c>
      <c r="G24" s="10">
        <v>1</v>
      </c>
      <c r="H24" s="3">
        <v>3</v>
      </c>
      <c r="I24" s="3">
        <v>0</v>
      </c>
      <c r="J24" s="3">
        <v>10</v>
      </c>
      <c r="K24" s="3">
        <v>13</v>
      </c>
      <c r="L24" s="10">
        <v>0</v>
      </c>
      <c r="M24" s="10">
        <v>0</v>
      </c>
      <c r="N24" s="10">
        <v>0</v>
      </c>
      <c r="O24" s="3">
        <v>3</v>
      </c>
      <c r="P24" s="3">
        <v>0</v>
      </c>
      <c r="Q24" s="10">
        <v>0</v>
      </c>
      <c r="R24" s="3">
        <v>1</v>
      </c>
      <c r="S24" s="3">
        <v>0</v>
      </c>
      <c r="T24" s="10">
        <v>2</v>
      </c>
    </row>
    <row r="25" spans="1:20" ht="15.75" customHeight="1">
      <c r="A25" s="2"/>
      <c r="B25" s="61"/>
      <c r="G25" s="10"/>
      <c r="L25" s="10"/>
      <c r="M25" s="10"/>
      <c r="N25" s="10"/>
      <c r="Q25" s="10"/>
      <c r="T25" s="10"/>
    </row>
    <row r="26" spans="1:20" s="85" customFormat="1" ht="15.75" customHeight="1">
      <c r="A26" s="109" t="s">
        <v>113</v>
      </c>
      <c r="B26" s="110"/>
      <c r="C26" s="70">
        <f aca="true" t="shared" si="7" ref="C26:T26">SUM(C27:C38)</f>
        <v>2871</v>
      </c>
      <c r="D26" s="70">
        <f t="shared" si="7"/>
        <v>1062</v>
      </c>
      <c r="E26" s="70">
        <f t="shared" si="7"/>
        <v>1809</v>
      </c>
      <c r="F26" s="70">
        <f t="shared" si="7"/>
        <v>102</v>
      </c>
      <c r="G26" s="70">
        <f t="shared" si="7"/>
        <v>22</v>
      </c>
      <c r="H26" s="70">
        <f t="shared" si="7"/>
        <v>102</v>
      </c>
      <c r="I26" s="70">
        <f t="shared" si="7"/>
        <v>24</v>
      </c>
      <c r="J26" s="70">
        <f t="shared" si="7"/>
        <v>828</v>
      </c>
      <c r="K26" s="70">
        <f t="shared" si="7"/>
        <v>1473</v>
      </c>
      <c r="L26" s="70">
        <f t="shared" si="7"/>
        <v>5</v>
      </c>
      <c r="M26" s="70">
        <f t="shared" si="7"/>
        <v>7</v>
      </c>
      <c r="N26" s="70">
        <f t="shared" si="7"/>
        <v>0</v>
      </c>
      <c r="O26" s="70">
        <f t="shared" si="7"/>
        <v>146</v>
      </c>
      <c r="P26" s="70">
        <f t="shared" si="7"/>
        <v>0</v>
      </c>
      <c r="Q26" s="70">
        <f t="shared" si="7"/>
        <v>0</v>
      </c>
      <c r="R26" s="70">
        <f t="shared" si="7"/>
        <v>25</v>
      </c>
      <c r="S26" s="70">
        <f t="shared" si="7"/>
        <v>137</v>
      </c>
      <c r="T26" s="70">
        <f t="shared" si="7"/>
        <v>176</v>
      </c>
    </row>
    <row r="27" spans="1:20" ht="15.75" customHeight="1">
      <c r="A27" s="2"/>
      <c r="B27" s="61" t="s">
        <v>55</v>
      </c>
      <c r="C27" s="3">
        <f aca="true" t="shared" si="8" ref="C27:C38">D27+E27</f>
        <v>619</v>
      </c>
      <c r="D27" s="3">
        <f aca="true" t="shared" si="9" ref="D27:D38">F27+H27+J27+L27+N27+P27+R27</f>
        <v>218</v>
      </c>
      <c r="E27" s="3">
        <f aca="true" t="shared" si="10" ref="E27:E38">G27+I27+K27+M27+O27+Q27+S27</f>
        <v>401</v>
      </c>
      <c r="F27" s="3">
        <v>21</v>
      </c>
      <c r="G27" s="3">
        <v>6</v>
      </c>
      <c r="H27" s="3">
        <v>22</v>
      </c>
      <c r="I27" s="3">
        <v>5</v>
      </c>
      <c r="J27" s="3">
        <v>167</v>
      </c>
      <c r="K27" s="3">
        <v>320</v>
      </c>
      <c r="L27" s="3">
        <v>5</v>
      </c>
      <c r="M27" s="3">
        <v>7</v>
      </c>
      <c r="N27" s="10">
        <v>0</v>
      </c>
      <c r="O27" s="3">
        <v>31</v>
      </c>
      <c r="P27" s="3">
        <v>0</v>
      </c>
      <c r="Q27" s="10">
        <v>0</v>
      </c>
      <c r="R27" s="3">
        <v>3</v>
      </c>
      <c r="S27" s="3">
        <v>32</v>
      </c>
      <c r="T27" s="3">
        <v>52</v>
      </c>
    </row>
    <row r="28" spans="1:20" ht="15.75" customHeight="1">
      <c r="A28" s="2"/>
      <c r="B28" s="61" t="s">
        <v>57</v>
      </c>
      <c r="C28" s="3">
        <f t="shared" si="8"/>
        <v>314</v>
      </c>
      <c r="D28" s="3">
        <f t="shared" si="9"/>
        <v>104</v>
      </c>
      <c r="E28" s="3">
        <f t="shared" si="10"/>
        <v>210</v>
      </c>
      <c r="F28" s="3">
        <v>12</v>
      </c>
      <c r="G28" s="3">
        <v>2</v>
      </c>
      <c r="H28" s="3">
        <v>11</v>
      </c>
      <c r="I28" s="3">
        <v>3</v>
      </c>
      <c r="J28" s="3">
        <v>78</v>
      </c>
      <c r="K28" s="3">
        <v>173</v>
      </c>
      <c r="L28" s="10">
        <v>0</v>
      </c>
      <c r="M28" s="10">
        <v>0</v>
      </c>
      <c r="N28" s="10">
        <v>0</v>
      </c>
      <c r="O28" s="3">
        <v>19</v>
      </c>
      <c r="P28" s="3">
        <v>0</v>
      </c>
      <c r="Q28" s="10">
        <v>0</v>
      </c>
      <c r="R28" s="3">
        <v>3</v>
      </c>
      <c r="S28" s="3">
        <v>13</v>
      </c>
      <c r="T28" s="3">
        <v>16</v>
      </c>
    </row>
    <row r="29" spans="1:20" ht="15.75" customHeight="1">
      <c r="A29" s="2"/>
      <c r="B29" s="61" t="s">
        <v>58</v>
      </c>
      <c r="C29" s="3">
        <f t="shared" si="8"/>
        <v>362</v>
      </c>
      <c r="D29" s="3">
        <f t="shared" si="9"/>
        <v>135</v>
      </c>
      <c r="E29" s="3">
        <f t="shared" si="10"/>
        <v>227</v>
      </c>
      <c r="F29" s="3">
        <v>15</v>
      </c>
      <c r="G29" s="3">
        <v>2</v>
      </c>
      <c r="H29" s="3">
        <v>15</v>
      </c>
      <c r="I29" s="3">
        <v>3</v>
      </c>
      <c r="J29" s="3">
        <v>105</v>
      </c>
      <c r="K29" s="3">
        <v>192</v>
      </c>
      <c r="L29" s="10">
        <v>0</v>
      </c>
      <c r="M29" s="10">
        <v>0</v>
      </c>
      <c r="N29" s="10">
        <v>0</v>
      </c>
      <c r="O29" s="3">
        <v>20</v>
      </c>
      <c r="P29" s="3">
        <v>0</v>
      </c>
      <c r="Q29" s="10">
        <v>0</v>
      </c>
      <c r="R29" s="3">
        <v>0</v>
      </c>
      <c r="S29" s="3">
        <v>10</v>
      </c>
      <c r="T29" s="3">
        <v>19</v>
      </c>
    </row>
    <row r="30" spans="1:20" ht="15.75" customHeight="1">
      <c r="A30" s="2"/>
      <c r="B30" s="61" t="s">
        <v>61</v>
      </c>
      <c r="C30" s="3">
        <f t="shared" si="8"/>
        <v>675</v>
      </c>
      <c r="D30" s="3">
        <f t="shared" si="9"/>
        <v>233</v>
      </c>
      <c r="E30" s="3">
        <f t="shared" si="10"/>
        <v>442</v>
      </c>
      <c r="F30" s="3">
        <v>17</v>
      </c>
      <c r="G30" s="3">
        <v>8</v>
      </c>
      <c r="H30" s="3">
        <v>18</v>
      </c>
      <c r="I30" s="3">
        <v>8</v>
      </c>
      <c r="J30" s="3">
        <v>190</v>
      </c>
      <c r="K30" s="3">
        <v>366</v>
      </c>
      <c r="L30" s="10">
        <v>0</v>
      </c>
      <c r="M30" s="10">
        <v>0</v>
      </c>
      <c r="N30" s="10">
        <v>0</v>
      </c>
      <c r="O30" s="3">
        <v>28</v>
      </c>
      <c r="P30" s="3">
        <v>0</v>
      </c>
      <c r="Q30" s="10">
        <v>0</v>
      </c>
      <c r="R30" s="3">
        <v>8</v>
      </c>
      <c r="S30" s="3">
        <v>32</v>
      </c>
      <c r="T30" s="3">
        <v>40</v>
      </c>
    </row>
    <row r="31" spans="1:20" ht="15.75" customHeight="1">
      <c r="A31" s="2"/>
      <c r="B31" s="61" t="s">
        <v>66</v>
      </c>
      <c r="C31" s="3">
        <f t="shared" si="8"/>
        <v>259</v>
      </c>
      <c r="D31" s="3">
        <f t="shared" si="9"/>
        <v>104</v>
      </c>
      <c r="E31" s="3">
        <f t="shared" si="10"/>
        <v>155</v>
      </c>
      <c r="F31" s="3">
        <v>9</v>
      </c>
      <c r="G31" s="3">
        <v>1</v>
      </c>
      <c r="H31" s="3">
        <v>10</v>
      </c>
      <c r="I31" s="3">
        <v>1</v>
      </c>
      <c r="J31" s="3">
        <v>83</v>
      </c>
      <c r="K31" s="3">
        <v>123</v>
      </c>
      <c r="L31" s="10">
        <v>0</v>
      </c>
      <c r="M31" s="10">
        <v>0</v>
      </c>
      <c r="N31" s="10">
        <v>0</v>
      </c>
      <c r="O31" s="3">
        <v>12</v>
      </c>
      <c r="P31" s="3">
        <v>0</v>
      </c>
      <c r="Q31" s="10">
        <v>0</v>
      </c>
      <c r="R31" s="3">
        <v>2</v>
      </c>
      <c r="S31" s="3">
        <v>18</v>
      </c>
      <c r="T31" s="3">
        <v>13</v>
      </c>
    </row>
    <row r="32" spans="1:20" ht="15.75" customHeight="1">
      <c r="A32" s="2"/>
      <c r="B32" s="61" t="s">
        <v>69</v>
      </c>
      <c r="C32" s="3">
        <f t="shared" si="8"/>
        <v>174</v>
      </c>
      <c r="D32" s="3">
        <f t="shared" si="9"/>
        <v>72</v>
      </c>
      <c r="E32" s="3">
        <f t="shared" si="10"/>
        <v>102</v>
      </c>
      <c r="F32" s="3">
        <v>9</v>
      </c>
      <c r="G32" s="3">
        <v>0</v>
      </c>
      <c r="H32" s="3">
        <v>7</v>
      </c>
      <c r="I32" s="10">
        <v>2</v>
      </c>
      <c r="J32" s="3">
        <v>52</v>
      </c>
      <c r="K32" s="3">
        <v>80</v>
      </c>
      <c r="L32" s="10">
        <v>0</v>
      </c>
      <c r="M32" s="10">
        <v>0</v>
      </c>
      <c r="N32" s="10">
        <v>0</v>
      </c>
      <c r="O32" s="3">
        <v>11</v>
      </c>
      <c r="P32" s="3">
        <v>0</v>
      </c>
      <c r="Q32" s="10">
        <v>0</v>
      </c>
      <c r="R32" s="3">
        <v>4</v>
      </c>
      <c r="S32" s="3">
        <v>9</v>
      </c>
      <c r="T32" s="10">
        <v>3</v>
      </c>
    </row>
    <row r="33" spans="1:20" ht="15.75" customHeight="1">
      <c r="A33" s="2"/>
      <c r="B33" s="61" t="s">
        <v>77</v>
      </c>
      <c r="C33" s="3">
        <f t="shared" si="8"/>
        <v>107</v>
      </c>
      <c r="D33" s="3">
        <f t="shared" si="9"/>
        <v>41</v>
      </c>
      <c r="E33" s="3">
        <f t="shared" si="10"/>
        <v>66</v>
      </c>
      <c r="F33" s="3">
        <v>5</v>
      </c>
      <c r="G33" s="10">
        <v>0</v>
      </c>
      <c r="H33" s="3">
        <v>3</v>
      </c>
      <c r="I33" s="3">
        <v>2</v>
      </c>
      <c r="J33" s="3">
        <v>31</v>
      </c>
      <c r="K33" s="3">
        <v>56</v>
      </c>
      <c r="L33" s="10">
        <v>0</v>
      </c>
      <c r="M33" s="10">
        <v>0</v>
      </c>
      <c r="N33" s="10">
        <v>0</v>
      </c>
      <c r="O33" s="3">
        <v>5</v>
      </c>
      <c r="P33" s="3">
        <v>0</v>
      </c>
      <c r="Q33" s="10">
        <v>0</v>
      </c>
      <c r="R33" s="10">
        <v>2</v>
      </c>
      <c r="S33" s="3">
        <v>3</v>
      </c>
      <c r="T33" s="10">
        <v>7</v>
      </c>
    </row>
    <row r="34" spans="1:20" ht="15.75" customHeight="1">
      <c r="A34" s="2"/>
      <c r="B34" s="61" t="s">
        <v>78</v>
      </c>
      <c r="C34" s="3">
        <f t="shared" si="8"/>
        <v>96</v>
      </c>
      <c r="D34" s="3">
        <f t="shared" si="9"/>
        <v>38</v>
      </c>
      <c r="E34" s="3">
        <f t="shared" si="10"/>
        <v>58</v>
      </c>
      <c r="F34" s="3">
        <v>2</v>
      </c>
      <c r="G34" s="10">
        <v>1</v>
      </c>
      <c r="H34" s="3">
        <v>3</v>
      </c>
      <c r="I34" s="3">
        <v>0</v>
      </c>
      <c r="J34" s="3">
        <v>31</v>
      </c>
      <c r="K34" s="3">
        <v>48</v>
      </c>
      <c r="L34" s="10">
        <v>0</v>
      </c>
      <c r="M34" s="10">
        <v>0</v>
      </c>
      <c r="N34" s="10">
        <v>0</v>
      </c>
      <c r="O34" s="3">
        <v>3</v>
      </c>
      <c r="P34" s="3">
        <v>0</v>
      </c>
      <c r="Q34" s="10">
        <v>0</v>
      </c>
      <c r="R34" s="10">
        <v>2</v>
      </c>
      <c r="S34" s="3">
        <v>6</v>
      </c>
      <c r="T34" s="10">
        <v>2</v>
      </c>
    </row>
    <row r="35" spans="1:20" ht="15.75" customHeight="1">
      <c r="A35" s="2"/>
      <c r="B35" s="61" t="s">
        <v>79</v>
      </c>
      <c r="C35" s="3">
        <f t="shared" si="8"/>
        <v>104</v>
      </c>
      <c r="D35" s="3">
        <f t="shared" si="9"/>
        <v>35</v>
      </c>
      <c r="E35" s="3">
        <f t="shared" si="10"/>
        <v>69</v>
      </c>
      <c r="F35" s="3">
        <v>3</v>
      </c>
      <c r="G35" s="10">
        <v>0</v>
      </c>
      <c r="H35" s="3">
        <v>3</v>
      </c>
      <c r="I35" s="10">
        <v>0</v>
      </c>
      <c r="J35" s="3">
        <v>28</v>
      </c>
      <c r="K35" s="3">
        <v>58</v>
      </c>
      <c r="L35" s="10">
        <v>0</v>
      </c>
      <c r="M35" s="10">
        <v>0</v>
      </c>
      <c r="N35" s="10">
        <v>0</v>
      </c>
      <c r="O35" s="3">
        <v>4</v>
      </c>
      <c r="P35" s="3">
        <v>0</v>
      </c>
      <c r="Q35" s="10">
        <v>0</v>
      </c>
      <c r="R35" s="10">
        <v>1</v>
      </c>
      <c r="S35" s="10">
        <v>7</v>
      </c>
      <c r="T35" s="3">
        <v>8</v>
      </c>
    </row>
    <row r="36" spans="1:20" ht="15.75" customHeight="1">
      <c r="A36" s="2"/>
      <c r="B36" s="61" t="s">
        <v>80</v>
      </c>
      <c r="C36" s="3">
        <f t="shared" si="8"/>
        <v>75</v>
      </c>
      <c r="D36" s="3">
        <f t="shared" si="9"/>
        <v>38</v>
      </c>
      <c r="E36" s="3">
        <f t="shared" si="10"/>
        <v>37</v>
      </c>
      <c r="F36" s="3">
        <v>3</v>
      </c>
      <c r="G36" s="10">
        <v>2</v>
      </c>
      <c r="H36" s="3">
        <v>5</v>
      </c>
      <c r="I36" s="10">
        <v>0</v>
      </c>
      <c r="J36" s="3">
        <v>30</v>
      </c>
      <c r="K36" s="3">
        <v>26</v>
      </c>
      <c r="L36" s="10">
        <v>0</v>
      </c>
      <c r="M36" s="10">
        <v>0</v>
      </c>
      <c r="N36" s="10">
        <v>0</v>
      </c>
      <c r="O36" s="3">
        <v>6</v>
      </c>
      <c r="P36" s="3">
        <v>0</v>
      </c>
      <c r="Q36" s="10">
        <v>0</v>
      </c>
      <c r="R36" s="10">
        <v>0</v>
      </c>
      <c r="S36" s="3">
        <v>3</v>
      </c>
      <c r="T36" s="10">
        <v>6</v>
      </c>
    </row>
    <row r="37" spans="1:20" ht="15.75" customHeight="1">
      <c r="A37" s="2"/>
      <c r="B37" s="61" t="s">
        <v>81</v>
      </c>
      <c r="C37" s="3">
        <f t="shared" si="8"/>
        <v>43</v>
      </c>
      <c r="D37" s="3">
        <f t="shared" si="9"/>
        <v>22</v>
      </c>
      <c r="E37" s="3">
        <f t="shared" si="10"/>
        <v>21</v>
      </c>
      <c r="F37" s="3">
        <v>4</v>
      </c>
      <c r="G37" s="10">
        <v>0</v>
      </c>
      <c r="H37" s="3">
        <v>3</v>
      </c>
      <c r="I37" s="3">
        <v>0</v>
      </c>
      <c r="J37" s="3">
        <v>15</v>
      </c>
      <c r="K37" s="3">
        <v>14</v>
      </c>
      <c r="L37" s="10">
        <v>0</v>
      </c>
      <c r="M37" s="10">
        <v>0</v>
      </c>
      <c r="N37" s="10">
        <v>0</v>
      </c>
      <c r="O37" s="3">
        <v>5</v>
      </c>
      <c r="P37" s="3">
        <v>0</v>
      </c>
      <c r="Q37" s="10">
        <v>0</v>
      </c>
      <c r="R37" s="10">
        <v>0</v>
      </c>
      <c r="S37" s="3">
        <v>2</v>
      </c>
      <c r="T37" s="3">
        <v>4</v>
      </c>
    </row>
    <row r="38" spans="1:20" ht="15.75" customHeight="1">
      <c r="A38" s="2"/>
      <c r="B38" s="61" t="s">
        <v>82</v>
      </c>
      <c r="C38" s="3">
        <f t="shared" si="8"/>
        <v>43</v>
      </c>
      <c r="D38" s="3">
        <f t="shared" si="9"/>
        <v>22</v>
      </c>
      <c r="E38" s="3">
        <f t="shared" si="10"/>
        <v>21</v>
      </c>
      <c r="F38" s="3">
        <v>2</v>
      </c>
      <c r="G38" s="10">
        <v>0</v>
      </c>
      <c r="H38" s="3">
        <v>2</v>
      </c>
      <c r="I38" s="10">
        <v>0</v>
      </c>
      <c r="J38" s="3">
        <v>18</v>
      </c>
      <c r="K38" s="3">
        <v>17</v>
      </c>
      <c r="L38" s="10">
        <v>0</v>
      </c>
      <c r="M38" s="10">
        <v>0</v>
      </c>
      <c r="N38" s="10">
        <v>0</v>
      </c>
      <c r="O38" s="3">
        <v>2</v>
      </c>
      <c r="P38" s="3">
        <v>0</v>
      </c>
      <c r="Q38" s="10">
        <v>0</v>
      </c>
      <c r="R38" s="10">
        <v>0</v>
      </c>
      <c r="S38" s="10">
        <v>2</v>
      </c>
      <c r="T38" s="10">
        <v>6</v>
      </c>
    </row>
    <row r="39" spans="1:20" ht="15.75" customHeight="1">
      <c r="A39" s="2"/>
      <c r="B39" s="61"/>
      <c r="G39" s="10"/>
      <c r="I39" s="10"/>
      <c r="L39" s="10"/>
      <c r="M39" s="10"/>
      <c r="N39" s="10"/>
      <c r="Q39" s="10"/>
      <c r="R39" s="10"/>
      <c r="S39" s="10"/>
      <c r="T39" s="10"/>
    </row>
    <row r="40" spans="1:20" s="85" customFormat="1" ht="15.75" customHeight="1">
      <c r="A40" s="109" t="s">
        <v>114</v>
      </c>
      <c r="B40" s="110"/>
      <c r="C40" s="70">
        <f aca="true" t="shared" si="11" ref="C40:T40">SUM(C41:C42)</f>
        <v>1996</v>
      </c>
      <c r="D40" s="70">
        <f t="shared" si="11"/>
        <v>800</v>
      </c>
      <c r="E40" s="70">
        <f t="shared" si="11"/>
        <v>1196</v>
      </c>
      <c r="F40" s="70">
        <f t="shared" si="11"/>
        <v>75</v>
      </c>
      <c r="G40" s="70">
        <f t="shared" si="11"/>
        <v>14</v>
      </c>
      <c r="H40" s="70">
        <f t="shared" si="11"/>
        <v>79</v>
      </c>
      <c r="I40" s="70">
        <f t="shared" si="11"/>
        <v>12</v>
      </c>
      <c r="J40" s="70">
        <f t="shared" si="11"/>
        <v>630</v>
      </c>
      <c r="K40" s="70">
        <f t="shared" si="11"/>
        <v>976</v>
      </c>
      <c r="L40" s="70">
        <f t="shared" si="11"/>
        <v>0</v>
      </c>
      <c r="M40" s="70">
        <f t="shared" si="11"/>
        <v>0</v>
      </c>
      <c r="N40" s="70">
        <f t="shared" si="11"/>
        <v>0</v>
      </c>
      <c r="O40" s="70">
        <f t="shared" si="11"/>
        <v>105</v>
      </c>
      <c r="P40" s="70">
        <f t="shared" si="11"/>
        <v>0</v>
      </c>
      <c r="Q40" s="70">
        <f t="shared" si="11"/>
        <v>0</v>
      </c>
      <c r="R40" s="70">
        <f t="shared" si="11"/>
        <v>16</v>
      </c>
      <c r="S40" s="70">
        <f t="shared" si="11"/>
        <v>89</v>
      </c>
      <c r="T40" s="70">
        <f t="shared" si="11"/>
        <v>132</v>
      </c>
    </row>
    <row r="41" spans="1:20" ht="15.75" customHeight="1">
      <c r="A41" s="2"/>
      <c r="B41" s="61" t="s">
        <v>53</v>
      </c>
      <c r="C41" s="3">
        <f>D41+E41</f>
        <v>1967</v>
      </c>
      <c r="D41" s="3">
        <f>F41+H41+J41+L41+N41+P41+R41</f>
        <v>785</v>
      </c>
      <c r="E41" s="3">
        <f>G41+I41+K41+M41+O41+Q41+S41</f>
        <v>1182</v>
      </c>
      <c r="F41" s="3">
        <v>73</v>
      </c>
      <c r="G41" s="3">
        <v>14</v>
      </c>
      <c r="H41" s="3">
        <v>77</v>
      </c>
      <c r="I41" s="3">
        <v>12</v>
      </c>
      <c r="J41" s="3">
        <v>619</v>
      </c>
      <c r="K41" s="3">
        <v>965</v>
      </c>
      <c r="L41" s="10">
        <v>0</v>
      </c>
      <c r="M41" s="10">
        <v>0</v>
      </c>
      <c r="N41" s="10">
        <v>0</v>
      </c>
      <c r="O41" s="3">
        <v>103</v>
      </c>
      <c r="P41" s="3">
        <v>0</v>
      </c>
      <c r="Q41" s="10">
        <v>0</v>
      </c>
      <c r="R41" s="3">
        <v>16</v>
      </c>
      <c r="S41" s="3">
        <v>88</v>
      </c>
      <c r="T41" s="3">
        <v>130</v>
      </c>
    </row>
    <row r="42" spans="1:20" ht="15.75" customHeight="1">
      <c r="A42" s="2"/>
      <c r="B42" s="61" t="s">
        <v>83</v>
      </c>
      <c r="C42" s="3">
        <f>D42+E42</f>
        <v>29</v>
      </c>
      <c r="D42" s="3">
        <f>F42+H42+J42+L42+N42+P42+R42</f>
        <v>15</v>
      </c>
      <c r="E42" s="3">
        <f>G42+I42+K42+M42+O42+Q42+S42</f>
        <v>14</v>
      </c>
      <c r="F42" s="3">
        <v>2</v>
      </c>
      <c r="G42" s="10">
        <v>0</v>
      </c>
      <c r="H42" s="3">
        <v>2</v>
      </c>
      <c r="I42" s="10">
        <v>0</v>
      </c>
      <c r="J42" s="3">
        <v>11</v>
      </c>
      <c r="K42" s="3">
        <v>11</v>
      </c>
      <c r="L42" s="10">
        <v>0</v>
      </c>
      <c r="M42" s="10">
        <v>0</v>
      </c>
      <c r="N42" s="10">
        <v>0</v>
      </c>
      <c r="O42" s="3">
        <v>2</v>
      </c>
      <c r="P42" s="3">
        <v>0</v>
      </c>
      <c r="Q42" s="10">
        <v>0</v>
      </c>
      <c r="R42" s="10">
        <v>0</v>
      </c>
      <c r="S42" s="3">
        <v>1</v>
      </c>
      <c r="T42" s="10">
        <v>2</v>
      </c>
    </row>
    <row r="43" spans="1:20" ht="15.75" customHeight="1">
      <c r="A43" s="2"/>
      <c r="B43" s="61"/>
      <c r="G43" s="10"/>
      <c r="I43" s="10"/>
      <c r="L43" s="10"/>
      <c r="M43" s="10"/>
      <c r="N43" s="10"/>
      <c r="Q43" s="10"/>
      <c r="R43" s="10"/>
      <c r="T43" s="10"/>
    </row>
    <row r="44" spans="1:20" s="85" customFormat="1" ht="15.75" customHeight="1">
      <c r="A44" s="111" t="s">
        <v>124</v>
      </c>
      <c r="B44" s="112"/>
      <c r="C44" s="70">
        <f aca="true" t="shared" si="12" ref="C44:T44">SUM(C45:C59)</f>
        <v>3025</v>
      </c>
      <c r="D44" s="70">
        <f t="shared" si="12"/>
        <v>1240</v>
      </c>
      <c r="E44" s="70">
        <f t="shared" si="12"/>
        <v>1785</v>
      </c>
      <c r="F44" s="70">
        <f t="shared" si="12"/>
        <v>119</v>
      </c>
      <c r="G44" s="70">
        <f t="shared" si="12"/>
        <v>23</v>
      </c>
      <c r="H44" s="70">
        <f t="shared" si="12"/>
        <v>123</v>
      </c>
      <c r="I44" s="70">
        <f t="shared" si="12"/>
        <v>19</v>
      </c>
      <c r="J44" s="70">
        <f t="shared" si="12"/>
        <v>972</v>
      </c>
      <c r="K44" s="70">
        <f t="shared" si="12"/>
        <v>1461</v>
      </c>
      <c r="L44" s="70">
        <f t="shared" si="12"/>
        <v>0</v>
      </c>
      <c r="M44" s="70">
        <f t="shared" si="12"/>
        <v>0</v>
      </c>
      <c r="N44" s="70">
        <f t="shared" si="12"/>
        <v>0</v>
      </c>
      <c r="O44" s="70">
        <f t="shared" si="12"/>
        <v>158</v>
      </c>
      <c r="P44" s="70">
        <f t="shared" si="12"/>
        <v>0</v>
      </c>
      <c r="Q44" s="70">
        <f t="shared" si="12"/>
        <v>0</v>
      </c>
      <c r="R44" s="70">
        <f t="shared" si="12"/>
        <v>26</v>
      </c>
      <c r="S44" s="70">
        <f t="shared" si="12"/>
        <v>124</v>
      </c>
      <c r="T44" s="70">
        <f t="shared" si="12"/>
        <v>223</v>
      </c>
    </row>
    <row r="45" spans="1:20" ht="15.75" customHeight="1">
      <c r="A45" s="2"/>
      <c r="B45" s="61" t="s">
        <v>60</v>
      </c>
      <c r="C45" s="3">
        <f aca="true" t="shared" si="13" ref="C45:C59">D45+E45</f>
        <v>331</v>
      </c>
      <c r="D45" s="3">
        <f aca="true" t="shared" si="14" ref="D45:D59">F45+H45+J45+L45+N45+P45+R45</f>
        <v>130</v>
      </c>
      <c r="E45" s="3">
        <f aca="true" t="shared" si="15" ref="E45:E59">G45+I45+K45+M45+O45+Q45+S45</f>
        <v>201</v>
      </c>
      <c r="F45" s="3">
        <v>14</v>
      </c>
      <c r="G45" s="10">
        <v>3</v>
      </c>
      <c r="H45" s="3">
        <v>13</v>
      </c>
      <c r="I45" s="3">
        <v>4</v>
      </c>
      <c r="J45" s="3">
        <v>101</v>
      </c>
      <c r="K45" s="3">
        <v>160</v>
      </c>
      <c r="L45" s="10">
        <v>0</v>
      </c>
      <c r="M45" s="10">
        <v>0</v>
      </c>
      <c r="N45" s="10">
        <v>0</v>
      </c>
      <c r="O45" s="3">
        <v>18</v>
      </c>
      <c r="P45" s="3">
        <v>0</v>
      </c>
      <c r="Q45" s="10">
        <v>0</v>
      </c>
      <c r="R45" s="10">
        <v>2</v>
      </c>
      <c r="S45" s="3">
        <v>16</v>
      </c>
      <c r="T45" s="3">
        <v>19</v>
      </c>
    </row>
    <row r="46" spans="1:20" ht="15.75" customHeight="1">
      <c r="A46" s="2"/>
      <c r="B46" s="61" t="s">
        <v>62</v>
      </c>
      <c r="C46" s="3">
        <f t="shared" si="13"/>
        <v>535</v>
      </c>
      <c r="D46" s="3">
        <f t="shared" si="14"/>
        <v>222</v>
      </c>
      <c r="E46" s="3">
        <f t="shared" si="15"/>
        <v>313</v>
      </c>
      <c r="F46" s="3">
        <v>20</v>
      </c>
      <c r="G46" s="3">
        <v>3</v>
      </c>
      <c r="H46" s="3">
        <v>23</v>
      </c>
      <c r="I46" s="3">
        <v>0</v>
      </c>
      <c r="J46" s="3">
        <v>173</v>
      </c>
      <c r="K46" s="3">
        <v>265</v>
      </c>
      <c r="L46" s="10">
        <v>0</v>
      </c>
      <c r="M46" s="10">
        <v>0</v>
      </c>
      <c r="N46" s="10">
        <v>0</v>
      </c>
      <c r="O46" s="3">
        <v>28</v>
      </c>
      <c r="P46" s="3">
        <v>0</v>
      </c>
      <c r="Q46" s="10">
        <v>0</v>
      </c>
      <c r="R46" s="3">
        <v>6</v>
      </c>
      <c r="S46" s="3">
        <v>17</v>
      </c>
      <c r="T46" s="3">
        <v>33</v>
      </c>
    </row>
    <row r="47" spans="1:20" ht="15.75" customHeight="1">
      <c r="A47" s="2"/>
      <c r="B47" s="61" t="s">
        <v>63</v>
      </c>
      <c r="C47" s="3">
        <f t="shared" si="13"/>
        <v>301</v>
      </c>
      <c r="D47" s="3">
        <f t="shared" si="14"/>
        <v>117</v>
      </c>
      <c r="E47" s="3">
        <f t="shared" si="15"/>
        <v>184</v>
      </c>
      <c r="F47" s="3">
        <v>8</v>
      </c>
      <c r="G47" s="3">
        <v>2</v>
      </c>
      <c r="H47" s="3">
        <v>8</v>
      </c>
      <c r="I47" s="3">
        <v>2</v>
      </c>
      <c r="J47" s="3">
        <v>97</v>
      </c>
      <c r="K47" s="3">
        <v>162</v>
      </c>
      <c r="L47" s="10">
        <v>0</v>
      </c>
      <c r="M47" s="10">
        <v>0</v>
      </c>
      <c r="N47" s="10">
        <v>0</v>
      </c>
      <c r="O47" s="3">
        <v>13</v>
      </c>
      <c r="P47" s="3">
        <v>0</v>
      </c>
      <c r="Q47" s="10">
        <v>0</v>
      </c>
      <c r="R47" s="3">
        <v>4</v>
      </c>
      <c r="S47" s="3">
        <v>5</v>
      </c>
      <c r="T47" s="3">
        <v>30</v>
      </c>
    </row>
    <row r="48" spans="1:20" ht="15.75" customHeight="1">
      <c r="A48" s="2"/>
      <c r="B48" s="61" t="s">
        <v>64</v>
      </c>
      <c r="C48" s="3">
        <f t="shared" si="13"/>
        <v>405</v>
      </c>
      <c r="D48" s="3">
        <f t="shared" si="14"/>
        <v>169</v>
      </c>
      <c r="E48" s="3">
        <f t="shared" si="15"/>
        <v>236</v>
      </c>
      <c r="F48" s="3">
        <v>20</v>
      </c>
      <c r="G48" s="3">
        <v>3</v>
      </c>
      <c r="H48" s="3">
        <v>19</v>
      </c>
      <c r="I48" s="3">
        <v>4</v>
      </c>
      <c r="J48" s="3">
        <v>128</v>
      </c>
      <c r="K48" s="3">
        <v>184</v>
      </c>
      <c r="L48" s="10">
        <v>0</v>
      </c>
      <c r="M48" s="10">
        <v>0</v>
      </c>
      <c r="N48" s="10">
        <v>0</v>
      </c>
      <c r="O48" s="3">
        <v>24</v>
      </c>
      <c r="P48" s="3">
        <v>0</v>
      </c>
      <c r="Q48" s="10">
        <v>0</v>
      </c>
      <c r="R48" s="3">
        <v>2</v>
      </c>
      <c r="S48" s="3">
        <v>21</v>
      </c>
      <c r="T48" s="3">
        <v>25</v>
      </c>
    </row>
    <row r="49" spans="1:20" ht="15.75" customHeight="1">
      <c r="A49" s="2"/>
      <c r="B49" s="61" t="s">
        <v>65</v>
      </c>
      <c r="C49" s="3">
        <f t="shared" si="13"/>
        <v>371</v>
      </c>
      <c r="D49" s="3">
        <f t="shared" si="14"/>
        <v>147</v>
      </c>
      <c r="E49" s="3">
        <f t="shared" si="15"/>
        <v>224</v>
      </c>
      <c r="F49" s="3">
        <v>12</v>
      </c>
      <c r="G49" s="10">
        <v>3</v>
      </c>
      <c r="H49" s="3">
        <v>11</v>
      </c>
      <c r="I49" s="3">
        <v>4</v>
      </c>
      <c r="J49" s="3">
        <v>122</v>
      </c>
      <c r="K49" s="3">
        <v>181</v>
      </c>
      <c r="L49" s="10">
        <v>0</v>
      </c>
      <c r="M49" s="10">
        <v>0</v>
      </c>
      <c r="N49" s="10">
        <v>0</v>
      </c>
      <c r="O49" s="3">
        <v>16</v>
      </c>
      <c r="P49" s="3">
        <v>0</v>
      </c>
      <c r="Q49" s="10">
        <v>0</v>
      </c>
      <c r="R49" s="10">
        <v>2</v>
      </c>
      <c r="S49" s="3">
        <v>20</v>
      </c>
      <c r="T49" s="3">
        <v>27</v>
      </c>
    </row>
    <row r="50" spans="1:20" ht="15.75" customHeight="1">
      <c r="A50" s="2"/>
      <c r="B50" s="61" t="s">
        <v>67</v>
      </c>
      <c r="C50" s="3">
        <f t="shared" si="13"/>
        <v>276</v>
      </c>
      <c r="D50" s="3">
        <f t="shared" si="14"/>
        <v>103</v>
      </c>
      <c r="E50" s="3">
        <f t="shared" si="15"/>
        <v>173</v>
      </c>
      <c r="F50" s="3">
        <v>10</v>
      </c>
      <c r="G50" s="10">
        <v>2</v>
      </c>
      <c r="H50" s="3">
        <v>11</v>
      </c>
      <c r="I50" s="3">
        <v>1</v>
      </c>
      <c r="J50" s="3">
        <v>79</v>
      </c>
      <c r="K50" s="3">
        <v>147</v>
      </c>
      <c r="L50" s="10">
        <v>0</v>
      </c>
      <c r="M50" s="10">
        <v>0</v>
      </c>
      <c r="N50" s="10">
        <v>0</v>
      </c>
      <c r="O50" s="3">
        <v>14</v>
      </c>
      <c r="P50" s="3">
        <v>0</v>
      </c>
      <c r="Q50" s="10">
        <v>0</v>
      </c>
      <c r="R50" s="3">
        <v>3</v>
      </c>
      <c r="S50" s="3">
        <v>9</v>
      </c>
      <c r="T50" s="3">
        <v>16</v>
      </c>
    </row>
    <row r="51" spans="1:20" ht="15.75" customHeight="1">
      <c r="A51" s="2"/>
      <c r="B51" s="61" t="s">
        <v>90</v>
      </c>
      <c r="C51" s="3">
        <f t="shared" si="13"/>
        <v>116</v>
      </c>
      <c r="D51" s="3">
        <f t="shared" si="14"/>
        <v>49</v>
      </c>
      <c r="E51" s="3">
        <f t="shared" si="15"/>
        <v>67</v>
      </c>
      <c r="F51" s="3">
        <v>4</v>
      </c>
      <c r="G51" s="3">
        <v>1</v>
      </c>
      <c r="H51" s="3">
        <v>4</v>
      </c>
      <c r="I51" s="3">
        <v>1</v>
      </c>
      <c r="J51" s="3">
        <v>39</v>
      </c>
      <c r="K51" s="3">
        <v>55</v>
      </c>
      <c r="L51" s="10">
        <v>0</v>
      </c>
      <c r="M51" s="10">
        <v>0</v>
      </c>
      <c r="N51" s="10">
        <v>0</v>
      </c>
      <c r="O51" s="3">
        <v>5</v>
      </c>
      <c r="P51" s="3">
        <v>0</v>
      </c>
      <c r="Q51" s="10">
        <v>0</v>
      </c>
      <c r="R51" s="3">
        <v>2</v>
      </c>
      <c r="S51" s="3">
        <v>5</v>
      </c>
      <c r="T51" s="3">
        <v>8</v>
      </c>
    </row>
    <row r="52" spans="1:20" ht="15.75" customHeight="1">
      <c r="A52" s="2"/>
      <c r="B52" s="61" t="s">
        <v>91</v>
      </c>
      <c r="C52" s="3">
        <f t="shared" si="13"/>
        <v>168</v>
      </c>
      <c r="D52" s="3">
        <f t="shared" si="14"/>
        <v>70</v>
      </c>
      <c r="E52" s="3">
        <f t="shared" si="15"/>
        <v>98</v>
      </c>
      <c r="F52" s="3">
        <v>7</v>
      </c>
      <c r="G52" s="10">
        <v>2</v>
      </c>
      <c r="H52" s="3">
        <v>9</v>
      </c>
      <c r="I52" s="3">
        <v>0</v>
      </c>
      <c r="J52" s="3">
        <v>53</v>
      </c>
      <c r="K52" s="3">
        <v>78</v>
      </c>
      <c r="L52" s="10">
        <v>0</v>
      </c>
      <c r="M52" s="10">
        <v>0</v>
      </c>
      <c r="N52" s="10">
        <v>0</v>
      </c>
      <c r="O52" s="3">
        <v>10</v>
      </c>
      <c r="P52" s="3">
        <v>0</v>
      </c>
      <c r="Q52" s="10">
        <v>0</v>
      </c>
      <c r="R52" s="10">
        <v>1</v>
      </c>
      <c r="S52" s="3">
        <v>8</v>
      </c>
      <c r="T52" s="3">
        <v>16</v>
      </c>
    </row>
    <row r="53" spans="1:20" ht="15.75" customHeight="1">
      <c r="A53" s="2"/>
      <c r="B53" s="61" t="s">
        <v>94</v>
      </c>
      <c r="C53" s="3">
        <f t="shared" si="13"/>
        <v>183</v>
      </c>
      <c r="D53" s="3">
        <f t="shared" si="14"/>
        <v>76</v>
      </c>
      <c r="E53" s="3">
        <f t="shared" si="15"/>
        <v>107</v>
      </c>
      <c r="F53" s="3">
        <v>9</v>
      </c>
      <c r="G53" s="3">
        <v>1</v>
      </c>
      <c r="H53" s="3">
        <v>9</v>
      </c>
      <c r="I53" s="3">
        <v>1</v>
      </c>
      <c r="J53" s="3">
        <v>57</v>
      </c>
      <c r="K53" s="3">
        <v>82</v>
      </c>
      <c r="L53" s="10">
        <v>0</v>
      </c>
      <c r="M53" s="10">
        <v>0</v>
      </c>
      <c r="N53" s="10">
        <v>0</v>
      </c>
      <c r="O53" s="3">
        <v>10</v>
      </c>
      <c r="P53" s="3">
        <v>0</v>
      </c>
      <c r="Q53" s="10">
        <v>0</v>
      </c>
      <c r="R53" s="3">
        <v>1</v>
      </c>
      <c r="S53" s="3">
        <v>13</v>
      </c>
      <c r="T53" s="3">
        <v>7</v>
      </c>
    </row>
    <row r="54" spans="1:20" ht="15.75" customHeight="1">
      <c r="A54" s="2"/>
      <c r="B54" s="61" t="s">
        <v>84</v>
      </c>
      <c r="C54" s="3">
        <f t="shared" si="13"/>
        <v>40</v>
      </c>
      <c r="D54" s="3">
        <f t="shared" si="14"/>
        <v>18</v>
      </c>
      <c r="E54" s="3">
        <f t="shared" si="15"/>
        <v>22</v>
      </c>
      <c r="F54" s="3">
        <v>2</v>
      </c>
      <c r="G54" s="10">
        <v>0</v>
      </c>
      <c r="H54" s="3">
        <v>2</v>
      </c>
      <c r="I54" s="10">
        <v>0</v>
      </c>
      <c r="J54" s="3">
        <v>13</v>
      </c>
      <c r="K54" s="3">
        <v>17</v>
      </c>
      <c r="L54" s="10">
        <v>0</v>
      </c>
      <c r="M54" s="10">
        <v>0</v>
      </c>
      <c r="N54" s="10">
        <v>0</v>
      </c>
      <c r="O54" s="3">
        <v>2</v>
      </c>
      <c r="P54" s="3">
        <v>0</v>
      </c>
      <c r="Q54" s="10">
        <v>0</v>
      </c>
      <c r="R54" s="10">
        <v>1</v>
      </c>
      <c r="S54" s="3">
        <v>3</v>
      </c>
      <c r="T54" s="10">
        <v>1</v>
      </c>
    </row>
    <row r="55" spans="1:20" ht="15.75" customHeight="1">
      <c r="A55" s="2"/>
      <c r="B55" s="61" t="s">
        <v>85</v>
      </c>
      <c r="C55" s="3">
        <f t="shared" si="13"/>
        <v>70</v>
      </c>
      <c r="D55" s="3">
        <f t="shared" si="14"/>
        <v>28</v>
      </c>
      <c r="E55" s="3">
        <f t="shared" si="15"/>
        <v>42</v>
      </c>
      <c r="F55" s="3">
        <v>2</v>
      </c>
      <c r="G55" s="10">
        <v>1</v>
      </c>
      <c r="H55" s="3">
        <v>3</v>
      </c>
      <c r="I55" s="3">
        <v>0</v>
      </c>
      <c r="J55" s="3">
        <v>23</v>
      </c>
      <c r="K55" s="3">
        <v>38</v>
      </c>
      <c r="L55" s="10">
        <v>0</v>
      </c>
      <c r="M55" s="10">
        <v>0</v>
      </c>
      <c r="N55" s="10">
        <v>0</v>
      </c>
      <c r="O55" s="3">
        <v>3</v>
      </c>
      <c r="P55" s="3">
        <v>0</v>
      </c>
      <c r="Q55" s="10">
        <v>0</v>
      </c>
      <c r="R55" s="3">
        <v>0</v>
      </c>
      <c r="S55" s="3">
        <v>0</v>
      </c>
      <c r="T55" s="10">
        <v>1</v>
      </c>
    </row>
    <row r="56" spans="1:20" ht="15.75" customHeight="1">
      <c r="A56" s="2"/>
      <c r="B56" s="61" t="s">
        <v>86</v>
      </c>
      <c r="C56" s="3">
        <f t="shared" si="13"/>
        <v>87</v>
      </c>
      <c r="D56" s="3">
        <f t="shared" si="14"/>
        <v>37</v>
      </c>
      <c r="E56" s="3">
        <f t="shared" si="15"/>
        <v>50</v>
      </c>
      <c r="F56" s="3">
        <v>2</v>
      </c>
      <c r="G56" s="3">
        <v>1</v>
      </c>
      <c r="H56" s="3">
        <v>3</v>
      </c>
      <c r="I56" s="3">
        <v>0</v>
      </c>
      <c r="J56" s="3">
        <v>32</v>
      </c>
      <c r="K56" s="3">
        <v>40</v>
      </c>
      <c r="L56" s="10">
        <v>0</v>
      </c>
      <c r="M56" s="10">
        <v>0</v>
      </c>
      <c r="N56" s="10">
        <v>0</v>
      </c>
      <c r="O56" s="3">
        <v>5</v>
      </c>
      <c r="P56" s="3">
        <v>0</v>
      </c>
      <c r="Q56" s="10">
        <v>0</v>
      </c>
      <c r="R56" s="10">
        <v>0</v>
      </c>
      <c r="S56" s="10">
        <v>4</v>
      </c>
      <c r="T56" s="3">
        <v>11</v>
      </c>
    </row>
    <row r="57" spans="1:20" ht="15.75" customHeight="1">
      <c r="A57" s="2"/>
      <c r="B57" s="61" t="s">
        <v>87</v>
      </c>
      <c r="C57" s="3">
        <f t="shared" si="13"/>
        <v>23</v>
      </c>
      <c r="D57" s="3">
        <f t="shared" si="14"/>
        <v>9</v>
      </c>
      <c r="E57" s="3">
        <f t="shared" si="15"/>
        <v>14</v>
      </c>
      <c r="F57" s="3">
        <v>0</v>
      </c>
      <c r="G57" s="10">
        <v>1</v>
      </c>
      <c r="H57" s="3">
        <v>1</v>
      </c>
      <c r="I57" s="3">
        <v>0</v>
      </c>
      <c r="J57" s="3">
        <v>7</v>
      </c>
      <c r="K57" s="3">
        <v>11</v>
      </c>
      <c r="L57" s="10">
        <v>0</v>
      </c>
      <c r="M57" s="10">
        <v>0</v>
      </c>
      <c r="N57" s="10">
        <v>0</v>
      </c>
      <c r="O57" s="3">
        <v>1</v>
      </c>
      <c r="P57" s="3">
        <v>0</v>
      </c>
      <c r="Q57" s="10">
        <v>0</v>
      </c>
      <c r="R57" s="10">
        <v>1</v>
      </c>
      <c r="S57" s="3">
        <v>1</v>
      </c>
      <c r="T57" s="10">
        <v>1</v>
      </c>
    </row>
    <row r="58" spans="1:20" ht="15.75" customHeight="1">
      <c r="A58" s="2"/>
      <c r="B58" s="61" t="s">
        <v>93</v>
      </c>
      <c r="C58" s="3">
        <f t="shared" si="13"/>
        <v>46</v>
      </c>
      <c r="D58" s="3">
        <f t="shared" si="14"/>
        <v>24</v>
      </c>
      <c r="E58" s="3">
        <f t="shared" si="15"/>
        <v>22</v>
      </c>
      <c r="F58" s="3">
        <v>4</v>
      </c>
      <c r="G58" s="3">
        <v>0</v>
      </c>
      <c r="H58" s="3">
        <v>2</v>
      </c>
      <c r="I58" s="3">
        <v>2</v>
      </c>
      <c r="J58" s="3">
        <v>17</v>
      </c>
      <c r="K58" s="3">
        <v>15</v>
      </c>
      <c r="L58" s="10">
        <v>0</v>
      </c>
      <c r="M58" s="10">
        <v>0</v>
      </c>
      <c r="N58" s="10">
        <v>0</v>
      </c>
      <c r="O58" s="3">
        <v>4</v>
      </c>
      <c r="P58" s="3">
        <v>0</v>
      </c>
      <c r="Q58" s="10">
        <v>0</v>
      </c>
      <c r="R58" s="10">
        <v>1</v>
      </c>
      <c r="S58" s="3">
        <v>1</v>
      </c>
      <c r="T58" s="10">
        <v>13</v>
      </c>
    </row>
    <row r="59" spans="1:20" ht="15.75" customHeight="1">
      <c r="A59" s="2"/>
      <c r="B59" s="61" t="s">
        <v>88</v>
      </c>
      <c r="C59" s="3">
        <f t="shared" si="13"/>
        <v>73</v>
      </c>
      <c r="D59" s="3">
        <f t="shared" si="14"/>
        <v>41</v>
      </c>
      <c r="E59" s="3">
        <f t="shared" si="15"/>
        <v>32</v>
      </c>
      <c r="F59" s="3">
        <v>5</v>
      </c>
      <c r="G59" s="10">
        <v>0</v>
      </c>
      <c r="H59" s="3">
        <v>5</v>
      </c>
      <c r="I59" s="3">
        <v>0</v>
      </c>
      <c r="J59" s="3">
        <v>31</v>
      </c>
      <c r="K59" s="3">
        <v>26</v>
      </c>
      <c r="L59" s="10">
        <v>0</v>
      </c>
      <c r="M59" s="10">
        <v>0</v>
      </c>
      <c r="N59" s="10">
        <v>0</v>
      </c>
      <c r="O59" s="3">
        <v>5</v>
      </c>
      <c r="P59" s="3">
        <v>0</v>
      </c>
      <c r="Q59" s="10">
        <v>0</v>
      </c>
      <c r="R59" s="3">
        <v>0</v>
      </c>
      <c r="S59" s="3">
        <v>1</v>
      </c>
      <c r="T59" s="10">
        <v>15</v>
      </c>
    </row>
    <row r="60" spans="1:20" ht="15.75" customHeight="1">
      <c r="A60" s="2"/>
      <c r="B60" s="61"/>
      <c r="G60" s="10"/>
      <c r="L60" s="10"/>
      <c r="M60" s="10"/>
      <c r="N60" s="10"/>
      <c r="Q60" s="10"/>
      <c r="T60" s="10"/>
    </row>
    <row r="61" spans="1:20" s="85" customFormat="1" ht="15.75" customHeight="1">
      <c r="A61" s="109" t="s">
        <v>119</v>
      </c>
      <c r="B61" s="110"/>
      <c r="C61" s="70">
        <f aca="true" t="shared" si="16" ref="C61:T61">SUM(C62:C64)</f>
        <v>2610</v>
      </c>
      <c r="D61" s="85">
        <f t="shared" si="16"/>
        <v>1083</v>
      </c>
      <c r="E61" s="85">
        <f t="shared" si="16"/>
        <v>1527</v>
      </c>
      <c r="F61" s="85">
        <f t="shared" si="16"/>
        <v>98</v>
      </c>
      <c r="G61" s="106">
        <f t="shared" si="16"/>
        <v>19</v>
      </c>
      <c r="H61" s="85">
        <f t="shared" si="16"/>
        <v>97</v>
      </c>
      <c r="I61" s="85">
        <f t="shared" si="16"/>
        <v>22</v>
      </c>
      <c r="J61" s="85">
        <f t="shared" si="16"/>
        <v>863</v>
      </c>
      <c r="K61" s="85">
        <f t="shared" si="16"/>
        <v>1230</v>
      </c>
      <c r="L61" s="106">
        <f t="shared" si="16"/>
        <v>0</v>
      </c>
      <c r="M61" s="106">
        <f t="shared" si="16"/>
        <v>0</v>
      </c>
      <c r="N61" s="106">
        <f t="shared" si="16"/>
        <v>0</v>
      </c>
      <c r="O61" s="85">
        <f t="shared" si="16"/>
        <v>138</v>
      </c>
      <c r="P61" s="85">
        <f t="shared" si="16"/>
        <v>0</v>
      </c>
      <c r="Q61" s="106">
        <f t="shared" si="16"/>
        <v>0</v>
      </c>
      <c r="R61" s="85">
        <f t="shared" si="16"/>
        <v>25</v>
      </c>
      <c r="S61" s="85">
        <f t="shared" si="16"/>
        <v>118</v>
      </c>
      <c r="T61" s="106">
        <f t="shared" si="16"/>
        <v>159</v>
      </c>
    </row>
    <row r="62" spans="1:20" ht="15.75" customHeight="1">
      <c r="A62" s="2"/>
      <c r="B62" s="61" t="s">
        <v>54</v>
      </c>
      <c r="C62" s="3">
        <f>D62+E62</f>
        <v>2441</v>
      </c>
      <c r="D62" s="3">
        <f aca="true" t="shared" si="17" ref="D62:E64">F62+H62+J62+L62+N62+P62+R62</f>
        <v>1013</v>
      </c>
      <c r="E62" s="3">
        <f t="shared" si="17"/>
        <v>1428</v>
      </c>
      <c r="F62" s="3">
        <v>92</v>
      </c>
      <c r="G62" s="3">
        <v>19</v>
      </c>
      <c r="H62" s="3">
        <v>92</v>
      </c>
      <c r="I62" s="3">
        <v>21</v>
      </c>
      <c r="J62" s="3">
        <v>807</v>
      </c>
      <c r="K62" s="3">
        <v>1145</v>
      </c>
      <c r="L62" s="10">
        <v>0</v>
      </c>
      <c r="M62" s="10">
        <v>0</v>
      </c>
      <c r="N62" s="10">
        <v>0</v>
      </c>
      <c r="O62" s="3">
        <v>130</v>
      </c>
      <c r="P62" s="3">
        <v>0</v>
      </c>
      <c r="Q62" s="10">
        <v>0</v>
      </c>
      <c r="R62" s="3">
        <v>22</v>
      </c>
      <c r="S62" s="3">
        <v>113</v>
      </c>
      <c r="T62" s="3">
        <v>138</v>
      </c>
    </row>
    <row r="63" spans="1:20" ht="15.75" customHeight="1">
      <c r="A63" s="2"/>
      <c r="B63" s="61" t="s">
        <v>70</v>
      </c>
      <c r="C63" s="3">
        <f>D63+E63</f>
        <v>129</v>
      </c>
      <c r="D63" s="3">
        <f t="shared" si="17"/>
        <v>52</v>
      </c>
      <c r="E63" s="3">
        <f t="shared" si="17"/>
        <v>77</v>
      </c>
      <c r="F63" s="3">
        <v>5</v>
      </c>
      <c r="G63" s="3">
        <v>0</v>
      </c>
      <c r="H63" s="3">
        <v>4</v>
      </c>
      <c r="I63" s="10">
        <v>1</v>
      </c>
      <c r="J63" s="3">
        <v>40</v>
      </c>
      <c r="K63" s="3">
        <v>67</v>
      </c>
      <c r="L63" s="10">
        <v>0</v>
      </c>
      <c r="M63" s="10">
        <v>0</v>
      </c>
      <c r="N63" s="10">
        <v>0</v>
      </c>
      <c r="O63" s="3">
        <v>6</v>
      </c>
      <c r="P63" s="3">
        <v>0</v>
      </c>
      <c r="Q63" s="10">
        <v>0</v>
      </c>
      <c r="R63" s="3">
        <v>3</v>
      </c>
      <c r="S63" s="3">
        <v>3</v>
      </c>
      <c r="T63" s="10">
        <v>12</v>
      </c>
    </row>
    <row r="64" spans="1:20" ht="15.75" customHeight="1">
      <c r="A64" s="95"/>
      <c r="B64" s="96" t="s">
        <v>89</v>
      </c>
      <c r="C64" s="105">
        <f>D64+E64</f>
        <v>40</v>
      </c>
      <c r="D64" s="105">
        <f t="shared" si="17"/>
        <v>18</v>
      </c>
      <c r="E64" s="105">
        <f t="shared" si="17"/>
        <v>22</v>
      </c>
      <c r="F64" s="105">
        <v>1</v>
      </c>
      <c r="G64" s="93">
        <v>0</v>
      </c>
      <c r="H64" s="105">
        <v>1</v>
      </c>
      <c r="I64" s="105">
        <v>0</v>
      </c>
      <c r="J64" s="105">
        <v>16</v>
      </c>
      <c r="K64" s="105">
        <v>18</v>
      </c>
      <c r="L64" s="93">
        <v>0</v>
      </c>
      <c r="M64" s="93">
        <v>0</v>
      </c>
      <c r="N64" s="93">
        <v>0</v>
      </c>
      <c r="O64" s="105">
        <v>2</v>
      </c>
      <c r="P64" s="105">
        <v>0</v>
      </c>
      <c r="Q64" s="93">
        <v>0</v>
      </c>
      <c r="R64" s="105">
        <v>0</v>
      </c>
      <c r="S64" s="105">
        <v>2</v>
      </c>
      <c r="T64" s="93">
        <v>9</v>
      </c>
    </row>
    <row r="65" spans="7:20" ht="16.5" customHeight="1">
      <c r="G65" s="10"/>
      <c r="I65" s="10"/>
      <c r="L65" s="10"/>
      <c r="M65" s="10"/>
      <c r="N65" s="10"/>
      <c r="Q65" s="10"/>
      <c r="T65" s="10"/>
    </row>
    <row r="66" spans="7:20" ht="16.5" customHeight="1">
      <c r="G66" s="10"/>
      <c r="I66" s="10"/>
      <c r="L66" s="10"/>
      <c r="M66" s="10"/>
      <c r="N66" s="10"/>
      <c r="Q66" s="10"/>
      <c r="T66" s="10"/>
    </row>
    <row r="67" spans="7:20" ht="16.5" customHeight="1">
      <c r="G67" s="10"/>
      <c r="L67" s="10"/>
      <c r="M67" s="10"/>
      <c r="N67" s="10"/>
      <c r="Q67" s="10"/>
      <c r="T67" s="10"/>
    </row>
    <row r="68" spans="9:20" ht="16.5" customHeight="1">
      <c r="I68" s="10"/>
      <c r="L68" s="10"/>
      <c r="M68" s="10"/>
      <c r="N68" s="10"/>
      <c r="Q68" s="10"/>
      <c r="T68" s="10"/>
    </row>
    <row r="69" spans="9:17" ht="16.5" customHeight="1">
      <c r="I69" s="10"/>
      <c r="L69" s="10"/>
      <c r="M69" s="10"/>
      <c r="N69" s="10"/>
      <c r="Q69" s="10"/>
    </row>
  </sheetData>
  <mergeCells count="24">
    <mergeCell ref="A61:B61"/>
    <mergeCell ref="A14:B14"/>
    <mergeCell ref="A26:B26"/>
    <mergeCell ref="A40:B40"/>
    <mergeCell ref="A44:B44"/>
    <mergeCell ref="T2:T4"/>
    <mergeCell ref="C3:E3"/>
    <mergeCell ref="F3:G3"/>
    <mergeCell ref="H3:I3"/>
    <mergeCell ref="J3:K3"/>
    <mergeCell ref="L3:M3"/>
    <mergeCell ref="R3:S3"/>
    <mergeCell ref="C2:S2"/>
    <mergeCell ref="A10:B10"/>
    <mergeCell ref="A11:B11"/>
    <mergeCell ref="A12:B12"/>
    <mergeCell ref="A5:B5"/>
    <mergeCell ref="A6:B6"/>
    <mergeCell ref="A7:B7"/>
    <mergeCell ref="A8:B8"/>
    <mergeCell ref="A2:B4"/>
    <mergeCell ref="N3:O3"/>
    <mergeCell ref="P3:Q3"/>
    <mergeCell ref="A9:B9"/>
  </mergeCells>
  <printOptions horizontalCentered="1"/>
  <pageMargins left="0.6692913385826772" right="0.7086614173228347" top="0.7874015748031497" bottom="0.3937007874015748" header="0.3937007874015748" footer="0.3937007874015748"/>
  <pageSetup blackAndWhite="1" firstPageNumber="34" useFirstPageNumber="1" fitToHeight="0" horizontalDpi="98" verticalDpi="98" orientation="portrait" paperSize="9" scale="79" r:id="rId1"/>
  <headerFooter alignWithMargins="0">
    <oddHeader>&amp;L&amp;"ＭＳ Ｐゴシック,標準"&amp;18小学校</oddHeader>
    <oddFooter>&amp;C&amp;"ＭＳ Ｐ明朝,標準"&amp;14-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SheetLayoutView="85" workbookViewId="0" topLeftCell="A1">
      <pane xSplit="2" ySplit="4" topLeftCell="C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B66" sqref="B66"/>
    </sheetView>
  </sheetViews>
  <sheetFormatPr defaultColWidth="8.796875" defaultRowHeight="14.25"/>
  <cols>
    <col min="1" max="1" width="2.59765625" style="20" customWidth="1"/>
    <col min="2" max="2" width="12.59765625" style="20" customWidth="1"/>
    <col min="3" max="5" width="7.59765625" style="20" customWidth="1"/>
    <col min="6" max="7" width="8.59765625" style="20" customWidth="1"/>
    <col min="8" max="16" width="5.8984375" style="20" customWidth="1"/>
    <col min="17" max="16384" width="9" style="20" customWidth="1"/>
  </cols>
  <sheetData>
    <row r="1" spans="1:2" s="75" customFormat="1" ht="24" customHeight="1">
      <c r="A1" s="74" t="s">
        <v>43</v>
      </c>
      <c r="B1" s="74"/>
    </row>
    <row r="2" spans="1:16" s="5" customFormat="1" ht="15.75" customHeight="1">
      <c r="A2" s="131" t="s">
        <v>0</v>
      </c>
      <c r="B2" s="132"/>
      <c r="C2" s="132" t="s">
        <v>1</v>
      </c>
      <c r="D2" s="149"/>
      <c r="E2" s="149"/>
      <c r="F2" s="150" t="s">
        <v>44</v>
      </c>
      <c r="G2" s="151"/>
      <c r="H2" s="132" t="s">
        <v>198</v>
      </c>
      <c r="I2" s="132"/>
      <c r="J2" s="149"/>
      <c r="K2" s="149"/>
      <c r="L2" s="149"/>
      <c r="M2" s="149"/>
      <c r="N2" s="149"/>
      <c r="O2" s="149"/>
      <c r="P2" s="152"/>
    </row>
    <row r="3" spans="1:16" s="2" customFormat="1" ht="15.75" customHeight="1">
      <c r="A3" s="131"/>
      <c r="B3" s="132"/>
      <c r="C3" s="132" t="s">
        <v>1</v>
      </c>
      <c r="D3" s="132" t="s">
        <v>2</v>
      </c>
      <c r="E3" s="132" t="s">
        <v>3</v>
      </c>
      <c r="F3" s="155" t="s">
        <v>45</v>
      </c>
      <c r="G3" s="155" t="s">
        <v>136</v>
      </c>
      <c r="H3" s="159" t="s">
        <v>138</v>
      </c>
      <c r="I3" s="157" t="s">
        <v>137</v>
      </c>
      <c r="J3" s="154" t="s">
        <v>47</v>
      </c>
      <c r="K3" s="153" t="s">
        <v>48</v>
      </c>
      <c r="L3" s="154" t="s">
        <v>49</v>
      </c>
      <c r="M3" s="147" t="s">
        <v>46</v>
      </c>
      <c r="N3" s="153" t="s">
        <v>50</v>
      </c>
      <c r="O3" s="147" t="s">
        <v>51</v>
      </c>
      <c r="P3" s="148" t="s">
        <v>52</v>
      </c>
    </row>
    <row r="4" spans="1:16" s="2" customFormat="1" ht="15.75" customHeight="1">
      <c r="A4" s="131"/>
      <c r="B4" s="132"/>
      <c r="C4" s="132"/>
      <c r="D4" s="132"/>
      <c r="E4" s="132"/>
      <c r="F4" s="156"/>
      <c r="G4" s="156"/>
      <c r="H4" s="159"/>
      <c r="I4" s="158"/>
      <c r="J4" s="154"/>
      <c r="K4" s="153"/>
      <c r="L4" s="154"/>
      <c r="M4" s="147"/>
      <c r="N4" s="153"/>
      <c r="O4" s="147"/>
      <c r="P4" s="148"/>
    </row>
    <row r="5" spans="1:16" s="2" customFormat="1" ht="15.75" customHeight="1">
      <c r="A5" s="133" t="s">
        <v>130</v>
      </c>
      <c r="B5" s="134"/>
      <c r="C5" s="7">
        <f>D5+E5</f>
        <v>2486</v>
      </c>
      <c r="D5" s="7">
        <v>346</v>
      </c>
      <c r="E5" s="7">
        <v>2140</v>
      </c>
      <c r="F5" s="8">
        <v>576</v>
      </c>
      <c r="G5" s="8">
        <v>144</v>
      </c>
      <c r="H5" s="8">
        <v>0</v>
      </c>
      <c r="I5" s="8" t="s">
        <v>197</v>
      </c>
      <c r="J5" s="8">
        <v>317</v>
      </c>
      <c r="K5" s="8">
        <v>2</v>
      </c>
      <c r="L5" s="8">
        <v>25</v>
      </c>
      <c r="M5" s="8">
        <v>58</v>
      </c>
      <c r="N5" s="8">
        <v>750</v>
      </c>
      <c r="O5" s="8">
        <v>550</v>
      </c>
      <c r="P5" s="8">
        <v>64</v>
      </c>
    </row>
    <row r="6" spans="1:16" s="2" customFormat="1" ht="15.75" customHeight="1">
      <c r="A6" s="127" t="s">
        <v>131</v>
      </c>
      <c r="B6" s="128"/>
      <c r="C6" s="7">
        <f>D6+E6</f>
        <v>2502</v>
      </c>
      <c r="D6" s="7">
        <v>360</v>
      </c>
      <c r="E6" s="7">
        <v>2142</v>
      </c>
      <c r="F6" s="8">
        <v>576</v>
      </c>
      <c r="G6" s="8">
        <v>143</v>
      </c>
      <c r="H6" s="8">
        <v>0</v>
      </c>
      <c r="I6" s="8" t="s">
        <v>197</v>
      </c>
      <c r="J6" s="8">
        <v>320</v>
      </c>
      <c r="K6" s="8">
        <v>2</v>
      </c>
      <c r="L6" s="8">
        <v>29</v>
      </c>
      <c r="M6" s="8">
        <v>56</v>
      </c>
      <c r="N6" s="8">
        <v>739</v>
      </c>
      <c r="O6" s="8">
        <v>544</v>
      </c>
      <c r="P6" s="8">
        <v>93</v>
      </c>
    </row>
    <row r="7" spans="1:16" s="2" customFormat="1" ht="15.75" customHeight="1">
      <c r="A7" s="127" t="s">
        <v>132</v>
      </c>
      <c r="B7" s="128"/>
      <c r="C7" s="7">
        <f>D7+E7</f>
        <v>2502</v>
      </c>
      <c r="D7" s="7">
        <v>376</v>
      </c>
      <c r="E7" s="7">
        <v>2126</v>
      </c>
      <c r="F7" s="8">
        <v>570</v>
      </c>
      <c r="G7" s="8">
        <v>150</v>
      </c>
      <c r="H7" s="8">
        <v>9</v>
      </c>
      <c r="I7" s="8" t="s">
        <v>197</v>
      </c>
      <c r="J7" s="8">
        <v>322</v>
      </c>
      <c r="K7" s="8">
        <v>5</v>
      </c>
      <c r="L7" s="8">
        <v>30</v>
      </c>
      <c r="M7" s="8">
        <v>58</v>
      </c>
      <c r="N7" s="8">
        <v>688</v>
      </c>
      <c r="O7" s="8">
        <v>541</v>
      </c>
      <c r="P7" s="8">
        <v>129</v>
      </c>
    </row>
    <row r="8" spans="1:16" s="2" customFormat="1" ht="15.75" customHeight="1">
      <c r="A8" s="127" t="s">
        <v>128</v>
      </c>
      <c r="B8" s="128"/>
      <c r="C8" s="7">
        <f>D8+E8</f>
        <v>2442</v>
      </c>
      <c r="D8" s="7">
        <v>389</v>
      </c>
      <c r="E8" s="7">
        <v>2053</v>
      </c>
      <c r="F8" s="8">
        <v>561</v>
      </c>
      <c r="G8" s="8">
        <v>146</v>
      </c>
      <c r="H8" s="8">
        <v>19</v>
      </c>
      <c r="I8" s="8" t="s">
        <v>197</v>
      </c>
      <c r="J8" s="8">
        <v>324</v>
      </c>
      <c r="K8" s="8">
        <v>7</v>
      </c>
      <c r="L8" s="8">
        <v>38</v>
      </c>
      <c r="M8" s="8">
        <v>55</v>
      </c>
      <c r="N8" s="8">
        <v>635</v>
      </c>
      <c r="O8" s="8">
        <v>499</v>
      </c>
      <c r="P8" s="8">
        <v>158</v>
      </c>
    </row>
    <row r="9" spans="1:16" s="2" customFormat="1" ht="15.75" customHeight="1">
      <c r="A9" s="129" t="s">
        <v>194</v>
      </c>
      <c r="B9" s="130"/>
      <c r="C9" s="76">
        <f>C14+C26+C40+C44+C61</f>
        <v>2409</v>
      </c>
      <c r="D9" s="76">
        <f aca="true" t="shared" si="0" ref="D9:P9">D14+D26+D40+D44+D61</f>
        <v>377</v>
      </c>
      <c r="E9" s="76">
        <f t="shared" si="0"/>
        <v>2032</v>
      </c>
      <c r="F9" s="76">
        <f t="shared" si="0"/>
        <v>570</v>
      </c>
      <c r="G9" s="76">
        <f t="shared" si="0"/>
        <v>148</v>
      </c>
      <c r="H9" s="86" t="s">
        <v>197</v>
      </c>
      <c r="I9" s="76">
        <f t="shared" si="0"/>
        <v>1</v>
      </c>
      <c r="J9" s="76">
        <f t="shared" si="0"/>
        <v>312</v>
      </c>
      <c r="K9" s="76">
        <f t="shared" si="0"/>
        <v>1</v>
      </c>
      <c r="L9" s="76">
        <f t="shared" si="0"/>
        <v>44</v>
      </c>
      <c r="M9" s="76">
        <f t="shared" si="0"/>
        <v>54</v>
      </c>
      <c r="N9" s="76">
        <f t="shared" si="0"/>
        <v>618</v>
      </c>
      <c r="O9" s="76">
        <f t="shared" si="0"/>
        <v>475</v>
      </c>
      <c r="P9" s="76">
        <f t="shared" si="0"/>
        <v>186</v>
      </c>
    </row>
    <row r="10" spans="1:16" s="2" customFormat="1" ht="15.75" customHeight="1">
      <c r="A10" s="127" t="s">
        <v>14</v>
      </c>
      <c r="B10" s="128"/>
      <c r="C10" s="7">
        <f>D10+E10</f>
        <v>7</v>
      </c>
      <c r="D10" s="7">
        <v>4</v>
      </c>
      <c r="E10" s="7">
        <v>3</v>
      </c>
      <c r="F10" s="7">
        <v>0</v>
      </c>
      <c r="G10" s="7">
        <v>0</v>
      </c>
      <c r="H10" s="86" t="s">
        <v>197</v>
      </c>
      <c r="I10" s="7">
        <v>0</v>
      </c>
      <c r="J10" s="7">
        <v>4</v>
      </c>
      <c r="K10" s="7">
        <v>0</v>
      </c>
      <c r="L10" s="7">
        <v>0</v>
      </c>
      <c r="M10" s="7">
        <v>1</v>
      </c>
      <c r="N10" s="7">
        <v>1</v>
      </c>
      <c r="O10" s="7">
        <v>1</v>
      </c>
      <c r="P10" s="7">
        <v>0</v>
      </c>
    </row>
    <row r="11" spans="1:16" s="2" customFormat="1" ht="15.75" customHeight="1">
      <c r="A11" s="127" t="s">
        <v>15</v>
      </c>
      <c r="B11" s="128"/>
      <c r="C11" s="7">
        <f>D11+E11</f>
        <v>2380</v>
      </c>
      <c r="D11" s="7">
        <v>365</v>
      </c>
      <c r="E11" s="7">
        <v>2015</v>
      </c>
      <c r="F11" s="7">
        <v>570</v>
      </c>
      <c r="G11" s="7">
        <v>148</v>
      </c>
      <c r="H11" s="86" t="s">
        <v>197</v>
      </c>
      <c r="I11" s="7">
        <v>1</v>
      </c>
      <c r="J11" s="7">
        <v>291</v>
      </c>
      <c r="K11" s="7">
        <v>0</v>
      </c>
      <c r="L11" s="7">
        <v>44</v>
      </c>
      <c r="M11" s="7">
        <v>53</v>
      </c>
      <c r="N11" s="7">
        <v>617</v>
      </c>
      <c r="O11" s="7">
        <v>472</v>
      </c>
      <c r="P11" s="7">
        <v>184</v>
      </c>
    </row>
    <row r="12" spans="1:16" s="2" customFormat="1" ht="15.75" customHeight="1">
      <c r="A12" s="127" t="s">
        <v>16</v>
      </c>
      <c r="B12" s="128"/>
      <c r="C12" s="7">
        <f>D12+E12</f>
        <v>22</v>
      </c>
      <c r="D12" s="7">
        <v>8</v>
      </c>
      <c r="E12" s="7">
        <v>14</v>
      </c>
      <c r="F12" s="7">
        <v>0</v>
      </c>
      <c r="G12" s="7">
        <v>0</v>
      </c>
      <c r="H12" s="86" t="s">
        <v>197</v>
      </c>
      <c r="I12" s="7">
        <v>0</v>
      </c>
      <c r="J12" s="7">
        <v>17</v>
      </c>
      <c r="K12" s="7">
        <v>1</v>
      </c>
      <c r="L12" s="7">
        <v>0</v>
      </c>
      <c r="M12" s="7">
        <v>0</v>
      </c>
      <c r="N12" s="7">
        <v>0</v>
      </c>
      <c r="O12" s="7">
        <v>2</v>
      </c>
      <c r="P12" s="7">
        <v>2</v>
      </c>
    </row>
    <row r="13" spans="2:16" s="2" customFormat="1" ht="15.75" customHeight="1">
      <c r="B13" s="14"/>
      <c r="C13" s="7"/>
      <c r="D13" s="7"/>
      <c r="E13" s="7"/>
      <c r="F13" s="7"/>
      <c r="G13" s="7"/>
      <c r="H13" s="86"/>
      <c r="I13" s="7"/>
      <c r="J13" s="7"/>
      <c r="K13" s="7"/>
      <c r="L13" s="7"/>
      <c r="M13" s="7"/>
      <c r="N13" s="7"/>
      <c r="O13" s="7"/>
      <c r="P13" s="7"/>
    </row>
    <row r="14" spans="1:16" s="94" customFormat="1" ht="15.75" customHeight="1">
      <c r="A14" s="113" t="s">
        <v>110</v>
      </c>
      <c r="B14" s="110"/>
      <c r="C14" s="70">
        <f aca="true" t="shared" si="1" ref="C14:P14">SUM(C15:C24)</f>
        <v>249</v>
      </c>
      <c r="D14" s="76">
        <f t="shared" si="1"/>
        <v>26</v>
      </c>
      <c r="E14" s="76">
        <f t="shared" si="1"/>
        <v>223</v>
      </c>
      <c r="F14" s="76">
        <f t="shared" si="1"/>
        <v>64</v>
      </c>
      <c r="G14" s="76">
        <f t="shared" si="1"/>
        <v>17</v>
      </c>
      <c r="H14" s="86" t="s">
        <v>197</v>
      </c>
      <c r="I14" s="76">
        <f t="shared" si="1"/>
        <v>1</v>
      </c>
      <c r="J14" s="76">
        <f t="shared" si="1"/>
        <v>11</v>
      </c>
      <c r="K14" s="76">
        <f t="shared" si="1"/>
        <v>0</v>
      </c>
      <c r="L14" s="76">
        <f t="shared" si="1"/>
        <v>4</v>
      </c>
      <c r="M14" s="76">
        <f t="shared" si="1"/>
        <v>14</v>
      </c>
      <c r="N14" s="76">
        <f t="shared" si="1"/>
        <v>57</v>
      </c>
      <c r="O14" s="76">
        <f t="shared" si="1"/>
        <v>49</v>
      </c>
      <c r="P14" s="76">
        <f t="shared" si="1"/>
        <v>32</v>
      </c>
    </row>
    <row r="15" spans="2:16" s="2" customFormat="1" ht="15.75" customHeight="1">
      <c r="B15" s="61" t="s">
        <v>56</v>
      </c>
      <c r="C15" s="7">
        <f aca="true" t="shared" si="2" ref="C15:C24">D15+E15</f>
        <v>26</v>
      </c>
      <c r="D15" s="7">
        <v>4</v>
      </c>
      <c r="E15" s="7">
        <v>22</v>
      </c>
      <c r="F15" s="7">
        <v>9</v>
      </c>
      <c r="G15" s="7">
        <v>1</v>
      </c>
      <c r="H15" s="86" t="s">
        <v>197</v>
      </c>
      <c r="I15" s="8">
        <v>0</v>
      </c>
      <c r="J15" s="7">
        <v>3</v>
      </c>
      <c r="K15" s="8">
        <v>0</v>
      </c>
      <c r="L15" s="7">
        <v>1</v>
      </c>
      <c r="M15" s="7">
        <v>6</v>
      </c>
      <c r="N15" s="7">
        <v>6</v>
      </c>
      <c r="O15" s="7">
        <v>0</v>
      </c>
      <c r="P15" s="8">
        <v>0</v>
      </c>
    </row>
    <row r="16" spans="2:16" s="2" customFormat="1" ht="15.75" customHeight="1">
      <c r="B16" s="61" t="s">
        <v>59</v>
      </c>
      <c r="C16" s="7">
        <f t="shared" si="2"/>
        <v>53</v>
      </c>
      <c r="D16" s="7">
        <v>7</v>
      </c>
      <c r="E16" s="7">
        <v>46</v>
      </c>
      <c r="F16" s="7">
        <v>12</v>
      </c>
      <c r="G16" s="7">
        <v>4</v>
      </c>
      <c r="H16" s="86" t="s">
        <v>197</v>
      </c>
      <c r="I16" s="8">
        <v>0</v>
      </c>
      <c r="J16" s="7">
        <v>0</v>
      </c>
      <c r="K16" s="8">
        <v>0</v>
      </c>
      <c r="L16" s="7">
        <v>2</v>
      </c>
      <c r="M16" s="8">
        <v>7</v>
      </c>
      <c r="N16" s="8">
        <v>19</v>
      </c>
      <c r="O16" s="7">
        <v>8</v>
      </c>
      <c r="P16" s="8">
        <v>1</v>
      </c>
    </row>
    <row r="17" spans="2:16" s="2" customFormat="1" ht="15.75" customHeight="1">
      <c r="B17" s="61" t="s">
        <v>68</v>
      </c>
      <c r="C17" s="7">
        <f t="shared" si="2"/>
        <v>23</v>
      </c>
      <c r="D17" s="7">
        <v>2</v>
      </c>
      <c r="E17" s="7">
        <v>21</v>
      </c>
      <c r="F17" s="7">
        <v>9</v>
      </c>
      <c r="G17" s="7">
        <v>3</v>
      </c>
      <c r="H17" s="86" t="s">
        <v>197</v>
      </c>
      <c r="I17" s="8">
        <v>0</v>
      </c>
      <c r="J17" s="7">
        <v>0</v>
      </c>
      <c r="K17" s="8">
        <v>0</v>
      </c>
      <c r="L17" s="8">
        <v>0</v>
      </c>
      <c r="M17" s="8">
        <v>0</v>
      </c>
      <c r="N17" s="8">
        <v>4</v>
      </c>
      <c r="O17" s="7">
        <v>7</v>
      </c>
      <c r="P17" s="8">
        <v>0</v>
      </c>
    </row>
    <row r="18" spans="2:16" s="2" customFormat="1" ht="15.75" customHeight="1">
      <c r="B18" s="61" t="s">
        <v>71</v>
      </c>
      <c r="C18" s="7">
        <f t="shared" si="2"/>
        <v>54</v>
      </c>
      <c r="D18" s="8">
        <v>5</v>
      </c>
      <c r="E18" s="7">
        <v>49</v>
      </c>
      <c r="F18" s="7">
        <v>12</v>
      </c>
      <c r="G18" s="7">
        <v>2</v>
      </c>
      <c r="H18" s="86" t="s">
        <v>197</v>
      </c>
      <c r="I18" s="8">
        <v>0</v>
      </c>
      <c r="J18" s="7">
        <v>1</v>
      </c>
      <c r="K18" s="8">
        <v>0</v>
      </c>
      <c r="L18" s="8">
        <v>1</v>
      </c>
      <c r="M18" s="8">
        <v>1</v>
      </c>
      <c r="N18" s="8">
        <v>13</v>
      </c>
      <c r="O18" s="7">
        <v>12</v>
      </c>
      <c r="P18" s="8">
        <v>12</v>
      </c>
    </row>
    <row r="19" spans="2:16" s="2" customFormat="1" ht="15.75" customHeight="1">
      <c r="B19" s="61" t="s">
        <v>92</v>
      </c>
      <c r="C19" s="7">
        <f t="shared" si="2"/>
        <v>38</v>
      </c>
      <c r="D19" s="8">
        <v>3</v>
      </c>
      <c r="E19" s="7">
        <v>35</v>
      </c>
      <c r="F19" s="7">
        <v>7</v>
      </c>
      <c r="G19" s="7">
        <v>2</v>
      </c>
      <c r="H19" s="86" t="s">
        <v>197</v>
      </c>
      <c r="I19" s="8">
        <v>0</v>
      </c>
      <c r="J19" s="7">
        <v>6</v>
      </c>
      <c r="K19" s="8">
        <v>0</v>
      </c>
      <c r="L19" s="8">
        <v>0</v>
      </c>
      <c r="M19" s="7">
        <v>0</v>
      </c>
      <c r="N19" s="7">
        <v>0</v>
      </c>
      <c r="O19" s="7">
        <v>7</v>
      </c>
      <c r="P19" s="8">
        <v>16</v>
      </c>
    </row>
    <row r="20" spans="2:16" s="2" customFormat="1" ht="15.75" customHeight="1">
      <c r="B20" s="61" t="s">
        <v>72</v>
      </c>
      <c r="C20" s="7">
        <f t="shared" si="2"/>
        <v>7</v>
      </c>
      <c r="D20" s="7">
        <v>0</v>
      </c>
      <c r="E20" s="7">
        <v>7</v>
      </c>
      <c r="F20" s="7">
        <v>3</v>
      </c>
      <c r="G20" s="7">
        <v>1</v>
      </c>
      <c r="H20" s="86" t="s">
        <v>197</v>
      </c>
      <c r="I20" s="8">
        <v>0</v>
      </c>
      <c r="J20" s="7">
        <v>0</v>
      </c>
      <c r="K20" s="8">
        <v>0</v>
      </c>
      <c r="L20" s="8">
        <v>0</v>
      </c>
      <c r="M20" s="8">
        <v>0</v>
      </c>
      <c r="N20" s="7">
        <v>0</v>
      </c>
      <c r="O20" s="7">
        <v>3</v>
      </c>
      <c r="P20" s="8">
        <v>0</v>
      </c>
    </row>
    <row r="21" spans="2:16" s="2" customFormat="1" ht="15.75" customHeight="1">
      <c r="B21" s="61" t="s">
        <v>73</v>
      </c>
      <c r="C21" s="7">
        <f t="shared" si="2"/>
        <v>7</v>
      </c>
      <c r="D21" s="7">
        <v>1</v>
      </c>
      <c r="E21" s="7">
        <v>6</v>
      </c>
      <c r="F21" s="7">
        <v>3</v>
      </c>
      <c r="G21" s="7">
        <v>1</v>
      </c>
      <c r="H21" s="86" t="s">
        <v>197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7">
        <v>3</v>
      </c>
      <c r="P21" s="8">
        <v>0</v>
      </c>
    </row>
    <row r="22" spans="2:16" s="2" customFormat="1" ht="15.75" customHeight="1">
      <c r="B22" s="61" t="s">
        <v>74</v>
      </c>
      <c r="C22" s="7">
        <f t="shared" si="2"/>
        <v>26</v>
      </c>
      <c r="D22" s="7">
        <v>4</v>
      </c>
      <c r="E22" s="7">
        <v>22</v>
      </c>
      <c r="F22" s="7">
        <v>5</v>
      </c>
      <c r="G22" s="7">
        <v>1</v>
      </c>
      <c r="H22" s="86" t="s">
        <v>197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8">
        <v>12</v>
      </c>
      <c r="O22" s="7">
        <v>5</v>
      </c>
      <c r="P22" s="8">
        <v>2</v>
      </c>
    </row>
    <row r="23" spans="2:16" s="2" customFormat="1" ht="15.75" customHeight="1">
      <c r="B23" s="61" t="s">
        <v>75</v>
      </c>
      <c r="C23" s="7">
        <f t="shared" si="2"/>
        <v>9</v>
      </c>
      <c r="D23" s="8">
        <v>0</v>
      </c>
      <c r="E23" s="7">
        <v>9</v>
      </c>
      <c r="F23" s="7">
        <v>2</v>
      </c>
      <c r="G23" s="7">
        <v>0</v>
      </c>
      <c r="H23" s="86" t="s">
        <v>197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3</v>
      </c>
      <c r="O23" s="7">
        <v>3</v>
      </c>
      <c r="P23" s="8">
        <v>1</v>
      </c>
    </row>
    <row r="24" spans="2:16" s="2" customFormat="1" ht="15.75" customHeight="1">
      <c r="B24" s="61" t="s">
        <v>76</v>
      </c>
      <c r="C24" s="7">
        <f t="shared" si="2"/>
        <v>6</v>
      </c>
      <c r="D24" s="7">
        <v>0</v>
      </c>
      <c r="E24" s="7">
        <v>6</v>
      </c>
      <c r="F24" s="7">
        <v>2</v>
      </c>
      <c r="G24" s="8">
        <v>2</v>
      </c>
      <c r="H24" s="86" t="s">
        <v>197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7">
        <v>0</v>
      </c>
      <c r="O24" s="7">
        <v>1</v>
      </c>
      <c r="P24" s="8">
        <v>0</v>
      </c>
    </row>
    <row r="25" spans="2:16" s="2" customFormat="1" ht="15.75" customHeight="1">
      <c r="B25" s="61"/>
      <c r="C25" s="7"/>
      <c r="D25" s="7"/>
      <c r="E25" s="7"/>
      <c r="F25" s="7"/>
      <c r="G25" s="8"/>
      <c r="H25" s="86"/>
      <c r="I25" s="8"/>
      <c r="J25" s="8"/>
      <c r="K25" s="8"/>
      <c r="L25" s="8"/>
      <c r="M25" s="8"/>
      <c r="N25" s="7"/>
      <c r="O25" s="7"/>
      <c r="P25" s="8"/>
    </row>
    <row r="26" spans="1:16" s="94" customFormat="1" ht="15.75" customHeight="1">
      <c r="A26" s="109" t="s">
        <v>113</v>
      </c>
      <c r="B26" s="110"/>
      <c r="C26" s="70">
        <f aca="true" t="shared" si="3" ref="C26:P26">SUM(C27:C38)</f>
        <v>712</v>
      </c>
      <c r="D26" s="70">
        <f t="shared" si="3"/>
        <v>83</v>
      </c>
      <c r="E26" s="70">
        <f t="shared" si="3"/>
        <v>629</v>
      </c>
      <c r="F26" s="70">
        <f t="shared" si="3"/>
        <v>133</v>
      </c>
      <c r="G26" s="70">
        <f t="shared" si="3"/>
        <v>39</v>
      </c>
      <c r="H26" s="86" t="s">
        <v>197</v>
      </c>
      <c r="I26" s="70">
        <f t="shared" si="3"/>
        <v>0</v>
      </c>
      <c r="J26" s="70">
        <f t="shared" si="3"/>
        <v>77</v>
      </c>
      <c r="K26" s="70">
        <f t="shared" si="3"/>
        <v>1</v>
      </c>
      <c r="L26" s="70">
        <f t="shared" si="3"/>
        <v>11</v>
      </c>
      <c r="M26" s="70">
        <f t="shared" si="3"/>
        <v>31</v>
      </c>
      <c r="N26" s="70">
        <f t="shared" si="3"/>
        <v>219</v>
      </c>
      <c r="O26" s="70">
        <f t="shared" si="3"/>
        <v>106</v>
      </c>
      <c r="P26" s="70">
        <f t="shared" si="3"/>
        <v>95</v>
      </c>
    </row>
    <row r="27" spans="2:16" s="2" customFormat="1" ht="15.75" customHeight="1">
      <c r="B27" s="61" t="s">
        <v>55</v>
      </c>
      <c r="C27" s="7">
        <f aca="true" t="shared" si="4" ref="C27:C38">D27+E27</f>
        <v>211</v>
      </c>
      <c r="D27" s="7">
        <v>31</v>
      </c>
      <c r="E27" s="7">
        <v>180</v>
      </c>
      <c r="F27" s="7">
        <v>27</v>
      </c>
      <c r="G27" s="7">
        <v>9</v>
      </c>
      <c r="H27" s="86" t="s">
        <v>197</v>
      </c>
      <c r="I27" s="8">
        <v>0</v>
      </c>
      <c r="J27" s="7">
        <v>37</v>
      </c>
      <c r="K27" s="8">
        <v>1</v>
      </c>
      <c r="L27" s="7">
        <v>0</v>
      </c>
      <c r="M27" s="7">
        <v>9</v>
      </c>
      <c r="N27" s="7">
        <v>90</v>
      </c>
      <c r="O27" s="7">
        <v>27</v>
      </c>
      <c r="P27" s="7">
        <v>11</v>
      </c>
    </row>
    <row r="28" spans="2:16" s="2" customFormat="1" ht="15.75" customHeight="1">
      <c r="B28" s="61" t="s">
        <v>57</v>
      </c>
      <c r="C28" s="7">
        <f t="shared" si="4"/>
        <v>60</v>
      </c>
      <c r="D28" s="7">
        <v>14</v>
      </c>
      <c r="E28" s="7">
        <v>46</v>
      </c>
      <c r="F28" s="7">
        <v>15</v>
      </c>
      <c r="G28" s="7">
        <v>2</v>
      </c>
      <c r="H28" s="86" t="s">
        <v>197</v>
      </c>
      <c r="I28" s="8">
        <v>0</v>
      </c>
      <c r="J28" s="7">
        <v>0</v>
      </c>
      <c r="K28" s="8">
        <v>0</v>
      </c>
      <c r="L28" s="8">
        <v>0</v>
      </c>
      <c r="M28" s="7">
        <v>11</v>
      </c>
      <c r="N28" s="7">
        <v>27</v>
      </c>
      <c r="O28" s="7">
        <v>1</v>
      </c>
      <c r="P28" s="7">
        <v>4</v>
      </c>
    </row>
    <row r="29" spans="2:16" s="2" customFormat="1" ht="15.75" customHeight="1">
      <c r="B29" s="61" t="s">
        <v>58</v>
      </c>
      <c r="C29" s="7">
        <f t="shared" si="4"/>
        <v>59</v>
      </c>
      <c r="D29" s="7">
        <v>9</v>
      </c>
      <c r="E29" s="7">
        <v>50</v>
      </c>
      <c r="F29" s="7">
        <v>21</v>
      </c>
      <c r="G29" s="7">
        <v>2</v>
      </c>
      <c r="H29" s="86" t="s">
        <v>197</v>
      </c>
      <c r="I29" s="8">
        <v>0</v>
      </c>
      <c r="J29" s="7">
        <v>9</v>
      </c>
      <c r="K29" s="8">
        <v>0</v>
      </c>
      <c r="L29" s="8">
        <v>10</v>
      </c>
      <c r="M29" s="7">
        <v>0</v>
      </c>
      <c r="N29" s="7">
        <v>0</v>
      </c>
      <c r="O29" s="7">
        <v>17</v>
      </c>
      <c r="P29" s="7">
        <v>0</v>
      </c>
    </row>
    <row r="30" spans="2:16" s="2" customFormat="1" ht="15.75" customHeight="1">
      <c r="B30" s="61" t="s">
        <v>61</v>
      </c>
      <c r="C30" s="7">
        <f t="shared" si="4"/>
        <v>114</v>
      </c>
      <c r="D30" s="7">
        <v>14</v>
      </c>
      <c r="E30" s="7">
        <v>100</v>
      </c>
      <c r="F30" s="7">
        <v>29</v>
      </c>
      <c r="G30" s="7">
        <v>10</v>
      </c>
      <c r="H30" s="86" t="s">
        <v>197</v>
      </c>
      <c r="I30" s="8">
        <v>0</v>
      </c>
      <c r="J30" s="7">
        <v>0</v>
      </c>
      <c r="K30" s="8">
        <v>0</v>
      </c>
      <c r="L30" s="8">
        <v>0</v>
      </c>
      <c r="M30" s="8">
        <v>3</v>
      </c>
      <c r="N30" s="8">
        <v>47</v>
      </c>
      <c r="O30" s="7">
        <v>25</v>
      </c>
      <c r="P30" s="7">
        <v>0</v>
      </c>
    </row>
    <row r="31" spans="2:16" s="2" customFormat="1" ht="15.75" customHeight="1">
      <c r="B31" s="61" t="s">
        <v>66</v>
      </c>
      <c r="C31" s="7">
        <f t="shared" si="4"/>
        <v>58</v>
      </c>
      <c r="D31" s="7">
        <v>5</v>
      </c>
      <c r="E31" s="7">
        <v>53</v>
      </c>
      <c r="F31" s="7">
        <v>10</v>
      </c>
      <c r="G31" s="7">
        <v>5</v>
      </c>
      <c r="H31" s="86" t="s">
        <v>197</v>
      </c>
      <c r="I31" s="8">
        <v>0</v>
      </c>
      <c r="J31" s="7">
        <v>10</v>
      </c>
      <c r="K31" s="8">
        <v>0</v>
      </c>
      <c r="L31" s="8">
        <v>0</v>
      </c>
      <c r="M31" s="8">
        <v>0</v>
      </c>
      <c r="N31" s="7">
        <v>0</v>
      </c>
      <c r="O31" s="7">
        <v>11</v>
      </c>
      <c r="P31" s="8">
        <v>22</v>
      </c>
    </row>
    <row r="32" spans="2:16" s="2" customFormat="1" ht="15.75" customHeight="1">
      <c r="B32" s="61" t="s">
        <v>69</v>
      </c>
      <c r="C32" s="7">
        <f t="shared" si="4"/>
        <v>108</v>
      </c>
      <c r="D32" s="7">
        <v>4</v>
      </c>
      <c r="E32" s="7">
        <v>104</v>
      </c>
      <c r="F32" s="7">
        <v>9</v>
      </c>
      <c r="G32" s="7">
        <v>3</v>
      </c>
      <c r="H32" s="86" t="s">
        <v>197</v>
      </c>
      <c r="I32" s="8">
        <v>0</v>
      </c>
      <c r="J32" s="7">
        <v>9</v>
      </c>
      <c r="K32" s="8">
        <v>0</v>
      </c>
      <c r="L32" s="8">
        <v>1</v>
      </c>
      <c r="M32" s="8">
        <v>4</v>
      </c>
      <c r="N32" s="7">
        <v>29</v>
      </c>
      <c r="O32" s="7">
        <v>9</v>
      </c>
      <c r="P32" s="8">
        <v>44</v>
      </c>
    </row>
    <row r="33" spans="2:16" s="2" customFormat="1" ht="15.75" customHeight="1">
      <c r="B33" s="61" t="s">
        <v>77</v>
      </c>
      <c r="C33" s="7">
        <f t="shared" si="4"/>
        <v>28</v>
      </c>
      <c r="D33" s="8">
        <v>0</v>
      </c>
      <c r="E33" s="7">
        <v>28</v>
      </c>
      <c r="F33" s="7">
        <v>5</v>
      </c>
      <c r="G33" s="7">
        <v>2</v>
      </c>
      <c r="H33" s="86" t="s">
        <v>197</v>
      </c>
      <c r="I33" s="8">
        <v>0</v>
      </c>
      <c r="J33" s="8">
        <v>2</v>
      </c>
      <c r="K33" s="8">
        <v>0</v>
      </c>
      <c r="L33" s="8">
        <v>0</v>
      </c>
      <c r="M33" s="8">
        <v>2</v>
      </c>
      <c r="N33" s="7">
        <v>11</v>
      </c>
      <c r="O33" s="8">
        <v>3</v>
      </c>
      <c r="P33" s="8">
        <v>3</v>
      </c>
    </row>
    <row r="34" spans="2:16" s="2" customFormat="1" ht="15.75" customHeight="1">
      <c r="B34" s="61" t="s">
        <v>78</v>
      </c>
      <c r="C34" s="7">
        <f t="shared" si="4"/>
        <v>16</v>
      </c>
      <c r="D34" s="8">
        <v>1</v>
      </c>
      <c r="E34" s="7">
        <v>15</v>
      </c>
      <c r="F34" s="7">
        <v>4</v>
      </c>
      <c r="G34" s="7">
        <v>1</v>
      </c>
      <c r="H34" s="86" t="s">
        <v>197</v>
      </c>
      <c r="I34" s="8">
        <v>0</v>
      </c>
      <c r="J34" s="8">
        <v>3</v>
      </c>
      <c r="K34" s="8">
        <v>0</v>
      </c>
      <c r="L34" s="8">
        <v>0</v>
      </c>
      <c r="M34" s="8">
        <v>2</v>
      </c>
      <c r="N34" s="7">
        <v>5</v>
      </c>
      <c r="O34" s="8">
        <v>1</v>
      </c>
      <c r="P34" s="8">
        <v>0</v>
      </c>
    </row>
    <row r="35" spans="2:16" s="2" customFormat="1" ht="15.75" customHeight="1">
      <c r="B35" s="61" t="s">
        <v>79</v>
      </c>
      <c r="C35" s="7">
        <f t="shared" si="4"/>
        <v>21</v>
      </c>
      <c r="D35" s="8">
        <v>1</v>
      </c>
      <c r="E35" s="7">
        <v>20</v>
      </c>
      <c r="F35" s="7">
        <v>3</v>
      </c>
      <c r="G35" s="7">
        <v>1</v>
      </c>
      <c r="H35" s="86" t="s">
        <v>197</v>
      </c>
      <c r="I35" s="8">
        <v>0</v>
      </c>
      <c r="J35" s="8">
        <v>3</v>
      </c>
      <c r="K35" s="8">
        <v>0</v>
      </c>
      <c r="L35" s="8">
        <v>0</v>
      </c>
      <c r="M35" s="8">
        <v>0</v>
      </c>
      <c r="N35" s="8">
        <v>0</v>
      </c>
      <c r="O35" s="7">
        <v>3</v>
      </c>
      <c r="P35" s="8">
        <v>11</v>
      </c>
    </row>
    <row r="36" spans="2:16" s="2" customFormat="1" ht="15.75" customHeight="1">
      <c r="B36" s="61" t="s">
        <v>80</v>
      </c>
      <c r="C36" s="7">
        <f t="shared" si="4"/>
        <v>17</v>
      </c>
      <c r="D36" s="7">
        <v>2</v>
      </c>
      <c r="E36" s="7">
        <v>15</v>
      </c>
      <c r="F36" s="7">
        <v>5</v>
      </c>
      <c r="G36" s="7">
        <v>2</v>
      </c>
      <c r="H36" s="86" t="s">
        <v>197</v>
      </c>
      <c r="I36" s="8">
        <v>0</v>
      </c>
      <c r="J36" s="7">
        <v>0</v>
      </c>
      <c r="K36" s="8">
        <v>0</v>
      </c>
      <c r="L36" s="8">
        <v>0</v>
      </c>
      <c r="M36" s="8">
        <v>0</v>
      </c>
      <c r="N36" s="8">
        <v>5</v>
      </c>
      <c r="O36" s="7">
        <v>5</v>
      </c>
      <c r="P36" s="8">
        <v>0</v>
      </c>
    </row>
    <row r="37" spans="2:16" s="2" customFormat="1" ht="15.75" customHeight="1">
      <c r="B37" s="61" t="s">
        <v>81</v>
      </c>
      <c r="C37" s="7">
        <f t="shared" si="4"/>
        <v>15</v>
      </c>
      <c r="D37" s="7">
        <v>2</v>
      </c>
      <c r="E37" s="7">
        <v>13</v>
      </c>
      <c r="F37" s="7">
        <v>3</v>
      </c>
      <c r="G37" s="7">
        <v>1</v>
      </c>
      <c r="H37" s="86" t="s">
        <v>197</v>
      </c>
      <c r="I37" s="8">
        <v>0</v>
      </c>
      <c r="J37" s="7">
        <v>2</v>
      </c>
      <c r="K37" s="8">
        <v>0</v>
      </c>
      <c r="L37" s="8">
        <v>0</v>
      </c>
      <c r="M37" s="8">
        <v>0</v>
      </c>
      <c r="N37" s="7">
        <v>5</v>
      </c>
      <c r="O37" s="7">
        <v>4</v>
      </c>
      <c r="P37" s="8">
        <v>0</v>
      </c>
    </row>
    <row r="38" spans="2:16" s="2" customFormat="1" ht="15.75" customHeight="1">
      <c r="B38" s="61" t="s">
        <v>82</v>
      </c>
      <c r="C38" s="7">
        <f t="shared" si="4"/>
        <v>5</v>
      </c>
      <c r="D38" s="8">
        <v>0</v>
      </c>
      <c r="E38" s="7">
        <v>5</v>
      </c>
      <c r="F38" s="7">
        <v>2</v>
      </c>
      <c r="G38" s="7">
        <v>1</v>
      </c>
      <c r="H38" s="86" t="s">
        <v>197</v>
      </c>
      <c r="I38" s="8">
        <v>0</v>
      </c>
      <c r="J38" s="7">
        <v>2</v>
      </c>
      <c r="K38" s="8">
        <v>0</v>
      </c>
      <c r="L38" s="8">
        <v>0</v>
      </c>
      <c r="M38" s="8">
        <v>0</v>
      </c>
      <c r="N38" s="8">
        <v>0</v>
      </c>
      <c r="O38" s="7">
        <v>0</v>
      </c>
      <c r="P38" s="8">
        <v>0</v>
      </c>
    </row>
    <row r="39" spans="2:16" s="2" customFormat="1" ht="15.75" customHeight="1">
      <c r="B39" s="61"/>
      <c r="C39" s="7"/>
      <c r="D39" s="8"/>
      <c r="E39" s="7"/>
      <c r="F39" s="7"/>
      <c r="G39" s="7"/>
      <c r="H39" s="86"/>
      <c r="I39" s="8"/>
      <c r="J39" s="7"/>
      <c r="K39" s="8"/>
      <c r="L39" s="8"/>
      <c r="M39" s="8"/>
      <c r="N39" s="8"/>
      <c r="O39" s="7"/>
      <c r="P39" s="8"/>
    </row>
    <row r="40" spans="1:16" s="94" customFormat="1" ht="15.75" customHeight="1">
      <c r="A40" s="109" t="s">
        <v>114</v>
      </c>
      <c r="B40" s="110"/>
      <c r="C40" s="70">
        <f aca="true" t="shared" si="5" ref="C40:P40">SUM(C41:C42)</f>
        <v>334</v>
      </c>
      <c r="D40" s="70">
        <f t="shared" si="5"/>
        <v>108</v>
      </c>
      <c r="E40" s="70">
        <f t="shared" si="5"/>
        <v>226</v>
      </c>
      <c r="F40" s="70">
        <f t="shared" si="5"/>
        <v>89</v>
      </c>
      <c r="G40" s="70">
        <f t="shared" si="5"/>
        <v>16</v>
      </c>
      <c r="H40" s="86" t="s">
        <v>197</v>
      </c>
      <c r="I40" s="70">
        <f t="shared" si="5"/>
        <v>0</v>
      </c>
      <c r="J40" s="70">
        <f t="shared" si="5"/>
        <v>87</v>
      </c>
      <c r="K40" s="70">
        <f t="shared" si="5"/>
        <v>0</v>
      </c>
      <c r="L40" s="70">
        <f t="shared" si="5"/>
        <v>0</v>
      </c>
      <c r="M40" s="70">
        <f t="shared" si="5"/>
        <v>4</v>
      </c>
      <c r="N40" s="70">
        <f t="shared" si="5"/>
        <v>53</v>
      </c>
      <c r="O40" s="70">
        <f t="shared" si="5"/>
        <v>84</v>
      </c>
      <c r="P40" s="70">
        <f t="shared" si="5"/>
        <v>1</v>
      </c>
    </row>
    <row r="41" spans="2:16" s="2" customFormat="1" ht="15.75" customHeight="1">
      <c r="B41" s="61" t="s">
        <v>53</v>
      </c>
      <c r="C41" s="7">
        <f>D41+E41</f>
        <v>328</v>
      </c>
      <c r="D41" s="7">
        <v>108</v>
      </c>
      <c r="E41" s="7">
        <v>220</v>
      </c>
      <c r="F41" s="7">
        <v>87</v>
      </c>
      <c r="G41" s="7">
        <v>15</v>
      </c>
      <c r="H41" s="86" t="s">
        <v>197</v>
      </c>
      <c r="I41" s="8">
        <v>0</v>
      </c>
      <c r="J41" s="7">
        <v>85</v>
      </c>
      <c r="K41" s="8">
        <v>0</v>
      </c>
      <c r="L41" s="8">
        <v>0</v>
      </c>
      <c r="M41" s="7">
        <v>4</v>
      </c>
      <c r="N41" s="7">
        <v>53</v>
      </c>
      <c r="O41" s="7">
        <v>83</v>
      </c>
      <c r="P41" s="7">
        <v>1</v>
      </c>
    </row>
    <row r="42" spans="2:16" s="2" customFormat="1" ht="15.75" customHeight="1">
      <c r="B42" s="61" t="s">
        <v>83</v>
      </c>
      <c r="C42" s="7">
        <f>D42+E42</f>
        <v>6</v>
      </c>
      <c r="D42" s="8">
        <v>0</v>
      </c>
      <c r="E42" s="7">
        <v>6</v>
      </c>
      <c r="F42" s="7">
        <v>2</v>
      </c>
      <c r="G42" s="7">
        <v>1</v>
      </c>
      <c r="H42" s="86" t="s">
        <v>197</v>
      </c>
      <c r="I42" s="8">
        <v>0</v>
      </c>
      <c r="J42" s="7">
        <v>2</v>
      </c>
      <c r="K42" s="8">
        <v>0</v>
      </c>
      <c r="L42" s="8">
        <v>0</v>
      </c>
      <c r="M42" s="8">
        <v>0</v>
      </c>
      <c r="N42" s="8">
        <v>0</v>
      </c>
      <c r="O42" s="7">
        <v>1</v>
      </c>
      <c r="P42" s="8">
        <v>0</v>
      </c>
    </row>
    <row r="43" spans="2:16" s="2" customFormat="1" ht="15.75" customHeight="1">
      <c r="B43" s="61"/>
      <c r="C43" s="7"/>
      <c r="D43" s="8"/>
      <c r="E43" s="7"/>
      <c r="F43" s="7"/>
      <c r="G43" s="7"/>
      <c r="H43" s="86"/>
      <c r="I43" s="8"/>
      <c r="J43" s="7"/>
      <c r="K43" s="8"/>
      <c r="L43" s="8"/>
      <c r="M43" s="8"/>
      <c r="N43" s="8"/>
      <c r="O43" s="7"/>
      <c r="P43" s="8"/>
    </row>
    <row r="44" spans="1:16" s="94" customFormat="1" ht="15.75" customHeight="1">
      <c r="A44" s="111" t="s">
        <v>124</v>
      </c>
      <c r="B44" s="112"/>
      <c r="C44" s="70">
        <f aca="true" t="shared" si="6" ref="C44:P44">SUM(C45:C59)</f>
        <v>612</v>
      </c>
      <c r="D44" s="70">
        <f t="shared" si="6"/>
        <v>83</v>
      </c>
      <c r="E44" s="70">
        <f t="shared" si="6"/>
        <v>529</v>
      </c>
      <c r="F44" s="70">
        <f t="shared" si="6"/>
        <v>155</v>
      </c>
      <c r="G44" s="70">
        <f t="shared" si="6"/>
        <v>40</v>
      </c>
      <c r="H44" s="86" t="s">
        <v>197</v>
      </c>
      <c r="I44" s="70">
        <f t="shared" si="6"/>
        <v>0</v>
      </c>
      <c r="J44" s="70">
        <f t="shared" si="6"/>
        <v>121</v>
      </c>
      <c r="K44" s="70">
        <f t="shared" si="6"/>
        <v>0</v>
      </c>
      <c r="L44" s="70">
        <f t="shared" si="6"/>
        <v>13</v>
      </c>
      <c r="M44" s="70">
        <f t="shared" si="6"/>
        <v>1</v>
      </c>
      <c r="N44" s="70">
        <f t="shared" si="6"/>
        <v>93</v>
      </c>
      <c r="O44" s="70">
        <f t="shared" si="6"/>
        <v>131</v>
      </c>
      <c r="P44" s="70">
        <f t="shared" si="6"/>
        <v>58</v>
      </c>
    </row>
    <row r="45" spans="2:16" s="2" customFormat="1" ht="15.75" customHeight="1">
      <c r="B45" s="61" t="s">
        <v>60</v>
      </c>
      <c r="C45" s="7">
        <f aca="true" t="shared" si="7" ref="C45:C59">D45+E45</f>
        <v>87</v>
      </c>
      <c r="D45" s="7">
        <v>23</v>
      </c>
      <c r="E45" s="7">
        <v>64</v>
      </c>
      <c r="F45" s="7">
        <v>19</v>
      </c>
      <c r="G45" s="7">
        <v>7</v>
      </c>
      <c r="H45" s="86" t="s">
        <v>197</v>
      </c>
      <c r="I45" s="8">
        <v>0</v>
      </c>
      <c r="J45" s="7">
        <v>17</v>
      </c>
      <c r="K45" s="8">
        <v>0</v>
      </c>
      <c r="L45" s="7">
        <v>2</v>
      </c>
      <c r="M45" s="7">
        <v>1</v>
      </c>
      <c r="N45" s="7">
        <v>0</v>
      </c>
      <c r="O45" s="7">
        <v>17</v>
      </c>
      <c r="P45" s="8">
        <v>24</v>
      </c>
    </row>
    <row r="46" spans="2:16" s="2" customFormat="1" ht="15.75" customHeight="1">
      <c r="B46" s="61" t="s">
        <v>62</v>
      </c>
      <c r="C46" s="7">
        <f t="shared" si="7"/>
        <v>152</v>
      </c>
      <c r="D46" s="7">
        <v>17</v>
      </c>
      <c r="E46" s="7">
        <v>135</v>
      </c>
      <c r="F46" s="7">
        <v>27</v>
      </c>
      <c r="G46" s="7">
        <v>10</v>
      </c>
      <c r="H46" s="86" t="s">
        <v>197</v>
      </c>
      <c r="I46" s="8">
        <v>0</v>
      </c>
      <c r="J46" s="7">
        <v>20</v>
      </c>
      <c r="K46" s="8">
        <v>0</v>
      </c>
      <c r="L46" s="8">
        <v>3</v>
      </c>
      <c r="M46" s="7">
        <v>0</v>
      </c>
      <c r="N46" s="7">
        <v>50</v>
      </c>
      <c r="O46" s="7">
        <v>23</v>
      </c>
      <c r="P46" s="8">
        <v>19</v>
      </c>
    </row>
    <row r="47" spans="2:16" s="2" customFormat="1" ht="15.75" customHeight="1">
      <c r="B47" s="61" t="s">
        <v>63</v>
      </c>
      <c r="C47" s="7">
        <f t="shared" si="7"/>
        <v>32</v>
      </c>
      <c r="D47" s="7">
        <v>7</v>
      </c>
      <c r="E47" s="7">
        <v>25</v>
      </c>
      <c r="F47" s="7">
        <v>11</v>
      </c>
      <c r="G47" s="7">
        <v>0</v>
      </c>
      <c r="H47" s="86" t="s">
        <v>197</v>
      </c>
      <c r="I47" s="8">
        <v>0</v>
      </c>
      <c r="J47" s="7">
        <v>10</v>
      </c>
      <c r="K47" s="8">
        <v>0</v>
      </c>
      <c r="L47" s="8">
        <v>0</v>
      </c>
      <c r="M47" s="8">
        <v>0</v>
      </c>
      <c r="N47" s="7">
        <v>0</v>
      </c>
      <c r="O47" s="7">
        <v>10</v>
      </c>
      <c r="P47" s="7">
        <v>1</v>
      </c>
    </row>
    <row r="48" spans="2:16" s="2" customFormat="1" ht="15.75" customHeight="1">
      <c r="B48" s="61" t="s">
        <v>64</v>
      </c>
      <c r="C48" s="7">
        <f t="shared" si="7"/>
        <v>85</v>
      </c>
      <c r="D48" s="7">
        <v>5</v>
      </c>
      <c r="E48" s="7">
        <v>80</v>
      </c>
      <c r="F48" s="7">
        <v>24</v>
      </c>
      <c r="G48" s="7">
        <v>9</v>
      </c>
      <c r="H48" s="86" t="s">
        <v>197</v>
      </c>
      <c r="I48" s="8">
        <v>0</v>
      </c>
      <c r="J48" s="7">
        <v>13</v>
      </c>
      <c r="K48" s="8">
        <v>0</v>
      </c>
      <c r="L48" s="8">
        <v>0</v>
      </c>
      <c r="M48" s="8">
        <v>0</v>
      </c>
      <c r="N48" s="7">
        <v>16</v>
      </c>
      <c r="O48" s="7">
        <v>23</v>
      </c>
      <c r="P48" s="7">
        <v>0</v>
      </c>
    </row>
    <row r="49" spans="2:16" s="2" customFormat="1" ht="15.75" customHeight="1">
      <c r="B49" s="61" t="s">
        <v>65</v>
      </c>
      <c r="C49" s="7">
        <f t="shared" si="7"/>
        <v>57</v>
      </c>
      <c r="D49" s="7">
        <v>21</v>
      </c>
      <c r="E49" s="7">
        <v>36</v>
      </c>
      <c r="F49" s="7">
        <v>18</v>
      </c>
      <c r="G49" s="8">
        <v>2</v>
      </c>
      <c r="H49" s="86" t="s">
        <v>197</v>
      </c>
      <c r="I49" s="8">
        <v>0</v>
      </c>
      <c r="J49" s="7">
        <v>15</v>
      </c>
      <c r="K49" s="8">
        <v>0</v>
      </c>
      <c r="L49" s="8">
        <v>4</v>
      </c>
      <c r="M49" s="8">
        <v>0</v>
      </c>
      <c r="N49" s="8">
        <v>0</v>
      </c>
      <c r="O49" s="7">
        <v>18</v>
      </c>
      <c r="P49" s="8">
        <v>0</v>
      </c>
    </row>
    <row r="50" spans="2:16" s="2" customFormat="1" ht="15.75" customHeight="1">
      <c r="B50" s="61" t="s">
        <v>67</v>
      </c>
      <c r="C50" s="7">
        <f t="shared" si="7"/>
        <v>51</v>
      </c>
      <c r="D50" s="7">
        <v>3</v>
      </c>
      <c r="E50" s="7">
        <v>48</v>
      </c>
      <c r="F50" s="7">
        <v>14</v>
      </c>
      <c r="G50" s="7">
        <v>3</v>
      </c>
      <c r="H50" s="86" t="s">
        <v>197</v>
      </c>
      <c r="I50" s="8">
        <v>0</v>
      </c>
      <c r="J50" s="7">
        <v>12</v>
      </c>
      <c r="K50" s="8">
        <v>0</v>
      </c>
      <c r="L50" s="8">
        <v>3</v>
      </c>
      <c r="M50" s="8">
        <v>0</v>
      </c>
      <c r="N50" s="8">
        <v>7</v>
      </c>
      <c r="O50" s="7">
        <v>12</v>
      </c>
      <c r="P50" s="8">
        <v>0</v>
      </c>
    </row>
    <row r="51" spans="2:16" s="2" customFormat="1" ht="15.75" customHeight="1">
      <c r="B51" s="61" t="s">
        <v>90</v>
      </c>
      <c r="C51" s="7">
        <f t="shared" si="7"/>
        <v>17</v>
      </c>
      <c r="D51" s="7">
        <v>1</v>
      </c>
      <c r="E51" s="7">
        <v>16</v>
      </c>
      <c r="F51" s="7">
        <v>5</v>
      </c>
      <c r="G51" s="7">
        <v>2</v>
      </c>
      <c r="H51" s="86" t="s">
        <v>197</v>
      </c>
      <c r="I51" s="8">
        <v>0</v>
      </c>
      <c r="J51" s="7">
        <v>5</v>
      </c>
      <c r="K51" s="8">
        <v>0</v>
      </c>
      <c r="L51" s="8">
        <v>0</v>
      </c>
      <c r="M51" s="8">
        <v>0</v>
      </c>
      <c r="N51" s="8">
        <v>0</v>
      </c>
      <c r="O51" s="7">
        <v>5</v>
      </c>
      <c r="P51" s="8">
        <v>0</v>
      </c>
    </row>
    <row r="52" spans="2:16" s="2" customFormat="1" ht="15.75" customHeight="1">
      <c r="B52" s="61" t="s">
        <v>91</v>
      </c>
      <c r="C52" s="7">
        <f t="shared" si="7"/>
        <v>25</v>
      </c>
      <c r="D52" s="8">
        <v>0</v>
      </c>
      <c r="E52" s="7">
        <v>25</v>
      </c>
      <c r="F52" s="7">
        <v>9</v>
      </c>
      <c r="G52" s="7">
        <v>1</v>
      </c>
      <c r="H52" s="86" t="s">
        <v>197</v>
      </c>
      <c r="I52" s="8">
        <v>0</v>
      </c>
      <c r="J52" s="8">
        <v>7</v>
      </c>
      <c r="K52" s="8">
        <v>0</v>
      </c>
      <c r="L52" s="8">
        <v>0</v>
      </c>
      <c r="M52" s="8">
        <v>0</v>
      </c>
      <c r="N52" s="7">
        <v>0</v>
      </c>
      <c r="O52" s="7">
        <v>8</v>
      </c>
      <c r="P52" s="8">
        <v>0</v>
      </c>
    </row>
    <row r="53" spans="2:16" s="2" customFormat="1" ht="15.75" customHeight="1">
      <c r="B53" s="61" t="s">
        <v>94</v>
      </c>
      <c r="C53" s="7">
        <f t="shared" si="7"/>
        <v>30</v>
      </c>
      <c r="D53" s="7">
        <v>3</v>
      </c>
      <c r="E53" s="7">
        <v>27</v>
      </c>
      <c r="F53" s="7">
        <v>10</v>
      </c>
      <c r="G53" s="7">
        <v>3</v>
      </c>
      <c r="H53" s="86" t="s">
        <v>197</v>
      </c>
      <c r="I53" s="8">
        <v>0</v>
      </c>
      <c r="J53" s="7">
        <v>10</v>
      </c>
      <c r="K53" s="8">
        <v>0</v>
      </c>
      <c r="L53" s="8">
        <v>0</v>
      </c>
      <c r="M53" s="8">
        <v>0</v>
      </c>
      <c r="N53" s="7">
        <v>7</v>
      </c>
      <c r="O53" s="7">
        <v>0</v>
      </c>
      <c r="P53" s="8">
        <v>0</v>
      </c>
    </row>
    <row r="54" spans="2:16" s="2" customFormat="1" ht="15.75" customHeight="1">
      <c r="B54" s="61" t="s">
        <v>84</v>
      </c>
      <c r="C54" s="7">
        <f t="shared" si="7"/>
        <v>10</v>
      </c>
      <c r="D54" s="8">
        <v>0</v>
      </c>
      <c r="E54" s="7">
        <v>10</v>
      </c>
      <c r="F54" s="7">
        <v>2</v>
      </c>
      <c r="G54" s="7">
        <v>0</v>
      </c>
      <c r="H54" s="86" t="s">
        <v>197</v>
      </c>
      <c r="I54" s="8">
        <v>0</v>
      </c>
      <c r="J54" s="7">
        <v>2</v>
      </c>
      <c r="K54" s="8">
        <v>0</v>
      </c>
      <c r="L54" s="8">
        <v>0</v>
      </c>
      <c r="M54" s="8">
        <v>0</v>
      </c>
      <c r="N54" s="8">
        <v>0</v>
      </c>
      <c r="O54" s="7">
        <v>2</v>
      </c>
      <c r="P54" s="8">
        <v>4</v>
      </c>
    </row>
    <row r="55" spans="2:16" s="2" customFormat="1" ht="15.75" customHeight="1">
      <c r="B55" s="61" t="s">
        <v>85</v>
      </c>
      <c r="C55" s="7">
        <f t="shared" si="7"/>
        <v>16</v>
      </c>
      <c r="D55" s="7">
        <v>0</v>
      </c>
      <c r="E55" s="7">
        <v>16</v>
      </c>
      <c r="F55" s="7">
        <v>3</v>
      </c>
      <c r="G55" s="7">
        <v>0</v>
      </c>
      <c r="H55" s="86" t="s">
        <v>197</v>
      </c>
      <c r="I55" s="8">
        <v>0</v>
      </c>
      <c r="J55" s="7">
        <v>3</v>
      </c>
      <c r="K55" s="8">
        <v>0</v>
      </c>
      <c r="L55" s="8">
        <v>1</v>
      </c>
      <c r="M55" s="7">
        <v>0</v>
      </c>
      <c r="N55" s="7">
        <v>0</v>
      </c>
      <c r="O55" s="7">
        <v>3</v>
      </c>
      <c r="P55" s="8">
        <v>6</v>
      </c>
    </row>
    <row r="56" spans="2:16" s="2" customFormat="1" ht="15.75" customHeight="1">
      <c r="B56" s="61" t="s">
        <v>86</v>
      </c>
      <c r="C56" s="7">
        <f t="shared" si="7"/>
        <v>12</v>
      </c>
      <c r="D56" s="7">
        <v>1</v>
      </c>
      <c r="E56" s="7">
        <v>11</v>
      </c>
      <c r="F56" s="7">
        <v>3</v>
      </c>
      <c r="G56" s="7">
        <v>0</v>
      </c>
      <c r="H56" s="86" t="s">
        <v>197</v>
      </c>
      <c r="I56" s="8">
        <v>0</v>
      </c>
      <c r="J56" s="7">
        <v>6</v>
      </c>
      <c r="K56" s="8">
        <v>0</v>
      </c>
      <c r="L56" s="8">
        <v>0</v>
      </c>
      <c r="M56" s="8">
        <v>0</v>
      </c>
      <c r="N56" s="8">
        <v>0</v>
      </c>
      <c r="O56" s="7">
        <v>0</v>
      </c>
      <c r="P56" s="8">
        <v>3</v>
      </c>
    </row>
    <row r="57" spans="2:16" s="2" customFormat="1" ht="15.75" customHeight="1">
      <c r="B57" s="61" t="s">
        <v>87</v>
      </c>
      <c r="C57" s="7">
        <f t="shared" si="7"/>
        <v>4</v>
      </c>
      <c r="D57" s="8">
        <v>1</v>
      </c>
      <c r="E57" s="7">
        <v>3</v>
      </c>
      <c r="F57" s="7">
        <v>1</v>
      </c>
      <c r="G57" s="7">
        <v>1</v>
      </c>
      <c r="H57" s="86" t="s">
        <v>197</v>
      </c>
      <c r="I57" s="8">
        <v>0</v>
      </c>
      <c r="J57" s="7">
        <v>1</v>
      </c>
      <c r="K57" s="8">
        <v>0</v>
      </c>
      <c r="L57" s="8">
        <v>0</v>
      </c>
      <c r="M57" s="8">
        <v>0</v>
      </c>
      <c r="N57" s="8">
        <v>0</v>
      </c>
      <c r="O57" s="7">
        <v>1</v>
      </c>
      <c r="P57" s="8">
        <v>0</v>
      </c>
    </row>
    <row r="58" spans="2:16" s="2" customFormat="1" ht="15.75" customHeight="1">
      <c r="B58" s="61" t="s">
        <v>93</v>
      </c>
      <c r="C58" s="7">
        <f t="shared" si="7"/>
        <v>10</v>
      </c>
      <c r="D58" s="8">
        <v>1</v>
      </c>
      <c r="E58" s="7">
        <v>9</v>
      </c>
      <c r="F58" s="7">
        <v>4</v>
      </c>
      <c r="G58" s="7">
        <v>1</v>
      </c>
      <c r="H58" s="86" t="s">
        <v>197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7">
        <v>4</v>
      </c>
      <c r="P58" s="8">
        <v>1</v>
      </c>
    </row>
    <row r="59" spans="2:16" s="2" customFormat="1" ht="15.75" customHeight="1">
      <c r="B59" s="61" t="s">
        <v>88</v>
      </c>
      <c r="C59" s="8">
        <f t="shared" si="7"/>
        <v>24</v>
      </c>
      <c r="D59" s="8">
        <v>0</v>
      </c>
      <c r="E59" s="8">
        <v>24</v>
      </c>
      <c r="F59" s="8">
        <v>5</v>
      </c>
      <c r="G59" s="8">
        <v>1</v>
      </c>
      <c r="H59" s="86" t="s">
        <v>197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13</v>
      </c>
      <c r="O59" s="8">
        <v>5</v>
      </c>
      <c r="P59" s="8">
        <v>0</v>
      </c>
    </row>
    <row r="60" spans="2:16" s="2" customFormat="1" ht="15.75" customHeight="1">
      <c r="B60" s="61"/>
      <c r="C60" s="8"/>
      <c r="D60" s="8"/>
      <c r="E60" s="8"/>
      <c r="F60" s="8"/>
      <c r="G60" s="8"/>
      <c r="H60" s="86"/>
      <c r="I60" s="8"/>
      <c r="J60" s="8"/>
      <c r="K60" s="8"/>
      <c r="L60" s="8"/>
      <c r="M60" s="8"/>
      <c r="N60" s="8"/>
      <c r="O60" s="8"/>
      <c r="P60" s="8"/>
    </row>
    <row r="61" spans="1:16" s="94" customFormat="1" ht="15.75" customHeight="1">
      <c r="A61" s="109" t="s">
        <v>119</v>
      </c>
      <c r="B61" s="110"/>
      <c r="C61" s="70">
        <f aca="true" t="shared" si="8" ref="C61:P61">SUM(C62:C64)</f>
        <v>502</v>
      </c>
      <c r="D61" s="70">
        <f t="shared" si="8"/>
        <v>77</v>
      </c>
      <c r="E61" s="70">
        <f t="shared" si="8"/>
        <v>425</v>
      </c>
      <c r="F61" s="70">
        <f t="shared" si="8"/>
        <v>129</v>
      </c>
      <c r="G61" s="70">
        <f t="shared" si="8"/>
        <v>36</v>
      </c>
      <c r="H61" s="86" t="s">
        <v>197</v>
      </c>
      <c r="I61" s="70">
        <f t="shared" si="8"/>
        <v>0</v>
      </c>
      <c r="J61" s="70">
        <f t="shared" si="8"/>
        <v>16</v>
      </c>
      <c r="K61" s="70">
        <f t="shared" si="8"/>
        <v>0</v>
      </c>
      <c r="L61" s="70">
        <f t="shared" si="8"/>
        <v>16</v>
      </c>
      <c r="M61" s="70">
        <f t="shared" si="8"/>
        <v>4</v>
      </c>
      <c r="N61" s="70">
        <f t="shared" si="8"/>
        <v>196</v>
      </c>
      <c r="O61" s="70">
        <f t="shared" si="8"/>
        <v>105</v>
      </c>
      <c r="P61" s="70">
        <f t="shared" si="8"/>
        <v>0</v>
      </c>
    </row>
    <row r="62" spans="2:16" s="2" customFormat="1" ht="15.75" customHeight="1">
      <c r="B62" s="61" t="s">
        <v>54</v>
      </c>
      <c r="C62" s="7">
        <f>D62+E62</f>
        <v>457</v>
      </c>
      <c r="D62" s="7">
        <v>74</v>
      </c>
      <c r="E62" s="7">
        <v>383</v>
      </c>
      <c r="F62" s="7">
        <v>121</v>
      </c>
      <c r="G62" s="7">
        <v>32</v>
      </c>
      <c r="H62" s="86" t="s">
        <v>197</v>
      </c>
      <c r="I62" s="8">
        <v>0</v>
      </c>
      <c r="J62" s="7">
        <v>14</v>
      </c>
      <c r="K62" s="8">
        <v>0</v>
      </c>
      <c r="L62" s="8">
        <v>16</v>
      </c>
      <c r="M62" s="7">
        <v>4</v>
      </c>
      <c r="N62" s="7">
        <v>170</v>
      </c>
      <c r="O62" s="7">
        <v>100</v>
      </c>
      <c r="P62" s="8">
        <v>0</v>
      </c>
    </row>
    <row r="63" spans="2:16" s="2" customFormat="1" ht="15.75" customHeight="1">
      <c r="B63" s="61" t="s">
        <v>70</v>
      </c>
      <c r="C63" s="7">
        <f>D63+E63</f>
        <v>40</v>
      </c>
      <c r="D63" s="7">
        <v>3</v>
      </c>
      <c r="E63" s="7">
        <v>37</v>
      </c>
      <c r="F63" s="7">
        <v>6</v>
      </c>
      <c r="G63" s="7">
        <v>3</v>
      </c>
      <c r="H63" s="86" t="s">
        <v>197</v>
      </c>
      <c r="I63" s="8">
        <v>0</v>
      </c>
      <c r="J63" s="7">
        <v>2</v>
      </c>
      <c r="K63" s="8">
        <v>0</v>
      </c>
      <c r="L63" s="8">
        <v>0</v>
      </c>
      <c r="M63" s="8">
        <v>0</v>
      </c>
      <c r="N63" s="7">
        <v>24</v>
      </c>
      <c r="O63" s="7">
        <v>5</v>
      </c>
      <c r="P63" s="8">
        <v>0</v>
      </c>
    </row>
    <row r="64" spans="1:16" s="2" customFormat="1" ht="15.75" customHeight="1">
      <c r="A64" s="95"/>
      <c r="B64" s="96" t="s">
        <v>89</v>
      </c>
      <c r="C64" s="98">
        <f>D64+E64</f>
        <v>5</v>
      </c>
      <c r="D64" s="98">
        <v>0</v>
      </c>
      <c r="E64" s="98">
        <v>5</v>
      </c>
      <c r="F64" s="98">
        <v>2</v>
      </c>
      <c r="G64" s="98">
        <v>1</v>
      </c>
      <c r="H64" s="107" t="s">
        <v>197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2</v>
      </c>
      <c r="O64" s="98">
        <v>0</v>
      </c>
      <c r="P64" s="98">
        <v>0</v>
      </c>
    </row>
    <row r="65" ht="15.75" customHeight="1">
      <c r="B65" s="20" t="s">
        <v>199</v>
      </c>
    </row>
    <row r="66" ht="15.75" customHeight="1"/>
  </sheetData>
  <mergeCells count="31">
    <mergeCell ref="A61:B61"/>
    <mergeCell ref="A14:B14"/>
    <mergeCell ref="A26:B26"/>
    <mergeCell ref="A40:B40"/>
    <mergeCell ref="A44:B44"/>
    <mergeCell ref="F3:F4"/>
    <mergeCell ref="I3:I4"/>
    <mergeCell ref="M3:M4"/>
    <mergeCell ref="N3:N4"/>
    <mergeCell ref="G3:G4"/>
    <mergeCell ref="H3:H4"/>
    <mergeCell ref="J3:J4"/>
    <mergeCell ref="O3:O4"/>
    <mergeCell ref="P3:P4"/>
    <mergeCell ref="C2:E2"/>
    <mergeCell ref="F2:G2"/>
    <mergeCell ref="H2:P2"/>
    <mergeCell ref="C3:C4"/>
    <mergeCell ref="D3:D4"/>
    <mergeCell ref="E3:E4"/>
    <mergeCell ref="K3:K4"/>
    <mergeCell ref="L3:L4"/>
    <mergeCell ref="A12:B12"/>
    <mergeCell ref="A5:B5"/>
    <mergeCell ref="A6:B6"/>
    <mergeCell ref="A7:B7"/>
    <mergeCell ref="A8:B8"/>
    <mergeCell ref="A2:B4"/>
    <mergeCell ref="A9:B9"/>
    <mergeCell ref="A10:B10"/>
    <mergeCell ref="A11:B11"/>
  </mergeCells>
  <printOptions horizontalCentered="1"/>
  <pageMargins left="0.7874015748031497" right="0.7874015748031497" top="0.7874015748031497" bottom="0.4724409448818898" header="0.3937007874015748" footer="0.3937007874015748"/>
  <pageSetup blackAndWhite="1" firstPageNumber="35" useFirstPageNumber="1" horizontalDpi="300" verticalDpi="300" orientation="portrait" paperSize="9" scale="79" r:id="rId1"/>
  <headerFooter alignWithMargins="0">
    <oddHeader>&amp;R&amp;"ＭＳ Ｐゴシック,標準"&amp;18小学校</oddHeader>
    <oddFooter>&amp;C&amp;"ＭＳ Ｐ明朝,標準"&amp;14-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2007-10-09T09:31:38Z</cp:lastPrinted>
  <dcterms:created xsi:type="dcterms:W3CDTF">2000-11-02T05:54:51Z</dcterms:created>
  <dcterms:modified xsi:type="dcterms:W3CDTF">2007-10-26T07:58:39Z</dcterms:modified>
  <cp:category/>
  <cp:version/>
  <cp:contentType/>
  <cp:contentStatus/>
</cp:coreProperties>
</file>