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30" windowWidth="11940" windowHeight="7815" activeTab="0"/>
  </bookViews>
  <sheets>
    <sheet name="総括表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'1'!$A$1:$M$63</definedName>
    <definedName name="_xlnm.Print_Titles" localSheetId="1">'1'!$1:$3</definedName>
    <definedName name="_xlnm.Print_Titles" localSheetId="2">'2'!$1:$2</definedName>
    <definedName name="_xlnm.Print_Titles" localSheetId="3">'3'!$1:$3</definedName>
    <definedName name="_xlnm.Print_Titles" localSheetId="4">'4'!$1:$3</definedName>
    <definedName name="_xlnm.Print_Titles" localSheetId="5">'5'!$1:$4</definedName>
    <definedName name="_xlnm.Print_Titles" localSheetId="6">'6'!$1:$4</definedName>
  </definedNames>
  <calcPr fullCalcOnLoad="1"/>
</workbook>
</file>

<file path=xl/sharedStrings.xml><?xml version="1.0" encoding="utf-8"?>
<sst xmlns="http://schemas.openxmlformats.org/spreadsheetml/2006/main" count="547" uniqueCount="208">
  <si>
    <t>区　　分</t>
  </si>
  <si>
    <t>計</t>
  </si>
  <si>
    <t>男</t>
  </si>
  <si>
    <t>女</t>
  </si>
  <si>
    <t>（再　掲）</t>
  </si>
  <si>
    <t>２　収容人員別学級数</t>
  </si>
  <si>
    <t>12人以下</t>
  </si>
  <si>
    <t>13～20人</t>
  </si>
  <si>
    <t>21～25人</t>
  </si>
  <si>
    <t>26～30人</t>
  </si>
  <si>
    <t>31～35人</t>
  </si>
  <si>
    <t>36～40人</t>
  </si>
  <si>
    <t>41～45人</t>
  </si>
  <si>
    <t>46人以上</t>
  </si>
  <si>
    <t>国　立</t>
  </si>
  <si>
    <t>公　立</t>
  </si>
  <si>
    <t>私　立</t>
  </si>
  <si>
    <t>３　学級編制方式別児童数</t>
  </si>
  <si>
    <t>単　　　式　　　学　　　級</t>
  </si>
  <si>
    <t>複式学級</t>
  </si>
  <si>
    <t>75条の　学　級</t>
  </si>
  <si>
    <t>１学年</t>
  </si>
  <si>
    <t>２学年</t>
  </si>
  <si>
    <t>３学年</t>
  </si>
  <si>
    <t>４学年</t>
  </si>
  <si>
    <t>５学年</t>
  </si>
  <si>
    <t>６学年</t>
  </si>
  <si>
    <t>１　学　年</t>
  </si>
  <si>
    <t>２　学　年</t>
  </si>
  <si>
    <t>３　学　年</t>
  </si>
  <si>
    <t>４　　学　　年</t>
  </si>
  <si>
    <t>５　　学　　年</t>
  </si>
  <si>
    <t>６　　学　　年</t>
  </si>
  <si>
    <t>外国人</t>
  </si>
  <si>
    <t>帰国子女</t>
  </si>
  <si>
    <t>５　職名別教員数</t>
  </si>
  <si>
    <t>本　　務　　者</t>
  </si>
  <si>
    <t>校　長</t>
  </si>
  <si>
    <t>教　頭</t>
  </si>
  <si>
    <t>教　諭</t>
  </si>
  <si>
    <t>助教諭</t>
  </si>
  <si>
    <t>講　師</t>
  </si>
  <si>
    <t>６　職員数（本務者）</t>
  </si>
  <si>
    <t>負担法による者（公立）</t>
  </si>
  <si>
    <t>そ　　の　　他</t>
  </si>
  <si>
    <t>事務職員</t>
  </si>
  <si>
    <t>学校栄養職員</t>
  </si>
  <si>
    <t>市町村費支弁の教員</t>
  </si>
  <si>
    <t>事務　職員</t>
  </si>
  <si>
    <t>養護　職員</t>
  </si>
  <si>
    <t>学校給食調理従事員</t>
  </si>
  <si>
    <t>用務員</t>
  </si>
  <si>
    <t>警備員　その他</t>
  </si>
  <si>
    <t>吏員相当者</t>
  </si>
  <si>
    <t>吏員相当者に準ずる者</t>
  </si>
  <si>
    <t>平成14年度</t>
  </si>
  <si>
    <t>平成15年度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</si>
  <si>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</si>
  <si>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</si>
  <si>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</si>
  <si>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</si>
  <si>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</si>
  <si>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</si>
  <si>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</si>
  <si>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</si>
  <si>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</si>
  <si>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</si>
  <si>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</si>
  <si>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</si>
  <si>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</si>
  <si>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</si>
  <si>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</si>
  <si>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</si>
  <si>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</si>
  <si>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</si>
  <si>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</si>
  <si>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</si>
  <si>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</si>
  <si>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</si>
  <si>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</si>
  <si>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</si>
  <si>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</si>
  <si>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</si>
  <si>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</si>
  <si>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</si>
  <si>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</si>
  <si>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</si>
  <si>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</si>
  <si>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</si>
  <si>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</si>
  <si>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</si>
  <si>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</si>
  <si>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</si>
  <si>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</si>
  <si>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御前崎市</t>
  </si>
  <si>
    <t>菊川市</t>
  </si>
  <si>
    <t>伊豆の国市</t>
  </si>
  <si>
    <t>平成16年度</t>
  </si>
  <si>
    <t>平成17年度</t>
  </si>
  <si>
    <t>川根本町</t>
  </si>
  <si>
    <t>牧之原市</t>
  </si>
  <si>
    <t>男</t>
  </si>
  <si>
    <t>女</t>
  </si>
  <si>
    <t>学　 校　 数</t>
  </si>
  <si>
    <t>児　 童　 数</t>
  </si>
  <si>
    <t>職員数</t>
  </si>
  <si>
    <t>本　校</t>
  </si>
  <si>
    <t>（本務者）</t>
  </si>
  <si>
    <t>国　　立</t>
  </si>
  <si>
    <t>公　　立</t>
  </si>
  <si>
    <t>私　　立</t>
  </si>
  <si>
    <t>教員数（本務者）</t>
  </si>
  <si>
    <t>計</t>
  </si>
  <si>
    <t>男</t>
  </si>
  <si>
    <t>女</t>
  </si>
  <si>
    <t>伊豆半島</t>
  </si>
  <si>
    <t>伊豆市</t>
  </si>
  <si>
    <t>伊豆の国市</t>
  </si>
  <si>
    <t>東部</t>
  </si>
  <si>
    <t>中部</t>
  </si>
  <si>
    <t>志太榛原・中東遠</t>
  </si>
  <si>
    <t>御前崎市</t>
  </si>
  <si>
    <t>菊川市</t>
  </si>
  <si>
    <t>牧之原市</t>
  </si>
  <si>
    <t>川根本町</t>
  </si>
  <si>
    <t>西部</t>
  </si>
  <si>
    <t>１　小学校総括表</t>
  </si>
  <si>
    <t>伊豆半島</t>
  </si>
  <si>
    <t>東部</t>
  </si>
  <si>
    <t>中部</t>
  </si>
  <si>
    <t>志太榛原・中東遠</t>
  </si>
  <si>
    <t>西部</t>
  </si>
  <si>
    <t>平成17年度</t>
  </si>
  <si>
    <t>私　立</t>
  </si>
  <si>
    <t>私　立</t>
  </si>
  <si>
    <t>学校図書館事務員</t>
  </si>
  <si>
    <t>平成18年度</t>
  </si>
  <si>
    <t>うち分校</t>
  </si>
  <si>
    <t>平成１４年度</t>
  </si>
  <si>
    <t>平成１５年度</t>
  </si>
  <si>
    <t>平成１６年度</t>
  </si>
  <si>
    <t>平成１７年度</t>
  </si>
  <si>
    <t>平成１８年度</t>
  </si>
  <si>
    <t>うち
75条の学級</t>
  </si>
  <si>
    <t>平成17年度</t>
  </si>
  <si>
    <t>平成17年度</t>
  </si>
  <si>
    <t>４　学年別児童数、外国人児童数及び帰国子女数</t>
  </si>
  <si>
    <t>平成18年度</t>
  </si>
  <si>
    <t>兼務者</t>
  </si>
  <si>
    <t>養護教諭</t>
  </si>
  <si>
    <t>養護助教諭</t>
  </si>
  <si>
    <t>平成18年度</t>
  </si>
  <si>
    <t>平成18年度</t>
  </si>
  <si>
    <t>学級数</t>
  </si>
  <si>
    <t>…</t>
  </si>
  <si>
    <t>(1)*</t>
  </si>
  <si>
    <t>統　　　括      表</t>
  </si>
  <si>
    <t>区     分</t>
  </si>
  <si>
    <t>学校数</t>
  </si>
  <si>
    <t>学級数</t>
  </si>
  <si>
    <t>在学者数</t>
  </si>
  <si>
    <t>教員数（本務者）</t>
  </si>
  <si>
    <t>職員数</t>
  </si>
  <si>
    <t>本校</t>
  </si>
  <si>
    <t>うち分校</t>
  </si>
  <si>
    <t>（本務者）</t>
  </si>
  <si>
    <t>合計</t>
  </si>
  <si>
    <t>国　立　</t>
  </si>
  <si>
    <t>公  立　</t>
  </si>
  <si>
    <t>私  立　</t>
  </si>
  <si>
    <t>小学校計</t>
  </si>
  <si>
    <t>国　立　</t>
  </si>
  <si>
    <t>公  立　</t>
  </si>
  <si>
    <t>私  立　</t>
  </si>
  <si>
    <t>中学校計</t>
  </si>
  <si>
    <t>中等教育学校計</t>
  </si>
  <si>
    <t>…</t>
  </si>
  <si>
    <t>高等学校計</t>
  </si>
  <si>
    <t>…</t>
  </si>
  <si>
    <t>公  立　</t>
  </si>
  <si>
    <t>私  立　</t>
  </si>
  <si>
    <t>盲聾養護学校計</t>
  </si>
  <si>
    <t>国　立　</t>
  </si>
  <si>
    <t>公  立　</t>
  </si>
  <si>
    <t>私  立　</t>
  </si>
  <si>
    <t>幼稚園計</t>
  </si>
  <si>
    <t>国　立　</t>
  </si>
  <si>
    <t>公  立　</t>
  </si>
  <si>
    <t>私  立　</t>
  </si>
  <si>
    <t>専修学校計</t>
  </si>
  <si>
    <t>…</t>
  </si>
  <si>
    <t>公  立　</t>
  </si>
  <si>
    <t>私  立　</t>
  </si>
  <si>
    <t>各種学校計</t>
  </si>
  <si>
    <t>通信制高等学校計</t>
  </si>
  <si>
    <t>大学</t>
  </si>
  <si>
    <t>…</t>
  </si>
  <si>
    <t>国　立　</t>
  </si>
  <si>
    <t>公  立　</t>
  </si>
  <si>
    <t>私  立　</t>
  </si>
  <si>
    <t>短期大学</t>
  </si>
  <si>
    <t>高等専門学校</t>
  </si>
  <si>
    <t>（国　立）</t>
  </si>
  <si>
    <t>注１）*は併置校</t>
  </si>
  <si>
    <t>注２）大学、短期大学の学校数及び教員数は、大学等本部の所在地による。在学者数は、在籍する学部・研</t>
  </si>
  <si>
    <t>　　　究科等の所在地により、学部の他大学院、専攻科及び別科の学生並びに聴講生等を含む。</t>
  </si>
  <si>
    <t>（公 立）</t>
  </si>
  <si>
    <t>（私 立）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</si>
</sst>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&quot;-&quot;"/>
    <numFmt numFmtId="177" formatCode="#,###;\-#,###;&quot;-&quot;"/>
    <numFmt numFmtId="178" formatCode="#,##0;\-#,##0;&quot;-&quot;"/>
    <numFmt numFmtId="179" formatCode="#,##0;\-#,##0;&quot; &quot;"/>
    <numFmt numFmtId="180" formatCode="#,##0;\-#,##0;&quot;- &quot;"/>
  </numFmts>
  <fonts count="2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1"/>
      <color indexed="9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24"/>
      <name val="ＭＳ ゴシック"/>
      <family val="3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43">
    <xf numFmtId="0" fontId="0" fillId="0" borderId="0" xfId="0" applyAlignment="1">
      <alignment/>
    </xf>
    <xf numFmtId="38" fontId="5" fillId="0" borderId="0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178" fontId="5" fillId="0" borderId="0" xfId="16" applyNumberFormat="1" applyFont="1" applyFill="1" applyBorder="1" applyAlignment="1">
      <alignment/>
    </xf>
    <xf numFmtId="178" fontId="5" fillId="0" borderId="0" xfId="16" applyNumberFormat="1" applyFont="1" applyFill="1" applyBorder="1" applyAlignment="1">
      <alignment/>
    </xf>
    <xf numFmtId="38" fontId="7" fillId="0" borderId="0" xfId="16" applyFont="1" applyFill="1" applyBorder="1" applyAlignment="1">
      <alignment/>
    </xf>
    <xf numFmtId="177" fontId="5" fillId="0" borderId="0" xfId="16" applyNumberFormat="1" applyFont="1" applyFill="1" applyBorder="1" applyAlignment="1">
      <alignment/>
    </xf>
    <xf numFmtId="177" fontId="5" fillId="0" borderId="0" xfId="16" applyNumberFormat="1" applyFont="1" applyFill="1" applyBorder="1" applyAlignment="1">
      <alignment horizontal="right"/>
    </xf>
    <xf numFmtId="38" fontId="7" fillId="0" borderId="0" xfId="16" applyFont="1" applyFill="1" applyBorder="1" applyAlignment="1">
      <alignment/>
    </xf>
    <xf numFmtId="178" fontId="5" fillId="0" borderId="0" xfId="16" applyNumberFormat="1" applyFont="1" applyFill="1" applyBorder="1" applyAlignment="1">
      <alignment horizontal="right"/>
    </xf>
    <xf numFmtId="177" fontId="5" fillId="0" borderId="0" xfId="16" applyNumberFormat="1" applyFont="1" applyFill="1" applyBorder="1" applyAlignment="1">
      <alignment/>
    </xf>
    <xf numFmtId="38" fontId="5" fillId="0" borderId="0" xfId="16" applyFont="1" applyFill="1" applyBorder="1" applyAlignment="1">
      <alignment horizontal="distributed"/>
    </xf>
    <xf numFmtId="38" fontId="5" fillId="0" borderId="1" xfId="16" applyFont="1" applyFill="1" applyBorder="1" applyAlignment="1">
      <alignment horizontal="distributed"/>
    </xf>
    <xf numFmtId="38" fontId="4" fillId="0" borderId="0" xfId="16" applyFont="1" applyFill="1" applyBorder="1" applyAlignment="1">
      <alignment horizontal="left" vertical="center"/>
    </xf>
    <xf numFmtId="38" fontId="5" fillId="0" borderId="2" xfId="16" applyFont="1" applyFill="1" applyBorder="1" applyAlignment="1">
      <alignment horizontal="center" vertical="center"/>
    </xf>
    <xf numFmtId="38" fontId="5" fillId="0" borderId="3" xfId="16" applyFont="1" applyFill="1" applyBorder="1" applyAlignment="1">
      <alignment horizontal="center" vertical="center"/>
    </xf>
    <xf numFmtId="38" fontId="5" fillId="0" borderId="1" xfId="16" applyFont="1" applyFill="1" applyBorder="1" applyAlignment="1">
      <alignment/>
    </xf>
    <xf numFmtId="177" fontId="11" fillId="0" borderId="0" xfId="16" applyNumberFormat="1" applyFont="1" applyFill="1" applyBorder="1" applyAlignment="1">
      <alignment/>
    </xf>
    <xf numFmtId="38" fontId="11" fillId="0" borderId="0" xfId="16" applyFont="1" applyFill="1" applyBorder="1" applyAlignment="1">
      <alignment/>
    </xf>
    <xf numFmtId="38" fontId="5" fillId="0" borderId="0" xfId="16" applyFont="1" applyFill="1" applyBorder="1" applyAlignment="1">
      <alignment vertical="center"/>
    </xf>
    <xf numFmtId="178" fontId="7" fillId="0" borderId="4" xfId="20" applyNumberFormat="1" applyFont="1" applyFill="1" applyBorder="1">
      <alignment/>
      <protection/>
    </xf>
    <xf numFmtId="178" fontId="7" fillId="0" borderId="5" xfId="20" applyNumberFormat="1" applyFont="1" applyFill="1" applyBorder="1" applyAlignment="1">
      <alignment horizontal="center"/>
      <protection/>
    </xf>
    <xf numFmtId="178" fontId="5" fillId="0" borderId="4" xfId="20" applyNumberFormat="1" applyFont="1" applyFill="1" applyBorder="1" applyAlignment="1">
      <alignment horizontal="centerContinuous" vertical="center"/>
      <protection/>
    </xf>
    <xf numFmtId="178" fontId="5" fillId="0" borderId="5" xfId="20" applyNumberFormat="1" applyFont="1" applyFill="1" applyBorder="1" applyAlignment="1">
      <alignment horizontal="centerContinuous" vertical="center"/>
      <protection/>
    </xf>
    <xf numFmtId="178" fontId="5" fillId="0" borderId="6" xfId="20" applyNumberFormat="1" applyFont="1" applyFill="1" applyBorder="1" applyAlignment="1">
      <alignment horizontal="centerContinuous" vertical="center"/>
      <protection/>
    </xf>
    <xf numFmtId="178" fontId="5" fillId="0" borderId="3" xfId="20" applyNumberFormat="1" applyFont="1" applyFill="1" applyBorder="1" applyAlignment="1">
      <alignment horizontal="center" vertical="center"/>
      <protection/>
    </xf>
    <xf numFmtId="178" fontId="5" fillId="0" borderId="4" xfId="20" applyNumberFormat="1" applyFont="1" applyFill="1" applyBorder="1" applyAlignment="1">
      <alignment horizontal="center" vertical="center"/>
      <protection/>
    </xf>
    <xf numFmtId="178" fontId="7" fillId="0" borderId="0" xfId="20" applyNumberFormat="1" applyFont="1" applyFill="1">
      <alignment/>
      <protection/>
    </xf>
    <xf numFmtId="178" fontId="7" fillId="0" borderId="7" xfId="20" applyNumberFormat="1" applyFont="1" applyFill="1" applyBorder="1">
      <alignment/>
      <protection/>
    </xf>
    <xf numFmtId="178" fontId="7" fillId="0" borderId="8" xfId="20" applyNumberFormat="1" applyFont="1" applyFill="1" applyBorder="1">
      <alignment/>
      <protection/>
    </xf>
    <xf numFmtId="178" fontId="5" fillId="0" borderId="9" xfId="20" applyNumberFormat="1" applyFont="1" applyFill="1" applyBorder="1" applyAlignment="1">
      <alignment horizontal="center" vertical="center"/>
      <protection/>
    </xf>
    <xf numFmtId="178" fontId="5" fillId="0" borderId="9" xfId="20" applyNumberFormat="1" applyFont="1" applyFill="1" applyBorder="1" applyAlignment="1" quotePrefix="1">
      <alignment horizontal="center" vertical="center"/>
      <protection/>
    </xf>
    <xf numFmtId="178" fontId="5" fillId="0" borderId="7" xfId="20" applyNumberFormat="1" applyFont="1" applyFill="1" applyBorder="1" applyAlignment="1">
      <alignment horizontal="center" vertical="center"/>
      <protection/>
    </xf>
    <xf numFmtId="178" fontId="5" fillId="0" borderId="1" xfId="20" applyNumberFormat="1" applyFont="1" applyFill="1" applyBorder="1" applyAlignment="1">
      <alignment horizontal="distributed"/>
      <protection/>
    </xf>
    <xf numFmtId="178" fontId="5" fillId="0" borderId="0" xfId="16" applyNumberFormat="1" applyFont="1" applyFill="1" applyAlignment="1">
      <alignment horizontal="right"/>
    </xf>
    <xf numFmtId="178" fontId="7" fillId="0" borderId="0" xfId="20" applyNumberFormat="1" applyFont="1" applyFill="1" applyAlignment="1">
      <alignment horizontal="distributed"/>
      <protection/>
    </xf>
    <xf numFmtId="178" fontId="5" fillId="0" borderId="0" xfId="20" applyNumberFormat="1" applyFont="1" applyFill="1">
      <alignment/>
      <protection/>
    </xf>
    <xf numFmtId="178" fontId="5" fillId="0" borderId="8" xfId="20" applyNumberFormat="1" applyFont="1" applyFill="1" applyBorder="1" applyAlignment="1">
      <alignment horizontal="distributed"/>
      <protection/>
    </xf>
    <xf numFmtId="178" fontId="5" fillId="0" borderId="7" xfId="16" applyNumberFormat="1" applyFont="1" applyFill="1" applyBorder="1" applyAlignment="1">
      <alignment horizontal="right"/>
    </xf>
    <xf numFmtId="178" fontId="5" fillId="0" borderId="0" xfId="20" applyNumberFormat="1" applyFont="1" applyFill="1" applyAlignment="1">
      <alignment horizontal="distributed"/>
      <protection/>
    </xf>
    <xf numFmtId="38" fontId="4" fillId="0" borderId="0" xfId="16" applyFont="1" applyFill="1" applyBorder="1" applyAlignment="1">
      <alignment vertical="center"/>
    </xf>
    <xf numFmtId="178" fontId="11" fillId="0" borderId="0" xfId="16" applyNumberFormat="1" applyFont="1" applyFill="1" applyAlignment="1">
      <alignment horizontal="right"/>
    </xf>
    <xf numFmtId="178" fontId="12" fillId="0" borderId="0" xfId="20" applyNumberFormat="1" applyFont="1" applyFill="1">
      <alignment/>
      <protection/>
    </xf>
    <xf numFmtId="38" fontId="13" fillId="0" borderId="9" xfId="16" applyFont="1" applyFill="1" applyBorder="1" applyAlignment="1">
      <alignment vertical="center" wrapText="1"/>
    </xf>
    <xf numFmtId="38" fontId="5" fillId="0" borderId="7" xfId="16" applyFont="1" applyFill="1" applyBorder="1" applyAlignment="1">
      <alignment/>
    </xf>
    <xf numFmtId="38" fontId="5" fillId="0" borderId="8" xfId="16" applyFont="1" applyFill="1" applyBorder="1" applyAlignment="1">
      <alignment horizontal="distributed"/>
    </xf>
    <xf numFmtId="177" fontId="5" fillId="0" borderId="7" xfId="16" applyNumberFormat="1" applyFont="1" applyFill="1" applyBorder="1" applyAlignment="1">
      <alignment/>
    </xf>
    <xf numFmtId="177" fontId="5" fillId="0" borderId="7" xfId="16" applyNumberFormat="1" applyFont="1" applyFill="1" applyBorder="1" applyAlignment="1">
      <alignment horizontal="right"/>
    </xf>
    <xf numFmtId="38" fontId="14" fillId="0" borderId="0" xfId="16" applyFont="1" applyFill="1" applyBorder="1" applyAlignment="1">
      <alignment/>
    </xf>
    <xf numFmtId="177" fontId="14" fillId="0" borderId="0" xfId="16" applyNumberFormat="1" applyFont="1" applyFill="1" applyBorder="1" applyAlignment="1">
      <alignment/>
    </xf>
    <xf numFmtId="177" fontId="14" fillId="0" borderId="0" xfId="16" applyNumberFormat="1" applyFont="1" applyFill="1" applyBorder="1" applyAlignment="1">
      <alignment horizontal="right"/>
    </xf>
    <xf numFmtId="38" fontId="15" fillId="0" borderId="0" xfId="16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177" fontId="11" fillId="0" borderId="0" xfId="16" applyNumberFormat="1" applyFont="1" applyFill="1" applyBorder="1" applyAlignment="1">
      <alignment/>
    </xf>
    <xf numFmtId="38" fontId="12" fillId="0" borderId="0" xfId="16" applyFont="1" applyFill="1" applyBorder="1" applyAlignment="1">
      <alignment/>
    </xf>
    <xf numFmtId="178" fontId="5" fillId="0" borderId="3" xfId="16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8" fontId="11" fillId="0" borderId="0" xfId="16" applyNumberFormat="1" applyFont="1" applyFill="1" applyBorder="1" applyAlignment="1">
      <alignment/>
    </xf>
    <xf numFmtId="178" fontId="5" fillId="0" borderId="7" xfId="16" applyNumberFormat="1" applyFont="1" applyFill="1" applyBorder="1" applyAlignment="1">
      <alignment/>
    </xf>
    <xf numFmtId="178" fontId="4" fillId="0" borderId="0" xfId="16" applyNumberFormat="1" applyFont="1" applyFill="1" applyBorder="1" applyAlignment="1">
      <alignment vertical="center"/>
    </xf>
    <xf numFmtId="178" fontId="15" fillId="0" borderId="0" xfId="16" applyNumberFormat="1" applyFont="1" applyFill="1" applyBorder="1" applyAlignment="1">
      <alignment vertical="center"/>
    </xf>
    <xf numFmtId="38" fontId="10" fillId="0" borderId="3" xfId="16" applyFont="1" applyFill="1" applyBorder="1" applyAlignment="1">
      <alignment horizontal="center" vertical="center" shrinkToFit="1"/>
    </xf>
    <xf numFmtId="38" fontId="18" fillId="0" borderId="3" xfId="16" applyFont="1" applyFill="1" applyBorder="1" applyAlignment="1">
      <alignment vertical="center" wrapText="1" shrinkToFit="1"/>
    </xf>
    <xf numFmtId="177" fontId="5" fillId="0" borderId="7" xfId="16" applyNumberFormat="1" applyFont="1" applyFill="1" applyBorder="1" applyAlignment="1">
      <alignment/>
    </xf>
    <xf numFmtId="38" fontId="5" fillId="0" borderId="9" xfId="16" applyFont="1" applyFill="1" applyBorder="1" applyAlignment="1">
      <alignment horizontal="center" vertical="center"/>
    </xf>
    <xf numFmtId="178" fontId="19" fillId="0" borderId="0" xfId="20" applyNumberFormat="1" applyFont="1" applyFill="1" applyAlignment="1">
      <alignment horizontal="centerContinuous" shrinkToFit="1"/>
      <protection/>
    </xf>
    <xf numFmtId="178" fontId="20" fillId="0" borderId="0" xfId="20" applyNumberFormat="1" applyFont="1" applyFill="1" applyAlignment="1">
      <alignment horizontal="centerContinuous"/>
      <protection/>
    </xf>
    <xf numFmtId="178" fontId="20" fillId="0" borderId="0" xfId="20" applyNumberFormat="1" applyFont="1" applyFill="1">
      <alignment/>
      <protection/>
    </xf>
    <xf numFmtId="178" fontId="7" fillId="0" borderId="3" xfId="20" applyNumberFormat="1" applyFont="1" applyFill="1" applyBorder="1" applyAlignment="1">
      <alignment horizontal="center" vertical="center"/>
      <protection/>
    </xf>
    <xf numFmtId="178" fontId="7" fillId="0" borderId="6" xfId="20" applyNumberFormat="1" applyFont="1" applyFill="1" applyBorder="1" applyAlignment="1">
      <alignment horizontal="center" vertical="center"/>
      <protection/>
    </xf>
    <xf numFmtId="178" fontId="7" fillId="0" borderId="0" xfId="20" applyNumberFormat="1" applyFont="1" applyFill="1" applyAlignment="1">
      <alignment horizontal="center" vertical="center"/>
      <protection/>
    </xf>
    <xf numFmtId="178" fontId="7" fillId="0" borderId="3" xfId="20" applyNumberFormat="1" applyFont="1" applyFill="1" applyBorder="1" applyAlignment="1">
      <alignment horizontal="center" vertical="center" shrinkToFit="1"/>
      <protection/>
    </xf>
    <xf numFmtId="178" fontId="7" fillId="0" borderId="10" xfId="20" applyNumberFormat="1" applyFont="1" applyFill="1" applyBorder="1" applyAlignment="1">
      <alignment horizontal="center" vertical="center" shrinkToFit="1"/>
      <protection/>
    </xf>
    <xf numFmtId="178" fontId="7" fillId="0" borderId="5" xfId="20" applyNumberFormat="1" applyFont="1" applyFill="1" applyBorder="1" applyAlignment="1">
      <alignment horizontal="distributed" shrinkToFit="1"/>
      <protection/>
    </xf>
    <xf numFmtId="178" fontId="12" fillId="0" borderId="1" xfId="20" applyNumberFormat="1" applyFont="1" applyFill="1" applyBorder="1" applyAlignment="1">
      <alignment horizontal="distributed" shrinkToFit="1"/>
      <protection/>
    </xf>
    <xf numFmtId="178" fontId="12" fillId="0" borderId="0" xfId="20" applyNumberFormat="1" applyFont="1" applyFill="1" applyBorder="1">
      <alignment/>
      <protection/>
    </xf>
    <xf numFmtId="177" fontId="5" fillId="0" borderId="1" xfId="20" applyNumberFormat="1" applyFont="1" applyBorder="1" applyAlignment="1" quotePrefix="1">
      <alignment horizontal="right"/>
      <protection/>
    </xf>
    <xf numFmtId="178" fontId="7" fillId="0" borderId="1" xfId="20" applyNumberFormat="1" applyFont="1" applyFill="1" applyBorder="1" applyAlignment="1">
      <alignment horizontal="distributed" shrinkToFit="1"/>
      <protection/>
    </xf>
    <xf numFmtId="178" fontId="7" fillId="0" borderId="1" xfId="20" applyNumberFormat="1" applyFont="1" applyFill="1" applyBorder="1" applyAlignment="1">
      <alignment horizontal="centerContinuous" shrinkToFit="1"/>
      <protection/>
    </xf>
    <xf numFmtId="178" fontId="7" fillId="0" borderId="0" xfId="20" applyNumberFormat="1" applyFont="1" applyFill="1" applyAlignment="1">
      <alignment horizontal="right"/>
      <protection/>
    </xf>
    <xf numFmtId="178" fontId="10" fillId="0" borderId="1" xfId="20" applyNumberFormat="1" applyFont="1" applyFill="1" applyBorder="1" applyAlignment="1">
      <alignment horizontal="distributed" shrinkToFit="1"/>
      <protection/>
    </xf>
    <xf numFmtId="178" fontId="7" fillId="0" borderId="1" xfId="20" applyNumberFormat="1" applyFont="1" applyFill="1" applyBorder="1" applyAlignment="1">
      <alignment horizontal="right" shrinkToFit="1"/>
      <protection/>
    </xf>
    <xf numFmtId="178" fontId="16" fillId="0" borderId="1" xfId="20" applyNumberFormat="1" applyFont="1" applyFill="1" applyBorder="1" applyAlignment="1">
      <alignment horizontal="distributed" shrinkToFit="1"/>
      <protection/>
    </xf>
    <xf numFmtId="178" fontId="7" fillId="0" borderId="0" xfId="20" applyNumberFormat="1" applyFont="1" applyFill="1" applyAlignment="1" quotePrefix="1">
      <alignment horizontal="right"/>
      <protection/>
    </xf>
    <xf numFmtId="177" fontId="5" fillId="0" borderId="1" xfId="20" applyNumberFormat="1" applyFont="1" applyBorder="1" applyAlignment="1">
      <alignment/>
      <protection/>
    </xf>
    <xf numFmtId="178" fontId="7" fillId="0" borderId="11" xfId="20" applyNumberFormat="1" applyFont="1" applyFill="1" applyBorder="1">
      <alignment/>
      <protection/>
    </xf>
    <xf numFmtId="178" fontId="7" fillId="0" borderId="0" xfId="20" applyNumberFormat="1" applyFont="1" applyFill="1" applyBorder="1">
      <alignment/>
      <protection/>
    </xf>
    <xf numFmtId="0" fontId="5" fillId="0" borderId="0" xfId="20" applyFont="1" applyBorder="1">
      <alignment/>
      <protection/>
    </xf>
    <xf numFmtId="178" fontId="7" fillId="0" borderId="0" xfId="20" applyNumberFormat="1" applyFont="1" applyFill="1" applyBorder="1" applyAlignment="1">
      <alignment horizontal="right"/>
      <protection/>
    </xf>
    <xf numFmtId="177" fontId="5" fillId="0" borderId="1" xfId="20" applyNumberFormat="1" applyFont="1" applyBorder="1" applyAlignment="1">
      <alignment horizontal="right"/>
      <protection/>
    </xf>
    <xf numFmtId="178" fontId="7" fillId="0" borderId="8" xfId="20" applyNumberFormat="1" applyFont="1" applyFill="1" applyBorder="1" applyAlignment="1">
      <alignment horizontal="distributed" shrinkToFit="1"/>
      <protection/>
    </xf>
    <xf numFmtId="178" fontId="7" fillId="0" borderId="0" xfId="20" applyNumberFormat="1" applyFont="1" applyFill="1" applyBorder="1" applyAlignment="1">
      <alignment horizontal="distributed" shrinkToFit="1"/>
      <protection/>
    </xf>
    <xf numFmtId="178" fontId="7" fillId="0" borderId="0" xfId="20" applyNumberFormat="1" applyFont="1" applyFill="1" applyAlignment="1">
      <alignment horizontal="left"/>
      <protection/>
    </xf>
    <xf numFmtId="178" fontId="7" fillId="0" borderId="0" xfId="20" applyNumberFormat="1" applyFont="1" applyFill="1" applyAlignment="1">
      <alignment horizontal="left" vertical="top"/>
      <protection/>
    </xf>
    <xf numFmtId="178" fontId="7" fillId="0" borderId="0" xfId="20" applyNumberFormat="1" applyFont="1" applyFill="1" applyAlignment="1">
      <alignment horizontal="distributed" shrinkToFit="1"/>
      <protection/>
    </xf>
    <xf numFmtId="178" fontId="5" fillId="0" borderId="0" xfId="20" applyNumberFormat="1" applyFont="1" applyFill="1" applyAlignment="1">
      <alignment horizontal="distributed" shrinkToFit="1"/>
      <protection/>
    </xf>
    <xf numFmtId="38" fontId="13" fillId="0" borderId="3" xfId="16" applyFont="1" applyFill="1" applyBorder="1" applyAlignment="1">
      <alignment horizontal="center" vertical="center" wrapText="1"/>
    </xf>
    <xf numFmtId="178" fontId="13" fillId="0" borderId="3" xfId="16" applyNumberFormat="1" applyFont="1" applyFill="1" applyBorder="1" applyAlignment="1">
      <alignment horizontal="center" vertical="center" wrapText="1"/>
    </xf>
    <xf numFmtId="178" fontId="16" fillId="0" borderId="9" xfId="16" applyNumberFormat="1" applyFont="1" applyFill="1" applyBorder="1" applyAlignment="1">
      <alignment horizontal="center" vertical="center" wrapText="1"/>
    </xf>
    <xf numFmtId="178" fontId="16" fillId="0" borderId="9" xfId="0" applyNumberFormat="1" applyFont="1" applyFill="1" applyBorder="1" applyAlignment="1">
      <alignment/>
    </xf>
    <xf numFmtId="38" fontId="16" fillId="0" borderId="3" xfId="16" applyFont="1" applyFill="1" applyBorder="1" applyAlignment="1">
      <alignment horizontal="center" vertical="center" wrapText="1"/>
    </xf>
    <xf numFmtId="38" fontId="16" fillId="0" borderId="9" xfId="16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8" fontId="16" fillId="0" borderId="3" xfId="16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8" fontId="7" fillId="0" borderId="3" xfId="20" applyNumberFormat="1" applyFont="1" applyFill="1" applyBorder="1" applyAlignment="1">
      <alignment horizontal="center" vertical="center"/>
      <protection/>
    </xf>
    <xf numFmtId="178" fontId="7" fillId="0" borderId="5" xfId="20" applyNumberFormat="1" applyFont="1" applyFill="1" applyBorder="1" applyAlignment="1">
      <alignment horizontal="center" vertical="center" shrinkToFit="1"/>
      <protection/>
    </xf>
    <xf numFmtId="178" fontId="7" fillId="0" borderId="8" xfId="20" applyNumberFormat="1" applyFont="1" applyFill="1" applyBorder="1" applyAlignment="1">
      <alignment horizontal="center" vertical="center" shrinkToFit="1"/>
      <protection/>
    </xf>
    <xf numFmtId="178" fontId="5" fillId="0" borderId="0" xfId="20" applyNumberFormat="1" applyFont="1" applyFill="1" applyBorder="1" applyAlignment="1">
      <alignment horizontal="center" shrinkToFit="1"/>
      <protection/>
    </xf>
    <xf numFmtId="178" fontId="5" fillId="0" borderId="1" xfId="20" applyNumberFormat="1" applyFont="1" applyFill="1" applyBorder="1" applyAlignment="1">
      <alignment horizontal="center" shrinkToFit="1"/>
      <protection/>
    </xf>
    <xf numFmtId="178" fontId="5" fillId="0" borderId="0" xfId="20" applyNumberFormat="1" applyFont="1" applyFill="1" applyBorder="1" applyAlignment="1">
      <alignment horizontal="distributed"/>
      <protection/>
    </xf>
    <xf numFmtId="178" fontId="5" fillId="0" borderId="1" xfId="20" applyNumberFormat="1" applyFont="1" applyFill="1" applyBorder="1" applyAlignment="1">
      <alignment horizontal="distributed"/>
      <protection/>
    </xf>
    <xf numFmtId="178" fontId="11" fillId="0" borderId="0" xfId="20" applyNumberFormat="1" applyFont="1" applyFill="1" applyBorder="1" applyAlignment="1">
      <alignment horizontal="distributed"/>
      <protection/>
    </xf>
    <xf numFmtId="178" fontId="11" fillId="0" borderId="1" xfId="20" applyNumberFormat="1" applyFont="1" applyFill="1" applyBorder="1" applyAlignment="1">
      <alignment horizontal="distributed"/>
      <protection/>
    </xf>
    <xf numFmtId="178" fontId="5" fillId="0" borderId="3" xfId="20" applyNumberFormat="1" applyFont="1" applyFill="1" applyBorder="1" applyAlignment="1">
      <alignment horizontal="center" vertical="center"/>
      <protection/>
    </xf>
    <xf numFmtId="178" fontId="5" fillId="0" borderId="12" xfId="20" applyNumberFormat="1" applyFont="1" applyFill="1" applyBorder="1" applyAlignment="1">
      <alignment horizontal="center" vertical="center"/>
      <protection/>
    </xf>
    <xf numFmtId="178" fontId="5" fillId="0" borderId="13" xfId="20" applyNumberFormat="1" applyFont="1" applyFill="1" applyBorder="1" applyAlignment="1">
      <alignment horizontal="center" vertical="center"/>
      <protection/>
    </xf>
    <xf numFmtId="38" fontId="5" fillId="0" borderId="0" xfId="16" applyFont="1" applyFill="1" applyBorder="1" applyAlignment="1">
      <alignment horizontal="distributed"/>
    </xf>
    <xf numFmtId="38" fontId="5" fillId="0" borderId="1" xfId="16" applyFont="1" applyFill="1" applyBorder="1" applyAlignment="1">
      <alignment horizontal="distributed"/>
    </xf>
    <xf numFmtId="38" fontId="5" fillId="0" borderId="0" xfId="16" applyFont="1" applyFill="1" applyBorder="1" applyAlignment="1">
      <alignment horizontal="center" shrinkToFit="1"/>
    </xf>
    <xf numFmtId="38" fontId="5" fillId="0" borderId="1" xfId="16" applyFont="1" applyFill="1" applyBorder="1" applyAlignment="1">
      <alignment horizontal="center" shrinkToFit="1"/>
    </xf>
    <xf numFmtId="38" fontId="11" fillId="0" borderId="0" xfId="16" applyFont="1" applyFill="1" applyBorder="1" applyAlignment="1">
      <alignment horizontal="distributed"/>
    </xf>
    <xf numFmtId="38" fontId="11" fillId="0" borderId="1" xfId="16" applyFont="1" applyFill="1" applyBorder="1" applyAlignment="1">
      <alignment horizontal="distributed"/>
    </xf>
    <xf numFmtId="38" fontId="5" fillId="0" borderId="2" xfId="16" applyFont="1" applyFill="1" applyBorder="1" applyAlignment="1">
      <alignment horizontal="center" vertical="center"/>
    </xf>
    <xf numFmtId="38" fontId="5" fillId="0" borderId="3" xfId="16" applyFont="1" applyFill="1" applyBorder="1" applyAlignment="1">
      <alignment horizontal="center" vertical="center"/>
    </xf>
    <xf numFmtId="38" fontId="5" fillId="0" borderId="4" xfId="16" applyFont="1" applyFill="1" applyBorder="1" applyAlignment="1">
      <alignment horizontal="distributed"/>
    </xf>
    <xf numFmtId="38" fontId="5" fillId="0" borderId="5" xfId="16" applyFont="1" applyFill="1" applyBorder="1" applyAlignment="1">
      <alignment horizontal="distributed"/>
    </xf>
    <xf numFmtId="38" fontId="10" fillId="0" borderId="3" xfId="16" applyFont="1" applyFill="1" applyBorder="1" applyAlignment="1">
      <alignment horizontal="center" vertical="center"/>
    </xf>
    <xf numFmtId="38" fontId="10" fillId="0" borderId="3" xfId="16" applyFont="1" applyFill="1" applyBorder="1" applyAlignment="1">
      <alignment vertical="center"/>
    </xf>
    <xf numFmtId="38" fontId="5" fillId="0" borderId="9" xfId="16" applyFont="1" applyFill="1" applyBorder="1" applyAlignment="1">
      <alignment horizontal="center" vertical="center" wrapText="1"/>
    </xf>
    <xf numFmtId="38" fontId="5" fillId="0" borderId="9" xfId="16" applyFont="1" applyFill="1" applyBorder="1" applyAlignment="1">
      <alignment vertical="center" wrapText="1"/>
    </xf>
    <xf numFmtId="38" fontId="5" fillId="0" borderId="9" xfId="16" applyFont="1" applyFill="1" applyBorder="1" applyAlignment="1">
      <alignment horizontal="center" vertical="center"/>
    </xf>
    <xf numFmtId="178" fontId="5" fillId="0" borderId="2" xfId="16" applyNumberFormat="1" applyFont="1" applyFill="1" applyBorder="1" applyAlignment="1">
      <alignment horizontal="center" vertical="center"/>
    </xf>
    <xf numFmtId="178" fontId="5" fillId="0" borderId="3" xfId="16" applyNumberFormat="1" applyFont="1" applyFill="1" applyBorder="1" applyAlignment="1">
      <alignment horizontal="center" vertical="center"/>
    </xf>
    <xf numFmtId="38" fontId="5" fillId="0" borderId="3" xfId="16" applyFont="1" applyFill="1" applyBorder="1" applyAlignment="1">
      <alignment horizontal="center" vertical="center" wrapText="1"/>
    </xf>
    <xf numFmtId="38" fontId="17" fillId="0" borderId="12" xfId="16" applyFont="1" applyFill="1" applyBorder="1" applyAlignment="1">
      <alignment vertical="center" wrapText="1"/>
    </xf>
    <xf numFmtId="38" fontId="17" fillId="0" borderId="13" xfId="16" applyFont="1" applyFill="1" applyBorder="1" applyAlignment="1">
      <alignment vertical="center" wrapText="1"/>
    </xf>
    <xf numFmtId="38" fontId="5" fillId="0" borderId="3" xfId="16" applyFont="1" applyFill="1" applyBorder="1" applyAlignment="1">
      <alignment horizontal="center" wrapText="1"/>
    </xf>
    <xf numFmtId="38" fontId="10" fillId="0" borderId="3" xfId="16" applyFont="1" applyFill="1" applyBorder="1" applyAlignment="1">
      <alignment horizontal="center" vertical="center" wrapText="1"/>
    </xf>
    <xf numFmtId="38" fontId="17" fillId="0" borderId="12" xfId="16" applyFont="1" applyFill="1" applyBorder="1" applyAlignment="1">
      <alignment vertical="center" wrapText="1" shrinkToFit="1"/>
    </xf>
    <xf numFmtId="38" fontId="17" fillId="0" borderId="13" xfId="16" applyFont="1" applyFill="1" applyBorder="1" applyAlignment="1">
      <alignment vertical="center" wrapText="1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⑱総括・基本事項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200025</xdr:rowOff>
    </xdr:from>
    <xdr:to>
      <xdr:col>1</xdr:col>
      <xdr:colOff>1057275</xdr:colOff>
      <xdr:row>2</xdr:row>
      <xdr:rowOff>200025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81000" y="504825"/>
          <a:ext cx="9239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区　　分</a:t>
          </a:r>
        </a:p>
      </xdr:txBody>
    </xdr:sp>
    <xdr:clientData/>
  </xdr:twoCellAnchor>
  <xdr:twoCellAnchor>
    <xdr:from>
      <xdr:col>1</xdr:col>
      <xdr:colOff>495300</xdr:colOff>
      <xdr:row>63</xdr:row>
      <xdr:rowOff>0</xdr:rowOff>
    </xdr:from>
    <xdr:to>
      <xdr:col>1</xdr:col>
      <xdr:colOff>495300</xdr:colOff>
      <xdr:row>63</xdr:row>
      <xdr:rowOff>0</xdr:rowOff>
    </xdr:to>
    <xdr:sp>
      <xdr:nvSpPr>
        <xdr:cNvPr id="2" name="Line 3"/>
        <xdr:cNvSpPr>
          <a:spLocks/>
        </xdr:cNvSpPr>
      </xdr:nvSpPr>
      <xdr:spPr>
        <a:xfrm>
          <a:off x="742950" y="1270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80" zoomScaleNormal="8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3" sqref="A43"/>
    </sheetView>
  </sheetViews>
  <sheetFormatPr defaultColWidth="8.796875" defaultRowHeight="14.25"/>
  <cols>
    <col min="1" max="1" width="14.59765625" style="97" customWidth="1"/>
    <col min="2" max="2" width="8.8984375" style="36" customWidth="1"/>
    <col min="3" max="3" width="0" style="36" hidden="1" customWidth="1"/>
    <col min="4" max="4" width="8" style="36" customWidth="1"/>
    <col min="5" max="5" width="10" style="36" bestFit="1" customWidth="1"/>
    <col min="6" max="7" width="9.59765625" style="36" bestFit="1" customWidth="1"/>
    <col min="8" max="8" width="9.5" style="36" bestFit="1" customWidth="1"/>
    <col min="9" max="12" width="9.09765625" style="36" bestFit="1" customWidth="1"/>
    <col min="13" max="16384" width="9" style="36" customWidth="1"/>
  </cols>
  <sheetData>
    <row r="1" spans="1:12" s="69" customFormat="1" ht="28.5">
      <c r="A1" s="67" t="s">
        <v>156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2" s="72" customFormat="1" ht="18" customHeight="1">
      <c r="A3" s="108" t="s">
        <v>157</v>
      </c>
      <c r="B3" s="107" t="s">
        <v>158</v>
      </c>
      <c r="C3" s="107"/>
      <c r="D3" s="107"/>
      <c r="E3" s="107" t="s">
        <v>159</v>
      </c>
      <c r="F3" s="107" t="s">
        <v>160</v>
      </c>
      <c r="G3" s="107"/>
      <c r="H3" s="107"/>
      <c r="I3" s="107" t="s">
        <v>161</v>
      </c>
      <c r="J3" s="107"/>
      <c r="K3" s="107"/>
      <c r="L3" s="71" t="s">
        <v>162</v>
      </c>
    </row>
    <row r="4" spans="1:12" s="72" customFormat="1" ht="18" customHeight="1">
      <c r="A4" s="109"/>
      <c r="B4" s="70" t="s">
        <v>112</v>
      </c>
      <c r="C4" s="70" t="s">
        <v>163</v>
      </c>
      <c r="D4" s="73" t="s">
        <v>164</v>
      </c>
      <c r="E4" s="107"/>
      <c r="F4" s="70" t="s">
        <v>112</v>
      </c>
      <c r="G4" s="70" t="s">
        <v>113</v>
      </c>
      <c r="H4" s="70" t="s">
        <v>114</v>
      </c>
      <c r="I4" s="70" t="s">
        <v>112</v>
      </c>
      <c r="J4" s="70" t="s">
        <v>113</v>
      </c>
      <c r="K4" s="70" t="s">
        <v>114</v>
      </c>
      <c r="L4" s="74" t="s">
        <v>165</v>
      </c>
    </row>
    <row r="5" s="27" customFormat="1" ht="15.75" customHeight="1">
      <c r="A5" s="75"/>
    </row>
    <row r="6" spans="1:12" s="42" customFormat="1" ht="15.75" customHeight="1">
      <c r="A6" s="76" t="s">
        <v>166</v>
      </c>
      <c r="B6" s="42">
        <f>SUM(B11,B16,B21,B23,B27,B32,B37,B41,B47,B52,B56)</f>
        <v>1715</v>
      </c>
      <c r="C6" s="42">
        <f>SUM(C11,C16,C21,C23,C27,C32,C37,C41,C47,C52,C56)</f>
        <v>1693</v>
      </c>
      <c r="D6" s="42">
        <f>SUM(D11,D16,D21,D23,D27,D32,D37,D41,D47,D52,D56)</f>
        <v>22</v>
      </c>
      <c r="E6" s="77">
        <f>SUM(E11,E16,E21,E23,E27,E32,E37,E41,E47,E52,E56)</f>
        <v>14813</v>
      </c>
      <c r="F6" s="77">
        <f aca="true" t="shared" si="0" ref="F6:L6">SUM(F11,F16,F21,F23,F27,F32,F37,F41,F44,F47,F52,F56)</f>
        <v>565622</v>
      </c>
      <c r="G6" s="77">
        <f t="shared" si="0"/>
        <v>292102</v>
      </c>
      <c r="H6" s="77">
        <f t="shared" si="0"/>
        <v>273520</v>
      </c>
      <c r="I6" s="77">
        <f t="shared" si="0"/>
        <v>35596</v>
      </c>
      <c r="J6" s="77">
        <f t="shared" si="0"/>
        <v>17951</v>
      </c>
      <c r="K6" s="77">
        <f t="shared" si="0"/>
        <v>17645</v>
      </c>
      <c r="L6" s="77">
        <f t="shared" si="0"/>
        <v>6307</v>
      </c>
    </row>
    <row r="7" spans="1:12" s="27" customFormat="1" ht="15.75" customHeight="1">
      <c r="A7" s="78" t="s">
        <v>167</v>
      </c>
      <c r="B7" s="27">
        <f>SUM(C7:D7)</f>
        <v>10</v>
      </c>
      <c r="C7" s="27">
        <f>SUM(C12,C17,C28,C33,C48,C57)</f>
        <v>10</v>
      </c>
      <c r="D7" s="27">
        <f>SUM(D12,D17,D28,D33,D48,D57)</f>
        <v>0</v>
      </c>
      <c r="E7" s="27">
        <f>SUM(E12,E17,E28,E33)</f>
        <v>74</v>
      </c>
      <c r="F7" s="27">
        <f>SUM(G7:H7)</f>
        <v>15875</v>
      </c>
      <c r="G7" s="27">
        <f>G12+G17+G28+G33+G48+G57</f>
        <v>10632</v>
      </c>
      <c r="H7" s="27">
        <f>H12+H17+H28+H33+H48+H57</f>
        <v>5243</v>
      </c>
      <c r="I7" s="27">
        <f>SUM(J7:K7)</f>
        <v>1220</v>
      </c>
      <c r="J7" s="27">
        <f>J12+J17+J28+J33+J48+J57</f>
        <v>1072</v>
      </c>
      <c r="K7" s="27">
        <f>K12+K17+K28+K33+K48+K57</f>
        <v>148</v>
      </c>
      <c r="L7" s="27">
        <f>L12+L17+L28+L33</f>
        <v>16</v>
      </c>
    </row>
    <row r="8" spans="1:12" s="27" customFormat="1" ht="15.75" customHeight="1">
      <c r="A8" s="78" t="s">
        <v>168</v>
      </c>
      <c r="B8" s="27">
        <f>SUM(C8:D8)</f>
        <v>1243</v>
      </c>
      <c r="C8" s="27">
        <f>SUM(C13,C18,C24,C29,C34,C38,C49,C53)</f>
        <v>1221</v>
      </c>
      <c r="D8" s="27">
        <f>SUM(D13,D18,D24,D29,D34,D38,D49,D53)</f>
        <v>22</v>
      </c>
      <c r="E8" s="27">
        <f>SUM(E13,E18,E24,E24,E29,E34,E49,E53)</f>
        <v>12736</v>
      </c>
      <c r="F8" s="27">
        <f>SUM(G8:H8)</f>
        <v>426129</v>
      </c>
      <c r="G8" s="27">
        <f>G13+G18+G24+G29+G34+G38+G45+G49+G53</f>
        <v>218548</v>
      </c>
      <c r="H8" s="27">
        <f>H13+H18+H24+H29+H34+H38+H45+H49+H53</f>
        <v>207581</v>
      </c>
      <c r="I8" s="27">
        <f>SUM(J8:K8)</f>
        <v>27512</v>
      </c>
      <c r="J8" s="27">
        <f>J13+J18+J24+J29+J34+J38+J45+J49+J53</f>
        <v>13844</v>
      </c>
      <c r="K8" s="27">
        <f>K13+K18+K24+K29+K34+K38+K45+K49+K53</f>
        <v>13668</v>
      </c>
      <c r="L8" s="27">
        <f>L13+L18+L24+L29+L34+L38</f>
        <v>4932</v>
      </c>
    </row>
    <row r="9" spans="1:12" s="27" customFormat="1" ht="15.75" customHeight="1">
      <c r="A9" s="78" t="s">
        <v>169</v>
      </c>
      <c r="B9" s="27">
        <f>SUM(C9:D9)</f>
        <v>462</v>
      </c>
      <c r="C9" s="27">
        <f>SUM(C14,C19,C25,C30,C35,C39,C42,C50,C54)</f>
        <v>462</v>
      </c>
      <c r="D9" s="27">
        <f>SUM(D14,D19,D25,D30,D35,D39,D42,D50,D54)</f>
        <v>0</v>
      </c>
      <c r="E9" s="27">
        <f>SUM(E14,E19,E25,E30,E35,E39,E42,E50,E54)</f>
        <v>2003</v>
      </c>
      <c r="F9" s="27">
        <f>SUM(G9:H9)</f>
        <v>123618</v>
      </c>
      <c r="G9" s="27">
        <f>G14+G19+G25+G30+G35+G39+G42+G50+G54</f>
        <v>62922</v>
      </c>
      <c r="H9" s="27">
        <f>H14+H19+H25+H30+H35+H39+H42+H50+H54</f>
        <v>60696</v>
      </c>
      <c r="I9" s="27">
        <f>SUM(J9:K9)</f>
        <v>6864</v>
      </c>
      <c r="J9" s="27">
        <f>J14+J19+J25+J30+J35+J39+J42+J50+J54</f>
        <v>3035</v>
      </c>
      <c r="K9" s="27">
        <f>K14+K19+K25+K30+K35+K39+K42+K50+K54</f>
        <v>3829</v>
      </c>
      <c r="L9" s="27">
        <f>L14+L19+L25+L30+L35+L39+L42</f>
        <v>1359</v>
      </c>
    </row>
    <row r="10" s="27" customFormat="1" ht="15.75" customHeight="1">
      <c r="A10" s="79"/>
    </row>
    <row r="11" spans="1:12" s="27" customFormat="1" ht="15.75" customHeight="1">
      <c r="A11" s="79" t="s">
        <v>170</v>
      </c>
      <c r="B11" s="27">
        <f aca="true" t="shared" si="1" ref="B11:L11">SUM(B12:B14)</f>
        <v>546</v>
      </c>
      <c r="C11" s="27">
        <f t="shared" si="1"/>
        <v>540</v>
      </c>
      <c r="D11" s="27">
        <f t="shared" si="1"/>
        <v>6</v>
      </c>
      <c r="E11" s="27">
        <f t="shared" si="1"/>
        <v>7438</v>
      </c>
      <c r="F11" s="27">
        <f t="shared" si="1"/>
        <v>216524</v>
      </c>
      <c r="G11" s="27">
        <f t="shared" si="1"/>
        <v>110750</v>
      </c>
      <c r="H11" s="27">
        <f t="shared" si="1"/>
        <v>105774</v>
      </c>
      <c r="I11" s="27">
        <f t="shared" si="1"/>
        <v>11409</v>
      </c>
      <c r="J11" s="27">
        <f t="shared" si="1"/>
        <v>4618</v>
      </c>
      <c r="K11" s="27">
        <f t="shared" si="1"/>
        <v>6791</v>
      </c>
      <c r="L11" s="27">
        <f t="shared" si="1"/>
        <v>2442</v>
      </c>
    </row>
    <row r="12" spans="1:12" s="27" customFormat="1" ht="15.75" customHeight="1">
      <c r="A12" s="78" t="s">
        <v>171</v>
      </c>
      <c r="B12" s="27">
        <f>SUM(C12:D12)</f>
        <v>2</v>
      </c>
      <c r="C12" s="27">
        <v>2</v>
      </c>
      <c r="D12" s="27">
        <v>0</v>
      </c>
      <c r="E12" s="27">
        <v>30</v>
      </c>
      <c r="F12" s="27">
        <f>SUM(G12:H12)</f>
        <v>1192</v>
      </c>
      <c r="G12" s="27">
        <v>587</v>
      </c>
      <c r="H12" s="27">
        <v>605</v>
      </c>
      <c r="I12" s="27">
        <f>SUM(J12:K12)</f>
        <v>42</v>
      </c>
      <c r="J12" s="27">
        <v>33</v>
      </c>
      <c r="K12" s="27">
        <v>9</v>
      </c>
      <c r="L12" s="27">
        <v>7</v>
      </c>
    </row>
    <row r="13" spans="1:12" s="27" customFormat="1" ht="15.75" customHeight="1">
      <c r="A13" s="78" t="s">
        <v>172</v>
      </c>
      <c r="B13" s="27">
        <f>SUM(C13:D13)</f>
        <v>540</v>
      </c>
      <c r="C13" s="27">
        <v>534</v>
      </c>
      <c r="D13" s="27">
        <v>6</v>
      </c>
      <c r="E13" s="27">
        <v>7355</v>
      </c>
      <c r="F13" s="27">
        <f>SUM(G13:H13)</f>
        <v>213978</v>
      </c>
      <c r="G13" s="27">
        <v>109574</v>
      </c>
      <c r="H13" s="27">
        <v>104404</v>
      </c>
      <c r="I13" s="27">
        <f>SUM(J13:K13)</f>
        <v>11259</v>
      </c>
      <c r="J13" s="27">
        <v>4535</v>
      </c>
      <c r="K13" s="27">
        <v>6724</v>
      </c>
      <c r="L13" s="27">
        <v>2419</v>
      </c>
    </row>
    <row r="14" spans="1:12" s="27" customFormat="1" ht="15.75" customHeight="1">
      <c r="A14" s="78" t="s">
        <v>173</v>
      </c>
      <c r="B14" s="27">
        <f>SUM(C14:D14)</f>
        <v>4</v>
      </c>
      <c r="C14" s="27">
        <v>4</v>
      </c>
      <c r="D14" s="27">
        <v>0</v>
      </c>
      <c r="E14" s="27">
        <v>53</v>
      </c>
      <c r="F14" s="27">
        <f>SUM(G14:H14)</f>
        <v>1354</v>
      </c>
      <c r="G14" s="27">
        <v>589</v>
      </c>
      <c r="H14" s="27">
        <v>765</v>
      </c>
      <c r="I14" s="27">
        <f>SUM(J14:K14)</f>
        <v>108</v>
      </c>
      <c r="J14" s="27">
        <v>50</v>
      </c>
      <c r="K14" s="27">
        <v>58</v>
      </c>
      <c r="L14" s="27">
        <v>16</v>
      </c>
    </row>
    <row r="15" s="27" customFormat="1" ht="15.75" customHeight="1">
      <c r="A15" s="79"/>
    </row>
    <row r="16" spans="1:12" s="27" customFormat="1" ht="15.75" customHeight="1">
      <c r="A16" s="79" t="s">
        <v>174</v>
      </c>
      <c r="B16" s="27">
        <f aca="true" t="shared" si="2" ref="B16:L16">SUM(B17:B19)</f>
        <v>293</v>
      </c>
      <c r="C16" s="27">
        <f t="shared" si="2"/>
        <v>292</v>
      </c>
      <c r="D16" s="27">
        <f t="shared" si="2"/>
        <v>1</v>
      </c>
      <c r="E16" s="27">
        <f t="shared" si="2"/>
        <v>3476</v>
      </c>
      <c r="F16" s="27">
        <f t="shared" si="2"/>
        <v>109373</v>
      </c>
      <c r="G16" s="27">
        <f t="shared" si="2"/>
        <v>56008</v>
      </c>
      <c r="H16" s="27">
        <f t="shared" si="2"/>
        <v>53365</v>
      </c>
      <c r="I16" s="27">
        <f t="shared" si="2"/>
        <v>6895</v>
      </c>
      <c r="J16" s="27">
        <f t="shared" si="2"/>
        <v>4380</v>
      </c>
      <c r="K16" s="27">
        <f t="shared" si="2"/>
        <v>2515</v>
      </c>
      <c r="L16" s="27">
        <f t="shared" si="2"/>
        <v>1149</v>
      </c>
    </row>
    <row r="17" spans="1:12" s="27" customFormat="1" ht="15.75" customHeight="1">
      <c r="A17" s="78" t="s">
        <v>171</v>
      </c>
      <c r="B17" s="27">
        <f>SUM(C17:D17)</f>
        <v>3</v>
      </c>
      <c r="C17" s="27">
        <v>3</v>
      </c>
      <c r="D17" s="27">
        <v>0</v>
      </c>
      <c r="E17" s="27">
        <v>30</v>
      </c>
      <c r="F17" s="27">
        <f>SUM(G17:H17)</f>
        <v>1198</v>
      </c>
      <c r="G17" s="27">
        <v>638</v>
      </c>
      <c r="H17" s="27">
        <v>560</v>
      </c>
      <c r="I17" s="27">
        <f>SUM(J17:K17)</f>
        <v>55</v>
      </c>
      <c r="J17" s="27">
        <v>47</v>
      </c>
      <c r="K17" s="27">
        <v>8</v>
      </c>
      <c r="L17" s="27">
        <v>6</v>
      </c>
    </row>
    <row r="18" spans="1:12" s="27" customFormat="1" ht="15.75" customHeight="1">
      <c r="A18" s="78" t="s">
        <v>172</v>
      </c>
      <c r="B18" s="27">
        <f>SUM(C18:D18)</f>
        <v>267</v>
      </c>
      <c r="C18" s="27">
        <v>266</v>
      </c>
      <c r="D18" s="27">
        <v>1</v>
      </c>
      <c r="E18" s="27">
        <v>3282</v>
      </c>
      <c r="F18" s="27">
        <f>SUM(G18:H18)</f>
        <v>103340</v>
      </c>
      <c r="G18" s="27">
        <v>53476</v>
      </c>
      <c r="H18" s="27">
        <v>49864</v>
      </c>
      <c r="I18" s="27">
        <f>SUM(J18:K18)</f>
        <v>6522</v>
      </c>
      <c r="J18" s="27">
        <v>4144</v>
      </c>
      <c r="K18" s="27">
        <v>2378</v>
      </c>
      <c r="L18" s="27">
        <v>1082</v>
      </c>
    </row>
    <row r="19" spans="1:12" s="27" customFormat="1" ht="15.75" customHeight="1">
      <c r="A19" s="78" t="s">
        <v>173</v>
      </c>
      <c r="B19" s="27">
        <f>SUM(C19:D19)</f>
        <v>23</v>
      </c>
      <c r="C19" s="27">
        <v>23</v>
      </c>
      <c r="D19" s="27">
        <v>0</v>
      </c>
      <c r="E19" s="27">
        <v>164</v>
      </c>
      <c r="F19" s="27">
        <f>SUM(G19:H19)</f>
        <v>4835</v>
      </c>
      <c r="G19" s="27">
        <v>1894</v>
      </c>
      <c r="H19" s="27">
        <v>2941</v>
      </c>
      <c r="I19" s="27">
        <f>SUM(J19:K19)</f>
        <v>318</v>
      </c>
      <c r="J19" s="27">
        <v>189</v>
      </c>
      <c r="K19" s="27">
        <v>129</v>
      </c>
      <c r="L19" s="27">
        <v>61</v>
      </c>
    </row>
    <row r="20" s="27" customFormat="1" ht="15.75" customHeight="1">
      <c r="A20" s="79"/>
    </row>
    <row r="21" spans="1:12" s="27" customFormat="1" ht="15.75" customHeight="1">
      <c r="A21" s="80" t="s">
        <v>175</v>
      </c>
      <c r="B21" s="81" t="s">
        <v>176</v>
      </c>
      <c r="C21" s="81" t="s">
        <v>154</v>
      </c>
      <c r="D21" s="81" t="s">
        <v>154</v>
      </c>
      <c r="E21" s="81" t="s">
        <v>154</v>
      </c>
      <c r="F21" s="81" t="s">
        <v>176</v>
      </c>
      <c r="G21" s="81" t="s">
        <v>154</v>
      </c>
      <c r="H21" s="81" t="s">
        <v>154</v>
      </c>
      <c r="I21" s="81" t="s">
        <v>176</v>
      </c>
      <c r="J21" s="81" t="s">
        <v>154</v>
      </c>
      <c r="K21" s="81" t="s">
        <v>154</v>
      </c>
      <c r="L21" s="81" t="s">
        <v>154</v>
      </c>
    </row>
    <row r="22" s="27" customFormat="1" ht="15.75" customHeight="1">
      <c r="A22" s="79"/>
    </row>
    <row r="23" spans="1:12" s="27" customFormat="1" ht="15.75" customHeight="1">
      <c r="A23" s="79" t="s">
        <v>177</v>
      </c>
      <c r="B23" s="27">
        <f>SUM(B24:B25)</f>
        <v>148</v>
      </c>
      <c r="C23" s="27">
        <f>SUM(C24:C25)</f>
        <v>146</v>
      </c>
      <c r="D23" s="27">
        <f>SUM(D24:D25)</f>
        <v>2</v>
      </c>
      <c r="E23" s="81" t="s">
        <v>178</v>
      </c>
      <c r="F23" s="27">
        <f aca="true" t="shared" si="3" ref="F23:L23">SUM(F24:F25)</f>
        <v>107756</v>
      </c>
      <c r="G23" s="27">
        <f t="shared" si="3"/>
        <v>54966</v>
      </c>
      <c r="H23" s="27">
        <f t="shared" si="3"/>
        <v>52790</v>
      </c>
      <c r="I23" s="27">
        <f t="shared" si="3"/>
        <v>7457</v>
      </c>
      <c r="J23" s="27">
        <f t="shared" si="3"/>
        <v>5608</v>
      </c>
      <c r="K23" s="27">
        <f t="shared" si="3"/>
        <v>1849</v>
      </c>
      <c r="L23" s="27">
        <f t="shared" si="3"/>
        <v>1408</v>
      </c>
    </row>
    <row r="24" spans="1:12" s="27" customFormat="1" ht="15.75" customHeight="1">
      <c r="A24" s="78" t="s">
        <v>179</v>
      </c>
      <c r="B24" s="27">
        <f>SUM(C24:D24)</f>
        <v>105</v>
      </c>
      <c r="C24" s="27">
        <v>103</v>
      </c>
      <c r="D24" s="27">
        <v>2</v>
      </c>
      <c r="E24" s="81" t="s">
        <v>154</v>
      </c>
      <c r="F24" s="27">
        <f>SUM(G24:H24)</f>
        <v>73651</v>
      </c>
      <c r="G24" s="27">
        <v>38065</v>
      </c>
      <c r="H24" s="27">
        <v>35586</v>
      </c>
      <c r="I24" s="27">
        <f>SUM(J24:K24)</f>
        <v>5516</v>
      </c>
      <c r="J24" s="27">
        <v>4121</v>
      </c>
      <c r="K24" s="27">
        <v>1395</v>
      </c>
      <c r="L24" s="27">
        <v>1026</v>
      </c>
    </row>
    <row r="25" spans="1:12" s="27" customFormat="1" ht="15.75" customHeight="1">
      <c r="A25" s="78" t="s">
        <v>180</v>
      </c>
      <c r="B25" s="27">
        <f>SUM(C25:D25)</f>
        <v>43</v>
      </c>
      <c r="C25" s="27">
        <v>43</v>
      </c>
      <c r="D25" s="27">
        <v>0</v>
      </c>
      <c r="E25" s="81" t="s">
        <v>154</v>
      </c>
      <c r="F25" s="27">
        <f>SUM(G25:H25)</f>
        <v>34105</v>
      </c>
      <c r="G25" s="27">
        <v>16901</v>
      </c>
      <c r="H25" s="27">
        <v>17204</v>
      </c>
      <c r="I25" s="27">
        <f>SUM(J25:K25)</f>
        <v>1941</v>
      </c>
      <c r="J25" s="27">
        <v>1487</v>
      </c>
      <c r="K25" s="27">
        <v>454</v>
      </c>
      <c r="L25" s="27">
        <v>382</v>
      </c>
    </row>
    <row r="26" s="27" customFormat="1" ht="15.75" customHeight="1">
      <c r="A26" s="79"/>
    </row>
    <row r="27" spans="1:12" s="27" customFormat="1" ht="15.75" customHeight="1">
      <c r="A27" s="82" t="s">
        <v>181</v>
      </c>
      <c r="B27" s="27">
        <f aca="true" t="shared" si="4" ref="B27:L27">SUM(B28:B30)</f>
        <v>29</v>
      </c>
      <c r="C27" s="27">
        <f t="shared" si="4"/>
        <v>22</v>
      </c>
      <c r="D27" s="27">
        <f t="shared" si="4"/>
        <v>7</v>
      </c>
      <c r="E27" s="27">
        <f t="shared" si="4"/>
        <v>933</v>
      </c>
      <c r="F27" s="27">
        <f t="shared" si="4"/>
        <v>3618</v>
      </c>
      <c r="G27" s="27">
        <f t="shared" si="4"/>
        <v>2311</v>
      </c>
      <c r="H27" s="27">
        <f t="shared" si="4"/>
        <v>1307</v>
      </c>
      <c r="I27" s="27">
        <f t="shared" si="4"/>
        <v>1937</v>
      </c>
      <c r="J27" s="27">
        <f t="shared" si="4"/>
        <v>726</v>
      </c>
      <c r="K27" s="27">
        <f t="shared" si="4"/>
        <v>1211</v>
      </c>
      <c r="L27" s="27">
        <f t="shared" si="4"/>
        <v>243</v>
      </c>
    </row>
    <row r="28" spans="1:12" s="27" customFormat="1" ht="15.75" customHeight="1">
      <c r="A28" s="78" t="s">
        <v>182</v>
      </c>
      <c r="B28" s="27">
        <f>SUM(C28:D28)</f>
        <v>1</v>
      </c>
      <c r="C28" s="27">
        <v>1</v>
      </c>
      <c r="D28" s="81">
        <v>0</v>
      </c>
      <c r="E28" s="27">
        <v>9</v>
      </c>
      <c r="F28" s="27">
        <f>SUM(G28:H28)</f>
        <v>62</v>
      </c>
      <c r="G28" s="27">
        <v>39</v>
      </c>
      <c r="H28" s="27">
        <v>23</v>
      </c>
      <c r="I28" s="27">
        <f>SUM(J28:K28)</f>
        <v>28</v>
      </c>
      <c r="J28" s="27">
        <v>16</v>
      </c>
      <c r="K28" s="27">
        <v>12</v>
      </c>
      <c r="L28" s="27">
        <v>3</v>
      </c>
    </row>
    <row r="29" spans="1:12" s="27" customFormat="1" ht="15.75" customHeight="1">
      <c r="A29" s="78" t="s">
        <v>183</v>
      </c>
      <c r="B29" s="27">
        <f>SUM(C29:D29)</f>
        <v>27</v>
      </c>
      <c r="C29" s="27">
        <v>20</v>
      </c>
      <c r="D29" s="27">
        <v>7</v>
      </c>
      <c r="E29" s="27">
        <v>915</v>
      </c>
      <c r="F29" s="27">
        <f>SUM(G29:H29)</f>
        <v>3512</v>
      </c>
      <c r="G29" s="27">
        <v>2246</v>
      </c>
      <c r="H29" s="27">
        <v>1266</v>
      </c>
      <c r="I29" s="27">
        <f>SUM(J29:K29)</f>
        <v>1896</v>
      </c>
      <c r="J29" s="27">
        <v>705</v>
      </c>
      <c r="K29" s="27">
        <v>1191</v>
      </c>
      <c r="L29" s="27">
        <v>237</v>
      </c>
    </row>
    <row r="30" spans="1:12" s="27" customFormat="1" ht="15.75" customHeight="1">
      <c r="A30" s="78" t="s">
        <v>184</v>
      </c>
      <c r="B30" s="27">
        <f>SUM(C30:D30)</f>
        <v>1</v>
      </c>
      <c r="C30" s="27">
        <v>1</v>
      </c>
      <c r="D30" s="27">
        <v>0</v>
      </c>
      <c r="E30" s="27">
        <v>9</v>
      </c>
      <c r="F30" s="27">
        <f>SUM(G30:H30)</f>
        <v>44</v>
      </c>
      <c r="G30" s="27">
        <v>26</v>
      </c>
      <c r="H30" s="27">
        <v>18</v>
      </c>
      <c r="I30" s="27">
        <f>SUM(J30:K30)</f>
        <v>13</v>
      </c>
      <c r="J30" s="27">
        <v>5</v>
      </c>
      <c r="K30" s="27">
        <v>8</v>
      </c>
      <c r="L30" s="27">
        <v>3</v>
      </c>
    </row>
    <row r="31" s="27" customFormat="1" ht="15.75" customHeight="1">
      <c r="A31" s="79"/>
    </row>
    <row r="32" spans="1:12" s="27" customFormat="1" ht="15.75" customHeight="1">
      <c r="A32" s="79" t="s">
        <v>185</v>
      </c>
      <c r="B32" s="27">
        <f aca="true" t="shared" si="5" ref="B32:L32">SUM(B33:B35)</f>
        <v>531</v>
      </c>
      <c r="C32" s="27">
        <f t="shared" si="5"/>
        <v>525</v>
      </c>
      <c r="D32" s="27">
        <f t="shared" si="5"/>
        <v>6</v>
      </c>
      <c r="E32" s="27">
        <f t="shared" si="5"/>
        <v>2966</v>
      </c>
      <c r="F32" s="27">
        <f t="shared" si="5"/>
        <v>68036</v>
      </c>
      <c r="G32" s="27">
        <f t="shared" si="5"/>
        <v>34863</v>
      </c>
      <c r="H32" s="27">
        <f t="shared" si="5"/>
        <v>33173</v>
      </c>
      <c r="I32" s="27">
        <f t="shared" si="5"/>
        <v>4467</v>
      </c>
      <c r="J32" s="27">
        <f t="shared" si="5"/>
        <v>211</v>
      </c>
      <c r="K32" s="27">
        <f t="shared" si="5"/>
        <v>4256</v>
      </c>
      <c r="L32" s="27">
        <f t="shared" si="5"/>
        <v>671</v>
      </c>
    </row>
    <row r="33" spans="1:12" s="27" customFormat="1" ht="15.75" customHeight="1">
      <c r="A33" s="78" t="s">
        <v>186</v>
      </c>
      <c r="B33" s="27">
        <f>SUM(C33:D33)</f>
        <v>1</v>
      </c>
      <c r="C33" s="27">
        <v>1</v>
      </c>
      <c r="D33" s="27">
        <v>0</v>
      </c>
      <c r="E33" s="27">
        <v>5</v>
      </c>
      <c r="F33" s="27">
        <f>SUM(G33:H33)</f>
        <v>127</v>
      </c>
      <c r="G33" s="27">
        <v>62</v>
      </c>
      <c r="H33" s="27">
        <v>65</v>
      </c>
      <c r="I33" s="27">
        <f>SUM(J33:K33)</f>
        <v>7</v>
      </c>
      <c r="J33" s="27">
        <v>1</v>
      </c>
      <c r="K33" s="27">
        <v>6</v>
      </c>
      <c r="L33" s="27">
        <v>0</v>
      </c>
    </row>
    <row r="34" spans="1:12" s="27" customFormat="1" ht="15.75" customHeight="1">
      <c r="A34" s="78" t="s">
        <v>187</v>
      </c>
      <c r="B34" s="27">
        <f>SUM(C34:D34)</f>
        <v>291</v>
      </c>
      <c r="C34" s="27">
        <v>285</v>
      </c>
      <c r="D34" s="27">
        <v>6</v>
      </c>
      <c r="E34" s="27">
        <v>1184</v>
      </c>
      <c r="F34" s="27">
        <f>SUM(G34:H34)</f>
        <v>24533</v>
      </c>
      <c r="G34" s="27">
        <v>12627</v>
      </c>
      <c r="H34" s="27">
        <v>11906</v>
      </c>
      <c r="I34" s="27">
        <f>SUM(J34:K34)</f>
        <v>1774</v>
      </c>
      <c r="J34" s="27">
        <v>35</v>
      </c>
      <c r="K34" s="27">
        <v>1739</v>
      </c>
      <c r="L34" s="27">
        <v>101</v>
      </c>
    </row>
    <row r="35" spans="1:12" s="27" customFormat="1" ht="15.75" customHeight="1">
      <c r="A35" s="78" t="s">
        <v>188</v>
      </c>
      <c r="B35" s="27">
        <f>SUM(C35:D35)</f>
        <v>239</v>
      </c>
      <c r="C35" s="27">
        <v>239</v>
      </c>
      <c r="D35" s="27">
        <v>0</v>
      </c>
      <c r="E35" s="27">
        <v>1777</v>
      </c>
      <c r="F35" s="27">
        <f>SUM(G35:H35)</f>
        <v>43376</v>
      </c>
      <c r="G35" s="27">
        <v>22174</v>
      </c>
      <c r="H35" s="27">
        <v>21202</v>
      </c>
      <c r="I35" s="27">
        <f>SUM(J35:K35)</f>
        <v>2686</v>
      </c>
      <c r="J35" s="27">
        <v>175</v>
      </c>
      <c r="K35" s="27">
        <v>2511</v>
      </c>
      <c r="L35" s="27">
        <v>570</v>
      </c>
    </row>
    <row r="36" s="27" customFormat="1" ht="15.75" customHeight="1">
      <c r="A36" s="79"/>
    </row>
    <row r="37" spans="1:12" s="27" customFormat="1" ht="15.75" customHeight="1">
      <c r="A37" s="79" t="s">
        <v>189</v>
      </c>
      <c r="B37" s="27">
        <f>SUM(B38:B39)</f>
        <v>100</v>
      </c>
      <c r="C37" s="27">
        <f>SUM(C38:C39)</f>
        <v>100</v>
      </c>
      <c r="D37" s="27">
        <f>SUM(D38:D39)</f>
        <v>0</v>
      </c>
      <c r="E37" s="81" t="s">
        <v>190</v>
      </c>
      <c r="F37" s="27">
        <f aca="true" t="shared" si="6" ref="F37:L37">SUM(F38:F39)</f>
        <v>14616</v>
      </c>
      <c r="G37" s="27">
        <f t="shared" si="6"/>
        <v>6795</v>
      </c>
      <c r="H37" s="27">
        <f t="shared" si="6"/>
        <v>7821</v>
      </c>
      <c r="I37" s="27">
        <f t="shared" si="6"/>
        <v>1062</v>
      </c>
      <c r="J37" s="27">
        <f t="shared" si="6"/>
        <v>559</v>
      </c>
      <c r="K37" s="27">
        <f t="shared" si="6"/>
        <v>503</v>
      </c>
      <c r="L37" s="27">
        <f t="shared" si="6"/>
        <v>366</v>
      </c>
    </row>
    <row r="38" spans="1:12" s="27" customFormat="1" ht="15.75" customHeight="1">
      <c r="A38" s="78" t="s">
        <v>191</v>
      </c>
      <c r="B38" s="27">
        <f>SUM(C38:D38)</f>
        <v>11</v>
      </c>
      <c r="C38" s="27">
        <v>11</v>
      </c>
      <c r="D38" s="27">
        <v>0</v>
      </c>
      <c r="E38" s="81" t="s">
        <v>154</v>
      </c>
      <c r="F38" s="27">
        <f>SUM(G38:H38)</f>
        <v>1549</v>
      </c>
      <c r="G38" s="27">
        <v>270</v>
      </c>
      <c r="H38" s="27">
        <v>1279</v>
      </c>
      <c r="I38" s="27">
        <f>SUM(J38:K38)</f>
        <v>159</v>
      </c>
      <c r="J38" s="27">
        <v>32</v>
      </c>
      <c r="K38" s="27">
        <v>127</v>
      </c>
      <c r="L38" s="27">
        <v>67</v>
      </c>
    </row>
    <row r="39" spans="1:12" s="27" customFormat="1" ht="15.75" customHeight="1">
      <c r="A39" s="78" t="s">
        <v>192</v>
      </c>
      <c r="B39" s="27">
        <f>SUM(C39:D39)</f>
        <v>89</v>
      </c>
      <c r="C39" s="27">
        <v>89</v>
      </c>
      <c r="D39" s="27">
        <v>0</v>
      </c>
      <c r="E39" s="81" t="s">
        <v>154</v>
      </c>
      <c r="F39" s="27">
        <f>SUM(G39:H39)</f>
        <v>13067</v>
      </c>
      <c r="G39" s="27">
        <v>6525</v>
      </c>
      <c r="H39" s="27">
        <v>6542</v>
      </c>
      <c r="I39" s="27">
        <f>SUM(J39:K39)</f>
        <v>903</v>
      </c>
      <c r="J39" s="27">
        <v>527</v>
      </c>
      <c r="K39" s="27">
        <v>376</v>
      </c>
      <c r="L39" s="27">
        <v>299</v>
      </c>
    </row>
    <row r="40" s="27" customFormat="1" ht="15.75" customHeight="1">
      <c r="A40" s="79"/>
    </row>
    <row r="41" spans="1:12" s="27" customFormat="1" ht="15.75" customHeight="1">
      <c r="A41" s="79" t="s">
        <v>193</v>
      </c>
      <c r="B41" s="27">
        <f>SUM(B42)</f>
        <v>45</v>
      </c>
      <c r="C41" s="27">
        <f>SUM(C42)</f>
        <v>45</v>
      </c>
      <c r="D41" s="27">
        <f>SUM(D42)</f>
        <v>0</v>
      </c>
      <c r="E41" s="81" t="s">
        <v>178</v>
      </c>
      <c r="F41" s="27">
        <f aca="true" t="shared" si="7" ref="F41:L41">SUM(F42)</f>
        <v>1700</v>
      </c>
      <c r="G41" s="27">
        <f t="shared" si="7"/>
        <v>737</v>
      </c>
      <c r="H41" s="27">
        <f t="shared" si="7"/>
        <v>963</v>
      </c>
      <c r="I41" s="27">
        <f t="shared" si="7"/>
        <v>108</v>
      </c>
      <c r="J41" s="27">
        <f t="shared" si="7"/>
        <v>39</v>
      </c>
      <c r="K41" s="27">
        <f t="shared" si="7"/>
        <v>69</v>
      </c>
      <c r="L41" s="27">
        <f t="shared" si="7"/>
        <v>28</v>
      </c>
    </row>
    <row r="42" spans="1:12" s="27" customFormat="1" ht="15.75" customHeight="1">
      <c r="A42" s="83" t="s">
        <v>207</v>
      </c>
      <c r="B42" s="27">
        <f>SUM(C42:D42)</f>
        <v>45</v>
      </c>
      <c r="C42" s="27">
        <v>45</v>
      </c>
      <c r="D42" s="27">
        <v>0</v>
      </c>
      <c r="E42" s="81" t="s">
        <v>154</v>
      </c>
      <c r="F42" s="27">
        <f>SUM(G42:H42)</f>
        <v>1700</v>
      </c>
      <c r="G42" s="27">
        <v>737</v>
      </c>
      <c r="H42" s="27">
        <v>963</v>
      </c>
      <c r="I42" s="27">
        <f>SUM(J42:K42)</f>
        <v>108</v>
      </c>
      <c r="J42" s="27">
        <v>39</v>
      </c>
      <c r="K42" s="27">
        <v>69</v>
      </c>
      <c r="L42" s="27">
        <v>28</v>
      </c>
    </row>
    <row r="43" s="27" customFormat="1" ht="15.75" customHeight="1">
      <c r="A43" s="79"/>
    </row>
    <row r="44" spans="1:12" s="27" customFormat="1" ht="15.75" customHeight="1">
      <c r="A44" s="84" t="s">
        <v>194</v>
      </c>
      <c r="B44" s="81" t="str">
        <f>C45</f>
        <v>(1)*</v>
      </c>
      <c r="C44" s="81" t="str">
        <f>C45</f>
        <v>(1)*</v>
      </c>
      <c r="D44" s="27">
        <f>D45</f>
        <v>0</v>
      </c>
      <c r="E44" s="81" t="s">
        <v>178</v>
      </c>
      <c r="F44" s="27">
        <f aca="true" t="shared" si="8" ref="F44:L44">F45</f>
        <v>2250</v>
      </c>
      <c r="G44" s="27">
        <f t="shared" si="8"/>
        <v>1064</v>
      </c>
      <c r="H44" s="27">
        <f t="shared" si="8"/>
        <v>1186</v>
      </c>
      <c r="I44" s="27">
        <f t="shared" si="8"/>
        <v>44</v>
      </c>
      <c r="J44" s="27">
        <f t="shared" si="8"/>
        <v>35</v>
      </c>
      <c r="K44" s="27">
        <f t="shared" si="8"/>
        <v>9</v>
      </c>
      <c r="L44" s="27">
        <f t="shared" si="8"/>
        <v>0</v>
      </c>
    </row>
    <row r="45" spans="1:12" s="27" customFormat="1" ht="15.75" customHeight="1">
      <c r="A45" s="83" t="s">
        <v>206</v>
      </c>
      <c r="B45" s="85" t="str">
        <f>C45</f>
        <v>(1)*</v>
      </c>
      <c r="C45" s="85" t="s">
        <v>155</v>
      </c>
      <c r="D45" s="27">
        <v>0</v>
      </c>
      <c r="E45" s="81" t="s">
        <v>154</v>
      </c>
      <c r="F45" s="27">
        <f>SUM(G45:H45)</f>
        <v>2250</v>
      </c>
      <c r="G45" s="27">
        <v>1064</v>
      </c>
      <c r="H45" s="27">
        <v>1186</v>
      </c>
      <c r="I45" s="27">
        <f>J45+K45</f>
        <v>44</v>
      </c>
      <c r="J45" s="27">
        <v>35</v>
      </c>
      <c r="K45" s="27">
        <v>9</v>
      </c>
      <c r="L45" s="27">
        <v>0</v>
      </c>
    </row>
    <row r="46" spans="1:5" s="27" customFormat="1" ht="15.75" customHeight="1">
      <c r="A46" s="79"/>
      <c r="B46" s="85"/>
      <c r="C46" s="85"/>
      <c r="E46" s="81"/>
    </row>
    <row r="47" spans="1:12" s="89" customFormat="1" ht="15.75" customHeight="1">
      <c r="A47" s="86" t="s">
        <v>195</v>
      </c>
      <c r="B47" s="87">
        <v>14</v>
      </c>
      <c r="C47" s="88">
        <v>14</v>
      </c>
      <c r="D47" s="88">
        <v>0</v>
      </c>
      <c r="E47" s="81" t="s">
        <v>196</v>
      </c>
      <c r="F47" s="27">
        <f aca="true" t="shared" si="9" ref="F47:K47">SUM(F48:F50)</f>
        <v>37318</v>
      </c>
      <c r="G47" s="27">
        <f t="shared" si="9"/>
        <v>23308</v>
      </c>
      <c r="H47" s="27">
        <f t="shared" si="9"/>
        <v>14010</v>
      </c>
      <c r="I47" s="27">
        <f t="shared" si="9"/>
        <v>1988</v>
      </c>
      <c r="J47" s="27">
        <f t="shared" si="9"/>
        <v>1629</v>
      </c>
      <c r="K47" s="27">
        <f t="shared" si="9"/>
        <v>359</v>
      </c>
      <c r="L47" s="81" t="s">
        <v>196</v>
      </c>
    </row>
    <row r="48" spans="1:12" s="89" customFormat="1" ht="15.75" customHeight="1">
      <c r="A48" s="78" t="s">
        <v>197</v>
      </c>
      <c r="B48" s="87">
        <v>2</v>
      </c>
      <c r="C48" s="88">
        <v>2</v>
      </c>
      <c r="D48" s="88">
        <v>0</v>
      </c>
      <c r="E48" s="81" t="s">
        <v>154</v>
      </c>
      <c r="F48" s="27">
        <f>SUM(G48:H48)</f>
        <v>12199</v>
      </c>
      <c r="G48" s="88">
        <v>8343</v>
      </c>
      <c r="H48" s="90">
        <v>3856</v>
      </c>
      <c r="I48" s="27">
        <f>SUM(J48:K48)</f>
        <v>1005</v>
      </c>
      <c r="J48" s="88">
        <v>896</v>
      </c>
      <c r="K48" s="88">
        <v>109</v>
      </c>
      <c r="L48" s="81" t="s">
        <v>154</v>
      </c>
    </row>
    <row r="49" spans="1:12" s="89" customFormat="1" ht="15.75" customHeight="1">
      <c r="A49" s="78" t="s">
        <v>198</v>
      </c>
      <c r="B49" s="87">
        <v>1</v>
      </c>
      <c r="C49" s="88">
        <v>1</v>
      </c>
      <c r="D49" s="88">
        <v>0</v>
      </c>
      <c r="E49" s="81" t="s">
        <v>154</v>
      </c>
      <c r="F49" s="27">
        <f>SUM(G49:H49)</f>
        <v>2823</v>
      </c>
      <c r="G49" s="88">
        <v>1194</v>
      </c>
      <c r="H49" s="90">
        <v>1629</v>
      </c>
      <c r="I49" s="27">
        <f>SUM(J49:K49)</f>
        <v>279</v>
      </c>
      <c r="J49" s="88">
        <v>220</v>
      </c>
      <c r="K49" s="88">
        <v>59</v>
      </c>
      <c r="L49" s="81" t="s">
        <v>154</v>
      </c>
    </row>
    <row r="50" spans="1:12" s="89" customFormat="1" ht="15.75" customHeight="1">
      <c r="A50" s="78" t="s">
        <v>199</v>
      </c>
      <c r="B50" s="87">
        <v>11</v>
      </c>
      <c r="C50" s="88">
        <v>11</v>
      </c>
      <c r="D50" s="88">
        <v>0</v>
      </c>
      <c r="E50" s="81" t="s">
        <v>154</v>
      </c>
      <c r="F50" s="27">
        <f>SUM(G50:H50)</f>
        <v>22296</v>
      </c>
      <c r="G50" s="88">
        <v>13771</v>
      </c>
      <c r="H50" s="90">
        <v>8525</v>
      </c>
      <c r="I50" s="27">
        <f>SUM(J50:K50)</f>
        <v>704</v>
      </c>
      <c r="J50" s="88">
        <v>513</v>
      </c>
      <c r="K50" s="88">
        <v>191</v>
      </c>
      <c r="L50" s="81" t="s">
        <v>154</v>
      </c>
    </row>
    <row r="51" spans="1:12" s="89" customFormat="1" ht="15.75" customHeight="1">
      <c r="A51" s="78"/>
      <c r="B51" s="87"/>
      <c r="C51" s="88"/>
      <c r="D51" s="88"/>
      <c r="E51" s="81"/>
      <c r="F51" s="27"/>
      <c r="G51" s="88"/>
      <c r="H51" s="90"/>
      <c r="I51" s="88"/>
      <c r="J51" s="88"/>
      <c r="K51" s="88"/>
      <c r="L51" s="88"/>
    </row>
    <row r="52" spans="1:12" s="89" customFormat="1" ht="15.75" customHeight="1">
      <c r="A52" s="86" t="s">
        <v>200</v>
      </c>
      <c r="B52" s="87">
        <v>8</v>
      </c>
      <c r="C52" s="88">
        <v>8</v>
      </c>
      <c r="D52" s="88">
        <v>0</v>
      </c>
      <c r="E52" s="81" t="s">
        <v>196</v>
      </c>
      <c r="F52" s="27">
        <f aca="true" t="shared" si="10" ref="F52:K52">SUM(F53:F54)</f>
        <v>3334</v>
      </c>
      <c r="G52" s="27">
        <f t="shared" si="10"/>
        <v>337</v>
      </c>
      <c r="H52" s="27">
        <f t="shared" si="10"/>
        <v>2997</v>
      </c>
      <c r="I52" s="27">
        <f t="shared" si="10"/>
        <v>146</v>
      </c>
      <c r="J52" s="27">
        <f t="shared" si="10"/>
        <v>67</v>
      </c>
      <c r="K52" s="27">
        <f t="shared" si="10"/>
        <v>79</v>
      </c>
      <c r="L52" s="81" t="s">
        <v>196</v>
      </c>
    </row>
    <row r="53" spans="1:12" s="89" customFormat="1" ht="15.75" customHeight="1">
      <c r="A53" s="78" t="s">
        <v>198</v>
      </c>
      <c r="B53" s="87">
        <v>1</v>
      </c>
      <c r="C53" s="88">
        <v>1</v>
      </c>
      <c r="D53" s="88">
        <v>0</v>
      </c>
      <c r="E53" s="81" t="s">
        <v>154</v>
      </c>
      <c r="F53" s="27">
        <f>SUM(G53:H53)</f>
        <v>493</v>
      </c>
      <c r="G53" s="88">
        <v>32</v>
      </c>
      <c r="H53" s="90">
        <v>461</v>
      </c>
      <c r="I53" s="27">
        <f>SUM(J53:K53)</f>
        <v>63</v>
      </c>
      <c r="J53" s="88">
        <v>17</v>
      </c>
      <c r="K53" s="88">
        <v>46</v>
      </c>
      <c r="L53" s="81" t="s">
        <v>154</v>
      </c>
    </row>
    <row r="54" spans="1:12" s="89" customFormat="1" ht="15.75" customHeight="1">
      <c r="A54" s="78" t="s">
        <v>199</v>
      </c>
      <c r="B54" s="87">
        <v>7</v>
      </c>
      <c r="C54" s="88">
        <v>7</v>
      </c>
      <c r="D54" s="88">
        <v>0</v>
      </c>
      <c r="E54" s="81" t="s">
        <v>154</v>
      </c>
      <c r="F54" s="27">
        <f>SUM(G54:H54)</f>
        <v>2841</v>
      </c>
      <c r="G54" s="88">
        <v>305</v>
      </c>
      <c r="H54" s="90">
        <v>2536</v>
      </c>
      <c r="I54" s="27">
        <f>SUM(J54:K54)</f>
        <v>83</v>
      </c>
      <c r="J54" s="88">
        <v>50</v>
      </c>
      <c r="K54" s="88">
        <v>33</v>
      </c>
      <c r="L54" s="81" t="s">
        <v>154</v>
      </c>
    </row>
    <row r="55" spans="1:12" s="89" customFormat="1" ht="15.75" customHeight="1">
      <c r="A55" s="78"/>
      <c r="B55" s="87"/>
      <c r="C55" s="88"/>
      <c r="D55" s="88"/>
      <c r="E55" s="81"/>
      <c r="F55" s="27"/>
      <c r="G55" s="88"/>
      <c r="H55" s="90"/>
      <c r="I55" s="88"/>
      <c r="J55" s="88"/>
      <c r="K55" s="88"/>
      <c r="L55" s="81"/>
    </row>
    <row r="56" spans="1:12" s="89" customFormat="1" ht="15.75" customHeight="1">
      <c r="A56" s="86" t="s">
        <v>201</v>
      </c>
      <c r="B56" s="87">
        <v>1</v>
      </c>
      <c r="C56" s="88">
        <v>1</v>
      </c>
      <c r="D56" s="88">
        <v>0</v>
      </c>
      <c r="E56" s="81" t="s">
        <v>196</v>
      </c>
      <c r="F56" s="27">
        <f aca="true" t="shared" si="11" ref="F56:K56">F57</f>
        <v>1097</v>
      </c>
      <c r="G56" s="27">
        <f t="shared" si="11"/>
        <v>963</v>
      </c>
      <c r="H56" s="27">
        <f t="shared" si="11"/>
        <v>134</v>
      </c>
      <c r="I56" s="27">
        <f t="shared" si="11"/>
        <v>83</v>
      </c>
      <c r="J56" s="27">
        <f t="shared" si="11"/>
        <v>79</v>
      </c>
      <c r="K56" s="27">
        <f t="shared" si="11"/>
        <v>4</v>
      </c>
      <c r="L56" s="81" t="s">
        <v>196</v>
      </c>
    </row>
    <row r="57" spans="1:12" s="89" customFormat="1" ht="15.75" customHeight="1">
      <c r="A57" s="91" t="s">
        <v>202</v>
      </c>
      <c r="B57" s="87">
        <v>1</v>
      </c>
      <c r="C57" s="88">
        <v>1</v>
      </c>
      <c r="D57" s="88">
        <v>0</v>
      </c>
      <c r="E57" s="81" t="s">
        <v>154</v>
      </c>
      <c r="F57" s="27">
        <f>SUM(G57:H57)</f>
        <v>1097</v>
      </c>
      <c r="G57" s="88">
        <v>963</v>
      </c>
      <c r="H57" s="90">
        <v>134</v>
      </c>
      <c r="I57" s="27">
        <f>SUM(J57:K57)</f>
        <v>83</v>
      </c>
      <c r="J57" s="88">
        <v>79</v>
      </c>
      <c r="K57" s="88">
        <v>4</v>
      </c>
      <c r="L57" s="81" t="s">
        <v>154</v>
      </c>
    </row>
    <row r="58" spans="1:12" s="27" customFormat="1" ht="15.75" customHeight="1">
      <c r="A58" s="92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s="27" customFormat="1" ht="8.25" customHeight="1">
      <c r="A59" s="93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="27" customFormat="1" ht="16.5" customHeight="1">
      <c r="A60" s="94" t="s">
        <v>203</v>
      </c>
    </row>
    <row r="61" s="27" customFormat="1" ht="16.5" customHeight="1">
      <c r="A61" s="94" t="s">
        <v>204</v>
      </c>
    </row>
    <row r="62" s="27" customFormat="1" ht="16.5" customHeight="1">
      <c r="A62" s="95" t="s">
        <v>205</v>
      </c>
    </row>
    <row r="63" s="27" customFormat="1" ht="14.25">
      <c r="A63" s="96"/>
    </row>
    <row r="64" s="27" customFormat="1" ht="14.25">
      <c r="A64" s="96"/>
    </row>
    <row r="65" s="27" customFormat="1" ht="14.25">
      <c r="A65" s="96"/>
    </row>
    <row r="66" s="27" customFormat="1" ht="14.25">
      <c r="A66" s="96"/>
    </row>
    <row r="67" s="27" customFormat="1" ht="14.25">
      <c r="A67" s="96"/>
    </row>
    <row r="68" s="27" customFormat="1" ht="14.25">
      <c r="A68" s="96"/>
    </row>
    <row r="69" s="27" customFormat="1" ht="14.25">
      <c r="A69" s="96"/>
    </row>
    <row r="70" s="27" customFormat="1" ht="14.25">
      <c r="A70" s="96"/>
    </row>
    <row r="71" s="27" customFormat="1" ht="14.25">
      <c r="A71" s="96"/>
    </row>
    <row r="72" s="27" customFormat="1" ht="14.25">
      <c r="A72" s="96"/>
    </row>
    <row r="73" s="27" customFormat="1" ht="14.25">
      <c r="A73" s="96"/>
    </row>
    <row r="74" s="27" customFormat="1" ht="14.25">
      <c r="A74" s="96"/>
    </row>
    <row r="75" s="27" customFormat="1" ht="14.25">
      <c r="A75" s="96"/>
    </row>
  </sheetData>
  <mergeCells count="5">
    <mergeCell ref="I3:K3"/>
    <mergeCell ref="A3:A4"/>
    <mergeCell ref="E3:E4"/>
    <mergeCell ref="F3:H3"/>
    <mergeCell ref="B3:D3"/>
  </mergeCells>
  <printOptions horizontalCentered="1"/>
  <pageMargins left="0.7874015748031497" right="0.7874015748031497" top="0.5905511811023623" bottom="0.5905511811023623" header="0.1968503937007874" footer="0.3937007874015748"/>
  <pageSetup firstPageNumber="28" useFirstPageNumber="1" horizontalDpi="600" verticalDpi="600" orientation="portrait" paperSize="9" scale="80" r:id="rId1"/>
  <headerFooter alignWithMargins="0">
    <oddFooter>&amp;C&amp;"ＭＳ 明朝,標準"&amp;14-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="90" zoomScaleNormal="90" zoomScaleSheetLayoutView="100" workbookViewId="0" topLeftCell="A1">
      <pane ySplit="3" topLeftCell="BM4" activePane="bottomLeft" state="frozen"/>
      <selection pane="topLeft" activeCell="C10" sqref="C10"/>
      <selection pane="bottomLeft" activeCell="A6" sqref="A6:B6"/>
    </sheetView>
  </sheetViews>
  <sheetFormatPr defaultColWidth="8.796875" defaultRowHeight="14.25"/>
  <cols>
    <col min="1" max="1" width="2.59765625" style="36" customWidth="1"/>
    <col min="2" max="2" width="11.59765625" style="36" customWidth="1"/>
    <col min="3" max="3" width="8.59765625" style="36" customWidth="1"/>
    <col min="4" max="4" width="8.59765625" style="36" hidden="1" customWidth="1"/>
    <col min="5" max="5" width="8.59765625" style="36" customWidth="1"/>
    <col min="6" max="8" width="10.19921875" style="36" customWidth="1"/>
    <col min="9" max="9" width="9.59765625" style="36" customWidth="1"/>
    <col min="10" max="12" width="8.59765625" style="36" customWidth="1"/>
    <col min="13" max="13" width="9.59765625" style="36" customWidth="1"/>
    <col min="14" max="16384" width="9" style="36" customWidth="1"/>
  </cols>
  <sheetData>
    <row r="1" s="40" customFormat="1" ht="24" customHeight="1">
      <c r="A1" s="40" t="s">
        <v>126</v>
      </c>
    </row>
    <row r="2" spans="1:13" s="27" customFormat="1" ht="15.75" customHeight="1">
      <c r="A2" s="20"/>
      <c r="B2" s="21"/>
      <c r="C2" s="22" t="s">
        <v>103</v>
      </c>
      <c r="D2" s="22"/>
      <c r="E2" s="23"/>
      <c r="F2" s="24" t="s">
        <v>104</v>
      </c>
      <c r="G2" s="22"/>
      <c r="H2" s="22"/>
      <c r="I2" s="117" t="s">
        <v>153</v>
      </c>
      <c r="J2" s="116" t="s">
        <v>111</v>
      </c>
      <c r="K2" s="116"/>
      <c r="L2" s="116"/>
      <c r="M2" s="26" t="s">
        <v>105</v>
      </c>
    </row>
    <row r="3" spans="1:13" s="27" customFormat="1" ht="15.75" customHeight="1">
      <c r="A3" s="28"/>
      <c r="B3" s="29"/>
      <c r="C3" s="30" t="s">
        <v>1</v>
      </c>
      <c r="D3" s="31" t="s">
        <v>106</v>
      </c>
      <c r="E3" s="30" t="s">
        <v>137</v>
      </c>
      <c r="F3" s="30" t="s">
        <v>1</v>
      </c>
      <c r="G3" s="30" t="s">
        <v>2</v>
      </c>
      <c r="H3" s="30" t="s">
        <v>3</v>
      </c>
      <c r="I3" s="118"/>
      <c r="J3" s="25" t="s">
        <v>112</v>
      </c>
      <c r="K3" s="25" t="s">
        <v>113</v>
      </c>
      <c r="L3" s="25" t="s">
        <v>114</v>
      </c>
      <c r="M3" s="32" t="s">
        <v>107</v>
      </c>
    </row>
    <row r="4" spans="1:13" s="27" customFormat="1" ht="15.75" customHeight="1">
      <c r="A4" s="112" t="s">
        <v>138</v>
      </c>
      <c r="B4" s="113"/>
      <c r="C4" s="34">
        <f>SUM(D4:E4)</f>
        <v>552</v>
      </c>
      <c r="D4" s="34">
        <v>544</v>
      </c>
      <c r="E4" s="34">
        <v>8</v>
      </c>
      <c r="F4" s="34">
        <f>G4+H4</f>
        <v>219818</v>
      </c>
      <c r="G4" s="34">
        <v>112558</v>
      </c>
      <c r="H4" s="34">
        <v>107260</v>
      </c>
      <c r="I4" s="34">
        <v>7465</v>
      </c>
      <c r="J4" s="34">
        <f>K4+L4</f>
        <v>11336</v>
      </c>
      <c r="K4" s="34">
        <v>4481</v>
      </c>
      <c r="L4" s="34">
        <v>6855</v>
      </c>
      <c r="M4" s="34">
        <v>2452</v>
      </c>
    </row>
    <row r="5" spans="1:13" s="27" customFormat="1" ht="15.75" customHeight="1">
      <c r="A5" s="112" t="s">
        <v>139</v>
      </c>
      <c r="B5" s="113"/>
      <c r="C5" s="34">
        <f>SUM(D5:E5)</f>
        <v>551</v>
      </c>
      <c r="D5" s="34">
        <v>544</v>
      </c>
      <c r="E5" s="34">
        <v>7</v>
      </c>
      <c r="F5" s="34">
        <f>G5+H5</f>
        <v>218855</v>
      </c>
      <c r="G5" s="34">
        <v>112084</v>
      </c>
      <c r="H5" s="34">
        <v>106771</v>
      </c>
      <c r="I5" s="34">
        <v>7445</v>
      </c>
      <c r="J5" s="34">
        <f>K5+L5</f>
        <v>11386</v>
      </c>
      <c r="K5" s="34">
        <v>4542</v>
      </c>
      <c r="L5" s="34">
        <v>6844</v>
      </c>
      <c r="M5" s="34">
        <v>2486</v>
      </c>
    </row>
    <row r="6" spans="1:13" s="27" customFormat="1" ht="15.75" customHeight="1">
      <c r="A6" s="112" t="s">
        <v>140</v>
      </c>
      <c r="B6" s="113"/>
      <c r="C6" s="34">
        <f>SUM(D6:E6)</f>
        <v>549</v>
      </c>
      <c r="D6" s="34">
        <v>542</v>
      </c>
      <c r="E6" s="34">
        <v>7</v>
      </c>
      <c r="F6" s="34">
        <f>G6+H6</f>
        <v>216852</v>
      </c>
      <c r="G6" s="34">
        <v>110771</v>
      </c>
      <c r="H6" s="34">
        <v>106081</v>
      </c>
      <c r="I6" s="34">
        <v>7388</v>
      </c>
      <c r="J6" s="34">
        <f>K6+L6</f>
        <v>11334</v>
      </c>
      <c r="K6" s="34">
        <v>4541</v>
      </c>
      <c r="L6" s="34">
        <v>6793</v>
      </c>
      <c r="M6" s="34">
        <v>2502</v>
      </c>
    </row>
    <row r="7" spans="1:13" s="27" customFormat="1" ht="15.75" customHeight="1">
      <c r="A7" s="112" t="s">
        <v>141</v>
      </c>
      <c r="B7" s="113"/>
      <c r="C7" s="34">
        <f>SUM(D7:E7)</f>
        <v>548</v>
      </c>
      <c r="D7" s="34">
        <v>542</v>
      </c>
      <c r="E7" s="34">
        <v>6</v>
      </c>
      <c r="F7" s="34">
        <f>G7+H7</f>
        <v>217231</v>
      </c>
      <c r="G7" s="34">
        <v>111175</v>
      </c>
      <c r="H7" s="34">
        <v>106056</v>
      </c>
      <c r="I7" s="34">
        <v>7408</v>
      </c>
      <c r="J7" s="34">
        <f>K7+L7</f>
        <v>11441</v>
      </c>
      <c r="K7" s="34">
        <v>4612</v>
      </c>
      <c r="L7" s="34">
        <v>6829</v>
      </c>
      <c r="M7" s="34">
        <v>2502</v>
      </c>
    </row>
    <row r="8" spans="1:13" s="42" customFormat="1" ht="15.75" customHeight="1">
      <c r="A8" s="114" t="s">
        <v>142</v>
      </c>
      <c r="B8" s="115"/>
      <c r="C8" s="41">
        <f>C13+C25+C39+C43+C60</f>
        <v>546</v>
      </c>
      <c r="D8" s="41">
        <f>SUM(D40:D63)</f>
        <v>354</v>
      </c>
      <c r="E8" s="41">
        <f aca="true" t="shared" si="0" ref="E8:M8">E13+E25+E39+E43+E60</f>
        <v>6</v>
      </c>
      <c r="F8" s="41">
        <f t="shared" si="0"/>
        <v>216524</v>
      </c>
      <c r="G8" s="41">
        <f t="shared" si="0"/>
        <v>110750</v>
      </c>
      <c r="H8" s="41">
        <f t="shared" si="0"/>
        <v>105774</v>
      </c>
      <c r="I8" s="41">
        <f t="shared" si="0"/>
        <v>7438</v>
      </c>
      <c r="J8" s="41">
        <f t="shared" si="0"/>
        <v>11409</v>
      </c>
      <c r="K8" s="41">
        <f t="shared" si="0"/>
        <v>4618</v>
      </c>
      <c r="L8" s="41">
        <f t="shared" si="0"/>
        <v>6791</v>
      </c>
      <c r="M8" s="41">
        <f t="shared" si="0"/>
        <v>2442</v>
      </c>
    </row>
    <row r="9" spans="1:13" s="27" customFormat="1" ht="15.75" customHeight="1">
      <c r="A9" s="112" t="s">
        <v>108</v>
      </c>
      <c r="B9" s="113"/>
      <c r="C9" s="34">
        <f>D9+E9</f>
        <v>2</v>
      </c>
      <c r="D9" s="34">
        <v>2</v>
      </c>
      <c r="E9" s="34">
        <v>0</v>
      </c>
      <c r="F9" s="34">
        <f>G9+H9</f>
        <v>1192</v>
      </c>
      <c r="G9" s="34">
        <v>587</v>
      </c>
      <c r="H9" s="34">
        <v>605</v>
      </c>
      <c r="I9" s="34">
        <v>30</v>
      </c>
      <c r="J9" s="34">
        <f>K9+L9</f>
        <v>42</v>
      </c>
      <c r="K9" s="34">
        <v>33</v>
      </c>
      <c r="L9" s="34">
        <v>9</v>
      </c>
      <c r="M9" s="34">
        <v>7</v>
      </c>
    </row>
    <row r="10" spans="1:13" s="27" customFormat="1" ht="15.75" customHeight="1">
      <c r="A10" s="112" t="s">
        <v>109</v>
      </c>
      <c r="B10" s="113"/>
      <c r="C10" s="34">
        <f>D10+E10</f>
        <v>540</v>
      </c>
      <c r="D10" s="34">
        <v>534</v>
      </c>
      <c r="E10" s="34">
        <v>6</v>
      </c>
      <c r="F10" s="34">
        <f>G10+H10</f>
        <v>213978</v>
      </c>
      <c r="G10" s="34">
        <v>109574</v>
      </c>
      <c r="H10" s="34">
        <v>104404</v>
      </c>
      <c r="I10" s="34">
        <v>7355</v>
      </c>
      <c r="J10" s="34">
        <f>K10+L10</f>
        <v>11259</v>
      </c>
      <c r="K10" s="34">
        <v>4535</v>
      </c>
      <c r="L10" s="34">
        <v>6724</v>
      </c>
      <c r="M10" s="34">
        <v>2419</v>
      </c>
    </row>
    <row r="11" spans="1:13" s="27" customFormat="1" ht="15.75" customHeight="1">
      <c r="A11" s="112" t="s">
        <v>110</v>
      </c>
      <c r="B11" s="113"/>
      <c r="C11" s="34">
        <f>D11+E11</f>
        <v>4</v>
      </c>
      <c r="D11" s="34">
        <v>4</v>
      </c>
      <c r="E11" s="34">
        <v>0</v>
      </c>
      <c r="F11" s="34">
        <f>G11+H11</f>
        <v>1354</v>
      </c>
      <c r="G11" s="34">
        <v>589</v>
      </c>
      <c r="H11" s="34">
        <v>765</v>
      </c>
      <c r="I11" s="34">
        <v>53</v>
      </c>
      <c r="J11" s="34">
        <f>K11+L11</f>
        <v>108</v>
      </c>
      <c r="K11" s="34">
        <v>50</v>
      </c>
      <c r="L11" s="34">
        <v>58</v>
      </c>
      <c r="M11" s="34">
        <v>16</v>
      </c>
    </row>
    <row r="12" spans="1:13" s="27" customFormat="1" ht="15.75" customHeight="1">
      <c r="A12" s="35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s="27" customFormat="1" ht="15.75" customHeight="1">
      <c r="A13" s="112" t="s">
        <v>115</v>
      </c>
      <c r="B13" s="113"/>
      <c r="C13" s="34">
        <f>SUM(C14:C23)</f>
        <v>63</v>
      </c>
      <c r="D13" s="34"/>
      <c r="E13" s="34">
        <f aca="true" t="shared" si="1" ref="E13:M13">SUM(E14:E23)</f>
        <v>1</v>
      </c>
      <c r="F13" s="34">
        <f t="shared" si="1"/>
        <v>13726</v>
      </c>
      <c r="G13" s="34">
        <f t="shared" si="1"/>
        <v>6998</v>
      </c>
      <c r="H13" s="34">
        <f t="shared" si="1"/>
        <v>6728</v>
      </c>
      <c r="I13" s="34">
        <f t="shared" si="1"/>
        <v>561</v>
      </c>
      <c r="J13" s="34">
        <f t="shared" si="1"/>
        <v>910</v>
      </c>
      <c r="K13" s="34">
        <f t="shared" si="1"/>
        <v>427</v>
      </c>
      <c r="L13" s="34">
        <f t="shared" si="1"/>
        <v>483</v>
      </c>
      <c r="M13" s="34">
        <f t="shared" si="1"/>
        <v>266</v>
      </c>
    </row>
    <row r="14" spans="2:13" s="27" customFormat="1" ht="15.75" customHeight="1">
      <c r="B14" s="33" t="s">
        <v>60</v>
      </c>
      <c r="C14" s="34">
        <f aca="true" t="shared" si="2" ref="C14:C23">D14+E14</f>
        <v>8</v>
      </c>
      <c r="D14" s="34">
        <v>8</v>
      </c>
      <c r="E14" s="34">
        <v>0</v>
      </c>
      <c r="F14" s="34">
        <f aca="true" t="shared" si="3" ref="F14:F23">G14+H14</f>
        <v>1607</v>
      </c>
      <c r="G14" s="34">
        <v>836</v>
      </c>
      <c r="H14" s="34">
        <v>771</v>
      </c>
      <c r="I14" s="34">
        <v>68</v>
      </c>
      <c r="J14" s="34">
        <f aca="true" t="shared" si="4" ref="J14:J23">K14+L14</f>
        <v>110</v>
      </c>
      <c r="K14" s="34">
        <v>56</v>
      </c>
      <c r="L14" s="34">
        <v>54</v>
      </c>
      <c r="M14" s="34">
        <v>36</v>
      </c>
    </row>
    <row r="15" spans="2:13" s="27" customFormat="1" ht="15.75" customHeight="1">
      <c r="B15" s="33" t="s">
        <v>63</v>
      </c>
      <c r="C15" s="34">
        <f t="shared" si="2"/>
        <v>10</v>
      </c>
      <c r="D15" s="34">
        <v>10</v>
      </c>
      <c r="E15" s="34">
        <v>0</v>
      </c>
      <c r="F15" s="34">
        <f t="shared" si="3"/>
        <v>3708</v>
      </c>
      <c r="G15" s="34">
        <v>1951</v>
      </c>
      <c r="H15" s="34">
        <v>1757</v>
      </c>
      <c r="I15" s="34">
        <v>127</v>
      </c>
      <c r="J15" s="34">
        <f t="shared" si="4"/>
        <v>200</v>
      </c>
      <c r="K15" s="34">
        <v>91</v>
      </c>
      <c r="L15" s="34">
        <v>109</v>
      </c>
      <c r="M15" s="34">
        <v>54</v>
      </c>
    </row>
    <row r="16" spans="2:13" s="27" customFormat="1" ht="15.75" customHeight="1">
      <c r="B16" s="33" t="s">
        <v>72</v>
      </c>
      <c r="C16" s="34">
        <f t="shared" si="2"/>
        <v>7</v>
      </c>
      <c r="D16" s="34">
        <v>7</v>
      </c>
      <c r="E16" s="34">
        <v>0</v>
      </c>
      <c r="F16" s="34">
        <f t="shared" si="3"/>
        <v>1250</v>
      </c>
      <c r="G16" s="34">
        <v>646</v>
      </c>
      <c r="H16" s="34">
        <v>604</v>
      </c>
      <c r="I16" s="34">
        <v>54</v>
      </c>
      <c r="J16" s="34">
        <f t="shared" si="4"/>
        <v>91</v>
      </c>
      <c r="K16" s="34">
        <v>43</v>
      </c>
      <c r="L16" s="34">
        <v>48</v>
      </c>
      <c r="M16" s="34">
        <v>23</v>
      </c>
    </row>
    <row r="17" spans="2:13" s="27" customFormat="1" ht="15.75" customHeight="1">
      <c r="B17" s="33" t="s">
        <v>116</v>
      </c>
      <c r="C17" s="34">
        <f t="shared" si="2"/>
        <v>12</v>
      </c>
      <c r="D17" s="34">
        <v>12</v>
      </c>
      <c r="E17" s="34">
        <v>0</v>
      </c>
      <c r="F17" s="34">
        <f t="shared" si="3"/>
        <v>1926</v>
      </c>
      <c r="G17" s="34">
        <v>972</v>
      </c>
      <c r="H17" s="34">
        <v>954</v>
      </c>
      <c r="I17" s="34">
        <v>87</v>
      </c>
      <c r="J17" s="34">
        <f t="shared" si="4"/>
        <v>150</v>
      </c>
      <c r="K17" s="34">
        <v>74</v>
      </c>
      <c r="L17" s="34">
        <v>76</v>
      </c>
      <c r="M17" s="34">
        <v>48</v>
      </c>
    </row>
    <row r="18" spans="2:13" s="27" customFormat="1" ht="15.75" customHeight="1">
      <c r="B18" s="33" t="s">
        <v>117</v>
      </c>
      <c r="C18" s="34">
        <f t="shared" si="2"/>
        <v>8</v>
      </c>
      <c r="D18" s="34">
        <v>7</v>
      </c>
      <c r="E18" s="34">
        <v>1</v>
      </c>
      <c r="F18" s="34">
        <f t="shared" si="3"/>
        <v>2849</v>
      </c>
      <c r="G18" s="34">
        <v>1431</v>
      </c>
      <c r="H18" s="34">
        <v>1418</v>
      </c>
      <c r="I18" s="34">
        <v>98</v>
      </c>
      <c r="J18" s="34">
        <f t="shared" si="4"/>
        <v>149</v>
      </c>
      <c r="K18" s="34">
        <v>57</v>
      </c>
      <c r="L18" s="34">
        <v>92</v>
      </c>
      <c r="M18" s="34">
        <v>43</v>
      </c>
    </row>
    <row r="19" spans="2:13" s="27" customFormat="1" ht="15.75" customHeight="1">
      <c r="B19" s="33" t="s">
        <v>76</v>
      </c>
      <c r="C19" s="34">
        <f t="shared" si="2"/>
        <v>3</v>
      </c>
      <c r="D19" s="34">
        <v>3</v>
      </c>
      <c r="E19" s="34">
        <v>0</v>
      </c>
      <c r="F19" s="34">
        <f t="shared" si="3"/>
        <v>753</v>
      </c>
      <c r="G19" s="34">
        <v>364</v>
      </c>
      <c r="H19" s="34">
        <v>389</v>
      </c>
      <c r="I19" s="34">
        <v>32</v>
      </c>
      <c r="J19" s="34">
        <f t="shared" si="4"/>
        <v>50</v>
      </c>
      <c r="K19" s="34">
        <v>25</v>
      </c>
      <c r="L19" s="34">
        <v>25</v>
      </c>
      <c r="M19" s="34">
        <v>7</v>
      </c>
    </row>
    <row r="20" spans="2:13" s="27" customFormat="1" ht="15.75" customHeight="1">
      <c r="B20" s="33" t="s">
        <v>77</v>
      </c>
      <c r="C20" s="34">
        <f t="shared" si="2"/>
        <v>3</v>
      </c>
      <c r="D20" s="34">
        <v>3</v>
      </c>
      <c r="E20" s="34">
        <v>0</v>
      </c>
      <c r="F20" s="34">
        <f t="shared" si="3"/>
        <v>393</v>
      </c>
      <c r="G20" s="34">
        <v>184</v>
      </c>
      <c r="H20" s="34">
        <v>209</v>
      </c>
      <c r="I20" s="34">
        <v>23</v>
      </c>
      <c r="J20" s="34">
        <f t="shared" si="4"/>
        <v>38</v>
      </c>
      <c r="K20" s="34">
        <v>18</v>
      </c>
      <c r="L20" s="34">
        <v>20</v>
      </c>
      <c r="M20" s="34">
        <v>7</v>
      </c>
    </row>
    <row r="21" spans="2:13" s="27" customFormat="1" ht="15.75" customHeight="1">
      <c r="B21" s="33" t="s">
        <v>78</v>
      </c>
      <c r="C21" s="34">
        <f t="shared" si="2"/>
        <v>5</v>
      </c>
      <c r="D21" s="34">
        <v>5</v>
      </c>
      <c r="E21" s="34">
        <v>0</v>
      </c>
      <c r="F21" s="34">
        <f t="shared" si="3"/>
        <v>419</v>
      </c>
      <c r="G21" s="34">
        <v>211</v>
      </c>
      <c r="H21" s="34">
        <v>208</v>
      </c>
      <c r="I21" s="34">
        <v>26</v>
      </c>
      <c r="J21" s="34">
        <f t="shared" si="4"/>
        <v>47</v>
      </c>
      <c r="K21" s="34">
        <v>26</v>
      </c>
      <c r="L21" s="34">
        <v>21</v>
      </c>
      <c r="M21" s="34">
        <v>25</v>
      </c>
    </row>
    <row r="22" spans="2:13" s="27" customFormat="1" ht="15.75" customHeight="1">
      <c r="B22" s="33" t="s">
        <v>79</v>
      </c>
      <c r="C22" s="34">
        <f t="shared" si="2"/>
        <v>4</v>
      </c>
      <c r="D22" s="34">
        <v>4</v>
      </c>
      <c r="E22" s="34">
        <v>0</v>
      </c>
      <c r="F22" s="34">
        <f t="shared" si="3"/>
        <v>385</v>
      </c>
      <c r="G22" s="34">
        <v>184</v>
      </c>
      <c r="H22" s="34">
        <v>201</v>
      </c>
      <c r="I22" s="34">
        <v>24</v>
      </c>
      <c r="J22" s="34">
        <f t="shared" si="4"/>
        <v>39</v>
      </c>
      <c r="K22" s="34">
        <v>20</v>
      </c>
      <c r="L22" s="34">
        <v>19</v>
      </c>
      <c r="M22" s="34">
        <v>17</v>
      </c>
    </row>
    <row r="23" spans="2:13" s="27" customFormat="1" ht="15.75" customHeight="1">
      <c r="B23" s="33" t="s">
        <v>80</v>
      </c>
      <c r="C23" s="34">
        <f t="shared" si="2"/>
        <v>3</v>
      </c>
      <c r="D23" s="34">
        <v>3</v>
      </c>
      <c r="E23" s="34">
        <v>0</v>
      </c>
      <c r="F23" s="34">
        <f t="shared" si="3"/>
        <v>436</v>
      </c>
      <c r="G23" s="34">
        <v>219</v>
      </c>
      <c r="H23" s="34">
        <v>217</v>
      </c>
      <c r="I23" s="34">
        <v>22</v>
      </c>
      <c r="J23" s="34">
        <f t="shared" si="4"/>
        <v>36</v>
      </c>
      <c r="K23" s="34">
        <v>17</v>
      </c>
      <c r="L23" s="34">
        <v>19</v>
      </c>
      <c r="M23" s="34">
        <v>6</v>
      </c>
    </row>
    <row r="24" spans="2:13" s="27" customFormat="1" ht="15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s="27" customFormat="1" ht="15.75" customHeight="1">
      <c r="A25" s="112" t="s">
        <v>118</v>
      </c>
      <c r="B25" s="113"/>
      <c r="C25" s="34">
        <f>SUM(C26:C37)</f>
        <v>127</v>
      </c>
      <c r="D25" s="34"/>
      <c r="E25" s="34">
        <f aca="true" t="shared" si="5" ref="E25:M25">SUM(E26:E37)</f>
        <v>3</v>
      </c>
      <c r="F25" s="34">
        <f t="shared" si="5"/>
        <v>58611</v>
      </c>
      <c r="G25" s="34">
        <f t="shared" si="5"/>
        <v>29879</v>
      </c>
      <c r="H25" s="34">
        <f t="shared" si="5"/>
        <v>28732</v>
      </c>
      <c r="I25" s="34">
        <f t="shared" si="5"/>
        <v>1906</v>
      </c>
      <c r="J25" s="34">
        <f t="shared" si="5"/>
        <v>2885</v>
      </c>
      <c r="K25" s="34">
        <f t="shared" si="5"/>
        <v>1078</v>
      </c>
      <c r="L25" s="34">
        <f t="shared" si="5"/>
        <v>1807</v>
      </c>
      <c r="M25" s="34">
        <f t="shared" si="5"/>
        <v>692</v>
      </c>
    </row>
    <row r="26" spans="2:13" s="27" customFormat="1" ht="15.75" customHeight="1">
      <c r="B26" s="33" t="s">
        <v>59</v>
      </c>
      <c r="C26" s="34">
        <f aca="true" t="shared" si="6" ref="C26:C37">D26+E26</f>
        <v>27</v>
      </c>
      <c r="D26" s="34">
        <v>27</v>
      </c>
      <c r="E26" s="34">
        <v>0</v>
      </c>
      <c r="F26" s="34">
        <f aca="true" t="shared" si="7" ref="F26:F37">G26+H26</f>
        <v>11801</v>
      </c>
      <c r="G26" s="34">
        <v>6050</v>
      </c>
      <c r="H26" s="34">
        <v>5751</v>
      </c>
      <c r="I26" s="34">
        <v>393</v>
      </c>
      <c r="J26" s="34">
        <f aca="true" t="shared" si="8" ref="J26:J37">K26+L26</f>
        <v>623</v>
      </c>
      <c r="K26" s="34">
        <v>217</v>
      </c>
      <c r="L26" s="34">
        <v>406</v>
      </c>
      <c r="M26" s="34">
        <v>203</v>
      </c>
    </row>
    <row r="27" spans="2:13" s="27" customFormat="1" ht="15.75" customHeight="1">
      <c r="B27" s="33" t="s">
        <v>61</v>
      </c>
      <c r="C27" s="34">
        <f t="shared" si="6"/>
        <v>14</v>
      </c>
      <c r="D27" s="34">
        <v>14</v>
      </c>
      <c r="E27" s="34">
        <v>0</v>
      </c>
      <c r="F27" s="34">
        <f t="shared" si="7"/>
        <v>6412</v>
      </c>
      <c r="G27" s="34">
        <v>3305</v>
      </c>
      <c r="H27" s="34">
        <v>3107</v>
      </c>
      <c r="I27" s="34">
        <v>209</v>
      </c>
      <c r="J27" s="34">
        <f t="shared" si="8"/>
        <v>312</v>
      </c>
      <c r="K27" s="34">
        <v>104</v>
      </c>
      <c r="L27" s="34">
        <v>208</v>
      </c>
      <c r="M27" s="34">
        <v>74</v>
      </c>
    </row>
    <row r="28" spans="2:13" s="27" customFormat="1" ht="15.75" customHeight="1">
      <c r="B28" s="33" t="s">
        <v>62</v>
      </c>
      <c r="C28" s="34">
        <f t="shared" si="6"/>
        <v>19</v>
      </c>
      <c r="D28" s="34">
        <v>17</v>
      </c>
      <c r="E28" s="34">
        <v>2</v>
      </c>
      <c r="F28" s="34">
        <f t="shared" si="7"/>
        <v>7434</v>
      </c>
      <c r="G28" s="34">
        <v>3841</v>
      </c>
      <c r="H28" s="34">
        <v>3593</v>
      </c>
      <c r="I28" s="34">
        <v>246</v>
      </c>
      <c r="J28" s="34">
        <f t="shared" si="8"/>
        <v>369</v>
      </c>
      <c r="K28" s="34">
        <v>142</v>
      </c>
      <c r="L28" s="34">
        <v>227</v>
      </c>
      <c r="M28" s="34">
        <v>58</v>
      </c>
    </row>
    <row r="29" spans="2:13" s="27" customFormat="1" ht="15.75" customHeight="1">
      <c r="B29" s="33" t="s">
        <v>65</v>
      </c>
      <c r="C29" s="34">
        <f t="shared" si="6"/>
        <v>25</v>
      </c>
      <c r="D29" s="34">
        <v>25</v>
      </c>
      <c r="E29" s="34">
        <v>0</v>
      </c>
      <c r="F29" s="34">
        <f t="shared" si="7"/>
        <v>15050</v>
      </c>
      <c r="G29" s="34">
        <v>7535</v>
      </c>
      <c r="H29" s="34">
        <v>7515</v>
      </c>
      <c r="I29" s="34">
        <v>469</v>
      </c>
      <c r="J29" s="34">
        <f t="shared" si="8"/>
        <v>685</v>
      </c>
      <c r="K29" s="34">
        <v>247</v>
      </c>
      <c r="L29" s="34">
        <v>438</v>
      </c>
      <c r="M29" s="34">
        <v>110</v>
      </c>
    </row>
    <row r="30" spans="2:13" s="27" customFormat="1" ht="15.75" customHeight="1">
      <c r="B30" s="33" t="s">
        <v>70</v>
      </c>
      <c r="C30" s="34">
        <f t="shared" si="6"/>
        <v>11</v>
      </c>
      <c r="D30" s="34">
        <v>10</v>
      </c>
      <c r="E30" s="34">
        <v>1</v>
      </c>
      <c r="F30" s="34">
        <f t="shared" si="7"/>
        <v>5322</v>
      </c>
      <c r="G30" s="34">
        <v>2729</v>
      </c>
      <c r="H30" s="34">
        <v>2593</v>
      </c>
      <c r="I30" s="34">
        <v>173</v>
      </c>
      <c r="J30" s="34">
        <f t="shared" si="8"/>
        <v>251</v>
      </c>
      <c r="K30" s="34">
        <v>93</v>
      </c>
      <c r="L30" s="34">
        <v>158</v>
      </c>
      <c r="M30" s="34">
        <v>50</v>
      </c>
    </row>
    <row r="31" spans="2:13" s="27" customFormat="1" ht="15.75" customHeight="1">
      <c r="B31" s="33" t="s">
        <v>73</v>
      </c>
      <c r="C31" s="34">
        <f t="shared" si="6"/>
        <v>9</v>
      </c>
      <c r="D31" s="34">
        <v>9</v>
      </c>
      <c r="E31" s="34">
        <v>0</v>
      </c>
      <c r="F31" s="34">
        <f t="shared" si="7"/>
        <v>3164</v>
      </c>
      <c r="G31" s="34">
        <v>1608</v>
      </c>
      <c r="H31" s="34">
        <v>1556</v>
      </c>
      <c r="I31" s="34">
        <v>106</v>
      </c>
      <c r="J31" s="34">
        <f t="shared" si="8"/>
        <v>173</v>
      </c>
      <c r="K31" s="34">
        <v>68</v>
      </c>
      <c r="L31" s="34">
        <v>105</v>
      </c>
      <c r="M31" s="34">
        <v>98</v>
      </c>
    </row>
    <row r="32" spans="2:13" s="27" customFormat="1" ht="15.75" customHeight="1">
      <c r="B32" s="33" t="s">
        <v>81</v>
      </c>
      <c r="C32" s="34">
        <f t="shared" si="6"/>
        <v>5</v>
      </c>
      <c r="D32" s="34">
        <v>5</v>
      </c>
      <c r="E32" s="34">
        <v>0</v>
      </c>
      <c r="F32" s="34">
        <f t="shared" si="7"/>
        <v>2196</v>
      </c>
      <c r="G32" s="34">
        <v>1151</v>
      </c>
      <c r="H32" s="34">
        <v>1045</v>
      </c>
      <c r="I32" s="34">
        <v>70</v>
      </c>
      <c r="J32" s="34">
        <f t="shared" si="8"/>
        <v>106</v>
      </c>
      <c r="K32" s="34">
        <v>42</v>
      </c>
      <c r="L32" s="34">
        <v>64</v>
      </c>
      <c r="M32" s="34">
        <v>28</v>
      </c>
    </row>
    <row r="33" spans="2:13" s="27" customFormat="1" ht="15.75" customHeight="1">
      <c r="B33" s="33" t="s">
        <v>82</v>
      </c>
      <c r="C33" s="34">
        <f t="shared" si="6"/>
        <v>3</v>
      </c>
      <c r="D33" s="34">
        <v>3</v>
      </c>
      <c r="E33" s="34">
        <v>0</v>
      </c>
      <c r="F33" s="34">
        <f t="shared" si="7"/>
        <v>2146</v>
      </c>
      <c r="G33" s="34">
        <v>1083</v>
      </c>
      <c r="H33" s="34">
        <v>1063</v>
      </c>
      <c r="I33" s="34">
        <v>65</v>
      </c>
      <c r="J33" s="34">
        <f t="shared" si="8"/>
        <v>94</v>
      </c>
      <c r="K33" s="34">
        <v>39</v>
      </c>
      <c r="L33" s="34">
        <v>55</v>
      </c>
      <c r="M33" s="34">
        <v>17</v>
      </c>
    </row>
    <row r="34" spans="2:13" s="27" customFormat="1" ht="15.75" customHeight="1">
      <c r="B34" s="33" t="s">
        <v>83</v>
      </c>
      <c r="C34" s="34">
        <f t="shared" si="6"/>
        <v>3</v>
      </c>
      <c r="D34" s="34">
        <v>3</v>
      </c>
      <c r="E34" s="34">
        <v>0</v>
      </c>
      <c r="F34" s="34">
        <f t="shared" si="7"/>
        <v>2337</v>
      </c>
      <c r="G34" s="34">
        <v>1217</v>
      </c>
      <c r="H34" s="34">
        <v>1120</v>
      </c>
      <c r="I34" s="34">
        <v>70</v>
      </c>
      <c r="J34" s="34">
        <f t="shared" si="8"/>
        <v>100</v>
      </c>
      <c r="K34" s="34">
        <v>37</v>
      </c>
      <c r="L34" s="34">
        <v>63</v>
      </c>
      <c r="M34" s="34">
        <v>14</v>
      </c>
    </row>
    <row r="35" spans="2:13" s="27" customFormat="1" ht="15.75" customHeight="1">
      <c r="B35" s="33" t="s">
        <v>84</v>
      </c>
      <c r="C35" s="34">
        <f t="shared" si="6"/>
        <v>5</v>
      </c>
      <c r="D35" s="34">
        <v>5</v>
      </c>
      <c r="E35" s="34">
        <v>0</v>
      </c>
      <c r="F35" s="34">
        <f t="shared" si="7"/>
        <v>1305</v>
      </c>
      <c r="G35" s="34">
        <v>622</v>
      </c>
      <c r="H35" s="34">
        <v>683</v>
      </c>
      <c r="I35" s="34">
        <v>49</v>
      </c>
      <c r="J35" s="34">
        <f t="shared" si="8"/>
        <v>78</v>
      </c>
      <c r="K35" s="34">
        <v>42</v>
      </c>
      <c r="L35" s="34">
        <v>36</v>
      </c>
      <c r="M35" s="34">
        <v>18</v>
      </c>
    </row>
    <row r="36" spans="2:13" s="27" customFormat="1" ht="15.75" customHeight="1">
      <c r="B36" s="33" t="s">
        <v>85</v>
      </c>
      <c r="C36" s="34">
        <f t="shared" si="6"/>
        <v>4</v>
      </c>
      <c r="D36" s="34">
        <v>4</v>
      </c>
      <c r="E36" s="34">
        <v>0</v>
      </c>
      <c r="F36" s="34">
        <f t="shared" si="7"/>
        <v>525</v>
      </c>
      <c r="G36" s="34">
        <v>279</v>
      </c>
      <c r="H36" s="34">
        <v>246</v>
      </c>
      <c r="I36" s="34">
        <v>25</v>
      </c>
      <c r="J36" s="34">
        <f t="shared" si="8"/>
        <v>49</v>
      </c>
      <c r="K36" s="34">
        <v>24</v>
      </c>
      <c r="L36" s="34">
        <v>25</v>
      </c>
      <c r="M36" s="34">
        <v>15</v>
      </c>
    </row>
    <row r="37" spans="2:13" s="27" customFormat="1" ht="15.75" customHeight="1">
      <c r="B37" s="33" t="s">
        <v>86</v>
      </c>
      <c r="C37" s="34">
        <f t="shared" si="6"/>
        <v>2</v>
      </c>
      <c r="D37" s="34">
        <v>2</v>
      </c>
      <c r="E37" s="34">
        <v>0</v>
      </c>
      <c r="F37" s="34">
        <f t="shared" si="7"/>
        <v>919</v>
      </c>
      <c r="G37" s="34">
        <v>459</v>
      </c>
      <c r="H37" s="34">
        <v>460</v>
      </c>
      <c r="I37" s="34">
        <v>31</v>
      </c>
      <c r="J37" s="34">
        <f t="shared" si="8"/>
        <v>45</v>
      </c>
      <c r="K37" s="34">
        <v>23</v>
      </c>
      <c r="L37" s="34">
        <v>22</v>
      </c>
      <c r="M37" s="34">
        <v>7</v>
      </c>
    </row>
    <row r="38" spans="2:13" s="27" customFormat="1" ht="15.7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s="27" customFormat="1" ht="15.75" customHeight="1">
      <c r="A39" s="112" t="s">
        <v>119</v>
      </c>
      <c r="B39" s="113"/>
      <c r="C39" s="34">
        <f>SUM(C40:C41)</f>
        <v>92</v>
      </c>
      <c r="D39" s="34"/>
      <c r="E39" s="34">
        <f aca="true" t="shared" si="9" ref="E39:M39">SUM(E40:E41)</f>
        <v>1</v>
      </c>
      <c r="F39" s="34">
        <f t="shared" si="9"/>
        <v>39755</v>
      </c>
      <c r="G39" s="34">
        <f t="shared" si="9"/>
        <v>20454</v>
      </c>
      <c r="H39" s="34">
        <f t="shared" si="9"/>
        <v>19301</v>
      </c>
      <c r="I39" s="34">
        <f t="shared" si="9"/>
        <v>1329</v>
      </c>
      <c r="J39" s="34">
        <f t="shared" si="9"/>
        <v>2005</v>
      </c>
      <c r="K39" s="34">
        <f t="shared" si="9"/>
        <v>813</v>
      </c>
      <c r="L39" s="34">
        <f t="shared" si="9"/>
        <v>1192</v>
      </c>
      <c r="M39" s="34">
        <f t="shared" si="9"/>
        <v>347</v>
      </c>
    </row>
    <row r="40" spans="2:13" s="27" customFormat="1" ht="15.75" customHeight="1">
      <c r="B40" s="33" t="s">
        <v>57</v>
      </c>
      <c r="C40" s="34">
        <f>D40+E40</f>
        <v>90</v>
      </c>
      <c r="D40" s="34">
        <v>89</v>
      </c>
      <c r="E40" s="34">
        <v>1</v>
      </c>
      <c r="F40" s="34">
        <f>G40+H40</f>
        <v>39253</v>
      </c>
      <c r="G40" s="34">
        <v>20204</v>
      </c>
      <c r="H40" s="34">
        <v>19049</v>
      </c>
      <c r="I40" s="34">
        <v>1311</v>
      </c>
      <c r="J40" s="34">
        <f>K40+L40</f>
        <v>1978</v>
      </c>
      <c r="K40" s="34">
        <v>800</v>
      </c>
      <c r="L40" s="34">
        <v>1178</v>
      </c>
      <c r="M40" s="34">
        <v>341</v>
      </c>
    </row>
    <row r="41" spans="2:13" s="27" customFormat="1" ht="15.75" customHeight="1">
      <c r="B41" s="33" t="s">
        <v>87</v>
      </c>
      <c r="C41" s="34">
        <f>D41+E41</f>
        <v>2</v>
      </c>
      <c r="D41" s="34">
        <v>2</v>
      </c>
      <c r="E41" s="34">
        <v>0</v>
      </c>
      <c r="F41" s="34">
        <f>G41+H41</f>
        <v>502</v>
      </c>
      <c r="G41" s="34">
        <v>250</v>
      </c>
      <c r="H41" s="34">
        <v>252</v>
      </c>
      <c r="I41" s="34">
        <v>18</v>
      </c>
      <c r="J41" s="34">
        <f>K41+L41</f>
        <v>27</v>
      </c>
      <c r="K41" s="34">
        <v>13</v>
      </c>
      <c r="L41" s="34">
        <v>14</v>
      </c>
      <c r="M41" s="34">
        <v>6</v>
      </c>
    </row>
    <row r="42" spans="2:13" s="27" customFormat="1" ht="15.75" customHeight="1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s="27" customFormat="1" ht="15.75" customHeight="1">
      <c r="A43" s="110" t="s">
        <v>120</v>
      </c>
      <c r="B43" s="111"/>
      <c r="C43" s="34">
        <f>SUM(C44:C58)</f>
        <v>143</v>
      </c>
      <c r="D43" s="34"/>
      <c r="E43" s="34">
        <f aca="true" t="shared" si="10" ref="E43:M43">SUM(E44:E58)</f>
        <v>0</v>
      </c>
      <c r="F43" s="34">
        <f t="shared" si="10"/>
        <v>54572</v>
      </c>
      <c r="G43" s="34">
        <f t="shared" si="10"/>
        <v>27895</v>
      </c>
      <c r="H43" s="34">
        <f t="shared" si="10"/>
        <v>26677</v>
      </c>
      <c r="I43" s="34">
        <f t="shared" si="10"/>
        <v>1955</v>
      </c>
      <c r="J43" s="34">
        <f t="shared" si="10"/>
        <v>2999</v>
      </c>
      <c r="K43" s="34">
        <f t="shared" si="10"/>
        <v>1219</v>
      </c>
      <c r="L43" s="34">
        <f t="shared" si="10"/>
        <v>1780</v>
      </c>
      <c r="M43" s="34">
        <f t="shared" si="10"/>
        <v>619</v>
      </c>
    </row>
    <row r="44" spans="2:13" s="27" customFormat="1" ht="15.75" customHeight="1">
      <c r="B44" s="33" t="s">
        <v>64</v>
      </c>
      <c r="C44" s="34">
        <f aca="true" t="shared" si="11" ref="C44:C58">D44+E44</f>
        <v>17</v>
      </c>
      <c r="D44" s="34">
        <v>17</v>
      </c>
      <c r="E44" s="34">
        <v>0</v>
      </c>
      <c r="F44" s="34">
        <f aca="true" t="shared" si="12" ref="F44:F58">G44+H44</f>
        <v>5482</v>
      </c>
      <c r="G44" s="34">
        <v>2788</v>
      </c>
      <c r="H44" s="34">
        <v>2694</v>
      </c>
      <c r="I44" s="34">
        <v>210</v>
      </c>
      <c r="J44" s="34">
        <f aca="true" t="shared" si="13" ref="J44:J58">K44+L44</f>
        <v>328</v>
      </c>
      <c r="K44" s="34">
        <v>131</v>
      </c>
      <c r="L44" s="34">
        <v>197</v>
      </c>
      <c r="M44" s="34">
        <v>82</v>
      </c>
    </row>
    <row r="45" spans="2:13" s="27" customFormat="1" ht="15.75" customHeight="1">
      <c r="B45" s="33" t="s">
        <v>66</v>
      </c>
      <c r="C45" s="34">
        <f t="shared" si="11"/>
        <v>23</v>
      </c>
      <c r="D45" s="34">
        <v>23</v>
      </c>
      <c r="E45" s="34">
        <v>0</v>
      </c>
      <c r="F45" s="34">
        <f t="shared" si="12"/>
        <v>9492</v>
      </c>
      <c r="G45" s="34">
        <v>4923</v>
      </c>
      <c r="H45" s="34">
        <v>4569</v>
      </c>
      <c r="I45" s="34">
        <v>349</v>
      </c>
      <c r="J45" s="34">
        <f t="shared" si="13"/>
        <v>506</v>
      </c>
      <c r="K45" s="34">
        <v>205</v>
      </c>
      <c r="L45" s="34">
        <v>301</v>
      </c>
      <c r="M45" s="34">
        <v>164</v>
      </c>
    </row>
    <row r="46" spans="2:13" s="27" customFormat="1" ht="15.75" customHeight="1">
      <c r="B46" s="33" t="s">
        <v>67</v>
      </c>
      <c r="C46" s="34">
        <f t="shared" si="11"/>
        <v>10</v>
      </c>
      <c r="D46" s="34">
        <v>10</v>
      </c>
      <c r="E46" s="34">
        <v>0</v>
      </c>
      <c r="F46" s="34">
        <f t="shared" si="12"/>
        <v>6994</v>
      </c>
      <c r="G46" s="34">
        <v>3577</v>
      </c>
      <c r="H46" s="34">
        <v>3417</v>
      </c>
      <c r="I46" s="34">
        <v>207</v>
      </c>
      <c r="J46" s="34">
        <f t="shared" si="13"/>
        <v>303</v>
      </c>
      <c r="K46" s="34">
        <v>120</v>
      </c>
      <c r="L46" s="34">
        <v>183</v>
      </c>
      <c r="M46" s="34">
        <v>32</v>
      </c>
    </row>
    <row r="47" spans="2:13" s="27" customFormat="1" ht="15.75" customHeight="1">
      <c r="B47" s="33" t="s">
        <v>68</v>
      </c>
      <c r="C47" s="34">
        <f t="shared" si="11"/>
        <v>23</v>
      </c>
      <c r="D47" s="34">
        <v>23</v>
      </c>
      <c r="E47" s="34">
        <v>0</v>
      </c>
      <c r="F47" s="34">
        <f t="shared" si="12"/>
        <v>6665</v>
      </c>
      <c r="G47" s="34">
        <v>3378</v>
      </c>
      <c r="H47" s="34">
        <v>3287</v>
      </c>
      <c r="I47" s="34">
        <v>250</v>
      </c>
      <c r="J47" s="34">
        <f t="shared" si="13"/>
        <v>400</v>
      </c>
      <c r="K47" s="34">
        <v>167</v>
      </c>
      <c r="L47" s="34">
        <v>233</v>
      </c>
      <c r="M47" s="34">
        <v>85</v>
      </c>
    </row>
    <row r="48" spans="2:13" s="27" customFormat="1" ht="15.75" customHeight="1">
      <c r="B48" s="33" t="s">
        <v>69</v>
      </c>
      <c r="C48" s="34">
        <f t="shared" si="11"/>
        <v>15</v>
      </c>
      <c r="D48" s="34">
        <v>15</v>
      </c>
      <c r="E48" s="34">
        <v>0</v>
      </c>
      <c r="F48" s="34">
        <f t="shared" si="12"/>
        <v>7732</v>
      </c>
      <c r="G48" s="34">
        <v>3946</v>
      </c>
      <c r="H48" s="34">
        <v>3786</v>
      </c>
      <c r="I48" s="34">
        <v>246</v>
      </c>
      <c r="J48" s="34">
        <f t="shared" si="13"/>
        <v>377</v>
      </c>
      <c r="K48" s="34">
        <v>142</v>
      </c>
      <c r="L48" s="34">
        <v>235</v>
      </c>
      <c r="M48" s="34">
        <v>54</v>
      </c>
    </row>
    <row r="49" spans="2:13" s="27" customFormat="1" ht="15.75" customHeight="1">
      <c r="B49" s="33" t="s">
        <v>71</v>
      </c>
      <c r="C49" s="34">
        <f t="shared" si="11"/>
        <v>12</v>
      </c>
      <c r="D49" s="34">
        <v>12</v>
      </c>
      <c r="E49" s="34">
        <v>0</v>
      </c>
      <c r="F49" s="34">
        <f t="shared" si="12"/>
        <v>4853</v>
      </c>
      <c r="G49" s="34">
        <v>2509</v>
      </c>
      <c r="H49" s="34">
        <v>2344</v>
      </c>
      <c r="I49" s="34">
        <v>177</v>
      </c>
      <c r="J49" s="34">
        <f t="shared" si="13"/>
        <v>268</v>
      </c>
      <c r="K49" s="34">
        <v>102</v>
      </c>
      <c r="L49" s="34">
        <v>166</v>
      </c>
      <c r="M49" s="34">
        <v>52</v>
      </c>
    </row>
    <row r="50" spans="2:13" s="27" customFormat="1" ht="15.75" customHeight="1">
      <c r="B50" s="33" t="s">
        <v>121</v>
      </c>
      <c r="C50" s="34">
        <f t="shared" si="11"/>
        <v>5</v>
      </c>
      <c r="D50" s="34">
        <v>5</v>
      </c>
      <c r="E50" s="34">
        <v>0</v>
      </c>
      <c r="F50" s="34">
        <f t="shared" si="12"/>
        <v>2097</v>
      </c>
      <c r="G50" s="34">
        <v>1030</v>
      </c>
      <c r="H50" s="34">
        <v>1067</v>
      </c>
      <c r="I50" s="34">
        <v>73</v>
      </c>
      <c r="J50" s="34">
        <f t="shared" si="13"/>
        <v>112</v>
      </c>
      <c r="K50" s="34">
        <v>46</v>
      </c>
      <c r="L50" s="34">
        <v>66</v>
      </c>
      <c r="M50" s="34">
        <v>17</v>
      </c>
    </row>
    <row r="51" spans="2:13" s="27" customFormat="1" ht="15.75" customHeight="1">
      <c r="B51" s="33" t="s">
        <v>122</v>
      </c>
      <c r="C51" s="34">
        <f t="shared" si="11"/>
        <v>9</v>
      </c>
      <c r="D51" s="34">
        <v>9</v>
      </c>
      <c r="E51" s="34">
        <v>0</v>
      </c>
      <c r="F51" s="34">
        <f t="shared" si="12"/>
        <v>2636</v>
      </c>
      <c r="G51" s="34">
        <v>1333</v>
      </c>
      <c r="H51" s="34">
        <v>1303</v>
      </c>
      <c r="I51" s="34">
        <v>105</v>
      </c>
      <c r="J51" s="34">
        <f t="shared" si="13"/>
        <v>171</v>
      </c>
      <c r="K51" s="34">
        <v>70</v>
      </c>
      <c r="L51" s="34">
        <v>101</v>
      </c>
      <c r="M51" s="34">
        <v>26</v>
      </c>
    </row>
    <row r="52" spans="2:13" s="27" customFormat="1" ht="15.75" customHeight="1">
      <c r="B52" s="33" t="s">
        <v>123</v>
      </c>
      <c r="C52" s="34">
        <f t="shared" si="11"/>
        <v>10</v>
      </c>
      <c r="D52" s="34">
        <v>10</v>
      </c>
      <c r="E52" s="34">
        <v>0</v>
      </c>
      <c r="F52" s="34">
        <f t="shared" si="12"/>
        <v>3011</v>
      </c>
      <c r="G52" s="34">
        <v>1489</v>
      </c>
      <c r="H52" s="34">
        <v>1522</v>
      </c>
      <c r="I52" s="34">
        <v>112</v>
      </c>
      <c r="J52" s="34">
        <f t="shared" si="13"/>
        <v>179</v>
      </c>
      <c r="K52" s="34">
        <v>74</v>
      </c>
      <c r="L52" s="34">
        <v>105</v>
      </c>
      <c r="M52" s="34">
        <v>30</v>
      </c>
    </row>
    <row r="53" spans="2:13" s="27" customFormat="1" ht="15.75" customHeight="1">
      <c r="B53" s="33" t="s">
        <v>88</v>
      </c>
      <c r="C53" s="34">
        <f t="shared" si="11"/>
        <v>2</v>
      </c>
      <c r="D53" s="34">
        <v>2</v>
      </c>
      <c r="E53" s="34">
        <v>0</v>
      </c>
      <c r="F53" s="34">
        <f t="shared" si="12"/>
        <v>670</v>
      </c>
      <c r="G53" s="34">
        <v>373</v>
      </c>
      <c r="H53" s="34">
        <v>297</v>
      </c>
      <c r="I53" s="34">
        <v>26</v>
      </c>
      <c r="J53" s="34">
        <f t="shared" si="13"/>
        <v>39</v>
      </c>
      <c r="K53" s="36">
        <v>16</v>
      </c>
      <c r="L53" s="36">
        <v>23</v>
      </c>
      <c r="M53" s="34">
        <v>8</v>
      </c>
    </row>
    <row r="54" spans="2:13" s="27" customFormat="1" ht="15.75" customHeight="1">
      <c r="B54" s="33" t="s">
        <v>89</v>
      </c>
      <c r="C54" s="34">
        <f t="shared" si="11"/>
        <v>3</v>
      </c>
      <c r="D54" s="34">
        <v>3</v>
      </c>
      <c r="E54" s="34">
        <v>0</v>
      </c>
      <c r="F54" s="34">
        <f t="shared" si="12"/>
        <v>1379</v>
      </c>
      <c r="G54" s="34">
        <v>696</v>
      </c>
      <c r="H54" s="34">
        <v>683</v>
      </c>
      <c r="I54" s="34">
        <v>47</v>
      </c>
      <c r="J54" s="34">
        <f t="shared" si="13"/>
        <v>69</v>
      </c>
      <c r="K54" s="36">
        <v>27</v>
      </c>
      <c r="L54" s="36">
        <v>42</v>
      </c>
      <c r="M54" s="34">
        <v>16</v>
      </c>
    </row>
    <row r="55" spans="2:13" s="27" customFormat="1" ht="15.75" customHeight="1">
      <c r="B55" s="33" t="s">
        <v>90</v>
      </c>
      <c r="C55" s="34">
        <f t="shared" si="11"/>
        <v>3</v>
      </c>
      <c r="D55" s="34">
        <v>3</v>
      </c>
      <c r="E55" s="34">
        <v>0</v>
      </c>
      <c r="F55" s="34">
        <f t="shared" si="12"/>
        <v>1828</v>
      </c>
      <c r="G55" s="34">
        <v>940</v>
      </c>
      <c r="H55" s="34">
        <v>888</v>
      </c>
      <c r="I55" s="34">
        <v>62</v>
      </c>
      <c r="J55" s="34">
        <f t="shared" si="13"/>
        <v>94</v>
      </c>
      <c r="K55" s="34">
        <v>39</v>
      </c>
      <c r="L55" s="34">
        <v>55</v>
      </c>
      <c r="M55" s="34">
        <v>12</v>
      </c>
    </row>
    <row r="56" spans="2:13" s="27" customFormat="1" ht="15.75" customHeight="1">
      <c r="B56" s="33" t="s">
        <v>91</v>
      </c>
      <c r="C56" s="34">
        <f t="shared" si="11"/>
        <v>2</v>
      </c>
      <c r="D56" s="34">
        <v>2</v>
      </c>
      <c r="E56" s="34">
        <v>0</v>
      </c>
      <c r="F56" s="34">
        <f t="shared" si="12"/>
        <v>284</v>
      </c>
      <c r="G56" s="34">
        <v>158</v>
      </c>
      <c r="H56" s="34">
        <v>126</v>
      </c>
      <c r="I56" s="34">
        <v>15</v>
      </c>
      <c r="J56" s="34">
        <f t="shared" si="13"/>
        <v>24</v>
      </c>
      <c r="K56" s="34">
        <v>12</v>
      </c>
      <c r="L56" s="34">
        <v>12</v>
      </c>
      <c r="M56" s="34">
        <v>5</v>
      </c>
    </row>
    <row r="57" spans="2:13" s="27" customFormat="1" ht="15.75" customHeight="1">
      <c r="B57" s="33" t="s">
        <v>124</v>
      </c>
      <c r="C57" s="34">
        <f t="shared" si="11"/>
        <v>4</v>
      </c>
      <c r="D57" s="34">
        <v>4</v>
      </c>
      <c r="E57" s="34">
        <v>0</v>
      </c>
      <c r="F57" s="34">
        <f t="shared" si="12"/>
        <v>396</v>
      </c>
      <c r="G57" s="34">
        <v>200</v>
      </c>
      <c r="H57" s="34">
        <v>196</v>
      </c>
      <c r="I57" s="34">
        <v>26</v>
      </c>
      <c r="J57" s="34">
        <f t="shared" si="13"/>
        <v>51</v>
      </c>
      <c r="K57" s="34">
        <v>25</v>
      </c>
      <c r="L57" s="34">
        <v>26</v>
      </c>
      <c r="M57" s="34">
        <v>10</v>
      </c>
    </row>
    <row r="58" spans="2:13" s="27" customFormat="1" ht="15.75" customHeight="1">
      <c r="B58" s="33" t="s">
        <v>92</v>
      </c>
      <c r="C58" s="34">
        <f t="shared" si="11"/>
        <v>5</v>
      </c>
      <c r="D58" s="34">
        <v>5</v>
      </c>
      <c r="E58" s="34">
        <v>0</v>
      </c>
      <c r="F58" s="34">
        <f t="shared" si="12"/>
        <v>1053</v>
      </c>
      <c r="G58" s="34">
        <v>555</v>
      </c>
      <c r="H58" s="34">
        <v>498</v>
      </c>
      <c r="I58" s="34">
        <v>50</v>
      </c>
      <c r="J58" s="34">
        <f t="shared" si="13"/>
        <v>78</v>
      </c>
      <c r="K58" s="34">
        <v>43</v>
      </c>
      <c r="L58" s="34">
        <v>35</v>
      </c>
      <c r="M58" s="34">
        <v>26</v>
      </c>
    </row>
    <row r="59" spans="2:13" s="27" customFormat="1" ht="15.75" customHeight="1"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s="27" customFormat="1" ht="15.75" customHeight="1">
      <c r="A60" s="112" t="s">
        <v>125</v>
      </c>
      <c r="B60" s="113"/>
      <c r="C60" s="34">
        <f>SUM(C61:C63)</f>
        <v>121</v>
      </c>
      <c r="D60" s="34"/>
      <c r="E60" s="34">
        <f aca="true" t="shared" si="14" ref="E60:M60">SUM(E61:E63)</f>
        <v>1</v>
      </c>
      <c r="F60" s="34">
        <f t="shared" si="14"/>
        <v>49860</v>
      </c>
      <c r="G60" s="34">
        <f t="shared" si="14"/>
        <v>25524</v>
      </c>
      <c r="H60" s="34">
        <f t="shared" si="14"/>
        <v>24336</v>
      </c>
      <c r="I60" s="34">
        <f t="shared" si="14"/>
        <v>1687</v>
      </c>
      <c r="J60" s="34">
        <f t="shared" si="14"/>
        <v>2610</v>
      </c>
      <c r="K60" s="34">
        <f t="shared" si="14"/>
        <v>1081</v>
      </c>
      <c r="L60" s="34">
        <f t="shared" si="14"/>
        <v>1529</v>
      </c>
      <c r="M60" s="34">
        <f t="shared" si="14"/>
        <v>518</v>
      </c>
    </row>
    <row r="61" spans="2:13" s="27" customFormat="1" ht="15.75" customHeight="1">
      <c r="B61" s="33" t="s">
        <v>58</v>
      </c>
      <c r="C61" s="34">
        <f>D61+E61</f>
        <v>115</v>
      </c>
      <c r="D61" s="34">
        <v>114</v>
      </c>
      <c r="E61" s="34">
        <v>1</v>
      </c>
      <c r="F61" s="34">
        <f>G61+H61</f>
        <v>46350</v>
      </c>
      <c r="G61" s="34">
        <v>23746</v>
      </c>
      <c r="H61" s="34">
        <v>22604</v>
      </c>
      <c r="I61" s="34">
        <v>1572</v>
      </c>
      <c r="J61" s="34">
        <f>K61+L61</f>
        <v>2436</v>
      </c>
      <c r="K61" s="34">
        <v>1011</v>
      </c>
      <c r="L61" s="34">
        <v>1425</v>
      </c>
      <c r="M61" s="34">
        <v>472</v>
      </c>
    </row>
    <row r="62" spans="2:13" s="27" customFormat="1" ht="15.75" customHeight="1">
      <c r="B62" s="33" t="s">
        <v>74</v>
      </c>
      <c r="C62" s="34">
        <f>D62+E62</f>
        <v>5</v>
      </c>
      <c r="D62" s="34">
        <v>5</v>
      </c>
      <c r="E62" s="34">
        <v>0</v>
      </c>
      <c r="F62" s="34">
        <f>G62+H62</f>
        <v>2604</v>
      </c>
      <c r="G62" s="34">
        <v>1318</v>
      </c>
      <c r="H62" s="34">
        <v>1286</v>
      </c>
      <c r="I62" s="34">
        <v>88</v>
      </c>
      <c r="J62" s="34">
        <f>K62+L62</f>
        <v>133</v>
      </c>
      <c r="K62" s="34">
        <v>52</v>
      </c>
      <c r="L62" s="34">
        <v>81</v>
      </c>
      <c r="M62" s="34">
        <v>42</v>
      </c>
    </row>
    <row r="63" spans="1:13" s="27" customFormat="1" ht="15.75" customHeight="1">
      <c r="A63" s="28"/>
      <c r="B63" s="37" t="s">
        <v>93</v>
      </c>
      <c r="C63" s="38">
        <f>D63+E63</f>
        <v>1</v>
      </c>
      <c r="D63" s="38">
        <v>1</v>
      </c>
      <c r="E63" s="38">
        <v>0</v>
      </c>
      <c r="F63" s="38">
        <f>G63+H63</f>
        <v>906</v>
      </c>
      <c r="G63" s="38">
        <v>460</v>
      </c>
      <c r="H63" s="38">
        <v>446</v>
      </c>
      <c r="I63" s="38">
        <v>27</v>
      </c>
      <c r="J63" s="38">
        <f>K63+L63</f>
        <v>41</v>
      </c>
      <c r="K63" s="38">
        <v>18</v>
      </c>
      <c r="L63" s="38">
        <v>23</v>
      </c>
      <c r="M63" s="38">
        <v>4</v>
      </c>
    </row>
    <row r="64" ht="13.5">
      <c r="B64" s="39"/>
    </row>
    <row r="65" ht="13.5">
      <c r="B65" s="39"/>
    </row>
    <row r="66" ht="13.5">
      <c r="B66" s="39"/>
    </row>
    <row r="67" ht="13.5">
      <c r="B67" s="39"/>
    </row>
    <row r="68" ht="13.5">
      <c r="B68" s="39"/>
    </row>
    <row r="69" ht="13.5">
      <c r="B69" s="39"/>
    </row>
    <row r="70" ht="13.5">
      <c r="B70" s="39"/>
    </row>
    <row r="71" ht="13.5">
      <c r="B71" s="39"/>
    </row>
    <row r="72" ht="13.5">
      <c r="B72" s="39"/>
    </row>
    <row r="73" ht="13.5">
      <c r="B73" s="39"/>
    </row>
    <row r="74" ht="13.5">
      <c r="B74" s="39"/>
    </row>
    <row r="75" ht="13.5">
      <c r="B75" s="39"/>
    </row>
    <row r="76" ht="13.5">
      <c r="B76" s="39"/>
    </row>
    <row r="77" ht="13.5">
      <c r="B77" s="39"/>
    </row>
    <row r="78" ht="13.5">
      <c r="B78" s="39"/>
    </row>
    <row r="79" ht="13.5">
      <c r="B79" s="39"/>
    </row>
  </sheetData>
  <mergeCells count="15">
    <mergeCell ref="J2:L2"/>
    <mergeCell ref="A4:B4"/>
    <mergeCell ref="A5:B5"/>
    <mergeCell ref="A6:B6"/>
    <mergeCell ref="I2:I3"/>
    <mergeCell ref="A7:B7"/>
    <mergeCell ref="A8:B8"/>
    <mergeCell ref="A9:B9"/>
    <mergeCell ref="A10:B10"/>
    <mergeCell ref="A43:B43"/>
    <mergeCell ref="A60:B60"/>
    <mergeCell ref="A11:B11"/>
    <mergeCell ref="A13:B13"/>
    <mergeCell ref="A25:B25"/>
    <mergeCell ref="A39:B39"/>
  </mergeCells>
  <printOptions horizontalCentered="1"/>
  <pageMargins left="0.7874015748031497" right="0.7874015748031497" top="0.7874015748031497" bottom="0.5511811023622047" header="0.2755905511811024" footer="0.3937007874015748"/>
  <pageSetup firstPageNumber="29" useFirstPageNumber="1" horizontalDpi="600" verticalDpi="600" orientation="portrait" paperSize="9" scale="80" r:id="rId2"/>
  <headerFooter alignWithMargins="0">
    <oddHeader>&amp;R&amp;"ＭＳ Ｐゴシック,標準"&amp;18小学校</oddHeader>
    <oddFooter xml:space="preserve">&amp;C&amp;"ＭＳ Ｐ明朝,標準"&amp;14- &amp;P -&amp;15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showOutlineSymbols="0" zoomScaleSheetLayoutView="85" workbookViewId="0" topLeftCell="A1">
      <pane xSplit="2" ySplit="2" topLeftCell="C3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7" sqref="A7:B7"/>
    </sheetView>
  </sheetViews>
  <sheetFormatPr defaultColWidth="8.796875" defaultRowHeight="14.25"/>
  <cols>
    <col min="1" max="1" width="2.59765625" style="2" customWidth="1"/>
    <col min="2" max="2" width="12.59765625" style="1" customWidth="1"/>
    <col min="3" max="3" width="10.59765625" style="2" customWidth="1"/>
    <col min="4" max="12" width="8.59765625" style="2" customWidth="1"/>
    <col min="13" max="16384" width="14" style="2" customWidth="1"/>
  </cols>
  <sheetData>
    <row r="1" s="40" customFormat="1" ht="24" customHeight="1">
      <c r="A1" s="40" t="s">
        <v>5</v>
      </c>
    </row>
    <row r="2" spans="1:12" s="19" customFormat="1" ht="31.5" customHeight="1">
      <c r="A2" s="125" t="s">
        <v>0</v>
      </c>
      <c r="B2" s="126"/>
      <c r="C2" s="15" t="s">
        <v>1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43" t="s">
        <v>143</v>
      </c>
    </row>
    <row r="3" spans="1:12" ht="15.75" customHeight="1">
      <c r="A3" s="127" t="s">
        <v>55</v>
      </c>
      <c r="B3" s="128"/>
      <c r="C3" s="6">
        <f>SUM(D3:K3)</f>
        <v>7465</v>
      </c>
      <c r="D3" s="6">
        <v>652</v>
      </c>
      <c r="E3" s="6">
        <v>315</v>
      </c>
      <c r="F3" s="6">
        <v>603</v>
      </c>
      <c r="G3" s="6">
        <v>1373</v>
      </c>
      <c r="H3" s="6">
        <v>2689</v>
      </c>
      <c r="I3" s="6">
        <v>1804</v>
      </c>
      <c r="J3" s="6">
        <v>26</v>
      </c>
      <c r="K3" s="7">
        <v>3</v>
      </c>
      <c r="L3" s="6">
        <v>344</v>
      </c>
    </row>
    <row r="4" spans="1:12" ht="15.75" customHeight="1">
      <c r="A4" s="119" t="s">
        <v>56</v>
      </c>
      <c r="B4" s="120"/>
      <c r="C4" s="6">
        <f aca="true" t="shared" si="0" ref="C4:C10">SUM(D4:K4)</f>
        <v>7445</v>
      </c>
      <c r="D4" s="6">
        <v>675</v>
      </c>
      <c r="E4" s="6">
        <v>320</v>
      </c>
      <c r="F4" s="6">
        <v>605</v>
      </c>
      <c r="G4" s="6">
        <v>1324</v>
      </c>
      <c r="H4" s="6">
        <v>2666</v>
      </c>
      <c r="I4" s="6">
        <v>1837</v>
      </c>
      <c r="J4" s="6">
        <v>16</v>
      </c>
      <c r="K4" s="7">
        <v>2</v>
      </c>
      <c r="L4" s="6">
        <v>365</v>
      </c>
    </row>
    <row r="5" spans="1:12" ht="15.75" customHeight="1">
      <c r="A5" s="119" t="s">
        <v>97</v>
      </c>
      <c r="B5" s="120"/>
      <c r="C5" s="6">
        <f t="shared" si="0"/>
        <v>7388</v>
      </c>
      <c r="D5" s="6">
        <v>692</v>
      </c>
      <c r="E5" s="6">
        <v>305</v>
      </c>
      <c r="F5" s="6">
        <v>599</v>
      </c>
      <c r="G5" s="6">
        <v>1325</v>
      </c>
      <c r="H5" s="6">
        <v>2601</v>
      </c>
      <c r="I5" s="6">
        <v>1846</v>
      </c>
      <c r="J5" s="6">
        <v>19</v>
      </c>
      <c r="K5" s="7">
        <v>1</v>
      </c>
      <c r="L5" s="6">
        <v>381</v>
      </c>
    </row>
    <row r="6" spans="1:12" ht="15.75" customHeight="1">
      <c r="A6" s="119" t="s">
        <v>144</v>
      </c>
      <c r="B6" s="120"/>
      <c r="C6" s="6">
        <f t="shared" si="0"/>
        <v>7408</v>
      </c>
      <c r="D6" s="6">
        <v>708</v>
      </c>
      <c r="E6" s="6">
        <v>308</v>
      </c>
      <c r="F6" s="6">
        <v>582</v>
      </c>
      <c r="G6" s="6">
        <v>1273</v>
      </c>
      <c r="H6" s="6">
        <v>2711</v>
      </c>
      <c r="I6" s="6">
        <v>1810</v>
      </c>
      <c r="J6" s="6">
        <v>15</v>
      </c>
      <c r="K6" s="6">
        <v>1</v>
      </c>
      <c r="L6" s="6">
        <v>404</v>
      </c>
    </row>
    <row r="7" spans="1:12" s="18" customFormat="1" ht="15.75" customHeight="1">
      <c r="A7" s="123" t="s">
        <v>136</v>
      </c>
      <c r="B7" s="124"/>
      <c r="C7" s="17">
        <f>C12+C24+C38+C42+C59</f>
        <v>7438</v>
      </c>
      <c r="D7" s="17">
        <f aca="true" t="shared" si="1" ref="D7:L7">D12+D24+D38+D42+D59</f>
        <v>749</v>
      </c>
      <c r="E7" s="17">
        <f t="shared" si="1"/>
        <v>303</v>
      </c>
      <c r="F7" s="17">
        <f t="shared" si="1"/>
        <v>595</v>
      </c>
      <c r="G7" s="17">
        <f t="shared" si="1"/>
        <v>1279</v>
      </c>
      <c r="H7" s="17">
        <f t="shared" si="1"/>
        <v>2761</v>
      </c>
      <c r="I7" s="17">
        <f t="shared" si="1"/>
        <v>1740</v>
      </c>
      <c r="J7" s="17">
        <f t="shared" si="1"/>
        <v>9</v>
      </c>
      <c r="K7" s="17">
        <f t="shared" si="1"/>
        <v>2</v>
      </c>
      <c r="L7" s="17">
        <f t="shared" si="1"/>
        <v>447</v>
      </c>
    </row>
    <row r="8" spans="1:12" ht="15.75" customHeight="1">
      <c r="A8" s="119" t="s">
        <v>14</v>
      </c>
      <c r="B8" s="120"/>
      <c r="C8" s="6">
        <f t="shared" si="0"/>
        <v>30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23</v>
      </c>
      <c r="J8" s="6">
        <v>7</v>
      </c>
      <c r="K8" s="6">
        <v>0</v>
      </c>
      <c r="L8" s="6">
        <v>0</v>
      </c>
    </row>
    <row r="9" spans="1:12" ht="15.75" customHeight="1">
      <c r="A9" s="119" t="s">
        <v>15</v>
      </c>
      <c r="B9" s="120"/>
      <c r="C9" s="6">
        <f t="shared" si="0"/>
        <v>7355</v>
      </c>
      <c r="D9" s="6">
        <v>742</v>
      </c>
      <c r="E9" s="6">
        <v>297</v>
      </c>
      <c r="F9" s="6">
        <v>577</v>
      </c>
      <c r="G9" s="6">
        <v>1275</v>
      </c>
      <c r="H9" s="6">
        <v>2750</v>
      </c>
      <c r="I9" s="6">
        <v>1712</v>
      </c>
      <c r="J9" s="6">
        <v>2</v>
      </c>
      <c r="K9" s="6">
        <v>0</v>
      </c>
      <c r="L9" s="6">
        <v>447</v>
      </c>
    </row>
    <row r="10" spans="1:12" ht="15.75" customHeight="1">
      <c r="A10" s="119" t="s">
        <v>16</v>
      </c>
      <c r="B10" s="120"/>
      <c r="C10" s="6">
        <f t="shared" si="0"/>
        <v>53</v>
      </c>
      <c r="D10" s="6">
        <v>7</v>
      </c>
      <c r="E10" s="6">
        <v>6</v>
      </c>
      <c r="F10" s="6">
        <v>18</v>
      </c>
      <c r="G10" s="6">
        <v>4</v>
      </c>
      <c r="H10" s="6">
        <v>11</v>
      </c>
      <c r="I10" s="6">
        <v>5</v>
      </c>
      <c r="J10" s="6">
        <v>0</v>
      </c>
      <c r="K10" s="6">
        <v>2</v>
      </c>
      <c r="L10" s="6">
        <v>0</v>
      </c>
    </row>
    <row r="11" spans="1:12" ht="15.75" customHeight="1">
      <c r="A11" s="11"/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5.75" customHeight="1">
      <c r="A12" s="119" t="s">
        <v>127</v>
      </c>
      <c r="B12" s="120"/>
      <c r="C12" s="6">
        <f>SUM(C13:C22)</f>
        <v>561</v>
      </c>
      <c r="D12" s="6">
        <f aca="true" t="shared" si="2" ref="D12:L12">SUM(D13:D22)</f>
        <v>98</v>
      </c>
      <c r="E12" s="6">
        <f t="shared" si="2"/>
        <v>70</v>
      </c>
      <c r="F12" s="6">
        <f t="shared" si="2"/>
        <v>81</v>
      </c>
      <c r="G12" s="6">
        <f t="shared" si="2"/>
        <v>126</v>
      </c>
      <c r="H12" s="6">
        <f t="shared" si="2"/>
        <v>113</v>
      </c>
      <c r="I12" s="6">
        <f t="shared" si="2"/>
        <v>73</v>
      </c>
      <c r="J12" s="6">
        <f t="shared" si="2"/>
        <v>0</v>
      </c>
      <c r="K12" s="6">
        <f t="shared" si="2"/>
        <v>0</v>
      </c>
      <c r="L12" s="6">
        <f t="shared" si="2"/>
        <v>28</v>
      </c>
    </row>
    <row r="13" spans="2:12" ht="15.75" customHeight="1">
      <c r="B13" s="12" t="s">
        <v>60</v>
      </c>
      <c r="C13" s="6">
        <f aca="true" t="shared" si="3" ref="C13:C22">SUM(D13:K13)</f>
        <v>68</v>
      </c>
      <c r="D13" s="6">
        <v>18</v>
      </c>
      <c r="E13" s="6">
        <v>4</v>
      </c>
      <c r="F13" s="6">
        <v>8</v>
      </c>
      <c r="G13" s="6">
        <v>18</v>
      </c>
      <c r="H13" s="6">
        <v>15</v>
      </c>
      <c r="I13" s="6">
        <v>5</v>
      </c>
      <c r="J13" s="7">
        <v>0</v>
      </c>
      <c r="K13" s="7">
        <v>0</v>
      </c>
      <c r="L13" s="6">
        <v>2</v>
      </c>
    </row>
    <row r="14" spans="2:12" ht="15.75" customHeight="1">
      <c r="B14" s="12" t="s">
        <v>63</v>
      </c>
      <c r="C14" s="6">
        <f t="shared" si="3"/>
        <v>127</v>
      </c>
      <c r="D14" s="6">
        <v>8</v>
      </c>
      <c r="E14" s="6">
        <v>8</v>
      </c>
      <c r="F14" s="6">
        <v>15</v>
      </c>
      <c r="G14" s="6">
        <v>27</v>
      </c>
      <c r="H14" s="6">
        <v>42</v>
      </c>
      <c r="I14" s="6">
        <v>27</v>
      </c>
      <c r="J14" s="7">
        <v>0</v>
      </c>
      <c r="K14" s="7">
        <v>0</v>
      </c>
      <c r="L14" s="6">
        <v>5</v>
      </c>
    </row>
    <row r="15" spans="2:12" ht="15.75" customHeight="1">
      <c r="B15" s="12" t="s">
        <v>72</v>
      </c>
      <c r="C15" s="6">
        <f t="shared" si="3"/>
        <v>54</v>
      </c>
      <c r="D15" s="6">
        <v>6</v>
      </c>
      <c r="E15" s="6">
        <v>11</v>
      </c>
      <c r="F15" s="6">
        <v>13</v>
      </c>
      <c r="G15" s="6">
        <v>14</v>
      </c>
      <c r="H15" s="6">
        <v>8</v>
      </c>
      <c r="I15" s="6">
        <v>2</v>
      </c>
      <c r="J15" s="7">
        <v>0</v>
      </c>
      <c r="K15" s="7">
        <v>0</v>
      </c>
      <c r="L15" s="6">
        <v>3</v>
      </c>
    </row>
    <row r="16" spans="2:12" ht="15.75" customHeight="1">
      <c r="B16" s="12" t="s">
        <v>75</v>
      </c>
      <c r="C16" s="6">
        <f t="shared" si="3"/>
        <v>87</v>
      </c>
      <c r="D16" s="6">
        <v>17</v>
      </c>
      <c r="E16" s="6">
        <v>15</v>
      </c>
      <c r="F16" s="7">
        <v>17</v>
      </c>
      <c r="G16" s="6">
        <v>20</v>
      </c>
      <c r="H16" s="6">
        <v>11</v>
      </c>
      <c r="I16" s="6">
        <v>7</v>
      </c>
      <c r="J16" s="7">
        <v>0</v>
      </c>
      <c r="K16" s="7">
        <v>0</v>
      </c>
      <c r="L16" s="6">
        <v>4</v>
      </c>
    </row>
    <row r="17" spans="2:12" ht="15.75" customHeight="1">
      <c r="B17" s="12" t="s">
        <v>96</v>
      </c>
      <c r="C17" s="6">
        <f t="shared" si="3"/>
        <v>98</v>
      </c>
      <c r="D17" s="6">
        <v>12</v>
      </c>
      <c r="E17" s="6">
        <v>1</v>
      </c>
      <c r="F17" s="6">
        <v>8</v>
      </c>
      <c r="G17" s="7">
        <v>22</v>
      </c>
      <c r="H17" s="6">
        <v>26</v>
      </c>
      <c r="I17" s="6">
        <v>29</v>
      </c>
      <c r="J17" s="7">
        <v>0</v>
      </c>
      <c r="K17" s="7">
        <v>0</v>
      </c>
      <c r="L17" s="6">
        <v>5</v>
      </c>
    </row>
    <row r="18" spans="2:12" ht="15.75" customHeight="1">
      <c r="B18" s="12" t="s">
        <v>76</v>
      </c>
      <c r="C18" s="6">
        <f t="shared" si="3"/>
        <v>32</v>
      </c>
      <c r="D18" s="6">
        <v>7</v>
      </c>
      <c r="E18" s="7">
        <v>1</v>
      </c>
      <c r="F18" s="7">
        <v>1</v>
      </c>
      <c r="G18" s="6">
        <v>19</v>
      </c>
      <c r="H18" s="6">
        <v>4</v>
      </c>
      <c r="I18" s="6">
        <v>0</v>
      </c>
      <c r="J18" s="7">
        <v>0</v>
      </c>
      <c r="K18" s="7">
        <v>0</v>
      </c>
      <c r="L18" s="6">
        <v>3</v>
      </c>
    </row>
    <row r="19" spans="2:12" ht="15.75" customHeight="1">
      <c r="B19" s="12" t="s">
        <v>77</v>
      </c>
      <c r="C19" s="6">
        <f t="shared" si="3"/>
        <v>23</v>
      </c>
      <c r="D19" s="6">
        <v>6</v>
      </c>
      <c r="E19" s="7">
        <v>10</v>
      </c>
      <c r="F19" s="7">
        <v>4</v>
      </c>
      <c r="G19" s="7">
        <v>1</v>
      </c>
      <c r="H19" s="6">
        <v>1</v>
      </c>
      <c r="I19" s="6">
        <v>1</v>
      </c>
      <c r="J19" s="7">
        <v>0</v>
      </c>
      <c r="K19" s="7">
        <v>0</v>
      </c>
      <c r="L19" s="6">
        <v>2</v>
      </c>
    </row>
    <row r="20" spans="2:12" ht="15.75" customHeight="1">
      <c r="B20" s="12" t="s">
        <v>78</v>
      </c>
      <c r="C20" s="6">
        <f t="shared" si="3"/>
        <v>26</v>
      </c>
      <c r="D20" s="6">
        <v>9</v>
      </c>
      <c r="E20" s="6">
        <v>7</v>
      </c>
      <c r="F20" s="6">
        <v>5</v>
      </c>
      <c r="G20" s="6">
        <v>4</v>
      </c>
      <c r="H20" s="6">
        <v>1</v>
      </c>
      <c r="I20" s="6">
        <v>0</v>
      </c>
      <c r="J20" s="7">
        <v>0</v>
      </c>
      <c r="K20" s="7">
        <v>0</v>
      </c>
      <c r="L20" s="6">
        <v>1</v>
      </c>
    </row>
    <row r="21" spans="2:12" ht="15.75" customHeight="1">
      <c r="B21" s="12" t="s">
        <v>79</v>
      </c>
      <c r="C21" s="6">
        <f t="shared" si="3"/>
        <v>24</v>
      </c>
      <c r="D21" s="6">
        <v>12</v>
      </c>
      <c r="E21" s="6">
        <v>4</v>
      </c>
      <c r="F21" s="6">
        <v>4</v>
      </c>
      <c r="G21" s="6">
        <v>1</v>
      </c>
      <c r="H21" s="6">
        <v>1</v>
      </c>
      <c r="I21" s="6">
        <v>2</v>
      </c>
      <c r="J21" s="7">
        <v>0</v>
      </c>
      <c r="K21" s="7">
        <v>0</v>
      </c>
      <c r="L21" s="6">
        <v>1</v>
      </c>
    </row>
    <row r="22" spans="2:12" ht="15.75" customHeight="1">
      <c r="B22" s="12" t="s">
        <v>80</v>
      </c>
      <c r="C22" s="6">
        <f t="shared" si="3"/>
        <v>22</v>
      </c>
      <c r="D22" s="6">
        <v>3</v>
      </c>
      <c r="E22" s="7">
        <v>9</v>
      </c>
      <c r="F22" s="7">
        <v>6</v>
      </c>
      <c r="G22" s="6">
        <v>0</v>
      </c>
      <c r="H22" s="6">
        <v>4</v>
      </c>
      <c r="I22" s="6">
        <v>0</v>
      </c>
      <c r="J22" s="7">
        <v>0</v>
      </c>
      <c r="K22" s="7">
        <v>0</v>
      </c>
      <c r="L22" s="6">
        <v>2</v>
      </c>
    </row>
    <row r="23" spans="2:12" ht="15.75" customHeight="1">
      <c r="B23" s="16"/>
      <c r="C23" s="6"/>
      <c r="D23" s="6"/>
      <c r="E23" s="7"/>
      <c r="F23" s="7"/>
      <c r="G23" s="6"/>
      <c r="H23" s="6"/>
      <c r="I23" s="6"/>
      <c r="J23" s="7"/>
      <c r="K23" s="7"/>
      <c r="L23" s="6"/>
    </row>
    <row r="24" spans="1:12" ht="15.75" customHeight="1">
      <c r="A24" s="119" t="s">
        <v>128</v>
      </c>
      <c r="B24" s="120"/>
      <c r="C24" s="6">
        <f>SUM(C25:C36)</f>
        <v>1906</v>
      </c>
      <c r="D24" s="6">
        <f aca="true" t="shared" si="4" ref="D24:L24">SUM(D25:D36)</f>
        <v>129</v>
      </c>
      <c r="E24" s="7">
        <f t="shared" si="4"/>
        <v>50</v>
      </c>
      <c r="F24" s="7">
        <f t="shared" si="4"/>
        <v>102</v>
      </c>
      <c r="G24" s="6">
        <f t="shared" si="4"/>
        <v>318</v>
      </c>
      <c r="H24" s="6">
        <f t="shared" si="4"/>
        <v>790</v>
      </c>
      <c r="I24" s="6">
        <f t="shared" si="4"/>
        <v>515</v>
      </c>
      <c r="J24" s="7">
        <f t="shared" si="4"/>
        <v>0</v>
      </c>
      <c r="K24" s="7">
        <f t="shared" si="4"/>
        <v>2</v>
      </c>
      <c r="L24" s="6">
        <f t="shared" si="4"/>
        <v>91</v>
      </c>
    </row>
    <row r="25" spans="2:12" ht="15.75" customHeight="1">
      <c r="B25" s="12" t="s">
        <v>59</v>
      </c>
      <c r="C25" s="6">
        <f aca="true" t="shared" si="5" ref="C25:C36">SUM(D25:K25)</f>
        <v>393</v>
      </c>
      <c r="D25" s="6">
        <v>27</v>
      </c>
      <c r="E25" s="6">
        <v>15</v>
      </c>
      <c r="F25" s="6">
        <v>36</v>
      </c>
      <c r="G25" s="6">
        <v>65</v>
      </c>
      <c r="H25" s="6">
        <v>157</v>
      </c>
      <c r="I25" s="6">
        <v>91</v>
      </c>
      <c r="J25" s="6">
        <v>0</v>
      </c>
      <c r="K25" s="6">
        <v>2</v>
      </c>
      <c r="L25" s="6">
        <v>20</v>
      </c>
    </row>
    <row r="26" spans="2:12" ht="15.75" customHeight="1">
      <c r="B26" s="12" t="s">
        <v>61</v>
      </c>
      <c r="C26" s="6">
        <f t="shared" si="5"/>
        <v>209</v>
      </c>
      <c r="D26" s="6">
        <v>10</v>
      </c>
      <c r="E26" s="6">
        <v>3</v>
      </c>
      <c r="F26" s="6">
        <v>8</v>
      </c>
      <c r="G26" s="6">
        <v>52</v>
      </c>
      <c r="H26" s="6">
        <v>97</v>
      </c>
      <c r="I26" s="6">
        <v>39</v>
      </c>
      <c r="J26" s="7">
        <v>0</v>
      </c>
      <c r="K26" s="7">
        <v>0</v>
      </c>
      <c r="L26" s="6">
        <v>8</v>
      </c>
    </row>
    <row r="27" spans="2:12" ht="15.75" customHeight="1">
      <c r="B27" s="12" t="s">
        <v>62</v>
      </c>
      <c r="C27" s="6">
        <f t="shared" si="5"/>
        <v>246</v>
      </c>
      <c r="D27" s="6">
        <v>22</v>
      </c>
      <c r="E27" s="6">
        <v>12</v>
      </c>
      <c r="F27" s="6">
        <v>16</v>
      </c>
      <c r="G27" s="6">
        <v>28</v>
      </c>
      <c r="H27" s="6">
        <v>95</v>
      </c>
      <c r="I27" s="6">
        <v>73</v>
      </c>
      <c r="J27" s="7">
        <v>0</v>
      </c>
      <c r="K27" s="7">
        <v>0</v>
      </c>
      <c r="L27" s="6">
        <v>9</v>
      </c>
    </row>
    <row r="28" spans="2:12" ht="15.75" customHeight="1">
      <c r="B28" s="12" t="s">
        <v>65</v>
      </c>
      <c r="C28" s="6">
        <f t="shared" si="5"/>
        <v>469</v>
      </c>
      <c r="D28" s="6">
        <v>27</v>
      </c>
      <c r="E28" s="6">
        <v>2</v>
      </c>
      <c r="F28" s="6">
        <v>8</v>
      </c>
      <c r="G28" s="6">
        <v>61</v>
      </c>
      <c r="H28" s="6">
        <v>234</v>
      </c>
      <c r="I28" s="6">
        <v>137</v>
      </c>
      <c r="J28" s="7">
        <v>0</v>
      </c>
      <c r="K28" s="7">
        <v>0</v>
      </c>
      <c r="L28" s="6">
        <v>22</v>
      </c>
    </row>
    <row r="29" spans="2:12" ht="15.75" customHeight="1">
      <c r="B29" s="12" t="s">
        <v>70</v>
      </c>
      <c r="C29" s="6">
        <f t="shared" si="5"/>
        <v>173</v>
      </c>
      <c r="D29" s="6">
        <v>15</v>
      </c>
      <c r="E29" s="6">
        <v>2</v>
      </c>
      <c r="F29" s="6">
        <v>5</v>
      </c>
      <c r="G29" s="6">
        <v>33</v>
      </c>
      <c r="H29" s="6">
        <v>64</v>
      </c>
      <c r="I29" s="6">
        <v>54</v>
      </c>
      <c r="J29" s="7">
        <v>0</v>
      </c>
      <c r="K29" s="7">
        <v>0</v>
      </c>
      <c r="L29" s="6">
        <v>13</v>
      </c>
    </row>
    <row r="30" spans="2:12" ht="15.75" customHeight="1">
      <c r="B30" s="12" t="s">
        <v>73</v>
      </c>
      <c r="C30" s="6">
        <f t="shared" si="5"/>
        <v>106</v>
      </c>
      <c r="D30" s="6">
        <v>7</v>
      </c>
      <c r="E30" s="6">
        <v>5</v>
      </c>
      <c r="F30" s="6">
        <v>12</v>
      </c>
      <c r="G30" s="6">
        <v>22</v>
      </c>
      <c r="H30" s="6">
        <v>21</v>
      </c>
      <c r="I30" s="6">
        <v>39</v>
      </c>
      <c r="J30" s="6">
        <v>0</v>
      </c>
      <c r="K30" s="7">
        <v>0</v>
      </c>
      <c r="L30" s="6">
        <v>7</v>
      </c>
    </row>
    <row r="31" spans="2:12" ht="15.75" customHeight="1">
      <c r="B31" s="12" t="s">
        <v>81</v>
      </c>
      <c r="C31" s="6">
        <f t="shared" si="5"/>
        <v>70</v>
      </c>
      <c r="D31" s="6">
        <v>5</v>
      </c>
      <c r="E31" s="7">
        <v>3</v>
      </c>
      <c r="F31" s="6">
        <v>2</v>
      </c>
      <c r="G31" s="6">
        <v>9</v>
      </c>
      <c r="H31" s="6">
        <v>25</v>
      </c>
      <c r="I31" s="6">
        <v>26</v>
      </c>
      <c r="J31" s="7">
        <v>0</v>
      </c>
      <c r="K31" s="7">
        <v>0</v>
      </c>
      <c r="L31" s="6">
        <v>3</v>
      </c>
    </row>
    <row r="32" spans="2:12" ht="15.75" customHeight="1">
      <c r="B32" s="12" t="s">
        <v>82</v>
      </c>
      <c r="C32" s="6">
        <f t="shared" si="5"/>
        <v>65</v>
      </c>
      <c r="D32" s="6">
        <v>2</v>
      </c>
      <c r="E32" s="6">
        <v>0</v>
      </c>
      <c r="F32" s="7">
        <v>0</v>
      </c>
      <c r="G32" s="6">
        <v>10</v>
      </c>
      <c r="H32" s="6">
        <v>32</v>
      </c>
      <c r="I32" s="6">
        <v>21</v>
      </c>
      <c r="J32" s="7">
        <v>0</v>
      </c>
      <c r="K32" s="7">
        <v>0</v>
      </c>
      <c r="L32" s="7">
        <v>2</v>
      </c>
    </row>
    <row r="33" spans="2:12" ht="15.75" customHeight="1">
      <c r="B33" s="12" t="s">
        <v>83</v>
      </c>
      <c r="C33" s="6">
        <f t="shared" si="5"/>
        <v>70</v>
      </c>
      <c r="D33" s="7">
        <v>3</v>
      </c>
      <c r="E33" s="6">
        <v>0</v>
      </c>
      <c r="F33" s="6">
        <v>0</v>
      </c>
      <c r="G33" s="6">
        <v>1</v>
      </c>
      <c r="H33" s="6">
        <v>40</v>
      </c>
      <c r="I33" s="6">
        <v>26</v>
      </c>
      <c r="J33" s="7">
        <v>0</v>
      </c>
      <c r="K33" s="7">
        <v>0</v>
      </c>
      <c r="L33" s="7">
        <v>3</v>
      </c>
    </row>
    <row r="34" spans="2:12" ht="15.75" customHeight="1">
      <c r="B34" s="12" t="s">
        <v>84</v>
      </c>
      <c r="C34" s="6">
        <f t="shared" si="5"/>
        <v>49</v>
      </c>
      <c r="D34" s="6">
        <v>2</v>
      </c>
      <c r="E34" s="7">
        <v>5</v>
      </c>
      <c r="F34" s="7">
        <v>9</v>
      </c>
      <c r="G34" s="6">
        <v>16</v>
      </c>
      <c r="H34" s="6">
        <v>15</v>
      </c>
      <c r="I34" s="6">
        <v>2</v>
      </c>
      <c r="J34" s="7">
        <v>0</v>
      </c>
      <c r="K34" s="7">
        <v>0</v>
      </c>
      <c r="L34" s="6">
        <v>2</v>
      </c>
    </row>
    <row r="35" spans="2:12" ht="15.75" customHeight="1">
      <c r="B35" s="12" t="s">
        <v>85</v>
      </c>
      <c r="C35" s="6">
        <f t="shared" si="5"/>
        <v>25</v>
      </c>
      <c r="D35" s="7">
        <v>7</v>
      </c>
      <c r="E35" s="7">
        <v>3</v>
      </c>
      <c r="F35" s="7">
        <v>6</v>
      </c>
      <c r="G35" s="6">
        <v>4</v>
      </c>
      <c r="H35" s="6">
        <v>3</v>
      </c>
      <c r="I35" s="6">
        <v>2</v>
      </c>
      <c r="J35" s="7">
        <v>0</v>
      </c>
      <c r="K35" s="7">
        <v>0</v>
      </c>
      <c r="L35" s="7">
        <v>0</v>
      </c>
    </row>
    <row r="36" spans="2:12" ht="15.75" customHeight="1">
      <c r="B36" s="12" t="s">
        <v>86</v>
      </c>
      <c r="C36" s="6">
        <f t="shared" si="5"/>
        <v>31</v>
      </c>
      <c r="D36" s="6">
        <v>2</v>
      </c>
      <c r="E36" s="6">
        <v>0</v>
      </c>
      <c r="F36" s="6">
        <v>0</v>
      </c>
      <c r="G36" s="6">
        <v>17</v>
      </c>
      <c r="H36" s="6">
        <v>7</v>
      </c>
      <c r="I36" s="6">
        <v>5</v>
      </c>
      <c r="J36" s="7">
        <v>0</v>
      </c>
      <c r="K36" s="7">
        <v>0</v>
      </c>
      <c r="L36" s="6">
        <v>2</v>
      </c>
    </row>
    <row r="37" spans="2:12" ht="15.75" customHeight="1">
      <c r="B37" s="16"/>
      <c r="C37" s="6"/>
      <c r="D37" s="6"/>
      <c r="E37" s="6"/>
      <c r="F37" s="6"/>
      <c r="G37" s="6"/>
      <c r="H37" s="6"/>
      <c r="I37" s="6"/>
      <c r="J37" s="7"/>
      <c r="K37" s="7"/>
      <c r="L37" s="6"/>
    </row>
    <row r="38" spans="1:12" ht="15.75" customHeight="1">
      <c r="A38" s="119" t="s">
        <v>129</v>
      </c>
      <c r="B38" s="120"/>
      <c r="C38" s="6">
        <f>SUM(C39:C40)</f>
        <v>1329</v>
      </c>
      <c r="D38" s="6">
        <f aca="true" t="shared" si="6" ref="D38:L38">SUM(D39:D40)</f>
        <v>125</v>
      </c>
      <c r="E38" s="6">
        <f t="shared" si="6"/>
        <v>41</v>
      </c>
      <c r="F38" s="6">
        <f t="shared" si="6"/>
        <v>95</v>
      </c>
      <c r="G38" s="6">
        <f t="shared" si="6"/>
        <v>182</v>
      </c>
      <c r="H38" s="6">
        <f t="shared" si="6"/>
        <v>537</v>
      </c>
      <c r="I38" s="6">
        <f t="shared" si="6"/>
        <v>345</v>
      </c>
      <c r="J38" s="7">
        <f t="shared" si="6"/>
        <v>4</v>
      </c>
      <c r="K38" s="7">
        <f t="shared" si="6"/>
        <v>0</v>
      </c>
      <c r="L38" s="6">
        <f t="shared" si="6"/>
        <v>54</v>
      </c>
    </row>
    <row r="39" spans="2:12" ht="15.75" customHeight="1">
      <c r="B39" s="12" t="s">
        <v>57</v>
      </c>
      <c r="C39" s="6">
        <f>SUM(D39:K39)</f>
        <v>1311</v>
      </c>
      <c r="D39" s="6">
        <v>123</v>
      </c>
      <c r="E39" s="6">
        <v>38</v>
      </c>
      <c r="F39" s="6">
        <v>95</v>
      </c>
      <c r="G39" s="6">
        <v>179</v>
      </c>
      <c r="H39" s="6">
        <v>533</v>
      </c>
      <c r="I39" s="6">
        <v>339</v>
      </c>
      <c r="J39" s="6">
        <v>4</v>
      </c>
      <c r="K39" s="7">
        <v>0</v>
      </c>
      <c r="L39" s="6">
        <v>53</v>
      </c>
    </row>
    <row r="40" spans="2:12" ht="15.75" customHeight="1">
      <c r="B40" s="12" t="s">
        <v>87</v>
      </c>
      <c r="C40" s="6">
        <f>SUM(D40:K40)</f>
        <v>18</v>
      </c>
      <c r="D40" s="6">
        <v>2</v>
      </c>
      <c r="E40" s="7">
        <v>3</v>
      </c>
      <c r="F40" s="7">
        <v>0</v>
      </c>
      <c r="G40" s="6">
        <v>3</v>
      </c>
      <c r="H40" s="6">
        <v>4</v>
      </c>
      <c r="I40" s="6">
        <v>6</v>
      </c>
      <c r="J40" s="7">
        <v>0</v>
      </c>
      <c r="K40" s="7">
        <v>0</v>
      </c>
      <c r="L40" s="6">
        <v>1</v>
      </c>
    </row>
    <row r="41" spans="2:12" ht="15.75" customHeight="1">
      <c r="B41" s="16"/>
      <c r="C41" s="6"/>
      <c r="D41" s="6"/>
      <c r="E41" s="7"/>
      <c r="F41" s="7"/>
      <c r="G41" s="6"/>
      <c r="H41" s="6"/>
      <c r="I41" s="6"/>
      <c r="J41" s="7"/>
      <c r="K41" s="7"/>
      <c r="L41" s="6"/>
    </row>
    <row r="42" spans="1:12" ht="15.75" customHeight="1">
      <c r="A42" s="121" t="s">
        <v>130</v>
      </c>
      <c r="B42" s="122"/>
      <c r="C42" s="6">
        <f>SUM(C43:C57)</f>
        <v>1955</v>
      </c>
      <c r="D42" s="6">
        <f aca="true" t="shared" si="7" ref="D42:L42">SUM(D43:D57)</f>
        <v>224</v>
      </c>
      <c r="E42" s="7">
        <f t="shared" si="7"/>
        <v>91</v>
      </c>
      <c r="F42" s="7">
        <f t="shared" si="7"/>
        <v>201</v>
      </c>
      <c r="G42" s="6">
        <f t="shared" si="7"/>
        <v>407</v>
      </c>
      <c r="H42" s="6">
        <f t="shared" si="7"/>
        <v>629</v>
      </c>
      <c r="I42" s="6">
        <f t="shared" si="7"/>
        <v>402</v>
      </c>
      <c r="J42" s="7">
        <f t="shared" si="7"/>
        <v>1</v>
      </c>
      <c r="K42" s="7">
        <f t="shared" si="7"/>
        <v>0</v>
      </c>
      <c r="L42" s="6">
        <f t="shared" si="7"/>
        <v>180</v>
      </c>
    </row>
    <row r="43" spans="2:12" ht="15.75" customHeight="1">
      <c r="B43" s="12" t="s">
        <v>64</v>
      </c>
      <c r="C43" s="6">
        <f aca="true" t="shared" si="8" ref="C43:C57">SUM(D43:K43)</f>
        <v>210</v>
      </c>
      <c r="D43" s="6">
        <v>35</v>
      </c>
      <c r="E43" s="6">
        <v>11</v>
      </c>
      <c r="F43" s="6">
        <v>25</v>
      </c>
      <c r="G43" s="6">
        <v>46</v>
      </c>
      <c r="H43" s="6">
        <v>59</v>
      </c>
      <c r="I43" s="6">
        <v>33</v>
      </c>
      <c r="J43" s="7">
        <v>1</v>
      </c>
      <c r="K43" s="7">
        <v>0</v>
      </c>
      <c r="L43" s="6">
        <v>19</v>
      </c>
    </row>
    <row r="44" spans="2:12" ht="15.75" customHeight="1">
      <c r="B44" s="12" t="s">
        <v>66</v>
      </c>
      <c r="C44" s="6">
        <f t="shared" si="8"/>
        <v>349</v>
      </c>
      <c r="D44" s="6">
        <v>36</v>
      </c>
      <c r="E44" s="7">
        <v>19</v>
      </c>
      <c r="F44" s="6">
        <v>43</v>
      </c>
      <c r="G44" s="6">
        <v>83</v>
      </c>
      <c r="H44" s="6">
        <v>133</v>
      </c>
      <c r="I44" s="6">
        <v>35</v>
      </c>
      <c r="J44" s="7">
        <v>0</v>
      </c>
      <c r="K44" s="7">
        <v>0</v>
      </c>
      <c r="L44" s="6">
        <v>34</v>
      </c>
    </row>
    <row r="45" spans="2:12" ht="15.75" customHeight="1">
      <c r="B45" s="12" t="s">
        <v>67</v>
      </c>
      <c r="C45" s="6">
        <f t="shared" si="8"/>
        <v>207</v>
      </c>
      <c r="D45" s="6">
        <v>9</v>
      </c>
      <c r="E45" s="7">
        <v>0</v>
      </c>
      <c r="F45" s="7">
        <v>0</v>
      </c>
      <c r="G45" s="6">
        <v>17</v>
      </c>
      <c r="H45" s="6">
        <v>78</v>
      </c>
      <c r="I45" s="6">
        <v>103</v>
      </c>
      <c r="J45" s="7">
        <v>0</v>
      </c>
      <c r="K45" s="7">
        <v>0</v>
      </c>
      <c r="L45" s="6">
        <v>9</v>
      </c>
    </row>
    <row r="46" spans="2:12" ht="15.75" customHeight="1">
      <c r="B46" s="12" t="s">
        <v>68</v>
      </c>
      <c r="C46" s="6">
        <f t="shared" si="8"/>
        <v>250</v>
      </c>
      <c r="D46" s="6">
        <v>32</v>
      </c>
      <c r="E46" s="6">
        <v>18</v>
      </c>
      <c r="F46" s="6">
        <v>32</v>
      </c>
      <c r="G46" s="6">
        <v>50</v>
      </c>
      <c r="H46" s="6">
        <v>74</v>
      </c>
      <c r="I46" s="6">
        <v>44</v>
      </c>
      <c r="J46" s="7">
        <v>0</v>
      </c>
      <c r="K46" s="7">
        <v>0</v>
      </c>
      <c r="L46" s="6">
        <v>26</v>
      </c>
    </row>
    <row r="47" spans="2:12" ht="15.75" customHeight="1">
      <c r="B47" s="12" t="s">
        <v>69</v>
      </c>
      <c r="C47" s="6">
        <f t="shared" si="8"/>
        <v>246</v>
      </c>
      <c r="D47" s="6">
        <v>14</v>
      </c>
      <c r="E47" s="6">
        <v>7</v>
      </c>
      <c r="F47" s="6">
        <v>7</v>
      </c>
      <c r="G47" s="6">
        <v>41</v>
      </c>
      <c r="H47" s="6">
        <v>99</v>
      </c>
      <c r="I47" s="6">
        <v>78</v>
      </c>
      <c r="J47" s="7">
        <v>0</v>
      </c>
      <c r="K47" s="7">
        <v>0</v>
      </c>
      <c r="L47" s="6">
        <v>12</v>
      </c>
    </row>
    <row r="48" spans="2:12" ht="15.75" customHeight="1">
      <c r="B48" s="12" t="s">
        <v>71</v>
      </c>
      <c r="C48" s="6">
        <f t="shared" si="8"/>
        <v>177</v>
      </c>
      <c r="D48" s="6">
        <v>26</v>
      </c>
      <c r="E48" s="6">
        <v>4</v>
      </c>
      <c r="F48" s="6">
        <v>16</v>
      </c>
      <c r="G48" s="6">
        <v>38</v>
      </c>
      <c r="H48" s="6">
        <v>58</v>
      </c>
      <c r="I48" s="6">
        <v>35</v>
      </c>
      <c r="J48" s="7">
        <v>0</v>
      </c>
      <c r="K48" s="7">
        <v>0</v>
      </c>
      <c r="L48" s="6">
        <v>26</v>
      </c>
    </row>
    <row r="49" spans="2:12" ht="15.75" customHeight="1">
      <c r="B49" s="12" t="s">
        <v>94</v>
      </c>
      <c r="C49" s="6">
        <f t="shared" si="8"/>
        <v>73</v>
      </c>
      <c r="D49" s="6">
        <v>7</v>
      </c>
      <c r="E49" s="6">
        <v>1</v>
      </c>
      <c r="F49" s="6">
        <v>7</v>
      </c>
      <c r="G49" s="6">
        <v>18</v>
      </c>
      <c r="H49" s="6">
        <v>27</v>
      </c>
      <c r="I49" s="6">
        <v>13</v>
      </c>
      <c r="J49" s="7">
        <v>0</v>
      </c>
      <c r="K49" s="7">
        <v>0</v>
      </c>
      <c r="L49" s="7">
        <v>7</v>
      </c>
    </row>
    <row r="50" spans="2:12" ht="15.75" customHeight="1">
      <c r="B50" s="12" t="s">
        <v>95</v>
      </c>
      <c r="C50" s="6">
        <f t="shared" si="8"/>
        <v>105</v>
      </c>
      <c r="D50" s="6">
        <v>12</v>
      </c>
      <c r="E50" s="6">
        <v>3</v>
      </c>
      <c r="F50" s="6">
        <v>28</v>
      </c>
      <c r="G50" s="6">
        <v>35</v>
      </c>
      <c r="H50" s="6">
        <v>18</v>
      </c>
      <c r="I50" s="6">
        <v>9</v>
      </c>
      <c r="J50" s="7">
        <v>0</v>
      </c>
      <c r="K50" s="7">
        <v>0</v>
      </c>
      <c r="L50" s="6">
        <v>12</v>
      </c>
    </row>
    <row r="51" spans="2:12" ht="15.75" customHeight="1">
      <c r="B51" s="12" t="s">
        <v>100</v>
      </c>
      <c r="C51" s="6">
        <f t="shared" si="8"/>
        <v>112</v>
      </c>
      <c r="D51" s="6">
        <v>14</v>
      </c>
      <c r="E51" s="6">
        <v>9</v>
      </c>
      <c r="F51" s="6">
        <v>10</v>
      </c>
      <c r="G51" s="7">
        <v>22</v>
      </c>
      <c r="H51" s="6">
        <v>41</v>
      </c>
      <c r="I51" s="6">
        <v>16</v>
      </c>
      <c r="J51" s="7">
        <v>0</v>
      </c>
      <c r="K51" s="7">
        <v>0</v>
      </c>
      <c r="L51" s="6">
        <v>10</v>
      </c>
    </row>
    <row r="52" spans="2:12" ht="15.75" customHeight="1">
      <c r="B52" s="12" t="s">
        <v>88</v>
      </c>
      <c r="C52" s="6">
        <f t="shared" si="8"/>
        <v>26</v>
      </c>
      <c r="D52" s="6">
        <v>2</v>
      </c>
      <c r="E52" s="7">
        <v>2</v>
      </c>
      <c r="F52" s="7">
        <v>3</v>
      </c>
      <c r="G52" s="6">
        <v>13</v>
      </c>
      <c r="H52" s="6">
        <v>6</v>
      </c>
      <c r="I52" s="6">
        <v>0</v>
      </c>
      <c r="J52" s="7">
        <v>0</v>
      </c>
      <c r="K52" s="7">
        <v>0</v>
      </c>
      <c r="L52" s="6">
        <v>2</v>
      </c>
    </row>
    <row r="53" spans="2:12" ht="15.75" customHeight="1">
      <c r="B53" s="12" t="s">
        <v>89</v>
      </c>
      <c r="C53" s="6">
        <f t="shared" si="8"/>
        <v>47</v>
      </c>
      <c r="D53" s="6">
        <v>4</v>
      </c>
      <c r="E53" s="6">
        <v>0</v>
      </c>
      <c r="F53" s="7">
        <v>0</v>
      </c>
      <c r="G53" s="6">
        <v>22</v>
      </c>
      <c r="H53" s="6">
        <v>13</v>
      </c>
      <c r="I53" s="6">
        <v>8</v>
      </c>
      <c r="J53" s="7">
        <v>0</v>
      </c>
      <c r="K53" s="7">
        <v>0</v>
      </c>
      <c r="L53" s="7">
        <v>4</v>
      </c>
    </row>
    <row r="54" spans="2:12" ht="15.75" customHeight="1">
      <c r="B54" s="12" t="s">
        <v>90</v>
      </c>
      <c r="C54" s="6">
        <f t="shared" si="8"/>
        <v>62</v>
      </c>
      <c r="D54" s="6">
        <v>8</v>
      </c>
      <c r="E54" s="7">
        <v>0</v>
      </c>
      <c r="F54" s="6">
        <v>1</v>
      </c>
      <c r="G54" s="6">
        <v>14</v>
      </c>
      <c r="H54" s="6">
        <v>17</v>
      </c>
      <c r="I54" s="6">
        <v>22</v>
      </c>
      <c r="J54" s="7">
        <v>0</v>
      </c>
      <c r="K54" s="7">
        <v>0</v>
      </c>
      <c r="L54" s="6">
        <v>8</v>
      </c>
    </row>
    <row r="55" spans="2:12" ht="15.75" customHeight="1">
      <c r="B55" s="12" t="s">
        <v>91</v>
      </c>
      <c r="C55" s="6">
        <f t="shared" si="8"/>
        <v>15</v>
      </c>
      <c r="D55" s="6">
        <v>4</v>
      </c>
      <c r="E55" s="6">
        <v>0</v>
      </c>
      <c r="F55" s="6">
        <v>8</v>
      </c>
      <c r="G55" s="6">
        <v>2</v>
      </c>
      <c r="H55" s="6">
        <v>0</v>
      </c>
      <c r="I55" s="6">
        <v>1</v>
      </c>
      <c r="J55" s="7">
        <v>0</v>
      </c>
      <c r="K55" s="7">
        <v>0</v>
      </c>
      <c r="L55" s="6">
        <v>2</v>
      </c>
    </row>
    <row r="56" spans="2:12" ht="15.75" customHeight="1">
      <c r="B56" s="12" t="s">
        <v>99</v>
      </c>
      <c r="C56" s="6">
        <f t="shared" si="8"/>
        <v>26</v>
      </c>
      <c r="D56" s="6">
        <v>9</v>
      </c>
      <c r="E56" s="6">
        <v>11</v>
      </c>
      <c r="F56" s="6">
        <v>4</v>
      </c>
      <c r="G56" s="6">
        <v>2</v>
      </c>
      <c r="H56" s="6">
        <v>0</v>
      </c>
      <c r="I56" s="6">
        <v>0</v>
      </c>
      <c r="J56" s="7">
        <v>0</v>
      </c>
      <c r="K56" s="7">
        <v>0</v>
      </c>
      <c r="L56" s="6">
        <v>2</v>
      </c>
    </row>
    <row r="57" spans="2:12" ht="15.75" customHeight="1">
      <c r="B57" s="12" t="s">
        <v>92</v>
      </c>
      <c r="C57" s="6">
        <f t="shared" si="8"/>
        <v>50</v>
      </c>
      <c r="D57" s="6">
        <v>12</v>
      </c>
      <c r="E57" s="6">
        <v>6</v>
      </c>
      <c r="F57" s="6">
        <v>17</v>
      </c>
      <c r="G57" s="6">
        <v>4</v>
      </c>
      <c r="H57" s="6">
        <v>6</v>
      </c>
      <c r="I57" s="6">
        <v>5</v>
      </c>
      <c r="J57" s="7">
        <v>0</v>
      </c>
      <c r="K57" s="7">
        <v>0</v>
      </c>
      <c r="L57" s="6">
        <v>7</v>
      </c>
    </row>
    <row r="58" spans="2:12" ht="15.75" customHeight="1">
      <c r="B58" s="16"/>
      <c r="C58" s="6"/>
      <c r="D58" s="6"/>
      <c r="E58" s="6"/>
      <c r="F58" s="6"/>
      <c r="G58" s="6"/>
      <c r="H58" s="6"/>
      <c r="I58" s="6"/>
      <c r="J58" s="7"/>
      <c r="K58" s="7"/>
      <c r="L58" s="6"/>
    </row>
    <row r="59" spans="1:12" ht="15.75" customHeight="1">
      <c r="A59" s="119" t="s">
        <v>131</v>
      </c>
      <c r="B59" s="120"/>
      <c r="C59" s="6">
        <f>SUM(C60:C62)</f>
        <v>1687</v>
      </c>
      <c r="D59" s="6">
        <f aca="true" t="shared" si="9" ref="D59:L59">SUM(D60:D62)</f>
        <v>173</v>
      </c>
      <c r="E59" s="6">
        <f t="shared" si="9"/>
        <v>51</v>
      </c>
      <c r="F59" s="6">
        <f t="shared" si="9"/>
        <v>116</v>
      </c>
      <c r="G59" s="6">
        <f t="shared" si="9"/>
        <v>246</v>
      </c>
      <c r="H59" s="6">
        <f t="shared" si="9"/>
        <v>692</v>
      </c>
      <c r="I59" s="6">
        <f t="shared" si="9"/>
        <v>405</v>
      </c>
      <c r="J59" s="7">
        <f t="shared" si="9"/>
        <v>4</v>
      </c>
      <c r="K59" s="7">
        <f t="shared" si="9"/>
        <v>0</v>
      </c>
      <c r="L59" s="6">
        <f t="shared" si="9"/>
        <v>94</v>
      </c>
    </row>
    <row r="60" spans="2:12" ht="15.75" customHeight="1">
      <c r="B60" s="12" t="s">
        <v>58</v>
      </c>
      <c r="C60" s="6">
        <f>SUM(D60:K60)</f>
        <v>1572</v>
      </c>
      <c r="D60" s="6">
        <v>161</v>
      </c>
      <c r="E60" s="6">
        <v>51</v>
      </c>
      <c r="F60" s="6">
        <v>104</v>
      </c>
      <c r="G60" s="6">
        <v>243</v>
      </c>
      <c r="H60" s="6">
        <v>654</v>
      </c>
      <c r="I60" s="6">
        <v>355</v>
      </c>
      <c r="J60" s="6">
        <v>4</v>
      </c>
      <c r="K60" s="7">
        <v>0</v>
      </c>
      <c r="L60" s="6">
        <v>82</v>
      </c>
    </row>
    <row r="61" spans="2:12" ht="15.75" customHeight="1">
      <c r="B61" s="12" t="s">
        <v>74</v>
      </c>
      <c r="C61" s="6">
        <f>SUM(D61:K61)</f>
        <v>88</v>
      </c>
      <c r="D61" s="6">
        <v>10</v>
      </c>
      <c r="E61" s="6">
        <v>0</v>
      </c>
      <c r="F61" s="6">
        <v>12</v>
      </c>
      <c r="G61" s="6">
        <v>3</v>
      </c>
      <c r="H61" s="6">
        <v>29</v>
      </c>
      <c r="I61" s="6">
        <v>34</v>
      </c>
      <c r="J61" s="7">
        <v>0</v>
      </c>
      <c r="K61" s="7">
        <v>0</v>
      </c>
      <c r="L61" s="6">
        <v>10</v>
      </c>
    </row>
    <row r="62" spans="1:12" ht="15.75" customHeight="1">
      <c r="A62" s="44"/>
      <c r="B62" s="45" t="s">
        <v>93</v>
      </c>
      <c r="C62" s="46">
        <f>SUM(D62:K62)</f>
        <v>27</v>
      </c>
      <c r="D62" s="46">
        <v>2</v>
      </c>
      <c r="E62" s="46">
        <v>0</v>
      </c>
      <c r="F62" s="46">
        <v>0</v>
      </c>
      <c r="G62" s="46">
        <v>0</v>
      </c>
      <c r="H62" s="46">
        <v>9</v>
      </c>
      <c r="I62" s="46">
        <v>16</v>
      </c>
      <c r="J62" s="47">
        <v>0</v>
      </c>
      <c r="K62" s="47">
        <v>0</v>
      </c>
      <c r="L62" s="46">
        <v>2</v>
      </c>
    </row>
    <row r="63" spans="2:12" ht="15.75" customHeight="1">
      <c r="B63" s="48"/>
      <c r="C63" s="49"/>
      <c r="D63" s="49"/>
      <c r="E63" s="50"/>
      <c r="F63" s="50"/>
      <c r="G63" s="50"/>
      <c r="H63" s="49"/>
      <c r="I63" s="49"/>
      <c r="J63" s="50"/>
      <c r="K63" s="50"/>
      <c r="L63" s="49"/>
    </row>
    <row r="64" spans="3:12" ht="15.75" customHeight="1">
      <c r="C64" s="6"/>
      <c r="D64" s="6"/>
      <c r="E64" s="7"/>
      <c r="F64" s="7"/>
      <c r="G64" s="6"/>
      <c r="H64" s="6"/>
      <c r="I64" s="6"/>
      <c r="J64" s="7"/>
      <c r="K64" s="7"/>
      <c r="L64" s="6"/>
    </row>
    <row r="65" spans="3:12" ht="15.75" customHeight="1">
      <c r="C65" s="6"/>
      <c r="D65" s="6"/>
      <c r="E65" s="7"/>
      <c r="F65" s="7"/>
      <c r="G65" s="6"/>
      <c r="H65" s="6"/>
      <c r="I65" s="6"/>
      <c r="J65" s="7"/>
      <c r="K65" s="7"/>
      <c r="L65" s="6"/>
    </row>
    <row r="66" spans="3:12" ht="15.75" customHeight="1">
      <c r="C66" s="6"/>
      <c r="D66" s="6"/>
      <c r="E66" s="6"/>
      <c r="F66" s="6"/>
      <c r="G66" s="6"/>
      <c r="H66" s="6"/>
      <c r="I66" s="6"/>
      <c r="J66" s="7"/>
      <c r="K66" s="7"/>
      <c r="L66" s="6"/>
    </row>
    <row r="67" spans="3:12" ht="15.75" customHeight="1">
      <c r="C67" s="6"/>
      <c r="D67" s="6"/>
      <c r="E67" s="6"/>
      <c r="F67" s="6"/>
      <c r="G67" s="6"/>
      <c r="H67" s="6"/>
      <c r="I67" s="6"/>
      <c r="J67" s="7"/>
      <c r="K67" s="7"/>
      <c r="L67" s="6"/>
    </row>
    <row r="68" spans="3:12" ht="15.75" customHeight="1">
      <c r="C68" s="6"/>
      <c r="D68" s="6"/>
      <c r="E68" s="6"/>
      <c r="F68" s="6"/>
      <c r="G68" s="6"/>
      <c r="H68" s="6"/>
      <c r="I68" s="6"/>
      <c r="J68" s="7"/>
      <c r="K68" s="7"/>
      <c r="L68" s="6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</sheetData>
  <mergeCells count="14">
    <mergeCell ref="A10:B10"/>
    <mergeCell ref="A7:B7"/>
    <mergeCell ref="A2:B2"/>
    <mergeCell ref="A8:B8"/>
    <mergeCell ref="A9:B9"/>
    <mergeCell ref="A3:B3"/>
    <mergeCell ref="A4:B4"/>
    <mergeCell ref="A5:B5"/>
    <mergeCell ref="A6:B6"/>
    <mergeCell ref="A59:B59"/>
    <mergeCell ref="A12:B12"/>
    <mergeCell ref="A24:B24"/>
    <mergeCell ref="A38:B38"/>
    <mergeCell ref="A42:B42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30" useFirstPageNumber="1" fitToHeight="0" horizontalDpi="98" verticalDpi="98" orientation="portrait" paperSize="9" scale="80" r:id="rId1"/>
  <headerFooter alignWithMargins="0">
    <oddHeader>&amp;L&amp;"ＭＳ Ｐゴシック,標準"&amp;18小学校</oddHeader>
    <oddFooter>&amp;C&amp;"ＭＳ Ｐ明朝,標準"&amp;14-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8"/>
  <sheetViews>
    <sheetView showOutlineSymbols="0" zoomScaleSheetLayoutView="85" workbookViewId="0" topLeftCell="A1">
      <pane xSplit="2" ySplit="3" topLeftCell="C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6" sqref="A6:B6"/>
    </sheetView>
  </sheetViews>
  <sheetFormatPr defaultColWidth="8.796875" defaultRowHeight="14.25"/>
  <cols>
    <col min="1" max="1" width="2.59765625" style="2" customWidth="1"/>
    <col min="2" max="2" width="12.59765625" style="1" customWidth="1"/>
    <col min="3" max="3" width="10.59765625" style="2" customWidth="1"/>
    <col min="4" max="4" width="9.69921875" style="2" customWidth="1"/>
    <col min="5" max="12" width="8.59765625" style="2" customWidth="1"/>
    <col min="13" max="16384" width="14" style="2" customWidth="1"/>
  </cols>
  <sheetData>
    <row r="1" spans="1:3" s="51" customFormat="1" ht="24" customHeight="1">
      <c r="A1" s="40" t="s">
        <v>17</v>
      </c>
      <c r="B1" s="40"/>
      <c r="C1" s="40"/>
    </row>
    <row r="2" spans="1:12" s="19" customFormat="1" ht="15.75" customHeight="1">
      <c r="A2" s="125" t="s">
        <v>0</v>
      </c>
      <c r="B2" s="126"/>
      <c r="C2" s="126" t="s">
        <v>1</v>
      </c>
      <c r="D2" s="126" t="s">
        <v>18</v>
      </c>
      <c r="E2" s="126"/>
      <c r="F2" s="126"/>
      <c r="G2" s="126"/>
      <c r="H2" s="126"/>
      <c r="I2" s="126"/>
      <c r="J2" s="126"/>
      <c r="K2" s="129" t="s">
        <v>19</v>
      </c>
      <c r="L2" s="131" t="s">
        <v>20</v>
      </c>
    </row>
    <row r="3" spans="1:12" s="19" customFormat="1" ht="15.75" customHeight="1">
      <c r="A3" s="125"/>
      <c r="B3" s="126"/>
      <c r="C3" s="126"/>
      <c r="D3" s="15" t="s">
        <v>1</v>
      </c>
      <c r="E3" s="15" t="s">
        <v>21</v>
      </c>
      <c r="F3" s="15" t="s">
        <v>22</v>
      </c>
      <c r="G3" s="15" t="s">
        <v>23</v>
      </c>
      <c r="H3" s="15" t="s">
        <v>24</v>
      </c>
      <c r="I3" s="15" t="s">
        <v>25</v>
      </c>
      <c r="J3" s="15" t="s">
        <v>26</v>
      </c>
      <c r="K3" s="130"/>
      <c r="L3" s="132"/>
    </row>
    <row r="4" spans="1:12" ht="15.75" customHeight="1">
      <c r="A4" s="127" t="s">
        <v>55</v>
      </c>
      <c r="B4" s="128"/>
      <c r="C4" s="6">
        <f>D4+K4+L4</f>
        <v>219818</v>
      </c>
      <c r="D4" s="6">
        <f>SUM(E4:J4)</f>
        <v>217881</v>
      </c>
      <c r="E4" s="6">
        <v>35264</v>
      </c>
      <c r="F4" s="6">
        <v>37116</v>
      </c>
      <c r="G4" s="6">
        <v>36151</v>
      </c>
      <c r="H4" s="6">
        <v>35556</v>
      </c>
      <c r="I4" s="6">
        <v>37095</v>
      </c>
      <c r="J4" s="6">
        <v>36699</v>
      </c>
      <c r="K4" s="6">
        <v>594</v>
      </c>
      <c r="L4" s="6">
        <v>1343</v>
      </c>
    </row>
    <row r="5" spans="1:12" ht="15.75" customHeight="1">
      <c r="A5" s="119" t="s">
        <v>56</v>
      </c>
      <c r="B5" s="120"/>
      <c r="C5" s="6">
        <f aca="true" t="shared" si="0" ref="C5:C11">D5+K5+L5</f>
        <v>218855</v>
      </c>
      <c r="D5" s="6">
        <f aca="true" t="shared" si="1" ref="D5:D11">SUM(E5:J5)</f>
        <v>216779</v>
      </c>
      <c r="E5" s="6">
        <v>36036</v>
      </c>
      <c r="F5" s="6">
        <v>35102</v>
      </c>
      <c r="G5" s="6">
        <v>36946</v>
      </c>
      <c r="H5" s="6">
        <v>36139</v>
      </c>
      <c r="I5" s="6">
        <v>35455</v>
      </c>
      <c r="J5" s="6">
        <v>37101</v>
      </c>
      <c r="K5" s="6">
        <v>655</v>
      </c>
      <c r="L5" s="6">
        <v>1421</v>
      </c>
    </row>
    <row r="6" spans="1:12" ht="15.75" customHeight="1">
      <c r="A6" s="119" t="s">
        <v>97</v>
      </c>
      <c r="B6" s="120"/>
      <c r="C6" s="6">
        <f t="shared" si="0"/>
        <v>216852</v>
      </c>
      <c r="D6" s="6">
        <f t="shared" si="1"/>
        <v>214626</v>
      </c>
      <c r="E6" s="6">
        <v>35477</v>
      </c>
      <c r="F6" s="6">
        <v>35862</v>
      </c>
      <c r="G6" s="6">
        <v>34925</v>
      </c>
      <c r="H6" s="6">
        <v>36891</v>
      </c>
      <c r="I6" s="6">
        <v>36061</v>
      </c>
      <c r="J6" s="6">
        <v>35410</v>
      </c>
      <c r="K6" s="6">
        <v>763</v>
      </c>
      <c r="L6" s="6">
        <v>1463</v>
      </c>
    </row>
    <row r="7" spans="1:12" ht="15.75" customHeight="1">
      <c r="A7" s="119" t="s">
        <v>98</v>
      </c>
      <c r="B7" s="120"/>
      <c r="C7" s="6">
        <f t="shared" si="0"/>
        <v>217231</v>
      </c>
      <c r="D7" s="6">
        <f t="shared" si="1"/>
        <v>214890</v>
      </c>
      <c r="E7" s="6">
        <v>36092</v>
      </c>
      <c r="F7" s="6">
        <v>35334</v>
      </c>
      <c r="G7" s="6">
        <v>35700</v>
      </c>
      <c r="H7" s="6">
        <v>34848</v>
      </c>
      <c r="I7" s="6">
        <v>36831</v>
      </c>
      <c r="J7" s="6">
        <v>36085</v>
      </c>
      <c r="K7" s="6">
        <v>812</v>
      </c>
      <c r="L7" s="6">
        <v>1529</v>
      </c>
    </row>
    <row r="8" spans="1:12" s="18" customFormat="1" ht="15.75" customHeight="1">
      <c r="A8" s="123" t="s">
        <v>136</v>
      </c>
      <c r="B8" s="124"/>
      <c r="C8" s="17">
        <f>C13+C25+C39+C43+C60</f>
        <v>216524</v>
      </c>
      <c r="D8" s="17">
        <f aca="true" t="shared" si="2" ref="D8:L8">D13+D25+D39+D43+D60</f>
        <v>214049</v>
      </c>
      <c r="E8" s="17">
        <f t="shared" si="2"/>
        <v>35604</v>
      </c>
      <c r="F8" s="17">
        <f t="shared" si="2"/>
        <v>35972</v>
      </c>
      <c r="G8" s="17">
        <f t="shared" si="2"/>
        <v>35173</v>
      </c>
      <c r="H8" s="17">
        <f t="shared" si="2"/>
        <v>35647</v>
      </c>
      <c r="I8" s="17">
        <f t="shared" si="2"/>
        <v>34816</v>
      </c>
      <c r="J8" s="17">
        <f t="shared" si="2"/>
        <v>36837</v>
      </c>
      <c r="K8" s="17">
        <f t="shared" si="2"/>
        <v>801</v>
      </c>
      <c r="L8" s="17">
        <f t="shared" si="2"/>
        <v>1674</v>
      </c>
    </row>
    <row r="9" spans="1:12" ht="15.75" customHeight="1">
      <c r="A9" s="119" t="s">
        <v>14</v>
      </c>
      <c r="B9" s="120"/>
      <c r="C9" s="6">
        <f t="shared" si="0"/>
        <v>1192</v>
      </c>
      <c r="D9" s="6">
        <f t="shared" si="1"/>
        <v>1192</v>
      </c>
      <c r="E9" s="6">
        <v>205</v>
      </c>
      <c r="F9" s="6">
        <v>196</v>
      </c>
      <c r="G9" s="6">
        <v>195</v>
      </c>
      <c r="H9" s="6">
        <v>192</v>
      </c>
      <c r="I9" s="6">
        <v>202</v>
      </c>
      <c r="J9" s="6">
        <v>202</v>
      </c>
      <c r="K9" s="6">
        <v>0</v>
      </c>
      <c r="L9" s="6">
        <v>0</v>
      </c>
    </row>
    <row r="10" spans="1:12" ht="15.75" customHeight="1">
      <c r="A10" s="119" t="s">
        <v>15</v>
      </c>
      <c r="B10" s="120"/>
      <c r="C10" s="6">
        <f t="shared" si="0"/>
        <v>213978</v>
      </c>
      <c r="D10" s="6">
        <f t="shared" si="1"/>
        <v>211503</v>
      </c>
      <c r="E10" s="6">
        <v>35149</v>
      </c>
      <c r="F10" s="6">
        <v>35554</v>
      </c>
      <c r="G10" s="6">
        <v>34756</v>
      </c>
      <c r="H10" s="6">
        <v>35250</v>
      </c>
      <c r="I10" s="6">
        <v>34396</v>
      </c>
      <c r="J10" s="6">
        <v>36398</v>
      </c>
      <c r="K10" s="6">
        <v>801</v>
      </c>
      <c r="L10" s="6">
        <v>1674</v>
      </c>
    </row>
    <row r="11" spans="1:12" ht="15.75" customHeight="1">
      <c r="A11" s="119" t="s">
        <v>16</v>
      </c>
      <c r="B11" s="120"/>
      <c r="C11" s="6">
        <f t="shared" si="0"/>
        <v>1354</v>
      </c>
      <c r="D11" s="6">
        <f t="shared" si="1"/>
        <v>1354</v>
      </c>
      <c r="E11" s="6">
        <v>250</v>
      </c>
      <c r="F11" s="6">
        <v>222</v>
      </c>
      <c r="G11" s="6">
        <v>222</v>
      </c>
      <c r="H11" s="6">
        <v>205</v>
      </c>
      <c r="I11" s="6">
        <v>218</v>
      </c>
      <c r="J11" s="6">
        <v>237</v>
      </c>
      <c r="K11" s="6">
        <v>0</v>
      </c>
      <c r="L11" s="6">
        <v>0</v>
      </c>
    </row>
    <row r="12" spans="1:12" ht="15.75" customHeight="1">
      <c r="A12" s="11"/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5.75" customHeight="1">
      <c r="A13" s="119" t="s">
        <v>127</v>
      </c>
      <c r="B13" s="120"/>
      <c r="C13" s="2">
        <f>SUM(C14:C23)</f>
        <v>13726</v>
      </c>
      <c r="D13" s="2">
        <f aca="true" t="shared" si="3" ref="D13:L13">SUM(D14:D23)</f>
        <v>13460</v>
      </c>
      <c r="E13" s="2">
        <f t="shared" si="3"/>
        <v>2180</v>
      </c>
      <c r="F13" s="2">
        <f t="shared" si="3"/>
        <v>2183</v>
      </c>
      <c r="G13" s="2">
        <f t="shared" si="3"/>
        <v>2179</v>
      </c>
      <c r="H13" s="2">
        <f t="shared" si="3"/>
        <v>2231</v>
      </c>
      <c r="I13" s="2">
        <f t="shared" si="3"/>
        <v>2268</v>
      </c>
      <c r="J13" s="2">
        <f t="shared" si="3"/>
        <v>2419</v>
      </c>
      <c r="K13" s="2">
        <f t="shared" si="3"/>
        <v>181</v>
      </c>
      <c r="L13" s="2">
        <f t="shared" si="3"/>
        <v>85</v>
      </c>
    </row>
    <row r="14" spans="2:12" ht="15.75" customHeight="1">
      <c r="B14" s="12" t="s">
        <v>60</v>
      </c>
      <c r="C14" s="6">
        <f aca="true" t="shared" si="4" ref="C14:C23">D14+K14+L14</f>
        <v>1607</v>
      </c>
      <c r="D14" s="6">
        <f aca="true" t="shared" si="5" ref="D14:D23">SUM(E14:J14)</f>
        <v>1561</v>
      </c>
      <c r="E14" s="6">
        <v>251</v>
      </c>
      <c r="F14" s="6">
        <v>236</v>
      </c>
      <c r="G14" s="6">
        <v>227</v>
      </c>
      <c r="H14" s="6">
        <v>284</v>
      </c>
      <c r="I14" s="6">
        <v>273</v>
      </c>
      <c r="J14" s="6">
        <v>290</v>
      </c>
      <c r="K14" s="6">
        <v>37</v>
      </c>
      <c r="L14" s="6">
        <v>9</v>
      </c>
    </row>
    <row r="15" spans="2:12" ht="15.75" customHeight="1">
      <c r="B15" s="12" t="s">
        <v>63</v>
      </c>
      <c r="C15" s="6">
        <f t="shared" si="4"/>
        <v>3708</v>
      </c>
      <c r="D15" s="6">
        <f t="shared" si="5"/>
        <v>3655</v>
      </c>
      <c r="E15" s="6">
        <v>604</v>
      </c>
      <c r="F15" s="6">
        <v>628</v>
      </c>
      <c r="G15" s="6">
        <v>583</v>
      </c>
      <c r="H15" s="6">
        <v>598</v>
      </c>
      <c r="I15" s="6">
        <v>615</v>
      </c>
      <c r="J15" s="6">
        <v>627</v>
      </c>
      <c r="K15" s="6">
        <v>27</v>
      </c>
      <c r="L15" s="6">
        <v>26</v>
      </c>
    </row>
    <row r="16" spans="2:12" ht="15.75" customHeight="1">
      <c r="B16" s="12" t="s">
        <v>72</v>
      </c>
      <c r="C16" s="6">
        <f t="shared" si="4"/>
        <v>1250</v>
      </c>
      <c r="D16" s="6">
        <f t="shared" si="5"/>
        <v>1244</v>
      </c>
      <c r="E16" s="6">
        <v>207</v>
      </c>
      <c r="F16" s="6">
        <v>199</v>
      </c>
      <c r="G16" s="6">
        <v>196</v>
      </c>
      <c r="H16" s="6">
        <v>201</v>
      </c>
      <c r="I16" s="6">
        <v>209</v>
      </c>
      <c r="J16" s="6">
        <v>232</v>
      </c>
      <c r="K16" s="7">
        <v>0</v>
      </c>
      <c r="L16" s="7">
        <v>6</v>
      </c>
    </row>
    <row r="17" spans="2:12" ht="15.75" customHeight="1">
      <c r="B17" s="12" t="s">
        <v>75</v>
      </c>
      <c r="C17" s="6">
        <f t="shared" si="4"/>
        <v>1926</v>
      </c>
      <c r="D17" s="6">
        <f t="shared" si="5"/>
        <v>1915</v>
      </c>
      <c r="E17" s="6">
        <v>264</v>
      </c>
      <c r="F17" s="6">
        <v>272</v>
      </c>
      <c r="G17" s="6">
        <v>331</v>
      </c>
      <c r="H17" s="6">
        <v>311</v>
      </c>
      <c r="I17" s="6">
        <v>365</v>
      </c>
      <c r="J17" s="6">
        <v>372</v>
      </c>
      <c r="K17" s="7">
        <v>0</v>
      </c>
      <c r="L17" s="6">
        <v>11</v>
      </c>
    </row>
    <row r="18" spans="2:12" ht="15.75" customHeight="1">
      <c r="B18" s="12" t="s">
        <v>96</v>
      </c>
      <c r="C18" s="6">
        <f t="shared" si="4"/>
        <v>2849</v>
      </c>
      <c r="D18" s="6">
        <f t="shared" si="5"/>
        <v>2829</v>
      </c>
      <c r="E18" s="6">
        <v>447</v>
      </c>
      <c r="F18" s="6">
        <v>452</v>
      </c>
      <c r="G18" s="6">
        <v>480</v>
      </c>
      <c r="H18" s="6">
        <v>489</v>
      </c>
      <c r="I18" s="6">
        <v>451</v>
      </c>
      <c r="J18" s="6">
        <v>510</v>
      </c>
      <c r="K18" s="7">
        <v>6</v>
      </c>
      <c r="L18" s="6">
        <v>14</v>
      </c>
    </row>
    <row r="19" spans="2:12" ht="15.75" customHeight="1">
      <c r="B19" s="12" t="s">
        <v>76</v>
      </c>
      <c r="C19" s="6">
        <f t="shared" si="4"/>
        <v>753</v>
      </c>
      <c r="D19" s="6">
        <f t="shared" si="5"/>
        <v>732</v>
      </c>
      <c r="E19" s="6">
        <v>120</v>
      </c>
      <c r="F19" s="6">
        <v>125</v>
      </c>
      <c r="G19" s="6">
        <v>112</v>
      </c>
      <c r="H19" s="6">
        <v>115</v>
      </c>
      <c r="I19" s="6">
        <v>132</v>
      </c>
      <c r="J19" s="6">
        <v>128</v>
      </c>
      <c r="K19" s="7">
        <v>13</v>
      </c>
      <c r="L19" s="6">
        <v>8</v>
      </c>
    </row>
    <row r="20" spans="2:12" ht="15.75" customHeight="1">
      <c r="B20" s="12" t="s">
        <v>77</v>
      </c>
      <c r="C20" s="6">
        <f t="shared" si="4"/>
        <v>393</v>
      </c>
      <c r="D20" s="6">
        <f t="shared" si="5"/>
        <v>387</v>
      </c>
      <c r="E20" s="6">
        <v>68</v>
      </c>
      <c r="F20" s="6">
        <v>72</v>
      </c>
      <c r="G20" s="6">
        <v>61</v>
      </c>
      <c r="H20" s="6">
        <v>71</v>
      </c>
      <c r="I20" s="6">
        <v>52</v>
      </c>
      <c r="J20" s="6">
        <v>63</v>
      </c>
      <c r="K20" s="6">
        <v>0</v>
      </c>
      <c r="L20" s="6">
        <v>6</v>
      </c>
    </row>
    <row r="21" spans="2:12" ht="15.75" customHeight="1">
      <c r="B21" s="12" t="s">
        <v>78</v>
      </c>
      <c r="C21" s="6">
        <f t="shared" si="4"/>
        <v>419</v>
      </c>
      <c r="D21" s="6">
        <f t="shared" si="5"/>
        <v>355</v>
      </c>
      <c r="E21" s="6">
        <v>75</v>
      </c>
      <c r="F21" s="6">
        <v>66</v>
      </c>
      <c r="G21" s="6">
        <v>49</v>
      </c>
      <c r="H21" s="6">
        <v>46</v>
      </c>
      <c r="I21" s="6">
        <v>52</v>
      </c>
      <c r="J21" s="6">
        <v>67</v>
      </c>
      <c r="K21" s="7">
        <v>63</v>
      </c>
      <c r="L21" s="7">
        <v>1</v>
      </c>
    </row>
    <row r="22" spans="2:12" ht="15.75" customHeight="1">
      <c r="B22" s="12" t="s">
        <v>79</v>
      </c>
      <c r="C22" s="6">
        <f t="shared" si="4"/>
        <v>385</v>
      </c>
      <c r="D22" s="6">
        <f t="shared" si="5"/>
        <v>348</v>
      </c>
      <c r="E22" s="6">
        <v>66</v>
      </c>
      <c r="F22" s="6">
        <v>64</v>
      </c>
      <c r="G22" s="6">
        <v>71</v>
      </c>
      <c r="H22" s="6">
        <v>43</v>
      </c>
      <c r="I22" s="6">
        <v>51</v>
      </c>
      <c r="J22" s="6">
        <v>53</v>
      </c>
      <c r="K22" s="7">
        <v>35</v>
      </c>
      <c r="L22" s="6">
        <v>2</v>
      </c>
    </row>
    <row r="23" spans="2:12" ht="15.75" customHeight="1">
      <c r="B23" s="12" t="s">
        <v>80</v>
      </c>
      <c r="C23" s="6">
        <f t="shared" si="4"/>
        <v>436</v>
      </c>
      <c r="D23" s="6">
        <f t="shared" si="5"/>
        <v>434</v>
      </c>
      <c r="E23" s="6">
        <v>78</v>
      </c>
      <c r="F23" s="6">
        <v>69</v>
      </c>
      <c r="G23" s="6">
        <v>69</v>
      </c>
      <c r="H23" s="6">
        <v>73</v>
      </c>
      <c r="I23" s="6">
        <v>68</v>
      </c>
      <c r="J23" s="6">
        <v>77</v>
      </c>
      <c r="K23" s="7">
        <v>0</v>
      </c>
      <c r="L23" s="6">
        <v>2</v>
      </c>
    </row>
    <row r="24" spans="2:12" ht="15.75" customHeight="1">
      <c r="B24" s="16"/>
      <c r="C24" s="6"/>
      <c r="D24" s="6"/>
      <c r="E24" s="6"/>
      <c r="F24" s="6"/>
      <c r="G24" s="6"/>
      <c r="H24" s="6"/>
      <c r="I24" s="6"/>
      <c r="J24" s="6"/>
      <c r="K24" s="7"/>
      <c r="L24" s="6"/>
    </row>
    <row r="25" spans="1:12" ht="15.75" customHeight="1">
      <c r="A25" s="119" t="s">
        <v>128</v>
      </c>
      <c r="B25" s="120"/>
      <c r="C25" s="6">
        <f>SUM(C26:C37)</f>
        <v>58611</v>
      </c>
      <c r="D25" s="6">
        <f aca="true" t="shared" si="6" ref="D25:L25">SUM(D26:D37)</f>
        <v>58158</v>
      </c>
      <c r="E25" s="6">
        <f t="shared" si="6"/>
        <v>9687</v>
      </c>
      <c r="F25" s="6">
        <f t="shared" si="6"/>
        <v>9724</v>
      </c>
      <c r="G25" s="6">
        <f t="shared" si="6"/>
        <v>9411</v>
      </c>
      <c r="H25" s="6">
        <f t="shared" si="6"/>
        <v>9855</v>
      </c>
      <c r="I25" s="6">
        <f t="shared" si="6"/>
        <v>9420</v>
      </c>
      <c r="J25" s="6">
        <f t="shared" si="6"/>
        <v>10061</v>
      </c>
      <c r="K25" s="7">
        <f t="shared" si="6"/>
        <v>45</v>
      </c>
      <c r="L25" s="6">
        <f t="shared" si="6"/>
        <v>408</v>
      </c>
    </row>
    <row r="26" spans="2:12" ht="15.75" customHeight="1">
      <c r="B26" s="12" t="s">
        <v>59</v>
      </c>
      <c r="C26" s="6">
        <f aca="true" t="shared" si="7" ref="C26:C37">D26+K26+L26</f>
        <v>11801</v>
      </c>
      <c r="D26" s="6">
        <f aca="true" t="shared" si="8" ref="D26:D37">SUM(E26:J26)</f>
        <v>11728</v>
      </c>
      <c r="E26" s="6">
        <v>1955</v>
      </c>
      <c r="F26" s="6">
        <v>1969</v>
      </c>
      <c r="G26" s="6">
        <v>1850</v>
      </c>
      <c r="H26" s="6">
        <v>1990</v>
      </c>
      <c r="I26" s="6">
        <v>1928</v>
      </c>
      <c r="J26" s="6">
        <v>2036</v>
      </c>
      <c r="K26" s="7">
        <v>0</v>
      </c>
      <c r="L26" s="6">
        <v>73</v>
      </c>
    </row>
    <row r="27" spans="2:12" ht="15.75" customHeight="1">
      <c r="B27" s="12" t="s">
        <v>61</v>
      </c>
      <c r="C27" s="6">
        <f t="shared" si="7"/>
        <v>6412</v>
      </c>
      <c r="D27" s="6">
        <f t="shared" si="8"/>
        <v>6373</v>
      </c>
      <c r="E27" s="6">
        <v>1076</v>
      </c>
      <c r="F27" s="6">
        <v>1081</v>
      </c>
      <c r="G27" s="6">
        <v>1002</v>
      </c>
      <c r="H27" s="6">
        <v>1092</v>
      </c>
      <c r="I27" s="6">
        <v>1015</v>
      </c>
      <c r="J27" s="6">
        <v>1107</v>
      </c>
      <c r="K27" s="7">
        <v>0</v>
      </c>
      <c r="L27" s="6">
        <v>39</v>
      </c>
    </row>
    <row r="28" spans="2:12" ht="15.75" customHeight="1">
      <c r="B28" s="12" t="s">
        <v>62</v>
      </c>
      <c r="C28" s="6">
        <f t="shared" si="7"/>
        <v>7434</v>
      </c>
      <c r="D28" s="6">
        <f t="shared" si="8"/>
        <v>7352</v>
      </c>
      <c r="E28" s="6">
        <v>1196</v>
      </c>
      <c r="F28" s="6">
        <v>1247</v>
      </c>
      <c r="G28" s="6">
        <v>1222</v>
      </c>
      <c r="H28" s="6">
        <v>1162</v>
      </c>
      <c r="I28" s="6">
        <v>1240</v>
      </c>
      <c r="J28" s="6">
        <v>1285</v>
      </c>
      <c r="K28" s="7">
        <v>26</v>
      </c>
      <c r="L28" s="6">
        <v>56</v>
      </c>
    </row>
    <row r="29" spans="2:12" ht="15.75" customHeight="1">
      <c r="B29" s="12" t="s">
        <v>65</v>
      </c>
      <c r="C29" s="6">
        <f t="shared" si="7"/>
        <v>15050</v>
      </c>
      <c r="D29" s="6">
        <f t="shared" si="8"/>
        <v>14918</v>
      </c>
      <c r="E29" s="6">
        <v>2478</v>
      </c>
      <c r="F29" s="6">
        <v>2482</v>
      </c>
      <c r="G29" s="6">
        <v>2392</v>
      </c>
      <c r="H29" s="6">
        <v>2541</v>
      </c>
      <c r="I29" s="6">
        <v>2424</v>
      </c>
      <c r="J29" s="6">
        <v>2601</v>
      </c>
      <c r="K29" s="6">
        <v>11</v>
      </c>
      <c r="L29" s="6">
        <v>121</v>
      </c>
    </row>
    <row r="30" spans="2:12" ht="15.75" customHeight="1">
      <c r="B30" s="12" t="s">
        <v>70</v>
      </c>
      <c r="C30" s="6">
        <f t="shared" si="7"/>
        <v>5322</v>
      </c>
      <c r="D30" s="6">
        <f t="shared" si="8"/>
        <v>5272</v>
      </c>
      <c r="E30" s="6">
        <v>911</v>
      </c>
      <c r="F30" s="6">
        <v>898</v>
      </c>
      <c r="G30" s="6">
        <v>857</v>
      </c>
      <c r="H30" s="6">
        <v>890</v>
      </c>
      <c r="I30" s="6">
        <v>829</v>
      </c>
      <c r="J30" s="6">
        <v>887</v>
      </c>
      <c r="K30" s="6">
        <v>0</v>
      </c>
      <c r="L30" s="6">
        <v>50</v>
      </c>
    </row>
    <row r="31" spans="2:12" ht="15.75" customHeight="1">
      <c r="B31" s="12" t="s">
        <v>73</v>
      </c>
      <c r="C31" s="6">
        <f t="shared" si="7"/>
        <v>3164</v>
      </c>
      <c r="D31" s="6">
        <f t="shared" si="8"/>
        <v>3150</v>
      </c>
      <c r="E31" s="6">
        <v>538</v>
      </c>
      <c r="F31" s="6">
        <v>523</v>
      </c>
      <c r="G31" s="6">
        <v>527</v>
      </c>
      <c r="H31" s="6">
        <v>523</v>
      </c>
      <c r="I31" s="6">
        <v>511</v>
      </c>
      <c r="J31" s="6">
        <v>528</v>
      </c>
      <c r="K31" s="7">
        <v>0</v>
      </c>
      <c r="L31" s="6">
        <v>14</v>
      </c>
    </row>
    <row r="32" spans="2:12" ht="15.75" customHeight="1">
      <c r="B32" s="12" t="s">
        <v>81</v>
      </c>
      <c r="C32" s="6">
        <f t="shared" si="7"/>
        <v>2196</v>
      </c>
      <c r="D32" s="6">
        <f t="shared" si="8"/>
        <v>2176</v>
      </c>
      <c r="E32" s="6">
        <v>346</v>
      </c>
      <c r="F32" s="6">
        <v>349</v>
      </c>
      <c r="G32" s="6">
        <v>370</v>
      </c>
      <c r="H32" s="6">
        <v>363</v>
      </c>
      <c r="I32" s="6">
        <v>380</v>
      </c>
      <c r="J32" s="6">
        <v>368</v>
      </c>
      <c r="K32" s="7">
        <v>0</v>
      </c>
      <c r="L32" s="6">
        <v>20</v>
      </c>
    </row>
    <row r="33" spans="2:12" ht="15.75" customHeight="1">
      <c r="B33" s="12" t="s">
        <v>82</v>
      </c>
      <c r="C33" s="6">
        <f t="shared" si="7"/>
        <v>2146</v>
      </c>
      <c r="D33" s="6">
        <f t="shared" si="8"/>
        <v>2137</v>
      </c>
      <c r="E33" s="6">
        <v>343</v>
      </c>
      <c r="F33" s="6">
        <v>339</v>
      </c>
      <c r="G33" s="6">
        <v>374</v>
      </c>
      <c r="H33" s="6">
        <v>394</v>
      </c>
      <c r="I33" s="6">
        <v>314</v>
      </c>
      <c r="J33" s="6">
        <v>373</v>
      </c>
      <c r="K33" s="7">
        <v>0</v>
      </c>
      <c r="L33" s="6">
        <v>9</v>
      </c>
    </row>
    <row r="34" spans="2:12" ht="15.75" customHeight="1">
      <c r="B34" s="12" t="s">
        <v>83</v>
      </c>
      <c r="C34" s="6">
        <f t="shared" si="7"/>
        <v>2337</v>
      </c>
      <c r="D34" s="6">
        <f t="shared" si="8"/>
        <v>2319</v>
      </c>
      <c r="E34" s="6">
        <v>438</v>
      </c>
      <c r="F34" s="6">
        <v>394</v>
      </c>
      <c r="G34" s="6">
        <v>375</v>
      </c>
      <c r="H34" s="6">
        <v>414</v>
      </c>
      <c r="I34" s="6">
        <v>322</v>
      </c>
      <c r="J34" s="6">
        <v>376</v>
      </c>
      <c r="K34" s="7">
        <v>0</v>
      </c>
      <c r="L34" s="7">
        <v>18</v>
      </c>
    </row>
    <row r="35" spans="2:12" ht="15.75" customHeight="1">
      <c r="B35" s="12" t="s">
        <v>84</v>
      </c>
      <c r="C35" s="6">
        <f t="shared" si="7"/>
        <v>1305</v>
      </c>
      <c r="D35" s="6">
        <f t="shared" si="8"/>
        <v>1301</v>
      </c>
      <c r="E35" s="6">
        <v>200</v>
      </c>
      <c r="F35" s="6">
        <v>230</v>
      </c>
      <c r="G35" s="6">
        <v>208</v>
      </c>
      <c r="H35" s="6">
        <v>214</v>
      </c>
      <c r="I35" s="6">
        <v>217</v>
      </c>
      <c r="J35" s="6">
        <v>232</v>
      </c>
      <c r="K35" s="7">
        <v>0</v>
      </c>
      <c r="L35" s="6">
        <v>4</v>
      </c>
    </row>
    <row r="36" spans="2:12" ht="15.75" customHeight="1">
      <c r="B36" s="12" t="s">
        <v>85</v>
      </c>
      <c r="C36" s="6">
        <f t="shared" si="7"/>
        <v>525</v>
      </c>
      <c r="D36" s="6">
        <f t="shared" si="8"/>
        <v>517</v>
      </c>
      <c r="E36" s="6">
        <v>70</v>
      </c>
      <c r="F36" s="6">
        <v>71</v>
      </c>
      <c r="G36" s="6">
        <v>71</v>
      </c>
      <c r="H36" s="6">
        <v>113</v>
      </c>
      <c r="I36" s="6">
        <v>84</v>
      </c>
      <c r="J36" s="6">
        <v>108</v>
      </c>
      <c r="K36" s="7">
        <v>8</v>
      </c>
      <c r="L36" s="6">
        <v>0</v>
      </c>
    </row>
    <row r="37" spans="2:12" ht="15.75" customHeight="1">
      <c r="B37" s="12" t="s">
        <v>86</v>
      </c>
      <c r="C37" s="6">
        <f t="shared" si="7"/>
        <v>919</v>
      </c>
      <c r="D37" s="6">
        <f t="shared" si="8"/>
        <v>915</v>
      </c>
      <c r="E37" s="6">
        <v>136</v>
      </c>
      <c r="F37" s="6">
        <v>141</v>
      </c>
      <c r="G37" s="6">
        <v>163</v>
      </c>
      <c r="H37" s="6">
        <v>159</v>
      </c>
      <c r="I37" s="6">
        <v>156</v>
      </c>
      <c r="J37" s="6">
        <v>160</v>
      </c>
      <c r="K37" s="7">
        <v>0</v>
      </c>
      <c r="L37" s="7">
        <v>4</v>
      </c>
    </row>
    <row r="38" spans="2:12" ht="15.75" customHeight="1">
      <c r="B38" s="16"/>
      <c r="C38" s="6"/>
      <c r="D38" s="6"/>
      <c r="E38" s="6"/>
      <c r="F38" s="6"/>
      <c r="G38" s="6"/>
      <c r="H38" s="6"/>
      <c r="I38" s="6"/>
      <c r="J38" s="6"/>
      <c r="K38" s="7"/>
      <c r="L38" s="7"/>
    </row>
    <row r="39" spans="1:12" ht="15.75" customHeight="1">
      <c r="A39" s="119" t="s">
        <v>129</v>
      </c>
      <c r="B39" s="120"/>
      <c r="C39" s="6">
        <f>SUM(C40:C41)</f>
        <v>39755</v>
      </c>
      <c r="D39" s="6">
        <f aca="true" t="shared" si="9" ref="D39:L39">SUM(D40:D41)</f>
        <v>39285</v>
      </c>
      <c r="E39" s="6">
        <f t="shared" si="9"/>
        <v>6439</v>
      </c>
      <c r="F39" s="6">
        <f t="shared" si="9"/>
        <v>6631</v>
      </c>
      <c r="G39" s="6">
        <f t="shared" si="9"/>
        <v>6695</v>
      </c>
      <c r="H39" s="6">
        <f t="shared" si="9"/>
        <v>6390</v>
      </c>
      <c r="I39" s="6">
        <f t="shared" si="9"/>
        <v>6390</v>
      </c>
      <c r="J39" s="6">
        <f t="shared" si="9"/>
        <v>6740</v>
      </c>
      <c r="K39" s="7">
        <f t="shared" si="9"/>
        <v>230</v>
      </c>
      <c r="L39" s="7">
        <f t="shared" si="9"/>
        <v>240</v>
      </c>
    </row>
    <row r="40" spans="2:12" ht="15.75" customHeight="1">
      <c r="B40" s="12" t="s">
        <v>57</v>
      </c>
      <c r="C40" s="6">
        <f>D40+K40+L40</f>
        <v>39253</v>
      </c>
      <c r="D40" s="6">
        <f>SUM(E40:J40)</f>
        <v>38814</v>
      </c>
      <c r="E40" s="6">
        <v>6355</v>
      </c>
      <c r="F40" s="6">
        <v>6549</v>
      </c>
      <c r="G40" s="6">
        <v>6624</v>
      </c>
      <c r="H40" s="6">
        <v>6302</v>
      </c>
      <c r="I40" s="6">
        <v>6310</v>
      </c>
      <c r="J40" s="6">
        <v>6674</v>
      </c>
      <c r="K40" s="6">
        <v>203</v>
      </c>
      <c r="L40" s="6">
        <v>236</v>
      </c>
    </row>
    <row r="41" spans="2:12" ht="15.75" customHeight="1">
      <c r="B41" s="12" t="s">
        <v>87</v>
      </c>
      <c r="C41" s="6">
        <f>D41+K41+L41</f>
        <v>502</v>
      </c>
      <c r="D41" s="6">
        <f>SUM(E41:J41)</f>
        <v>471</v>
      </c>
      <c r="E41" s="6">
        <v>84</v>
      </c>
      <c r="F41" s="6">
        <v>82</v>
      </c>
      <c r="G41" s="6">
        <v>71</v>
      </c>
      <c r="H41" s="6">
        <v>88</v>
      </c>
      <c r="I41" s="6">
        <v>80</v>
      </c>
      <c r="J41" s="6">
        <v>66</v>
      </c>
      <c r="K41" s="7">
        <v>27</v>
      </c>
      <c r="L41" s="7">
        <v>4</v>
      </c>
    </row>
    <row r="42" spans="2:12" ht="15.75" customHeight="1">
      <c r="B42" s="16"/>
      <c r="C42" s="6"/>
      <c r="D42" s="6"/>
      <c r="E42" s="6"/>
      <c r="F42" s="6"/>
      <c r="G42" s="6"/>
      <c r="H42" s="6"/>
      <c r="I42" s="6"/>
      <c r="J42" s="6"/>
      <c r="K42" s="7"/>
      <c r="L42" s="7"/>
    </row>
    <row r="43" spans="1:12" ht="15.75" customHeight="1">
      <c r="A43" s="121" t="s">
        <v>130</v>
      </c>
      <c r="B43" s="122"/>
      <c r="C43" s="6">
        <f>SUM(C44:C58)</f>
        <v>54572</v>
      </c>
      <c r="D43" s="6">
        <f aca="true" t="shared" si="10" ref="D43:L43">SUM(D44:D58)</f>
        <v>53946</v>
      </c>
      <c r="E43" s="6">
        <f t="shared" si="10"/>
        <v>9013</v>
      </c>
      <c r="F43" s="6">
        <f t="shared" si="10"/>
        <v>8956</v>
      </c>
      <c r="G43" s="6">
        <f t="shared" si="10"/>
        <v>8813</v>
      </c>
      <c r="H43" s="6">
        <f t="shared" si="10"/>
        <v>8959</v>
      </c>
      <c r="I43" s="6">
        <f t="shared" si="10"/>
        <v>8806</v>
      </c>
      <c r="J43" s="6">
        <f t="shared" si="10"/>
        <v>9399</v>
      </c>
      <c r="K43" s="7">
        <f t="shared" si="10"/>
        <v>83</v>
      </c>
      <c r="L43" s="7">
        <f t="shared" si="10"/>
        <v>543</v>
      </c>
    </row>
    <row r="44" spans="2:12" ht="15.75" customHeight="1">
      <c r="B44" s="12" t="s">
        <v>64</v>
      </c>
      <c r="C44" s="6">
        <f aca="true" t="shared" si="11" ref="C44:C58">D44+K44+L44</f>
        <v>5482</v>
      </c>
      <c r="D44" s="6">
        <f aca="true" t="shared" si="12" ref="D44:D58">SUM(E44:J44)</f>
        <v>5428</v>
      </c>
      <c r="E44" s="6">
        <v>874</v>
      </c>
      <c r="F44" s="6">
        <v>923</v>
      </c>
      <c r="G44" s="6">
        <v>911</v>
      </c>
      <c r="H44" s="6">
        <v>899</v>
      </c>
      <c r="I44" s="6">
        <v>878</v>
      </c>
      <c r="J44" s="6">
        <v>943</v>
      </c>
      <c r="K44" s="7">
        <v>9</v>
      </c>
      <c r="L44" s="6">
        <v>45</v>
      </c>
    </row>
    <row r="45" spans="2:12" ht="15.75" customHeight="1">
      <c r="B45" s="12" t="s">
        <v>66</v>
      </c>
      <c r="C45" s="6">
        <f t="shared" si="11"/>
        <v>9492</v>
      </c>
      <c r="D45" s="6">
        <f t="shared" si="12"/>
        <v>9366</v>
      </c>
      <c r="E45" s="6">
        <v>1565</v>
      </c>
      <c r="F45" s="6">
        <v>1600</v>
      </c>
      <c r="G45" s="6">
        <v>1469</v>
      </c>
      <c r="H45" s="6">
        <v>1549</v>
      </c>
      <c r="I45" s="6">
        <v>1550</v>
      </c>
      <c r="J45" s="6">
        <v>1633</v>
      </c>
      <c r="K45" s="7">
        <v>14</v>
      </c>
      <c r="L45" s="6">
        <v>112</v>
      </c>
    </row>
    <row r="46" spans="2:12" ht="15.75" customHeight="1">
      <c r="B46" s="12" t="s">
        <v>67</v>
      </c>
      <c r="C46" s="6">
        <f t="shared" si="11"/>
        <v>6994</v>
      </c>
      <c r="D46" s="6">
        <f t="shared" si="12"/>
        <v>6948</v>
      </c>
      <c r="E46" s="6">
        <v>1198</v>
      </c>
      <c r="F46" s="6">
        <v>1159</v>
      </c>
      <c r="G46" s="6">
        <v>1121</v>
      </c>
      <c r="H46" s="6">
        <v>1179</v>
      </c>
      <c r="I46" s="6">
        <v>1075</v>
      </c>
      <c r="J46" s="6">
        <v>1216</v>
      </c>
      <c r="K46" s="7">
        <v>0</v>
      </c>
      <c r="L46" s="6">
        <v>46</v>
      </c>
    </row>
    <row r="47" spans="2:12" ht="15.75" customHeight="1">
      <c r="B47" s="12" t="s">
        <v>68</v>
      </c>
      <c r="C47" s="6">
        <f t="shared" si="11"/>
        <v>6665</v>
      </c>
      <c r="D47" s="6">
        <f t="shared" si="12"/>
        <v>6568</v>
      </c>
      <c r="E47" s="6">
        <v>1073</v>
      </c>
      <c r="F47" s="6">
        <v>1050</v>
      </c>
      <c r="G47" s="6">
        <v>1050</v>
      </c>
      <c r="H47" s="6">
        <v>1091</v>
      </c>
      <c r="I47" s="6">
        <v>1107</v>
      </c>
      <c r="J47" s="6">
        <v>1197</v>
      </c>
      <c r="K47" s="7">
        <v>30</v>
      </c>
      <c r="L47" s="6">
        <v>67</v>
      </c>
    </row>
    <row r="48" spans="2:12" ht="15.75" customHeight="1">
      <c r="B48" s="12" t="s">
        <v>69</v>
      </c>
      <c r="C48" s="6">
        <f t="shared" si="11"/>
        <v>7732</v>
      </c>
      <c r="D48" s="6">
        <f t="shared" si="12"/>
        <v>7678</v>
      </c>
      <c r="E48" s="6">
        <v>1288</v>
      </c>
      <c r="F48" s="6">
        <v>1249</v>
      </c>
      <c r="G48" s="6">
        <v>1253</v>
      </c>
      <c r="H48" s="6">
        <v>1283</v>
      </c>
      <c r="I48" s="6">
        <v>1258</v>
      </c>
      <c r="J48" s="6">
        <v>1347</v>
      </c>
      <c r="K48" s="7">
        <v>0</v>
      </c>
      <c r="L48" s="6">
        <v>54</v>
      </c>
    </row>
    <row r="49" spans="2:12" ht="15.75" customHeight="1">
      <c r="B49" s="12" t="s">
        <v>71</v>
      </c>
      <c r="C49" s="6">
        <f t="shared" si="11"/>
        <v>4853</v>
      </c>
      <c r="D49" s="6">
        <f t="shared" si="12"/>
        <v>4758</v>
      </c>
      <c r="E49" s="6">
        <v>848</v>
      </c>
      <c r="F49" s="6">
        <v>800</v>
      </c>
      <c r="G49" s="6">
        <v>810</v>
      </c>
      <c r="H49" s="6">
        <v>771</v>
      </c>
      <c r="I49" s="6">
        <v>767</v>
      </c>
      <c r="J49" s="6">
        <v>762</v>
      </c>
      <c r="K49" s="7">
        <v>0</v>
      </c>
      <c r="L49" s="6">
        <v>95</v>
      </c>
    </row>
    <row r="50" spans="2:12" ht="15.75" customHeight="1">
      <c r="B50" s="12" t="s">
        <v>94</v>
      </c>
      <c r="C50" s="6">
        <f t="shared" si="11"/>
        <v>2097</v>
      </c>
      <c r="D50" s="6">
        <f t="shared" si="12"/>
        <v>2076</v>
      </c>
      <c r="E50" s="6">
        <v>348</v>
      </c>
      <c r="F50" s="6">
        <v>355</v>
      </c>
      <c r="G50" s="6">
        <v>317</v>
      </c>
      <c r="H50" s="6">
        <v>345</v>
      </c>
      <c r="I50" s="6">
        <v>331</v>
      </c>
      <c r="J50" s="6">
        <v>380</v>
      </c>
      <c r="K50" s="6">
        <v>0</v>
      </c>
      <c r="L50" s="6">
        <v>21</v>
      </c>
    </row>
    <row r="51" spans="2:12" ht="15.75" customHeight="1">
      <c r="B51" s="12" t="s">
        <v>95</v>
      </c>
      <c r="C51" s="6">
        <f t="shared" si="11"/>
        <v>2636</v>
      </c>
      <c r="D51" s="6">
        <f t="shared" si="12"/>
        <v>2607</v>
      </c>
      <c r="E51" s="6">
        <v>420</v>
      </c>
      <c r="F51" s="6">
        <v>420</v>
      </c>
      <c r="G51" s="6">
        <v>452</v>
      </c>
      <c r="H51" s="6">
        <v>412</v>
      </c>
      <c r="I51" s="6">
        <v>449</v>
      </c>
      <c r="J51" s="6">
        <v>454</v>
      </c>
      <c r="K51" s="7">
        <v>0</v>
      </c>
      <c r="L51" s="6">
        <v>29</v>
      </c>
    </row>
    <row r="52" spans="2:12" ht="15.75" customHeight="1">
      <c r="B52" s="12" t="s">
        <v>100</v>
      </c>
      <c r="C52" s="6">
        <f t="shared" si="11"/>
        <v>3011</v>
      </c>
      <c r="D52" s="6">
        <f t="shared" si="12"/>
        <v>2994</v>
      </c>
      <c r="E52" s="6">
        <v>489</v>
      </c>
      <c r="F52" s="6">
        <v>462</v>
      </c>
      <c r="G52" s="6">
        <v>517</v>
      </c>
      <c r="H52" s="6">
        <v>525</v>
      </c>
      <c r="I52" s="6">
        <v>474</v>
      </c>
      <c r="J52" s="6">
        <v>527</v>
      </c>
      <c r="K52" s="7">
        <v>0</v>
      </c>
      <c r="L52" s="6">
        <v>17</v>
      </c>
    </row>
    <row r="53" spans="2:12" ht="15.75" customHeight="1">
      <c r="B53" s="12" t="s">
        <v>88</v>
      </c>
      <c r="C53" s="6">
        <f t="shared" si="11"/>
        <v>670</v>
      </c>
      <c r="D53" s="6">
        <f t="shared" si="12"/>
        <v>666</v>
      </c>
      <c r="E53" s="6">
        <v>104</v>
      </c>
      <c r="F53" s="6">
        <v>129</v>
      </c>
      <c r="G53" s="6">
        <v>111</v>
      </c>
      <c r="H53" s="6">
        <v>113</v>
      </c>
      <c r="I53" s="6">
        <v>96</v>
      </c>
      <c r="J53" s="6">
        <v>113</v>
      </c>
      <c r="K53" s="7">
        <v>0</v>
      </c>
      <c r="L53" s="7">
        <v>4</v>
      </c>
    </row>
    <row r="54" spans="2:12" ht="15.75" customHeight="1">
      <c r="B54" s="12" t="s">
        <v>89</v>
      </c>
      <c r="C54" s="6">
        <f t="shared" si="11"/>
        <v>1379</v>
      </c>
      <c r="D54" s="6">
        <f t="shared" si="12"/>
        <v>1368</v>
      </c>
      <c r="E54" s="6">
        <v>211</v>
      </c>
      <c r="F54" s="6">
        <v>233</v>
      </c>
      <c r="G54" s="6">
        <v>215</v>
      </c>
      <c r="H54" s="6">
        <v>250</v>
      </c>
      <c r="I54" s="6">
        <v>213</v>
      </c>
      <c r="J54" s="6">
        <v>246</v>
      </c>
      <c r="K54" s="7">
        <v>0</v>
      </c>
      <c r="L54" s="6">
        <v>11</v>
      </c>
    </row>
    <row r="55" spans="2:12" ht="15.75" customHeight="1">
      <c r="B55" s="12" t="s">
        <v>90</v>
      </c>
      <c r="C55" s="6">
        <f t="shared" si="11"/>
        <v>1828</v>
      </c>
      <c r="D55" s="6">
        <f t="shared" si="12"/>
        <v>1810</v>
      </c>
      <c r="E55" s="6">
        <v>311</v>
      </c>
      <c r="F55" s="6">
        <v>305</v>
      </c>
      <c r="G55" s="6">
        <v>318</v>
      </c>
      <c r="H55" s="6">
        <v>268</v>
      </c>
      <c r="I55" s="6">
        <v>302</v>
      </c>
      <c r="J55" s="6">
        <v>306</v>
      </c>
      <c r="K55" s="7">
        <v>0</v>
      </c>
      <c r="L55" s="6">
        <v>18</v>
      </c>
    </row>
    <row r="56" spans="2:12" ht="15.75" customHeight="1">
      <c r="B56" s="12" t="s">
        <v>91</v>
      </c>
      <c r="C56" s="6">
        <f t="shared" si="11"/>
        <v>284</v>
      </c>
      <c r="D56" s="6">
        <f t="shared" si="12"/>
        <v>272</v>
      </c>
      <c r="E56" s="6">
        <v>37</v>
      </c>
      <c r="F56" s="6">
        <v>43</v>
      </c>
      <c r="G56" s="6">
        <v>45</v>
      </c>
      <c r="H56" s="6">
        <v>46</v>
      </c>
      <c r="I56" s="6">
        <v>52</v>
      </c>
      <c r="J56" s="6">
        <v>49</v>
      </c>
      <c r="K56" s="6">
        <v>9</v>
      </c>
      <c r="L56" s="6">
        <v>3</v>
      </c>
    </row>
    <row r="57" spans="2:12" ht="15.75" customHeight="1">
      <c r="B57" s="12" t="s">
        <v>99</v>
      </c>
      <c r="C57" s="6">
        <f t="shared" si="11"/>
        <v>396</v>
      </c>
      <c r="D57" s="6">
        <f t="shared" si="12"/>
        <v>392</v>
      </c>
      <c r="E57" s="6">
        <v>53</v>
      </c>
      <c r="F57" s="6">
        <v>54</v>
      </c>
      <c r="G57" s="6">
        <v>79</v>
      </c>
      <c r="H57" s="6">
        <v>58</v>
      </c>
      <c r="I57" s="6">
        <v>81</v>
      </c>
      <c r="J57" s="6">
        <v>67</v>
      </c>
      <c r="K57" s="7">
        <v>0</v>
      </c>
      <c r="L57" s="6">
        <v>4</v>
      </c>
    </row>
    <row r="58" spans="2:12" ht="15.75" customHeight="1">
      <c r="B58" s="12" t="s">
        <v>92</v>
      </c>
      <c r="C58" s="6">
        <f t="shared" si="11"/>
        <v>1053</v>
      </c>
      <c r="D58" s="6">
        <f t="shared" si="12"/>
        <v>1015</v>
      </c>
      <c r="E58" s="6">
        <v>194</v>
      </c>
      <c r="F58" s="6">
        <v>174</v>
      </c>
      <c r="G58" s="6">
        <v>145</v>
      </c>
      <c r="H58" s="6">
        <v>170</v>
      </c>
      <c r="I58" s="6">
        <v>173</v>
      </c>
      <c r="J58" s="6">
        <v>159</v>
      </c>
      <c r="K58" s="7">
        <v>21</v>
      </c>
      <c r="L58" s="7">
        <v>17</v>
      </c>
    </row>
    <row r="59" spans="2:12" ht="15.75" customHeight="1">
      <c r="B59" s="12"/>
      <c r="C59" s="6"/>
      <c r="D59" s="6"/>
      <c r="E59" s="6"/>
      <c r="F59" s="6"/>
      <c r="G59" s="6"/>
      <c r="H59" s="6"/>
      <c r="I59" s="6"/>
      <c r="J59" s="6"/>
      <c r="K59" s="7"/>
      <c r="L59" s="7"/>
    </row>
    <row r="60" spans="1:12" ht="15.75" customHeight="1">
      <c r="A60" s="119" t="s">
        <v>131</v>
      </c>
      <c r="B60" s="120"/>
      <c r="C60" s="6">
        <f>SUM(C61:C63)</f>
        <v>49860</v>
      </c>
      <c r="D60" s="6">
        <f aca="true" t="shared" si="13" ref="D60:L60">SUM(D61:D63)</f>
        <v>49200</v>
      </c>
      <c r="E60" s="6">
        <f t="shared" si="13"/>
        <v>8285</v>
      </c>
      <c r="F60" s="6">
        <f t="shared" si="13"/>
        <v>8478</v>
      </c>
      <c r="G60" s="6">
        <f t="shared" si="13"/>
        <v>8075</v>
      </c>
      <c r="H60" s="6">
        <f t="shared" si="13"/>
        <v>8212</v>
      </c>
      <c r="I60" s="6">
        <f t="shared" si="13"/>
        <v>7932</v>
      </c>
      <c r="J60" s="6">
        <f t="shared" si="13"/>
        <v>8218</v>
      </c>
      <c r="K60" s="7">
        <f t="shared" si="13"/>
        <v>262</v>
      </c>
      <c r="L60" s="7">
        <f t="shared" si="13"/>
        <v>398</v>
      </c>
    </row>
    <row r="61" spans="2:12" ht="15.75" customHeight="1">
      <c r="B61" s="12" t="s">
        <v>58</v>
      </c>
      <c r="C61" s="6">
        <f>D61+K61+L61</f>
        <v>46350</v>
      </c>
      <c r="D61" s="6">
        <f>SUM(E61:J61)</f>
        <v>45715</v>
      </c>
      <c r="E61" s="6">
        <v>7672</v>
      </c>
      <c r="F61" s="6">
        <v>7847</v>
      </c>
      <c r="G61" s="6">
        <v>7521</v>
      </c>
      <c r="H61" s="6">
        <v>7603</v>
      </c>
      <c r="I61" s="6">
        <v>7429</v>
      </c>
      <c r="J61" s="6">
        <v>7643</v>
      </c>
      <c r="K61" s="7">
        <v>262</v>
      </c>
      <c r="L61" s="6">
        <v>373</v>
      </c>
    </row>
    <row r="62" spans="2:12" ht="15.75" customHeight="1">
      <c r="B62" s="12" t="s">
        <v>74</v>
      </c>
      <c r="C62" s="6">
        <f>D62+K62+L62</f>
        <v>2604</v>
      </c>
      <c r="D62" s="6">
        <f>SUM(E62:J62)</f>
        <v>2585</v>
      </c>
      <c r="E62" s="6">
        <v>460</v>
      </c>
      <c r="F62" s="6">
        <v>454</v>
      </c>
      <c r="G62" s="6">
        <v>410</v>
      </c>
      <c r="H62" s="6">
        <v>463</v>
      </c>
      <c r="I62" s="6">
        <v>365</v>
      </c>
      <c r="J62" s="6">
        <v>433</v>
      </c>
      <c r="K62" s="7">
        <v>0</v>
      </c>
      <c r="L62" s="6">
        <v>19</v>
      </c>
    </row>
    <row r="63" spans="1:12" ht="15.75" customHeight="1">
      <c r="A63" s="44"/>
      <c r="B63" s="45" t="s">
        <v>93</v>
      </c>
      <c r="C63" s="46">
        <f>D63+K63+L63</f>
        <v>906</v>
      </c>
      <c r="D63" s="46">
        <f>SUM(E63:J63)</f>
        <v>900</v>
      </c>
      <c r="E63" s="46">
        <v>153</v>
      </c>
      <c r="F63" s="46">
        <v>177</v>
      </c>
      <c r="G63" s="46">
        <v>144</v>
      </c>
      <c r="H63" s="46">
        <v>146</v>
      </c>
      <c r="I63" s="46">
        <v>138</v>
      </c>
      <c r="J63" s="46">
        <v>142</v>
      </c>
      <c r="K63" s="47">
        <v>0</v>
      </c>
      <c r="L63" s="47">
        <v>6</v>
      </c>
    </row>
    <row r="64" spans="3:12" ht="15.75" customHeight="1">
      <c r="C64" s="6"/>
      <c r="D64" s="6"/>
      <c r="E64" s="6"/>
      <c r="F64" s="6"/>
      <c r="G64" s="6"/>
      <c r="H64" s="6"/>
      <c r="I64" s="6"/>
      <c r="J64" s="6"/>
      <c r="K64" s="7"/>
      <c r="L64" s="6"/>
    </row>
    <row r="65" spans="3:12" ht="15.75" customHeight="1">
      <c r="C65" s="6"/>
      <c r="D65" s="6"/>
      <c r="E65" s="6"/>
      <c r="F65" s="6"/>
      <c r="G65" s="6"/>
      <c r="H65" s="6"/>
      <c r="I65" s="6"/>
      <c r="J65" s="6"/>
      <c r="K65" s="7"/>
      <c r="L65" s="6"/>
    </row>
    <row r="66" spans="3:12" ht="15.75" customHeight="1">
      <c r="C66" s="6"/>
      <c r="D66" s="6"/>
      <c r="E66" s="6"/>
      <c r="F66" s="6"/>
      <c r="G66" s="6"/>
      <c r="H66" s="6"/>
      <c r="I66" s="6"/>
      <c r="J66" s="6"/>
      <c r="K66" s="7"/>
      <c r="L66" s="6"/>
    </row>
    <row r="67" spans="3:12" ht="15.75" customHeight="1"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3:12" ht="15.75" customHeight="1">
      <c r="C68" s="6"/>
      <c r="D68" s="6"/>
      <c r="E68" s="6"/>
      <c r="F68" s="6"/>
      <c r="G68" s="6"/>
      <c r="H68" s="6"/>
      <c r="I68" s="6"/>
      <c r="J68" s="6"/>
      <c r="K68" s="7"/>
      <c r="L68" s="6"/>
    </row>
    <row r="69" spans="3:12" ht="15.75" customHeight="1">
      <c r="C69" s="6"/>
      <c r="D69" s="6"/>
      <c r="E69" s="6"/>
      <c r="F69" s="6"/>
      <c r="G69" s="6"/>
      <c r="H69" s="6"/>
      <c r="I69" s="6"/>
      <c r="J69" s="6"/>
      <c r="K69" s="7"/>
      <c r="L69" s="6"/>
    </row>
    <row r="70" spans="3:12" ht="15.75" customHeight="1">
      <c r="C70" s="6"/>
      <c r="D70" s="6"/>
      <c r="E70" s="6"/>
      <c r="F70" s="6"/>
      <c r="G70" s="6"/>
      <c r="H70" s="6"/>
      <c r="I70" s="6"/>
      <c r="J70" s="6"/>
      <c r="K70" s="7"/>
      <c r="L70" s="6"/>
    </row>
    <row r="71" spans="3:12" ht="15.75" customHeight="1">
      <c r="C71" s="6"/>
      <c r="D71" s="6"/>
      <c r="E71" s="6"/>
      <c r="F71" s="6"/>
      <c r="G71" s="6"/>
      <c r="H71" s="6"/>
      <c r="I71" s="6"/>
      <c r="J71" s="6"/>
      <c r="K71" s="6"/>
      <c r="L71" s="7"/>
    </row>
    <row r="72" spans="3:12" ht="15.75" customHeight="1">
      <c r="C72" s="6"/>
      <c r="D72" s="6"/>
      <c r="E72" s="6"/>
      <c r="F72" s="6"/>
      <c r="G72" s="6"/>
      <c r="H72" s="6"/>
      <c r="I72" s="6"/>
      <c r="J72" s="6"/>
      <c r="K72" s="7"/>
      <c r="L72" s="7"/>
    </row>
    <row r="73" spans="3:12" ht="15.75" customHeight="1">
      <c r="C73" s="6"/>
      <c r="D73" s="6"/>
      <c r="E73" s="6"/>
      <c r="F73" s="6"/>
      <c r="G73" s="6"/>
      <c r="H73" s="6"/>
      <c r="I73" s="6"/>
      <c r="J73" s="6"/>
      <c r="K73" s="7"/>
      <c r="L73" s="6"/>
    </row>
    <row r="74" spans="3:12" ht="15.75" customHeight="1">
      <c r="C74" s="6"/>
      <c r="D74" s="6"/>
      <c r="E74" s="6"/>
      <c r="F74" s="6"/>
      <c r="G74" s="6"/>
      <c r="H74" s="6"/>
      <c r="I74" s="6"/>
      <c r="J74" s="6"/>
      <c r="K74" s="7"/>
      <c r="L74" s="7"/>
    </row>
    <row r="75" spans="3:12" ht="15.75" customHeight="1">
      <c r="C75" s="6"/>
      <c r="D75" s="6"/>
      <c r="E75" s="6"/>
      <c r="F75" s="6"/>
      <c r="G75" s="6"/>
      <c r="H75" s="6"/>
      <c r="I75" s="6"/>
      <c r="J75" s="6"/>
      <c r="K75" s="7"/>
      <c r="L75" s="7"/>
    </row>
    <row r="76" spans="3:12" ht="15.75" customHeight="1">
      <c r="C76" s="6"/>
      <c r="D76" s="6"/>
      <c r="E76" s="6"/>
      <c r="F76" s="6"/>
      <c r="G76" s="6"/>
      <c r="H76" s="6"/>
      <c r="I76" s="6"/>
      <c r="J76" s="6"/>
      <c r="K76" s="7"/>
      <c r="L76" s="6"/>
    </row>
    <row r="77" spans="3:12" ht="15.75" customHeight="1">
      <c r="C77" s="6"/>
      <c r="D77" s="6"/>
      <c r="E77" s="6"/>
      <c r="F77" s="6"/>
      <c r="G77" s="6"/>
      <c r="H77" s="6"/>
      <c r="I77" s="6"/>
      <c r="J77" s="6"/>
      <c r="K77" s="7"/>
      <c r="L77" s="6"/>
    </row>
    <row r="78" spans="3:12" ht="15.75" customHeight="1">
      <c r="C78" s="6"/>
      <c r="D78" s="6"/>
      <c r="E78" s="6"/>
      <c r="F78" s="6"/>
      <c r="G78" s="6"/>
      <c r="H78" s="6"/>
      <c r="I78" s="6"/>
      <c r="J78" s="6"/>
      <c r="K78" s="7"/>
      <c r="L78" s="6"/>
    </row>
    <row r="79" spans="3:12" ht="15.75" customHeight="1">
      <c r="C79" s="6"/>
      <c r="D79" s="6"/>
      <c r="E79" s="6"/>
      <c r="F79" s="6"/>
      <c r="G79" s="6"/>
      <c r="H79" s="6"/>
      <c r="I79" s="6"/>
      <c r="J79" s="6"/>
      <c r="K79" s="7"/>
      <c r="L79" s="6"/>
    </row>
    <row r="80" spans="3:12" ht="15.75" customHeight="1">
      <c r="C80" s="6"/>
      <c r="D80" s="6"/>
      <c r="E80" s="6"/>
      <c r="F80" s="6"/>
      <c r="G80" s="6"/>
      <c r="H80" s="6"/>
      <c r="I80" s="6"/>
      <c r="J80" s="6"/>
      <c r="K80" s="6"/>
      <c r="L80" s="7"/>
    </row>
    <row r="81" spans="3:12" ht="15.75" customHeight="1">
      <c r="C81" s="6"/>
      <c r="D81" s="6"/>
      <c r="E81" s="6"/>
      <c r="F81" s="6"/>
      <c r="G81" s="6"/>
      <c r="H81" s="6"/>
      <c r="I81" s="6"/>
      <c r="J81" s="6"/>
      <c r="K81" s="6"/>
      <c r="L81" s="7"/>
    </row>
    <row r="82" spans="3:12" ht="15.75" customHeight="1">
      <c r="C82" s="6"/>
      <c r="D82" s="6"/>
      <c r="E82" s="6"/>
      <c r="F82" s="6"/>
      <c r="G82" s="6"/>
      <c r="H82" s="6"/>
      <c r="I82" s="6"/>
      <c r="J82" s="6"/>
      <c r="K82" s="7"/>
      <c r="L82" s="7"/>
    </row>
    <row r="83" spans="3:12" ht="15.75" customHeight="1">
      <c r="C83" s="6"/>
      <c r="D83" s="6"/>
      <c r="E83" s="6"/>
      <c r="F83" s="6"/>
      <c r="G83" s="6"/>
      <c r="H83" s="6"/>
      <c r="I83" s="6"/>
      <c r="J83" s="6"/>
      <c r="K83" s="7"/>
      <c r="L83" s="7"/>
    </row>
    <row r="84" spans="3:12" ht="15.75" customHeight="1">
      <c r="C84" s="6"/>
      <c r="D84" s="6"/>
      <c r="E84" s="6"/>
      <c r="F84" s="6"/>
      <c r="G84" s="6"/>
      <c r="H84" s="6"/>
      <c r="I84" s="6"/>
      <c r="J84" s="6"/>
      <c r="K84" s="7"/>
      <c r="L84" s="6"/>
    </row>
    <row r="85" spans="3:12" ht="15.75" customHeight="1">
      <c r="C85" s="6"/>
      <c r="D85" s="6"/>
      <c r="E85" s="6"/>
      <c r="F85" s="6"/>
      <c r="G85" s="6"/>
      <c r="H85" s="6"/>
      <c r="I85" s="6"/>
      <c r="J85" s="6"/>
      <c r="K85" s="7"/>
      <c r="L85" s="6"/>
    </row>
    <row r="86" spans="3:12" ht="15.75" customHeight="1">
      <c r="C86" s="6"/>
      <c r="D86" s="6"/>
      <c r="E86" s="6"/>
      <c r="F86" s="6"/>
      <c r="G86" s="6"/>
      <c r="H86" s="6"/>
      <c r="I86" s="6"/>
      <c r="J86" s="6"/>
      <c r="K86" s="7"/>
      <c r="L86" s="6"/>
    </row>
    <row r="87" spans="3:12" ht="15.75" customHeight="1">
      <c r="C87" s="6"/>
      <c r="D87" s="6"/>
      <c r="E87" s="6"/>
      <c r="F87" s="6"/>
      <c r="G87" s="6"/>
      <c r="H87" s="6"/>
      <c r="I87" s="6"/>
      <c r="J87" s="6"/>
      <c r="K87" s="7"/>
      <c r="L87" s="6"/>
    </row>
    <row r="88" spans="3:12" ht="15.75" customHeight="1">
      <c r="C88" s="6"/>
      <c r="D88" s="6"/>
      <c r="E88" s="6"/>
      <c r="F88" s="6"/>
      <c r="G88" s="6"/>
      <c r="H88" s="6"/>
      <c r="I88" s="6"/>
      <c r="J88" s="6"/>
      <c r="K88" s="7"/>
      <c r="L88" s="6"/>
    </row>
    <row r="89" spans="3:12" ht="15.75" customHeight="1">
      <c r="C89" s="6"/>
      <c r="D89" s="6"/>
      <c r="E89" s="6"/>
      <c r="F89" s="6"/>
      <c r="G89" s="6"/>
      <c r="H89" s="6"/>
      <c r="I89" s="6"/>
      <c r="J89" s="6"/>
      <c r="K89" s="7"/>
      <c r="L89" s="6"/>
    </row>
    <row r="90" spans="3:12" ht="15.75" customHeight="1">
      <c r="C90" s="6"/>
      <c r="D90" s="6"/>
      <c r="E90" s="6"/>
      <c r="F90" s="6"/>
      <c r="G90" s="6"/>
      <c r="H90" s="6"/>
      <c r="I90" s="6"/>
      <c r="J90" s="6"/>
      <c r="K90" s="7"/>
      <c r="L90" s="6"/>
    </row>
    <row r="91" spans="3:12" ht="15.75" customHeight="1"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3:12" ht="15.75" customHeight="1">
      <c r="C92" s="6"/>
      <c r="D92" s="6"/>
      <c r="E92" s="6"/>
      <c r="F92" s="6"/>
      <c r="G92" s="6"/>
      <c r="H92" s="6"/>
      <c r="I92" s="6"/>
      <c r="J92" s="6"/>
      <c r="K92" s="7"/>
      <c r="L92" s="6"/>
    </row>
    <row r="93" spans="3:12" ht="15.75" customHeight="1">
      <c r="C93" s="6"/>
      <c r="D93" s="6"/>
      <c r="E93" s="6"/>
      <c r="F93" s="6"/>
      <c r="G93" s="6"/>
      <c r="H93" s="6"/>
      <c r="I93" s="6"/>
      <c r="J93" s="6"/>
      <c r="K93" s="7"/>
      <c r="L93" s="6"/>
    </row>
    <row r="94" spans="3:12" ht="15.75" customHeight="1">
      <c r="C94" s="6"/>
      <c r="D94" s="6"/>
      <c r="E94" s="6"/>
      <c r="F94" s="6"/>
      <c r="G94" s="6"/>
      <c r="H94" s="6"/>
      <c r="I94" s="6"/>
      <c r="J94" s="6"/>
      <c r="K94" s="7"/>
      <c r="L94" s="6"/>
    </row>
    <row r="95" spans="3:12" ht="15.75" customHeight="1">
      <c r="C95" s="6"/>
      <c r="D95" s="6"/>
      <c r="E95" s="6"/>
      <c r="F95" s="6"/>
      <c r="G95" s="6"/>
      <c r="H95" s="6"/>
      <c r="I95" s="6"/>
      <c r="J95" s="6"/>
      <c r="K95" s="7"/>
      <c r="L95" s="6"/>
    </row>
    <row r="96" spans="3:12" ht="15.75" customHeight="1">
      <c r="C96" s="6"/>
      <c r="D96" s="6"/>
      <c r="E96" s="6"/>
      <c r="F96" s="6"/>
      <c r="G96" s="6"/>
      <c r="H96" s="6"/>
      <c r="I96" s="6"/>
      <c r="J96" s="6"/>
      <c r="K96" s="7"/>
      <c r="L96" s="6"/>
    </row>
    <row r="97" spans="3:12" ht="15.75" customHeight="1">
      <c r="C97" s="6"/>
      <c r="D97" s="6"/>
      <c r="E97" s="6"/>
      <c r="F97" s="6"/>
      <c r="G97" s="6"/>
      <c r="H97" s="6"/>
      <c r="I97" s="6"/>
      <c r="J97" s="6"/>
      <c r="K97" s="7"/>
      <c r="L97" s="6"/>
    </row>
    <row r="98" spans="3:12" ht="15.75" customHeight="1">
      <c r="C98" s="6"/>
      <c r="D98" s="6"/>
      <c r="E98" s="6"/>
      <c r="F98" s="7"/>
      <c r="G98" s="7"/>
      <c r="H98" s="7"/>
      <c r="I98" s="7"/>
      <c r="J98" s="6"/>
      <c r="K98" s="6"/>
      <c r="L98" s="7"/>
    </row>
    <row r="99" spans="3:12" ht="15.75" customHeight="1">
      <c r="C99" s="6"/>
      <c r="D99" s="6"/>
      <c r="E99" s="6"/>
      <c r="F99" s="7"/>
      <c r="G99" s="7"/>
      <c r="H99" s="7"/>
      <c r="I99" s="7"/>
      <c r="J99" s="6"/>
      <c r="K99" s="6"/>
      <c r="L99" s="7"/>
    </row>
    <row r="100" spans="3:12" ht="15.75" customHeight="1"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3:12" ht="15.7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3:12" ht="15.75" customHeight="1">
      <c r="C102" s="6"/>
      <c r="D102" s="6"/>
      <c r="E102" s="6"/>
      <c r="F102" s="6"/>
      <c r="G102" s="6"/>
      <c r="H102" s="6"/>
      <c r="I102" s="6"/>
      <c r="J102" s="6"/>
      <c r="K102" s="7"/>
      <c r="L102" s="6"/>
    </row>
    <row r="103" spans="3:12" ht="15.75" customHeight="1">
      <c r="C103" s="6"/>
      <c r="D103" s="6"/>
      <c r="E103" s="6"/>
      <c r="F103" s="6"/>
      <c r="G103" s="6"/>
      <c r="H103" s="6"/>
      <c r="I103" s="6"/>
      <c r="J103" s="6"/>
      <c r="K103" s="7"/>
      <c r="L103" s="6"/>
    </row>
    <row r="104" spans="3:12" ht="15.75" customHeight="1">
      <c r="C104" s="6"/>
      <c r="D104" s="6"/>
      <c r="E104" s="6"/>
      <c r="F104" s="6"/>
      <c r="G104" s="6"/>
      <c r="H104" s="6"/>
      <c r="I104" s="6"/>
      <c r="J104" s="6"/>
      <c r="K104" s="7"/>
      <c r="L104" s="6"/>
    </row>
    <row r="105" spans="3:12" ht="15.75" customHeight="1">
      <c r="C105" s="6"/>
      <c r="D105" s="6"/>
      <c r="E105" s="6"/>
      <c r="F105" s="6"/>
      <c r="G105" s="6"/>
      <c r="H105" s="6"/>
      <c r="I105" s="6"/>
      <c r="J105" s="6"/>
      <c r="K105" s="7"/>
      <c r="L105" s="6"/>
    </row>
    <row r="106" spans="3:12" ht="15.75" customHeight="1">
      <c r="C106" s="6"/>
      <c r="D106" s="6"/>
      <c r="E106" s="6"/>
      <c r="F106" s="6"/>
      <c r="G106" s="6"/>
      <c r="H106" s="6"/>
      <c r="I106" s="6"/>
      <c r="J106" s="6"/>
      <c r="K106" s="7"/>
      <c r="L106" s="6"/>
    </row>
    <row r="107" spans="3:12" ht="15.75" customHeight="1"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3:12" ht="15.75" customHeight="1">
      <c r="C108" s="6"/>
      <c r="D108" s="6"/>
      <c r="E108" s="6"/>
      <c r="F108" s="6"/>
      <c r="G108" s="6"/>
      <c r="H108" s="6"/>
      <c r="I108" s="6"/>
      <c r="J108" s="6"/>
      <c r="K108" s="7"/>
      <c r="L108" s="6"/>
    </row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</sheetData>
  <mergeCells count="18">
    <mergeCell ref="A8:B8"/>
    <mergeCell ref="A9:B9"/>
    <mergeCell ref="A10:B10"/>
    <mergeCell ref="A11:B11"/>
    <mergeCell ref="A4:B4"/>
    <mergeCell ref="A5:B5"/>
    <mergeCell ref="A6:B6"/>
    <mergeCell ref="A7:B7"/>
    <mergeCell ref="A2:B3"/>
    <mergeCell ref="K2:K3"/>
    <mergeCell ref="L2:L3"/>
    <mergeCell ref="D2:J2"/>
    <mergeCell ref="C2:C3"/>
    <mergeCell ref="A60:B60"/>
    <mergeCell ref="A13:B13"/>
    <mergeCell ref="A25:B25"/>
    <mergeCell ref="A39:B39"/>
    <mergeCell ref="A43:B43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31" useFirstPageNumber="1" fitToHeight="0" horizontalDpi="98" verticalDpi="98" orientation="portrait" paperSize="9" scale="80" r:id="rId1"/>
  <headerFooter alignWithMargins="0">
    <oddHeader>&amp;R&amp;"ＭＳ Ｐゴシック,標準"&amp;18小学校</oddHeader>
    <oddFooter>&amp;C&amp;"ＭＳ 明朝,標準"&amp;14- &amp;P -</oddFooter>
  </headerFooter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69"/>
  <sheetViews>
    <sheetView showOutlineSymbols="0" zoomScale="90" zoomScaleNormal="90" zoomScaleSheetLayoutView="85" workbookViewId="0" topLeftCell="A1">
      <pane xSplit="2" ySplit="3" topLeftCell="C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D59" sqref="D59"/>
    </sheetView>
  </sheetViews>
  <sheetFormatPr defaultColWidth="8.796875" defaultRowHeight="14.25"/>
  <cols>
    <col min="1" max="1" width="2.59765625" style="2" customWidth="1"/>
    <col min="2" max="2" width="12.59765625" style="1" customWidth="1"/>
    <col min="3" max="11" width="10.09765625" style="1" customWidth="1"/>
    <col min="12" max="17" width="10.59765625" style="2" customWidth="1"/>
    <col min="18" max="19" width="9.59765625" style="2" customWidth="1"/>
    <col min="20" max="16384" width="14" style="2" customWidth="1"/>
  </cols>
  <sheetData>
    <row r="1" spans="1:6" s="40" customFormat="1" ht="24" customHeight="1">
      <c r="A1" s="13" t="s">
        <v>146</v>
      </c>
      <c r="C1" s="13"/>
      <c r="D1" s="53"/>
      <c r="E1" s="53"/>
      <c r="F1" s="53"/>
    </row>
    <row r="2" spans="1:19" s="19" customFormat="1" ht="18" customHeight="1">
      <c r="A2" s="125" t="s">
        <v>0</v>
      </c>
      <c r="B2" s="126"/>
      <c r="C2" s="126" t="s">
        <v>1</v>
      </c>
      <c r="D2" s="126"/>
      <c r="E2" s="126"/>
      <c r="F2" s="126" t="s">
        <v>27</v>
      </c>
      <c r="G2" s="126"/>
      <c r="H2" s="126" t="s">
        <v>28</v>
      </c>
      <c r="I2" s="126"/>
      <c r="J2" s="126" t="s">
        <v>29</v>
      </c>
      <c r="K2" s="133"/>
      <c r="L2" s="125" t="s">
        <v>30</v>
      </c>
      <c r="M2" s="126"/>
      <c r="N2" s="126" t="s">
        <v>31</v>
      </c>
      <c r="O2" s="126"/>
      <c r="P2" s="126" t="s">
        <v>32</v>
      </c>
      <c r="Q2" s="126"/>
      <c r="R2" s="126" t="s">
        <v>4</v>
      </c>
      <c r="S2" s="133"/>
    </row>
    <row r="3" spans="1:19" s="19" customFormat="1" ht="18" customHeight="1">
      <c r="A3" s="125"/>
      <c r="B3" s="126"/>
      <c r="C3" s="15" t="s">
        <v>1</v>
      </c>
      <c r="D3" s="15" t="s">
        <v>2</v>
      </c>
      <c r="E3" s="15" t="s">
        <v>3</v>
      </c>
      <c r="F3" s="15" t="s">
        <v>2</v>
      </c>
      <c r="G3" s="15" t="s">
        <v>3</v>
      </c>
      <c r="H3" s="15" t="s">
        <v>2</v>
      </c>
      <c r="I3" s="15" t="s">
        <v>3</v>
      </c>
      <c r="J3" s="15" t="s">
        <v>2</v>
      </c>
      <c r="K3" s="66" t="s">
        <v>3</v>
      </c>
      <c r="L3" s="14" t="s">
        <v>2</v>
      </c>
      <c r="M3" s="15" t="s">
        <v>3</v>
      </c>
      <c r="N3" s="15" t="s">
        <v>2</v>
      </c>
      <c r="O3" s="15" t="s">
        <v>3</v>
      </c>
      <c r="P3" s="15" t="s">
        <v>2</v>
      </c>
      <c r="Q3" s="15" t="s">
        <v>3</v>
      </c>
      <c r="R3" s="15" t="s">
        <v>33</v>
      </c>
      <c r="S3" s="66" t="s">
        <v>34</v>
      </c>
    </row>
    <row r="4" spans="1:19" s="5" customFormat="1" ht="15.75" customHeight="1">
      <c r="A4" s="127" t="s">
        <v>55</v>
      </c>
      <c r="B4" s="128"/>
      <c r="C4" s="10">
        <f>D4+E4</f>
        <v>219818</v>
      </c>
      <c r="D4" s="10">
        <f>F4+H4+J4+L4+N4+P4</f>
        <v>112558</v>
      </c>
      <c r="E4" s="10">
        <f>G4+I4+K4+M4+O4+Q4</f>
        <v>107260</v>
      </c>
      <c r="F4" s="10">
        <v>18088</v>
      </c>
      <c r="G4" s="10">
        <v>17371</v>
      </c>
      <c r="H4" s="10">
        <v>19170</v>
      </c>
      <c r="I4" s="10">
        <v>18250</v>
      </c>
      <c r="J4" s="10">
        <v>18773</v>
      </c>
      <c r="K4" s="10">
        <v>17776</v>
      </c>
      <c r="L4" s="10">
        <v>18400</v>
      </c>
      <c r="M4" s="10">
        <v>17487</v>
      </c>
      <c r="N4" s="10">
        <v>19177</v>
      </c>
      <c r="O4" s="10">
        <v>18299</v>
      </c>
      <c r="P4" s="10">
        <v>18950</v>
      </c>
      <c r="Q4" s="10">
        <v>18077</v>
      </c>
      <c r="R4" s="10">
        <v>1985</v>
      </c>
      <c r="S4" s="10">
        <v>250</v>
      </c>
    </row>
    <row r="5" spans="1:19" s="5" customFormat="1" ht="15.75" customHeight="1">
      <c r="A5" s="119" t="s">
        <v>56</v>
      </c>
      <c r="B5" s="120"/>
      <c r="C5" s="10">
        <f aca="true" t="shared" si="0" ref="C5:C11">D5+E5</f>
        <v>218855</v>
      </c>
      <c r="D5" s="10">
        <f aca="true" t="shared" si="1" ref="D5:D11">F5+H5+J5+L5+N5+P5</f>
        <v>112084</v>
      </c>
      <c r="E5" s="10">
        <f aca="true" t="shared" si="2" ref="E5:E11">G5+I5+K5+M5+O5+Q5</f>
        <v>106771</v>
      </c>
      <c r="F5" s="10">
        <v>18609</v>
      </c>
      <c r="G5" s="10">
        <v>17610</v>
      </c>
      <c r="H5" s="10">
        <v>18040</v>
      </c>
      <c r="I5" s="10">
        <v>17359</v>
      </c>
      <c r="J5" s="10">
        <v>19140</v>
      </c>
      <c r="K5" s="10">
        <v>18250</v>
      </c>
      <c r="L5" s="10">
        <v>18768</v>
      </c>
      <c r="M5" s="10">
        <v>17792</v>
      </c>
      <c r="N5" s="10">
        <v>18360</v>
      </c>
      <c r="O5" s="10">
        <v>17464</v>
      </c>
      <c r="P5" s="10">
        <v>19167</v>
      </c>
      <c r="Q5" s="10">
        <v>18296</v>
      </c>
      <c r="R5" s="10">
        <v>2065</v>
      </c>
      <c r="S5" s="10">
        <v>276</v>
      </c>
    </row>
    <row r="6" spans="1:19" s="5" customFormat="1" ht="15.75" customHeight="1">
      <c r="A6" s="119" t="s">
        <v>97</v>
      </c>
      <c r="B6" s="120"/>
      <c r="C6" s="10">
        <f t="shared" si="0"/>
        <v>216852</v>
      </c>
      <c r="D6" s="10">
        <f t="shared" si="1"/>
        <v>110771</v>
      </c>
      <c r="E6" s="10">
        <f t="shared" si="2"/>
        <v>106081</v>
      </c>
      <c r="F6" s="10">
        <v>18028</v>
      </c>
      <c r="G6" s="10">
        <v>17630</v>
      </c>
      <c r="H6" s="10">
        <v>18576</v>
      </c>
      <c r="I6" s="10">
        <v>17603</v>
      </c>
      <c r="J6" s="10">
        <v>18009</v>
      </c>
      <c r="K6" s="10">
        <v>17364</v>
      </c>
      <c r="L6" s="10">
        <v>19111</v>
      </c>
      <c r="M6" s="10">
        <v>18264</v>
      </c>
      <c r="N6" s="10">
        <v>18724</v>
      </c>
      <c r="O6" s="10">
        <v>17782</v>
      </c>
      <c r="P6" s="10">
        <v>18323</v>
      </c>
      <c r="Q6" s="10">
        <v>17438</v>
      </c>
      <c r="R6" s="10">
        <v>2265</v>
      </c>
      <c r="S6" s="10">
        <v>266</v>
      </c>
    </row>
    <row r="7" spans="1:19" s="5" customFormat="1" ht="15.75" customHeight="1">
      <c r="A7" s="119" t="s">
        <v>145</v>
      </c>
      <c r="B7" s="120"/>
      <c r="C7" s="10">
        <f t="shared" si="0"/>
        <v>217231</v>
      </c>
      <c r="D7" s="10">
        <f t="shared" si="1"/>
        <v>111175</v>
      </c>
      <c r="E7" s="10">
        <f t="shared" si="2"/>
        <v>106056</v>
      </c>
      <c r="F7" s="10">
        <v>18794</v>
      </c>
      <c r="G7" s="10">
        <v>17519</v>
      </c>
      <c r="H7" s="10">
        <v>18033</v>
      </c>
      <c r="I7" s="10">
        <v>17619</v>
      </c>
      <c r="J7" s="10">
        <v>18561</v>
      </c>
      <c r="K7" s="10">
        <v>17591</v>
      </c>
      <c r="L7" s="10">
        <v>17973</v>
      </c>
      <c r="M7" s="10">
        <v>17326</v>
      </c>
      <c r="N7" s="10">
        <v>19088</v>
      </c>
      <c r="O7" s="10">
        <v>18240</v>
      </c>
      <c r="P7" s="10">
        <v>18726</v>
      </c>
      <c r="Q7" s="10">
        <v>17761</v>
      </c>
      <c r="R7" s="10">
        <v>2431</v>
      </c>
      <c r="S7" s="10">
        <v>304</v>
      </c>
    </row>
    <row r="8" spans="1:19" s="55" customFormat="1" ht="15.75" customHeight="1">
      <c r="A8" s="123" t="s">
        <v>147</v>
      </c>
      <c r="B8" s="124"/>
      <c r="C8" s="54">
        <f>C13+C25+C39+C43+C60</f>
        <v>216524</v>
      </c>
      <c r="D8" s="54">
        <f aca="true" t="shared" si="3" ref="D8:S8">D13+D25+D39+D43+D60</f>
        <v>110750</v>
      </c>
      <c r="E8" s="54">
        <f t="shared" si="3"/>
        <v>105774</v>
      </c>
      <c r="F8" s="54">
        <f t="shared" si="3"/>
        <v>18348</v>
      </c>
      <c r="G8" s="54">
        <f t="shared" si="3"/>
        <v>17509</v>
      </c>
      <c r="H8" s="54">
        <f t="shared" si="3"/>
        <v>18786</v>
      </c>
      <c r="I8" s="54">
        <f t="shared" si="3"/>
        <v>17544</v>
      </c>
      <c r="J8" s="54">
        <f t="shared" si="3"/>
        <v>18037</v>
      </c>
      <c r="K8" s="54">
        <f t="shared" si="3"/>
        <v>17585</v>
      </c>
      <c r="L8" s="54">
        <f t="shared" si="3"/>
        <v>18553</v>
      </c>
      <c r="M8" s="54">
        <f t="shared" si="3"/>
        <v>17565</v>
      </c>
      <c r="N8" s="54">
        <f t="shared" si="3"/>
        <v>17954</v>
      </c>
      <c r="O8" s="54">
        <f t="shared" si="3"/>
        <v>17347</v>
      </c>
      <c r="P8" s="54">
        <f t="shared" si="3"/>
        <v>19072</v>
      </c>
      <c r="Q8" s="54">
        <f t="shared" si="3"/>
        <v>18224</v>
      </c>
      <c r="R8" s="54">
        <f t="shared" si="3"/>
        <v>2711</v>
      </c>
      <c r="S8" s="54">
        <f t="shared" si="3"/>
        <v>297</v>
      </c>
    </row>
    <row r="9" spans="1:19" s="5" customFormat="1" ht="15.75" customHeight="1">
      <c r="A9" s="119" t="s">
        <v>14</v>
      </c>
      <c r="B9" s="120"/>
      <c r="C9" s="10">
        <f t="shared" si="0"/>
        <v>1192</v>
      </c>
      <c r="D9" s="10">
        <f t="shared" si="1"/>
        <v>587</v>
      </c>
      <c r="E9" s="10">
        <f t="shared" si="2"/>
        <v>605</v>
      </c>
      <c r="F9" s="10">
        <v>100</v>
      </c>
      <c r="G9" s="10">
        <v>105</v>
      </c>
      <c r="H9" s="10">
        <v>96</v>
      </c>
      <c r="I9" s="10">
        <v>100</v>
      </c>
      <c r="J9" s="10">
        <v>95</v>
      </c>
      <c r="K9" s="10">
        <v>100</v>
      </c>
      <c r="L9" s="10">
        <v>98</v>
      </c>
      <c r="M9" s="10">
        <v>94</v>
      </c>
      <c r="N9" s="10">
        <v>98</v>
      </c>
      <c r="O9" s="10">
        <v>104</v>
      </c>
      <c r="P9" s="10">
        <v>100</v>
      </c>
      <c r="Q9" s="10">
        <v>102</v>
      </c>
      <c r="R9" s="10">
        <v>3</v>
      </c>
      <c r="S9" s="10">
        <v>0</v>
      </c>
    </row>
    <row r="10" spans="1:19" s="5" customFormat="1" ht="15.75" customHeight="1">
      <c r="A10" s="119" t="s">
        <v>15</v>
      </c>
      <c r="B10" s="120"/>
      <c r="C10" s="10">
        <f t="shared" si="0"/>
        <v>213978</v>
      </c>
      <c r="D10" s="10">
        <f t="shared" si="1"/>
        <v>109574</v>
      </c>
      <c r="E10" s="10">
        <f t="shared" si="2"/>
        <v>104404</v>
      </c>
      <c r="F10" s="10">
        <v>18130</v>
      </c>
      <c r="G10" s="10">
        <v>17272</v>
      </c>
      <c r="H10" s="10">
        <v>18602</v>
      </c>
      <c r="I10" s="10">
        <v>17310</v>
      </c>
      <c r="J10" s="10">
        <v>17847</v>
      </c>
      <c r="K10" s="10">
        <v>17358</v>
      </c>
      <c r="L10" s="10">
        <v>18371</v>
      </c>
      <c r="M10" s="10">
        <v>17350</v>
      </c>
      <c r="N10" s="10">
        <v>17765</v>
      </c>
      <c r="O10" s="10">
        <v>17116</v>
      </c>
      <c r="P10" s="10">
        <v>18859</v>
      </c>
      <c r="Q10" s="10">
        <v>17998</v>
      </c>
      <c r="R10" s="10">
        <v>2702</v>
      </c>
      <c r="S10" s="10">
        <v>295</v>
      </c>
    </row>
    <row r="11" spans="1:19" s="5" customFormat="1" ht="15.75" customHeight="1">
      <c r="A11" s="119" t="s">
        <v>16</v>
      </c>
      <c r="B11" s="120"/>
      <c r="C11" s="10">
        <f t="shared" si="0"/>
        <v>1354</v>
      </c>
      <c r="D11" s="10">
        <f t="shared" si="1"/>
        <v>589</v>
      </c>
      <c r="E11" s="10">
        <f t="shared" si="2"/>
        <v>765</v>
      </c>
      <c r="F11" s="10">
        <v>118</v>
      </c>
      <c r="G11" s="10">
        <v>132</v>
      </c>
      <c r="H11" s="10">
        <v>88</v>
      </c>
      <c r="I11" s="10">
        <v>134</v>
      </c>
      <c r="J11" s="10">
        <v>95</v>
      </c>
      <c r="K11" s="10">
        <v>127</v>
      </c>
      <c r="L11" s="10">
        <v>84</v>
      </c>
      <c r="M11" s="10">
        <v>121</v>
      </c>
      <c r="N11" s="10">
        <v>91</v>
      </c>
      <c r="O11" s="10">
        <v>127</v>
      </c>
      <c r="P11" s="10">
        <v>113</v>
      </c>
      <c r="Q11" s="10">
        <v>124</v>
      </c>
      <c r="R11" s="10">
        <v>6</v>
      </c>
      <c r="S11" s="10">
        <v>2</v>
      </c>
    </row>
    <row r="12" spans="1:19" s="5" customFormat="1" ht="15.75" customHeight="1">
      <c r="A12" s="11"/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5" customFormat="1" ht="15.75" customHeight="1">
      <c r="A13" s="119" t="s">
        <v>127</v>
      </c>
      <c r="B13" s="120"/>
      <c r="C13" s="10">
        <f>SUM(C14:C23)</f>
        <v>13726</v>
      </c>
      <c r="D13" s="10">
        <f aca="true" t="shared" si="4" ref="D13:S13">SUM(D14:D23)</f>
        <v>6998</v>
      </c>
      <c r="E13" s="10">
        <f t="shared" si="4"/>
        <v>6728</v>
      </c>
      <c r="F13" s="10">
        <f t="shared" si="4"/>
        <v>1129</v>
      </c>
      <c r="G13" s="10">
        <f t="shared" si="4"/>
        <v>1065</v>
      </c>
      <c r="H13" s="10">
        <f t="shared" si="4"/>
        <v>1143</v>
      </c>
      <c r="I13" s="10">
        <f t="shared" si="4"/>
        <v>1079</v>
      </c>
      <c r="J13" s="10">
        <f t="shared" si="4"/>
        <v>1147</v>
      </c>
      <c r="K13" s="10">
        <f t="shared" si="4"/>
        <v>1087</v>
      </c>
      <c r="L13" s="52">
        <f t="shared" si="4"/>
        <v>1163</v>
      </c>
      <c r="M13" s="52">
        <f t="shared" si="4"/>
        <v>1132</v>
      </c>
      <c r="N13" s="52">
        <f t="shared" si="4"/>
        <v>1190</v>
      </c>
      <c r="O13" s="52">
        <f t="shared" si="4"/>
        <v>1141</v>
      </c>
      <c r="P13" s="52">
        <f t="shared" si="4"/>
        <v>1226</v>
      </c>
      <c r="Q13" s="52">
        <f t="shared" si="4"/>
        <v>1224</v>
      </c>
      <c r="R13" s="52">
        <f t="shared" si="4"/>
        <v>20</v>
      </c>
      <c r="S13" s="52">
        <f t="shared" si="4"/>
        <v>5</v>
      </c>
    </row>
    <row r="14" spans="1:19" s="5" customFormat="1" ht="15.75" customHeight="1">
      <c r="A14" s="2"/>
      <c r="B14" s="12" t="s">
        <v>60</v>
      </c>
      <c r="C14" s="10">
        <f aca="true" t="shared" si="5" ref="C14:C23">D14+E14</f>
        <v>1607</v>
      </c>
      <c r="D14" s="10">
        <f aca="true" t="shared" si="6" ref="D14:D23">F14+H14+J14+L14+N14+P14</f>
        <v>836</v>
      </c>
      <c r="E14" s="10">
        <f aca="true" t="shared" si="7" ref="E14:E23">G14+I14+K14+M14+O14+Q14</f>
        <v>771</v>
      </c>
      <c r="F14" s="10">
        <v>136</v>
      </c>
      <c r="G14" s="10">
        <v>117</v>
      </c>
      <c r="H14" s="10">
        <v>131</v>
      </c>
      <c r="I14" s="10">
        <v>112</v>
      </c>
      <c r="J14" s="10">
        <v>113</v>
      </c>
      <c r="K14" s="10">
        <v>125</v>
      </c>
      <c r="L14" s="10">
        <v>161</v>
      </c>
      <c r="M14" s="10">
        <v>135</v>
      </c>
      <c r="N14" s="10">
        <v>138</v>
      </c>
      <c r="O14" s="10">
        <v>145</v>
      </c>
      <c r="P14" s="10">
        <v>157</v>
      </c>
      <c r="Q14" s="10">
        <v>137</v>
      </c>
      <c r="R14" s="10">
        <v>2</v>
      </c>
      <c r="S14" s="10">
        <v>0</v>
      </c>
    </row>
    <row r="15" spans="1:19" s="5" customFormat="1" ht="15.75" customHeight="1">
      <c r="A15" s="2"/>
      <c r="B15" s="12" t="s">
        <v>63</v>
      </c>
      <c r="C15" s="10">
        <f t="shared" si="5"/>
        <v>3708</v>
      </c>
      <c r="D15" s="10">
        <f t="shared" si="6"/>
        <v>1951</v>
      </c>
      <c r="E15" s="10">
        <f t="shared" si="7"/>
        <v>1757</v>
      </c>
      <c r="F15" s="10">
        <v>303</v>
      </c>
      <c r="G15" s="10">
        <v>304</v>
      </c>
      <c r="H15" s="10">
        <v>346</v>
      </c>
      <c r="I15" s="10">
        <v>290</v>
      </c>
      <c r="J15" s="10">
        <v>322</v>
      </c>
      <c r="K15" s="10">
        <v>275</v>
      </c>
      <c r="L15" s="10">
        <v>313</v>
      </c>
      <c r="M15" s="10">
        <v>294</v>
      </c>
      <c r="N15" s="10">
        <v>328</v>
      </c>
      <c r="O15" s="10">
        <v>300</v>
      </c>
      <c r="P15" s="10">
        <v>339</v>
      </c>
      <c r="Q15" s="10">
        <v>294</v>
      </c>
      <c r="R15" s="10">
        <v>4</v>
      </c>
      <c r="S15" s="10">
        <v>0</v>
      </c>
    </row>
    <row r="16" spans="1:19" s="5" customFormat="1" ht="15.75" customHeight="1">
      <c r="A16" s="2"/>
      <c r="B16" s="12" t="s">
        <v>72</v>
      </c>
      <c r="C16" s="10">
        <f t="shared" si="5"/>
        <v>1250</v>
      </c>
      <c r="D16" s="10">
        <f t="shared" si="6"/>
        <v>646</v>
      </c>
      <c r="E16" s="10">
        <f t="shared" si="7"/>
        <v>604</v>
      </c>
      <c r="F16" s="10">
        <v>105</v>
      </c>
      <c r="G16" s="10">
        <v>104</v>
      </c>
      <c r="H16" s="10">
        <v>104</v>
      </c>
      <c r="I16" s="10">
        <v>95</v>
      </c>
      <c r="J16" s="10">
        <v>109</v>
      </c>
      <c r="K16" s="10">
        <v>88</v>
      </c>
      <c r="L16" s="10">
        <v>95</v>
      </c>
      <c r="M16" s="10">
        <v>107</v>
      </c>
      <c r="N16" s="10">
        <v>120</v>
      </c>
      <c r="O16" s="10">
        <v>89</v>
      </c>
      <c r="P16" s="10">
        <v>113</v>
      </c>
      <c r="Q16" s="10">
        <v>121</v>
      </c>
      <c r="R16" s="10">
        <v>3</v>
      </c>
      <c r="S16" s="10">
        <v>1</v>
      </c>
    </row>
    <row r="17" spans="1:19" s="5" customFormat="1" ht="15.75" customHeight="1">
      <c r="A17" s="2"/>
      <c r="B17" s="12" t="s">
        <v>75</v>
      </c>
      <c r="C17" s="10">
        <f t="shared" si="5"/>
        <v>1926</v>
      </c>
      <c r="D17" s="10">
        <f t="shared" si="6"/>
        <v>972</v>
      </c>
      <c r="E17" s="10">
        <f t="shared" si="7"/>
        <v>954</v>
      </c>
      <c r="F17" s="10">
        <v>136</v>
      </c>
      <c r="G17" s="10">
        <v>128</v>
      </c>
      <c r="H17" s="10">
        <v>136</v>
      </c>
      <c r="I17" s="10">
        <v>138</v>
      </c>
      <c r="J17" s="10">
        <v>174</v>
      </c>
      <c r="K17" s="10">
        <v>157</v>
      </c>
      <c r="L17" s="10">
        <v>170</v>
      </c>
      <c r="M17" s="10">
        <v>145</v>
      </c>
      <c r="N17" s="10">
        <v>178</v>
      </c>
      <c r="O17" s="10">
        <v>187</v>
      </c>
      <c r="P17" s="10">
        <v>178</v>
      </c>
      <c r="Q17" s="10">
        <v>199</v>
      </c>
      <c r="R17" s="10">
        <v>5</v>
      </c>
      <c r="S17" s="10">
        <v>1</v>
      </c>
    </row>
    <row r="18" spans="1:19" s="5" customFormat="1" ht="15.75" customHeight="1">
      <c r="A18" s="2"/>
      <c r="B18" s="12" t="s">
        <v>96</v>
      </c>
      <c r="C18" s="10">
        <f t="shared" si="5"/>
        <v>2849</v>
      </c>
      <c r="D18" s="10">
        <f t="shared" si="6"/>
        <v>1431</v>
      </c>
      <c r="E18" s="10">
        <f t="shared" si="7"/>
        <v>1418</v>
      </c>
      <c r="F18" s="10">
        <v>245</v>
      </c>
      <c r="G18" s="10">
        <v>204</v>
      </c>
      <c r="H18" s="10">
        <v>222</v>
      </c>
      <c r="I18" s="10">
        <v>233</v>
      </c>
      <c r="J18" s="10">
        <v>245</v>
      </c>
      <c r="K18" s="10">
        <v>236</v>
      </c>
      <c r="L18" s="10">
        <v>237</v>
      </c>
      <c r="M18" s="10">
        <v>256</v>
      </c>
      <c r="N18" s="10">
        <v>231</v>
      </c>
      <c r="O18" s="10">
        <v>226</v>
      </c>
      <c r="P18" s="10">
        <v>251</v>
      </c>
      <c r="Q18" s="10">
        <v>263</v>
      </c>
      <c r="R18" s="10">
        <v>6</v>
      </c>
      <c r="S18" s="10">
        <v>2</v>
      </c>
    </row>
    <row r="19" spans="1:19" s="5" customFormat="1" ht="15.75" customHeight="1">
      <c r="A19" s="2"/>
      <c r="B19" s="12" t="s">
        <v>76</v>
      </c>
      <c r="C19" s="10">
        <f t="shared" si="5"/>
        <v>753</v>
      </c>
      <c r="D19" s="10">
        <f t="shared" si="6"/>
        <v>364</v>
      </c>
      <c r="E19" s="10">
        <f t="shared" si="7"/>
        <v>389</v>
      </c>
      <c r="F19" s="10">
        <v>56</v>
      </c>
      <c r="G19" s="10">
        <v>66</v>
      </c>
      <c r="H19" s="10">
        <v>62</v>
      </c>
      <c r="I19" s="10">
        <v>64</v>
      </c>
      <c r="J19" s="10">
        <v>56</v>
      </c>
      <c r="K19" s="10">
        <v>61</v>
      </c>
      <c r="L19" s="10">
        <v>64</v>
      </c>
      <c r="M19" s="10">
        <v>60</v>
      </c>
      <c r="N19" s="10">
        <v>66</v>
      </c>
      <c r="O19" s="10">
        <v>69</v>
      </c>
      <c r="P19" s="10">
        <v>60</v>
      </c>
      <c r="Q19" s="10">
        <v>69</v>
      </c>
      <c r="R19" s="10">
        <v>0</v>
      </c>
      <c r="S19" s="10">
        <v>0</v>
      </c>
    </row>
    <row r="20" spans="1:19" s="5" customFormat="1" ht="15.75" customHeight="1">
      <c r="A20" s="2"/>
      <c r="B20" s="12" t="s">
        <v>77</v>
      </c>
      <c r="C20" s="10">
        <f t="shared" si="5"/>
        <v>393</v>
      </c>
      <c r="D20" s="10">
        <f t="shared" si="6"/>
        <v>184</v>
      </c>
      <c r="E20" s="10">
        <f t="shared" si="7"/>
        <v>209</v>
      </c>
      <c r="F20" s="10">
        <v>39</v>
      </c>
      <c r="G20" s="10">
        <v>30</v>
      </c>
      <c r="H20" s="10">
        <v>35</v>
      </c>
      <c r="I20" s="10">
        <v>38</v>
      </c>
      <c r="J20" s="10">
        <v>26</v>
      </c>
      <c r="K20" s="10">
        <v>35</v>
      </c>
      <c r="L20" s="10">
        <v>29</v>
      </c>
      <c r="M20" s="10">
        <v>43</v>
      </c>
      <c r="N20" s="10">
        <v>23</v>
      </c>
      <c r="O20" s="10">
        <v>31</v>
      </c>
      <c r="P20" s="10">
        <v>32</v>
      </c>
      <c r="Q20" s="10">
        <v>32</v>
      </c>
      <c r="R20" s="7">
        <v>0</v>
      </c>
      <c r="S20" s="7">
        <v>0</v>
      </c>
    </row>
    <row r="21" spans="1:19" s="5" customFormat="1" ht="15.75" customHeight="1">
      <c r="A21" s="2"/>
      <c r="B21" s="12" t="s">
        <v>78</v>
      </c>
      <c r="C21" s="10">
        <f t="shared" si="5"/>
        <v>419</v>
      </c>
      <c r="D21" s="10">
        <f t="shared" si="6"/>
        <v>211</v>
      </c>
      <c r="E21" s="10">
        <f t="shared" si="7"/>
        <v>208</v>
      </c>
      <c r="F21" s="10">
        <v>39</v>
      </c>
      <c r="G21" s="10">
        <v>36</v>
      </c>
      <c r="H21" s="10">
        <v>38</v>
      </c>
      <c r="I21" s="10">
        <v>39</v>
      </c>
      <c r="J21" s="10">
        <v>34</v>
      </c>
      <c r="K21" s="10">
        <v>32</v>
      </c>
      <c r="L21" s="10">
        <v>30</v>
      </c>
      <c r="M21" s="10">
        <v>27</v>
      </c>
      <c r="N21" s="10">
        <v>38</v>
      </c>
      <c r="O21" s="10">
        <v>32</v>
      </c>
      <c r="P21" s="10">
        <v>32</v>
      </c>
      <c r="Q21" s="10">
        <v>42</v>
      </c>
      <c r="R21" s="10">
        <v>0</v>
      </c>
      <c r="S21" s="7">
        <v>1</v>
      </c>
    </row>
    <row r="22" spans="1:19" s="5" customFormat="1" ht="15.75" customHeight="1">
      <c r="A22" s="2"/>
      <c r="B22" s="12" t="s">
        <v>79</v>
      </c>
      <c r="C22" s="10">
        <f t="shared" si="5"/>
        <v>385</v>
      </c>
      <c r="D22" s="10">
        <f t="shared" si="6"/>
        <v>184</v>
      </c>
      <c r="E22" s="10">
        <f t="shared" si="7"/>
        <v>201</v>
      </c>
      <c r="F22" s="10">
        <v>34</v>
      </c>
      <c r="G22" s="10">
        <v>33</v>
      </c>
      <c r="H22" s="10">
        <v>32</v>
      </c>
      <c r="I22" s="10">
        <v>38</v>
      </c>
      <c r="J22" s="10">
        <v>36</v>
      </c>
      <c r="K22" s="10">
        <v>41</v>
      </c>
      <c r="L22" s="10">
        <v>29</v>
      </c>
      <c r="M22" s="10">
        <v>27</v>
      </c>
      <c r="N22" s="10">
        <v>31</v>
      </c>
      <c r="O22" s="10">
        <v>31</v>
      </c>
      <c r="P22" s="10">
        <v>22</v>
      </c>
      <c r="Q22" s="10">
        <v>31</v>
      </c>
      <c r="R22" s="7">
        <v>0</v>
      </c>
      <c r="S22" s="7">
        <v>0</v>
      </c>
    </row>
    <row r="23" spans="1:19" s="5" customFormat="1" ht="15.75" customHeight="1">
      <c r="A23" s="2"/>
      <c r="B23" s="12" t="s">
        <v>80</v>
      </c>
      <c r="C23" s="10">
        <f t="shared" si="5"/>
        <v>436</v>
      </c>
      <c r="D23" s="10">
        <f t="shared" si="6"/>
        <v>219</v>
      </c>
      <c r="E23" s="10">
        <f t="shared" si="7"/>
        <v>217</v>
      </c>
      <c r="F23" s="10">
        <v>36</v>
      </c>
      <c r="G23" s="10">
        <v>43</v>
      </c>
      <c r="H23" s="10">
        <v>37</v>
      </c>
      <c r="I23" s="10">
        <v>32</v>
      </c>
      <c r="J23" s="10">
        <v>32</v>
      </c>
      <c r="K23" s="10">
        <v>37</v>
      </c>
      <c r="L23" s="10">
        <v>35</v>
      </c>
      <c r="M23" s="10">
        <v>38</v>
      </c>
      <c r="N23" s="10">
        <v>37</v>
      </c>
      <c r="O23" s="10">
        <v>31</v>
      </c>
      <c r="P23" s="10">
        <v>42</v>
      </c>
      <c r="Q23" s="10">
        <v>36</v>
      </c>
      <c r="R23" s="7">
        <v>0</v>
      </c>
      <c r="S23" s="7">
        <v>0</v>
      </c>
    </row>
    <row r="24" spans="1:19" s="5" customFormat="1" ht="15.75" customHeight="1">
      <c r="A24" s="2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7"/>
      <c r="S24" s="7"/>
    </row>
    <row r="25" spans="1:19" s="5" customFormat="1" ht="15.75" customHeight="1">
      <c r="A25" s="119" t="s">
        <v>128</v>
      </c>
      <c r="B25" s="120"/>
      <c r="C25" s="10">
        <f>SUM(C26:C37)</f>
        <v>58611</v>
      </c>
      <c r="D25" s="10">
        <f aca="true" t="shared" si="8" ref="D25:S25">SUM(D26:D37)</f>
        <v>29879</v>
      </c>
      <c r="E25" s="10">
        <f t="shared" si="8"/>
        <v>28732</v>
      </c>
      <c r="F25" s="10">
        <f t="shared" si="8"/>
        <v>5013</v>
      </c>
      <c r="G25" s="10">
        <f t="shared" si="8"/>
        <v>4743</v>
      </c>
      <c r="H25" s="10">
        <f t="shared" si="8"/>
        <v>5000</v>
      </c>
      <c r="I25" s="10">
        <f t="shared" si="8"/>
        <v>4791</v>
      </c>
      <c r="J25" s="10">
        <f t="shared" si="8"/>
        <v>4746</v>
      </c>
      <c r="K25" s="10">
        <f t="shared" si="8"/>
        <v>4740</v>
      </c>
      <c r="L25" s="10">
        <f t="shared" si="8"/>
        <v>5122</v>
      </c>
      <c r="M25" s="10">
        <f t="shared" si="8"/>
        <v>4811</v>
      </c>
      <c r="N25" s="10">
        <f t="shared" si="8"/>
        <v>4796</v>
      </c>
      <c r="O25" s="10">
        <f t="shared" si="8"/>
        <v>4707</v>
      </c>
      <c r="P25" s="10">
        <f t="shared" si="8"/>
        <v>5202</v>
      </c>
      <c r="Q25" s="10">
        <f t="shared" si="8"/>
        <v>4940</v>
      </c>
      <c r="R25" s="7">
        <f t="shared" si="8"/>
        <v>558</v>
      </c>
      <c r="S25" s="7">
        <f t="shared" si="8"/>
        <v>69</v>
      </c>
    </row>
    <row r="26" spans="1:19" s="5" customFormat="1" ht="15.75" customHeight="1">
      <c r="A26" s="2"/>
      <c r="B26" s="12" t="s">
        <v>59</v>
      </c>
      <c r="C26" s="10">
        <f aca="true" t="shared" si="9" ref="C26:C37">D26+E26</f>
        <v>11801</v>
      </c>
      <c r="D26" s="10">
        <f aca="true" t="shared" si="10" ref="D26:D37">F26+H26+J26+L26+N26+P26</f>
        <v>6050</v>
      </c>
      <c r="E26" s="10">
        <f aca="true" t="shared" si="11" ref="E26:E37">G26+I26+K26+M26+O26+Q26</f>
        <v>5751</v>
      </c>
      <c r="F26" s="10">
        <v>1001</v>
      </c>
      <c r="G26" s="10">
        <v>966</v>
      </c>
      <c r="H26" s="10">
        <v>1028</v>
      </c>
      <c r="I26" s="10">
        <v>949</v>
      </c>
      <c r="J26" s="10">
        <v>970</v>
      </c>
      <c r="K26" s="10">
        <v>895</v>
      </c>
      <c r="L26" s="10">
        <v>1012</v>
      </c>
      <c r="M26" s="10">
        <v>988</v>
      </c>
      <c r="N26" s="10">
        <v>992</v>
      </c>
      <c r="O26" s="10">
        <v>951</v>
      </c>
      <c r="P26" s="10">
        <v>1047</v>
      </c>
      <c r="Q26" s="10">
        <v>1002</v>
      </c>
      <c r="R26" s="10">
        <v>86</v>
      </c>
      <c r="S26" s="10">
        <v>14</v>
      </c>
    </row>
    <row r="27" spans="1:19" s="5" customFormat="1" ht="15.75" customHeight="1">
      <c r="A27" s="2"/>
      <c r="B27" s="12" t="s">
        <v>61</v>
      </c>
      <c r="C27" s="10">
        <f t="shared" si="9"/>
        <v>6412</v>
      </c>
      <c r="D27" s="10">
        <f t="shared" si="10"/>
        <v>3305</v>
      </c>
      <c r="E27" s="10">
        <f t="shared" si="11"/>
        <v>3107</v>
      </c>
      <c r="F27" s="10">
        <v>600</v>
      </c>
      <c r="G27" s="10">
        <v>483</v>
      </c>
      <c r="H27" s="10">
        <v>558</v>
      </c>
      <c r="I27" s="10">
        <v>530</v>
      </c>
      <c r="J27" s="10">
        <v>501</v>
      </c>
      <c r="K27" s="10">
        <v>506</v>
      </c>
      <c r="L27" s="10">
        <v>553</v>
      </c>
      <c r="M27" s="10">
        <v>547</v>
      </c>
      <c r="N27" s="10">
        <v>524</v>
      </c>
      <c r="O27" s="10">
        <v>497</v>
      </c>
      <c r="P27" s="10">
        <v>569</v>
      </c>
      <c r="Q27" s="10">
        <v>544</v>
      </c>
      <c r="R27" s="10">
        <v>33</v>
      </c>
      <c r="S27" s="10">
        <v>9</v>
      </c>
    </row>
    <row r="28" spans="1:19" s="5" customFormat="1" ht="15.75" customHeight="1">
      <c r="A28" s="2"/>
      <c r="B28" s="12" t="s">
        <v>62</v>
      </c>
      <c r="C28" s="10">
        <f t="shared" si="9"/>
        <v>7434</v>
      </c>
      <c r="D28" s="10">
        <f t="shared" si="10"/>
        <v>3841</v>
      </c>
      <c r="E28" s="10">
        <f t="shared" si="11"/>
        <v>3593</v>
      </c>
      <c r="F28" s="10">
        <v>648</v>
      </c>
      <c r="G28" s="10">
        <v>560</v>
      </c>
      <c r="H28" s="10">
        <v>640</v>
      </c>
      <c r="I28" s="10">
        <v>614</v>
      </c>
      <c r="J28" s="10">
        <v>613</v>
      </c>
      <c r="K28" s="10">
        <v>622</v>
      </c>
      <c r="L28" s="10">
        <v>615</v>
      </c>
      <c r="M28" s="10">
        <v>565</v>
      </c>
      <c r="N28" s="10">
        <v>656</v>
      </c>
      <c r="O28" s="10">
        <v>605</v>
      </c>
      <c r="P28" s="10">
        <v>669</v>
      </c>
      <c r="Q28" s="10">
        <v>627</v>
      </c>
      <c r="R28" s="10">
        <v>59</v>
      </c>
      <c r="S28" s="10">
        <v>7</v>
      </c>
    </row>
    <row r="29" spans="1:19" s="5" customFormat="1" ht="15.75" customHeight="1">
      <c r="A29" s="2"/>
      <c r="B29" s="12" t="s">
        <v>65</v>
      </c>
      <c r="C29" s="10">
        <f t="shared" si="9"/>
        <v>15050</v>
      </c>
      <c r="D29" s="10">
        <f t="shared" si="10"/>
        <v>7535</v>
      </c>
      <c r="E29" s="10">
        <f t="shared" si="11"/>
        <v>7515</v>
      </c>
      <c r="F29" s="10">
        <v>1264</v>
      </c>
      <c r="G29" s="10">
        <v>1233</v>
      </c>
      <c r="H29" s="10">
        <v>1251</v>
      </c>
      <c r="I29" s="10">
        <v>1248</v>
      </c>
      <c r="J29" s="10">
        <v>1150</v>
      </c>
      <c r="K29" s="10">
        <v>1264</v>
      </c>
      <c r="L29" s="10">
        <v>1320</v>
      </c>
      <c r="M29" s="10">
        <v>1243</v>
      </c>
      <c r="N29" s="10">
        <v>1201</v>
      </c>
      <c r="O29" s="10">
        <v>1245</v>
      </c>
      <c r="P29" s="10">
        <v>1349</v>
      </c>
      <c r="Q29" s="10">
        <v>1282</v>
      </c>
      <c r="R29" s="10">
        <v>173</v>
      </c>
      <c r="S29" s="10">
        <v>24</v>
      </c>
    </row>
    <row r="30" spans="1:19" s="5" customFormat="1" ht="15.75" customHeight="1">
      <c r="A30" s="2"/>
      <c r="B30" s="12" t="s">
        <v>70</v>
      </c>
      <c r="C30" s="10">
        <f t="shared" si="9"/>
        <v>5322</v>
      </c>
      <c r="D30" s="10">
        <f t="shared" si="10"/>
        <v>2729</v>
      </c>
      <c r="E30" s="10">
        <f t="shared" si="11"/>
        <v>2593</v>
      </c>
      <c r="F30" s="10">
        <v>467</v>
      </c>
      <c r="G30" s="10">
        <v>453</v>
      </c>
      <c r="H30" s="10">
        <v>462</v>
      </c>
      <c r="I30" s="10">
        <v>450</v>
      </c>
      <c r="J30" s="10">
        <v>448</v>
      </c>
      <c r="K30" s="10">
        <v>416</v>
      </c>
      <c r="L30" s="10">
        <v>457</v>
      </c>
      <c r="M30" s="10">
        <v>439</v>
      </c>
      <c r="N30" s="10">
        <v>426</v>
      </c>
      <c r="O30" s="10">
        <v>410</v>
      </c>
      <c r="P30" s="10">
        <v>469</v>
      </c>
      <c r="Q30" s="10">
        <v>425</v>
      </c>
      <c r="R30" s="10">
        <v>94</v>
      </c>
      <c r="S30" s="10">
        <v>0</v>
      </c>
    </row>
    <row r="31" spans="1:19" s="5" customFormat="1" ht="15.75" customHeight="1">
      <c r="A31" s="2"/>
      <c r="B31" s="12" t="s">
        <v>73</v>
      </c>
      <c r="C31" s="10">
        <f t="shared" si="9"/>
        <v>3164</v>
      </c>
      <c r="D31" s="10">
        <f t="shared" si="10"/>
        <v>1608</v>
      </c>
      <c r="E31" s="10">
        <f t="shared" si="11"/>
        <v>1556</v>
      </c>
      <c r="F31" s="10">
        <v>263</v>
      </c>
      <c r="G31" s="10">
        <v>276</v>
      </c>
      <c r="H31" s="10">
        <v>263</v>
      </c>
      <c r="I31" s="10">
        <v>264</v>
      </c>
      <c r="J31" s="10">
        <v>269</v>
      </c>
      <c r="K31" s="10">
        <v>260</v>
      </c>
      <c r="L31" s="10">
        <v>282</v>
      </c>
      <c r="M31" s="10">
        <v>242</v>
      </c>
      <c r="N31" s="10">
        <v>259</v>
      </c>
      <c r="O31" s="10">
        <v>254</v>
      </c>
      <c r="P31" s="10">
        <v>272</v>
      </c>
      <c r="Q31" s="10">
        <v>260</v>
      </c>
      <c r="R31" s="10">
        <v>49</v>
      </c>
      <c r="S31" s="10">
        <v>10</v>
      </c>
    </row>
    <row r="32" spans="1:19" s="5" customFormat="1" ht="15.75" customHeight="1">
      <c r="A32" s="2"/>
      <c r="B32" s="12" t="s">
        <v>81</v>
      </c>
      <c r="C32" s="10">
        <f t="shared" si="9"/>
        <v>2196</v>
      </c>
      <c r="D32" s="10">
        <f t="shared" si="10"/>
        <v>1151</v>
      </c>
      <c r="E32" s="10">
        <f t="shared" si="11"/>
        <v>1045</v>
      </c>
      <c r="F32" s="10">
        <v>187</v>
      </c>
      <c r="G32" s="10">
        <v>162</v>
      </c>
      <c r="H32" s="10">
        <v>202</v>
      </c>
      <c r="I32" s="10">
        <v>150</v>
      </c>
      <c r="J32" s="10">
        <v>193</v>
      </c>
      <c r="K32" s="10">
        <v>180</v>
      </c>
      <c r="L32" s="10">
        <v>181</v>
      </c>
      <c r="M32" s="10">
        <v>184</v>
      </c>
      <c r="N32" s="10">
        <v>187</v>
      </c>
      <c r="O32" s="10">
        <v>195</v>
      </c>
      <c r="P32" s="10">
        <v>201</v>
      </c>
      <c r="Q32" s="10">
        <v>174</v>
      </c>
      <c r="R32" s="10">
        <v>1</v>
      </c>
      <c r="S32" s="7">
        <v>0</v>
      </c>
    </row>
    <row r="33" spans="1:19" s="5" customFormat="1" ht="15.75" customHeight="1">
      <c r="A33" s="2"/>
      <c r="B33" s="12" t="s">
        <v>82</v>
      </c>
      <c r="C33" s="10">
        <f t="shared" si="9"/>
        <v>2146</v>
      </c>
      <c r="D33" s="10">
        <f t="shared" si="10"/>
        <v>1083</v>
      </c>
      <c r="E33" s="10">
        <f t="shared" si="11"/>
        <v>1063</v>
      </c>
      <c r="F33" s="10">
        <v>182</v>
      </c>
      <c r="G33" s="10">
        <v>162</v>
      </c>
      <c r="H33" s="10">
        <v>191</v>
      </c>
      <c r="I33" s="10">
        <v>149</v>
      </c>
      <c r="J33" s="10">
        <v>176</v>
      </c>
      <c r="K33" s="10">
        <v>198</v>
      </c>
      <c r="L33" s="10">
        <v>185</v>
      </c>
      <c r="M33" s="10">
        <v>212</v>
      </c>
      <c r="N33" s="10">
        <v>159</v>
      </c>
      <c r="O33" s="10">
        <v>158</v>
      </c>
      <c r="P33" s="10">
        <v>190</v>
      </c>
      <c r="Q33" s="10">
        <v>184</v>
      </c>
      <c r="R33" s="10">
        <v>29</v>
      </c>
      <c r="S33" s="7">
        <v>0</v>
      </c>
    </row>
    <row r="34" spans="1:19" s="5" customFormat="1" ht="15.75" customHeight="1">
      <c r="A34" s="2"/>
      <c r="B34" s="12" t="s">
        <v>83</v>
      </c>
      <c r="C34" s="10">
        <f t="shared" si="9"/>
        <v>2337</v>
      </c>
      <c r="D34" s="10">
        <f t="shared" si="10"/>
        <v>1217</v>
      </c>
      <c r="E34" s="10">
        <f t="shared" si="11"/>
        <v>1120</v>
      </c>
      <c r="F34" s="10">
        <v>214</v>
      </c>
      <c r="G34" s="10">
        <v>229</v>
      </c>
      <c r="H34" s="10">
        <v>194</v>
      </c>
      <c r="I34" s="10">
        <v>203</v>
      </c>
      <c r="J34" s="10">
        <v>194</v>
      </c>
      <c r="K34" s="10">
        <v>182</v>
      </c>
      <c r="L34" s="10">
        <v>251</v>
      </c>
      <c r="M34" s="10">
        <v>169</v>
      </c>
      <c r="N34" s="10">
        <v>168</v>
      </c>
      <c r="O34" s="10">
        <v>156</v>
      </c>
      <c r="P34" s="10">
        <v>196</v>
      </c>
      <c r="Q34" s="10">
        <v>181</v>
      </c>
      <c r="R34" s="7">
        <v>16</v>
      </c>
      <c r="S34" s="7">
        <v>5</v>
      </c>
    </row>
    <row r="35" spans="1:19" s="5" customFormat="1" ht="15.75" customHeight="1">
      <c r="A35" s="2"/>
      <c r="B35" s="12" t="s">
        <v>84</v>
      </c>
      <c r="C35" s="10">
        <f t="shared" si="9"/>
        <v>1305</v>
      </c>
      <c r="D35" s="10">
        <f t="shared" si="10"/>
        <v>622</v>
      </c>
      <c r="E35" s="10">
        <f t="shared" si="11"/>
        <v>683</v>
      </c>
      <c r="F35" s="10">
        <v>82</v>
      </c>
      <c r="G35" s="10">
        <v>118</v>
      </c>
      <c r="H35" s="10">
        <v>111</v>
      </c>
      <c r="I35" s="10">
        <v>119</v>
      </c>
      <c r="J35" s="10">
        <v>105</v>
      </c>
      <c r="K35" s="10">
        <v>106</v>
      </c>
      <c r="L35" s="10">
        <v>117</v>
      </c>
      <c r="M35" s="10">
        <v>97</v>
      </c>
      <c r="N35" s="10">
        <v>99</v>
      </c>
      <c r="O35" s="10">
        <v>118</v>
      </c>
      <c r="P35" s="10">
        <v>108</v>
      </c>
      <c r="Q35" s="10">
        <v>125</v>
      </c>
      <c r="R35" s="10">
        <v>11</v>
      </c>
      <c r="S35" s="7">
        <v>0</v>
      </c>
    </row>
    <row r="36" spans="1:19" s="5" customFormat="1" ht="15.75" customHeight="1">
      <c r="A36" s="2"/>
      <c r="B36" s="12" t="s">
        <v>85</v>
      </c>
      <c r="C36" s="10">
        <f t="shared" si="9"/>
        <v>525</v>
      </c>
      <c r="D36" s="10">
        <f t="shared" si="10"/>
        <v>279</v>
      </c>
      <c r="E36" s="10">
        <f t="shared" si="11"/>
        <v>246</v>
      </c>
      <c r="F36" s="10">
        <v>40</v>
      </c>
      <c r="G36" s="10">
        <v>30</v>
      </c>
      <c r="H36" s="10">
        <v>35</v>
      </c>
      <c r="I36" s="10">
        <v>38</v>
      </c>
      <c r="J36" s="10">
        <v>44</v>
      </c>
      <c r="K36" s="10">
        <v>29</v>
      </c>
      <c r="L36" s="10">
        <v>61</v>
      </c>
      <c r="M36" s="10">
        <v>53</v>
      </c>
      <c r="N36" s="10">
        <v>46</v>
      </c>
      <c r="O36" s="10">
        <v>41</v>
      </c>
      <c r="P36" s="10">
        <v>53</v>
      </c>
      <c r="Q36" s="10">
        <v>55</v>
      </c>
      <c r="R36" s="10">
        <v>0</v>
      </c>
      <c r="S36" s="10">
        <v>0</v>
      </c>
    </row>
    <row r="37" spans="1:19" s="5" customFormat="1" ht="15.75" customHeight="1">
      <c r="A37" s="2"/>
      <c r="B37" s="12" t="s">
        <v>86</v>
      </c>
      <c r="C37" s="10">
        <f t="shared" si="9"/>
        <v>919</v>
      </c>
      <c r="D37" s="10">
        <f t="shared" si="10"/>
        <v>459</v>
      </c>
      <c r="E37" s="10">
        <f t="shared" si="11"/>
        <v>460</v>
      </c>
      <c r="F37" s="10">
        <v>65</v>
      </c>
      <c r="G37" s="10">
        <v>71</v>
      </c>
      <c r="H37" s="10">
        <v>65</v>
      </c>
      <c r="I37" s="10">
        <v>77</v>
      </c>
      <c r="J37" s="10">
        <v>83</v>
      </c>
      <c r="K37" s="10">
        <v>82</v>
      </c>
      <c r="L37" s="10">
        <v>88</v>
      </c>
      <c r="M37" s="10">
        <v>72</v>
      </c>
      <c r="N37" s="10">
        <v>79</v>
      </c>
      <c r="O37" s="10">
        <v>77</v>
      </c>
      <c r="P37" s="10">
        <v>79</v>
      </c>
      <c r="Q37" s="10">
        <v>81</v>
      </c>
      <c r="R37" s="7">
        <v>7</v>
      </c>
      <c r="S37" s="7">
        <v>0</v>
      </c>
    </row>
    <row r="38" spans="1:19" s="5" customFormat="1" ht="15.75" customHeight="1">
      <c r="A38" s="2"/>
      <c r="B38" s="16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7"/>
      <c r="S38" s="7"/>
    </row>
    <row r="39" spans="1:19" s="5" customFormat="1" ht="15.75" customHeight="1">
      <c r="A39" s="119" t="s">
        <v>129</v>
      </c>
      <c r="B39" s="120"/>
      <c r="C39" s="10">
        <f>SUM(C40:C41)</f>
        <v>39755</v>
      </c>
      <c r="D39" s="10">
        <f aca="true" t="shared" si="12" ref="D39:S39">SUM(D40:D41)</f>
        <v>20454</v>
      </c>
      <c r="E39" s="10">
        <f t="shared" si="12"/>
        <v>19301</v>
      </c>
      <c r="F39" s="10">
        <f t="shared" si="12"/>
        <v>3307</v>
      </c>
      <c r="G39" s="10">
        <f t="shared" si="12"/>
        <v>3177</v>
      </c>
      <c r="H39" s="10">
        <f t="shared" si="12"/>
        <v>3588</v>
      </c>
      <c r="I39" s="10">
        <f t="shared" si="12"/>
        <v>3112</v>
      </c>
      <c r="J39" s="10">
        <f t="shared" si="12"/>
        <v>3467</v>
      </c>
      <c r="K39" s="10">
        <f t="shared" si="12"/>
        <v>3319</v>
      </c>
      <c r="L39" s="10">
        <f t="shared" si="12"/>
        <v>3354</v>
      </c>
      <c r="M39" s="10">
        <f t="shared" si="12"/>
        <v>3121</v>
      </c>
      <c r="N39" s="10">
        <f t="shared" si="12"/>
        <v>3219</v>
      </c>
      <c r="O39" s="10">
        <f t="shared" si="12"/>
        <v>3268</v>
      </c>
      <c r="P39" s="10">
        <f t="shared" si="12"/>
        <v>3519</v>
      </c>
      <c r="Q39" s="10">
        <f t="shared" si="12"/>
        <v>3304</v>
      </c>
      <c r="R39" s="7">
        <f t="shared" si="12"/>
        <v>165</v>
      </c>
      <c r="S39" s="7">
        <f t="shared" si="12"/>
        <v>41</v>
      </c>
    </row>
    <row r="40" spans="1:19" s="5" customFormat="1" ht="15.75" customHeight="1">
      <c r="A40" s="2"/>
      <c r="B40" s="12" t="s">
        <v>57</v>
      </c>
      <c r="C40" s="10">
        <f>D40+E40</f>
        <v>39253</v>
      </c>
      <c r="D40" s="10">
        <f>F40+H40+J40+L40+N40+P40</f>
        <v>20204</v>
      </c>
      <c r="E40" s="10">
        <f>G40+I40+K40+M40+O40+Q40</f>
        <v>19049</v>
      </c>
      <c r="F40" s="10">
        <v>3263</v>
      </c>
      <c r="G40" s="10">
        <v>3137</v>
      </c>
      <c r="H40" s="10">
        <v>3544</v>
      </c>
      <c r="I40" s="10">
        <v>3068</v>
      </c>
      <c r="J40" s="10">
        <v>3422</v>
      </c>
      <c r="K40" s="10">
        <v>3285</v>
      </c>
      <c r="L40" s="10">
        <v>3314</v>
      </c>
      <c r="M40" s="10">
        <v>3073</v>
      </c>
      <c r="N40" s="10">
        <v>3182</v>
      </c>
      <c r="O40" s="10">
        <v>3217</v>
      </c>
      <c r="P40" s="10">
        <v>3479</v>
      </c>
      <c r="Q40" s="10">
        <v>3269</v>
      </c>
      <c r="R40" s="10">
        <v>164</v>
      </c>
      <c r="S40" s="10">
        <v>41</v>
      </c>
    </row>
    <row r="41" spans="1:19" s="5" customFormat="1" ht="15.75" customHeight="1">
      <c r="A41" s="2"/>
      <c r="B41" s="12" t="s">
        <v>87</v>
      </c>
      <c r="C41" s="10">
        <f>D41+E41</f>
        <v>502</v>
      </c>
      <c r="D41" s="10">
        <f>F41+H41+J41+L41+N41+P41</f>
        <v>250</v>
      </c>
      <c r="E41" s="10">
        <f>G41+I41+K41+M41+O41+Q41</f>
        <v>252</v>
      </c>
      <c r="F41" s="10">
        <v>44</v>
      </c>
      <c r="G41" s="10">
        <v>40</v>
      </c>
      <c r="H41" s="10">
        <v>44</v>
      </c>
      <c r="I41" s="10">
        <v>44</v>
      </c>
      <c r="J41" s="10">
        <v>45</v>
      </c>
      <c r="K41" s="10">
        <v>34</v>
      </c>
      <c r="L41" s="10">
        <v>40</v>
      </c>
      <c r="M41" s="10">
        <v>48</v>
      </c>
      <c r="N41" s="10">
        <v>37</v>
      </c>
      <c r="O41" s="10">
        <v>51</v>
      </c>
      <c r="P41" s="10">
        <v>40</v>
      </c>
      <c r="Q41" s="10">
        <v>35</v>
      </c>
      <c r="R41" s="7">
        <v>1</v>
      </c>
      <c r="S41" s="10">
        <v>0</v>
      </c>
    </row>
    <row r="42" spans="1:19" s="5" customFormat="1" ht="15.75" customHeight="1">
      <c r="A42" s="2"/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7"/>
      <c r="S42" s="10"/>
    </row>
    <row r="43" spans="1:19" s="5" customFormat="1" ht="15.75" customHeight="1">
      <c r="A43" s="121" t="s">
        <v>130</v>
      </c>
      <c r="B43" s="122"/>
      <c r="C43" s="10">
        <f>SUM(C44:C58)</f>
        <v>54572</v>
      </c>
      <c r="D43" s="10">
        <f aca="true" t="shared" si="13" ref="D43:S43">SUM(D44:D58)</f>
        <v>27895</v>
      </c>
      <c r="E43" s="10">
        <f t="shared" si="13"/>
        <v>26677</v>
      </c>
      <c r="F43" s="10">
        <f t="shared" si="13"/>
        <v>4643</v>
      </c>
      <c r="G43" s="10">
        <f t="shared" si="13"/>
        <v>4434</v>
      </c>
      <c r="H43" s="10">
        <f t="shared" si="13"/>
        <v>4659</v>
      </c>
      <c r="I43" s="10">
        <f t="shared" si="13"/>
        <v>4378</v>
      </c>
      <c r="J43" s="10">
        <f t="shared" si="13"/>
        <v>4543</v>
      </c>
      <c r="K43" s="10">
        <f t="shared" si="13"/>
        <v>4371</v>
      </c>
      <c r="L43" s="10">
        <f t="shared" si="13"/>
        <v>4587</v>
      </c>
      <c r="M43" s="10">
        <f t="shared" si="13"/>
        <v>4484</v>
      </c>
      <c r="N43" s="10">
        <f t="shared" si="13"/>
        <v>4604</v>
      </c>
      <c r="O43" s="10">
        <f t="shared" si="13"/>
        <v>4328</v>
      </c>
      <c r="P43" s="10">
        <f t="shared" si="13"/>
        <v>4859</v>
      </c>
      <c r="Q43" s="10">
        <f t="shared" si="13"/>
        <v>4682</v>
      </c>
      <c r="R43" s="7">
        <f t="shared" si="13"/>
        <v>821</v>
      </c>
      <c r="S43" s="10">
        <f t="shared" si="13"/>
        <v>47</v>
      </c>
    </row>
    <row r="44" spans="1:19" s="5" customFormat="1" ht="15.75" customHeight="1">
      <c r="A44" s="2"/>
      <c r="B44" s="12" t="s">
        <v>64</v>
      </c>
      <c r="C44" s="10">
        <f aca="true" t="shared" si="14" ref="C44:C58">D44+E44</f>
        <v>5482</v>
      </c>
      <c r="D44" s="10">
        <f aca="true" t="shared" si="15" ref="D44:D58">F44+H44+J44+L44+N44+P44</f>
        <v>2788</v>
      </c>
      <c r="E44" s="10">
        <f aca="true" t="shared" si="16" ref="E44:E58">G44+I44+K44+M44+O44+Q44</f>
        <v>2694</v>
      </c>
      <c r="F44" s="10">
        <v>448</v>
      </c>
      <c r="G44" s="10">
        <v>428</v>
      </c>
      <c r="H44" s="10">
        <v>459</v>
      </c>
      <c r="I44" s="10">
        <v>471</v>
      </c>
      <c r="J44" s="10">
        <v>470</v>
      </c>
      <c r="K44" s="10">
        <v>453</v>
      </c>
      <c r="L44" s="10">
        <v>469</v>
      </c>
      <c r="M44" s="10">
        <v>444</v>
      </c>
      <c r="N44" s="10">
        <v>458</v>
      </c>
      <c r="O44" s="10">
        <v>430</v>
      </c>
      <c r="P44" s="10">
        <v>484</v>
      </c>
      <c r="Q44" s="10">
        <v>468</v>
      </c>
      <c r="R44" s="10">
        <v>36</v>
      </c>
      <c r="S44" s="7">
        <v>3</v>
      </c>
    </row>
    <row r="45" spans="1:19" s="5" customFormat="1" ht="15.75" customHeight="1">
      <c r="A45" s="2"/>
      <c r="B45" s="12" t="s">
        <v>66</v>
      </c>
      <c r="C45" s="10">
        <f t="shared" si="14"/>
        <v>9492</v>
      </c>
      <c r="D45" s="10">
        <f t="shared" si="15"/>
        <v>4923</v>
      </c>
      <c r="E45" s="10">
        <f t="shared" si="16"/>
        <v>4569</v>
      </c>
      <c r="F45" s="10">
        <v>805</v>
      </c>
      <c r="G45" s="10">
        <v>768</v>
      </c>
      <c r="H45" s="10">
        <v>862</v>
      </c>
      <c r="I45" s="10">
        <v>749</v>
      </c>
      <c r="J45" s="10">
        <v>750</v>
      </c>
      <c r="K45" s="10">
        <v>747</v>
      </c>
      <c r="L45" s="10">
        <v>821</v>
      </c>
      <c r="M45" s="10">
        <v>749</v>
      </c>
      <c r="N45" s="10">
        <v>820</v>
      </c>
      <c r="O45" s="10">
        <v>761</v>
      </c>
      <c r="P45" s="10">
        <v>865</v>
      </c>
      <c r="Q45" s="10">
        <v>795</v>
      </c>
      <c r="R45" s="10">
        <v>210</v>
      </c>
      <c r="S45" s="10">
        <v>17</v>
      </c>
    </row>
    <row r="46" spans="1:19" s="5" customFormat="1" ht="15.75" customHeight="1">
      <c r="A46" s="2"/>
      <c r="B46" s="12" t="s">
        <v>67</v>
      </c>
      <c r="C46" s="10">
        <f t="shared" si="14"/>
        <v>6994</v>
      </c>
      <c r="D46" s="10">
        <f t="shared" si="15"/>
        <v>3577</v>
      </c>
      <c r="E46" s="10">
        <f t="shared" si="16"/>
        <v>3417</v>
      </c>
      <c r="F46" s="10">
        <v>610</v>
      </c>
      <c r="G46" s="10">
        <v>596</v>
      </c>
      <c r="H46" s="10">
        <v>616</v>
      </c>
      <c r="I46" s="10">
        <v>548</v>
      </c>
      <c r="J46" s="10">
        <v>575</v>
      </c>
      <c r="K46" s="10">
        <v>548</v>
      </c>
      <c r="L46" s="10">
        <v>614</v>
      </c>
      <c r="M46" s="10">
        <v>572</v>
      </c>
      <c r="N46" s="10">
        <v>542</v>
      </c>
      <c r="O46" s="10">
        <v>544</v>
      </c>
      <c r="P46" s="10">
        <v>620</v>
      </c>
      <c r="Q46" s="10">
        <v>609</v>
      </c>
      <c r="R46" s="10">
        <v>57</v>
      </c>
      <c r="S46" s="10">
        <v>1</v>
      </c>
    </row>
    <row r="47" spans="1:19" s="5" customFormat="1" ht="15.75" customHeight="1">
      <c r="A47" s="2"/>
      <c r="B47" s="12" t="s">
        <v>68</v>
      </c>
      <c r="C47" s="10">
        <f t="shared" si="14"/>
        <v>6665</v>
      </c>
      <c r="D47" s="10">
        <f t="shared" si="15"/>
        <v>3378</v>
      </c>
      <c r="E47" s="10">
        <f t="shared" si="16"/>
        <v>3287</v>
      </c>
      <c r="F47" s="10">
        <v>530</v>
      </c>
      <c r="G47" s="10">
        <v>555</v>
      </c>
      <c r="H47" s="10">
        <v>532</v>
      </c>
      <c r="I47" s="10">
        <v>534</v>
      </c>
      <c r="J47" s="10">
        <v>542</v>
      </c>
      <c r="K47" s="10">
        <v>518</v>
      </c>
      <c r="L47" s="10">
        <v>561</v>
      </c>
      <c r="M47" s="10">
        <v>547</v>
      </c>
      <c r="N47" s="10">
        <v>591</v>
      </c>
      <c r="O47" s="10">
        <v>535</v>
      </c>
      <c r="P47" s="10">
        <v>622</v>
      </c>
      <c r="Q47" s="10">
        <v>598</v>
      </c>
      <c r="R47" s="10">
        <v>140</v>
      </c>
      <c r="S47" s="10">
        <v>11</v>
      </c>
    </row>
    <row r="48" spans="1:19" s="5" customFormat="1" ht="15.75" customHeight="1">
      <c r="A48" s="2"/>
      <c r="B48" s="12" t="s">
        <v>69</v>
      </c>
      <c r="C48" s="10">
        <f t="shared" si="14"/>
        <v>7732</v>
      </c>
      <c r="D48" s="10">
        <f t="shared" si="15"/>
        <v>3946</v>
      </c>
      <c r="E48" s="10">
        <f t="shared" si="16"/>
        <v>3786</v>
      </c>
      <c r="F48" s="10">
        <v>677</v>
      </c>
      <c r="G48" s="10">
        <v>618</v>
      </c>
      <c r="H48" s="10">
        <v>652</v>
      </c>
      <c r="I48" s="10">
        <v>609</v>
      </c>
      <c r="J48" s="10">
        <v>642</v>
      </c>
      <c r="K48" s="10">
        <v>617</v>
      </c>
      <c r="L48" s="10">
        <v>640</v>
      </c>
      <c r="M48" s="10">
        <v>653</v>
      </c>
      <c r="N48" s="10">
        <v>657</v>
      </c>
      <c r="O48" s="10">
        <v>613</v>
      </c>
      <c r="P48" s="10">
        <v>678</v>
      </c>
      <c r="Q48" s="10">
        <v>676</v>
      </c>
      <c r="R48" s="10">
        <v>24</v>
      </c>
      <c r="S48" s="10">
        <v>4</v>
      </c>
    </row>
    <row r="49" spans="1:19" s="5" customFormat="1" ht="15.75" customHeight="1">
      <c r="A49" s="2"/>
      <c r="B49" s="12" t="s">
        <v>71</v>
      </c>
      <c r="C49" s="10">
        <f t="shared" si="14"/>
        <v>4853</v>
      </c>
      <c r="D49" s="10">
        <f t="shared" si="15"/>
        <v>2509</v>
      </c>
      <c r="E49" s="10">
        <f t="shared" si="16"/>
        <v>2344</v>
      </c>
      <c r="F49" s="10">
        <v>426</v>
      </c>
      <c r="G49" s="10">
        <v>432</v>
      </c>
      <c r="H49" s="10">
        <v>447</v>
      </c>
      <c r="I49" s="10">
        <v>369</v>
      </c>
      <c r="J49" s="10">
        <v>437</v>
      </c>
      <c r="K49" s="10">
        <v>386</v>
      </c>
      <c r="L49" s="10">
        <v>389</v>
      </c>
      <c r="M49" s="10">
        <v>405</v>
      </c>
      <c r="N49" s="10">
        <v>405</v>
      </c>
      <c r="O49" s="10">
        <v>378</v>
      </c>
      <c r="P49" s="10">
        <v>405</v>
      </c>
      <c r="Q49" s="10">
        <v>374</v>
      </c>
      <c r="R49" s="10">
        <v>110</v>
      </c>
      <c r="S49" s="10">
        <v>3</v>
      </c>
    </row>
    <row r="50" spans="1:19" s="5" customFormat="1" ht="15.75" customHeight="1">
      <c r="A50" s="2"/>
      <c r="B50" s="12" t="s">
        <v>94</v>
      </c>
      <c r="C50" s="10">
        <f t="shared" si="14"/>
        <v>2097</v>
      </c>
      <c r="D50" s="10">
        <f t="shared" si="15"/>
        <v>1030</v>
      </c>
      <c r="E50" s="10">
        <f t="shared" si="16"/>
        <v>1067</v>
      </c>
      <c r="F50" s="10">
        <v>176</v>
      </c>
      <c r="G50" s="10">
        <v>174</v>
      </c>
      <c r="H50" s="10">
        <v>166</v>
      </c>
      <c r="I50" s="10">
        <v>189</v>
      </c>
      <c r="J50" s="10">
        <v>165</v>
      </c>
      <c r="K50" s="10">
        <v>156</v>
      </c>
      <c r="L50" s="10">
        <v>174</v>
      </c>
      <c r="M50" s="10">
        <v>173</v>
      </c>
      <c r="N50" s="10">
        <v>162</v>
      </c>
      <c r="O50" s="10">
        <v>174</v>
      </c>
      <c r="P50" s="10">
        <v>187</v>
      </c>
      <c r="Q50" s="10">
        <v>201</v>
      </c>
      <c r="R50" s="10">
        <v>35</v>
      </c>
      <c r="S50" s="10">
        <v>0</v>
      </c>
    </row>
    <row r="51" spans="1:19" s="5" customFormat="1" ht="15.75" customHeight="1">
      <c r="A51" s="2"/>
      <c r="B51" s="12" t="s">
        <v>95</v>
      </c>
      <c r="C51" s="10">
        <f t="shared" si="14"/>
        <v>2636</v>
      </c>
      <c r="D51" s="10">
        <f t="shared" si="15"/>
        <v>1333</v>
      </c>
      <c r="E51" s="10">
        <f t="shared" si="16"/>
        <v>1303</v>
      </c>
      <c r="F51" s="10">
        <v>231</v>
      </c>
      <c r="G51" s="10">
        <v>194</v>
      </c>
      <c r="H51" s="10">
        <v>207</v>
      </c>
      <c r="I51" s="10">
        <v>215</v>
      </c>
      <c r="J51" s="10">
        <v>210</v>
      </c>
      <c r="K51" s="10">
        <v>247</v>
      </c>
      <c r="L51" s="10">
        <v>213</v>
      </c>
      <c r="M51" s="10">
        <v>203</v>
      </c>
      <c r="N51" s="10">
        <v>238</v>
      </c>
      <c r="O51" s="10">
        <v>217</v>
      </c>
      <c r="P51" s="10">
        <v>234</v>
      </c>
      <c r="Q51" s="10">
        <v>227</v>
      </c>
      <c r="R51" s="10">
        <v>120</v>
      </c>
      <c r="S51" s="7">
        <v>4</v>
      </c>
    </row>
    <row r="52" spans="1:19" s="5" customFormat="1" ht="15.75" customHeight="1">
      <c r="A52" s="2"/>
      <c r="B52" s="12" t="s">
        <v>100</v>
      </c>
      <c r="C52" s="10">
        <f t="shared" si="14"/>
        <v>3011</v>
      </c>
      <c r="D52" s="10">
        <f t="shared" si="15"/>
        <v>1489</v>
      </c>
      <c r="E52" s="10">
        <f t="shared" si="16"/>
        <v>1522</v>
      </c>
      <c r="F52" s="10">
        <v>257</v>
      </c>
      <c r="G52" s="10">
        <v>233</v>
      </c>
      <c r="H52" s="10">
        <v>225</v>
      </c>
      <c r="I52" s="10">
        <v>237</v>
      </c>
      <c r="J52" s="10">
        <v>246</v>
      </c>
      <c r="K52" s="10">
        <v>273</v>
      </c>
      <c r="L52" s="10">
        <v>264</v>
      </c>
      <c r="M52" s="10">
        <v>264</v>
      </c>
      <c r="N52" s="10">
        <v>238</v>
      </c>
      <c r="O52" s="10">
        <v>241</v>
      </c>
      <c r="P52" s="10">
        <v>259</v>
      </c>
      <c r="Q52" s="10">
        <v>274</v>
      </c>
      <c r="R52" s="10">
        <v>45</v>
      </c>
      <c r="S52" s="10">
        <v>3</v>
      </c>
    </row>
    <row r="53" spans="1:19" s="5" customFormat="1" ht="15.75" customHeight="1">
      <c r="A53" s="2"/>
      <c r="B53" s="12" t="s">
        <v>88</v>
      </c>
      <c r="C53" s="10">
        <f t="shared" si="14"/>
        <v>670</v>
      </c>
      <c r="D53" s="10">
        <f t="shared" si="15"/>
        <v>373</v>
      </c>
      <c r="E53" s="10">
        <f t="shared" si="16"/>
        <v>297</v>
      </c>
      <c r="F53" s="10">
        <v>61</v>
      </c>
      <c r="G53" s="10">
        <v>43</v>
      </c>
      <c r="H53" s="10">
        <v>70</v>
      </c>
      <c r="I53" s="10">
        <v>60</v>
      </c>
      <c r="J53" s="10">
        <v>53</v>
      </c>
      <c r="K53" s="10">
        <v>58</v>
      </c>
      <c r="L53" s="10">
        <v>63</v>
      </c>
      <c r="M53" s="10">
        <v>52</v>
      </c>
      <c r="N53" s="10">
        <v>60</v>
      </c>
      <c r="O53" s="10">
        <v>37</v>
      </c>
      <c r="P53" s="10">
        <v>66</v>
      </c>
      <c r="Q53" s="10">
        <v>47</v>
      </c>
      <c r="R53" s="7">
        <v>7</v>
      </c>
      <c r="S53" s="10">
        <v>0</v>
      </c>
    </row>
    <row r="54" spans="1:19" s="5" customFormat="1" ht="15.75" customHeight="1">
      <c r="A54" s="2"/>
      <c r="B54" s="12" t="s">
        <v>89</v>
      </c>
      <c r="C54" s="10">
        <f t="shared" si="14"/>
        <v>1379</v>
      </c>
      <c r="D54" s="10">
        <f t="shared" si="15"/>
        <v>696</v>
      </c>
      <c r="E54" s="10">
        <f t="shared" si="16"/>
        <v>683</v>
      </c>
      <c r="F54" s="10">
        <v>107</v>
      </c>
      <c r="G54" s="10">
        <v>105</v>
      </c>
      <c r="H54" s="10">
        <v>120</v>
      </c>
      <c r="I54" s="10">
        <v>117</v>
      </c>
      <c r="J54" s="10">
        <v>112</v>
      </c>
      <c r="K54" s="10">
        <v>104</v>
      </c>
      <c r="L54" s="10">
        <v>116</v>
      </c>
      <c r="M54" s="10">
        <v>135</v>
      </c>
      <c r="N54" s="10">
        <v>112</v>
      </c>
      <c r="O54" s="10">
        <v>102</v>
      </c>
      <c r="P54" s="10">
        <v>129</v>
      </c>
      <c r="Q54" s="10">
        <v>120</v>
      </c>
      <c r="R54" s="10">
        <v>8</v>
      </c>
      <c r="S54" s="10">
        <v>0</v>
      </c>
    </row>
    <row r="55" spans="1:19" s="5" customFormat="1" ht="15.75" customHeight="1">
      <c r="A55" s="2"/>
      <c r="B55" s="12" t="s">
        <v>90</v>
      </c>
      <c r="C55" s="10">
        <f t="shared" si="14"/>
        <v>1828</v>
      </c>
      <c r="D55" s="10">
        <f t="shared" si="15"/>
        <v>940</v>
      </c>
      <c r="E55" s="10">
        <f t="shared" si="16"/>
        <v>888</v>
      </c>
      <c r="F55" s="10">
        <v>158</v>
      </c>
      <c r="G55" s="10">
        <v>155</v>
      </c>
      <c r="H55" s="10">
        <v>153</v>
      </c>
      <c r="I55" s="10">
        <v>155</v>
      </c>
      <c r="J55" s="10">
        <v>179</v>
      </c>
      <c r="K55" s="10">
        <v>143</v>
      </c>
      <c r="L55" s="10">
        <v>125</v>
      </c>
      <c r="M55" s="10">
        <v>144</v>
      </c>
      <c r="N55" s="10">
        <v>166</v>
      </c>
      <c r="O55" s="10">
        <v>139</v>
      </c>
      <c r="P55" s="10">
        <v>159</v>
      </c>
      <c r="Q55" s="10">
        <v>152</v>
      </c>
      <c r="R55" s="10">
        <v>23</v>
      </c>
      <c r="S55" s="10">
        <v>1</v>
      </c>
    </row>
    <row r="56" spans="1:19" s="5" customFormat="1" ht="15.75" customHeight="1">
      <c r="A56" s="2"/>
      <c r="B56" s="12" t="s">
        <v>91</v>
      </c>
      <c r="C56" s="10">
        <f t="shared" si="14"/>
        <v>284</v>
      </c>
      <c r="D56" s="10">
        <f t="shared" si="15"/>
        <v>158</v>
      </c>
      <c r="E56" s="10">
        <f t="shared" si="16"/>
        <v>126</v>
      </c>
      <c r="F56" s="10">
        <v>16</v>
      </c>
      <c r="G56" s="10">
        <v>22</v>
      </c>
      <c r="H56" s="10">
        <v>27</v>
      </c>
      <c r="I56" s="10">
        <v>17</v>
      </c>
      <c r="J56" s="10">
        <v>35</v>
      </c>
      <c r="K56" s="10">
        <v>16</v>
      </c>
      <c r="L56" s="10">
        <v>21</v>
      </c>
      <c r="M56" s="10">
        <v>25</v>
      </c>
      <c r="N56" s="10">
        <v>30</v>
      </c>
      <c r="O56" s="10">
        <v>24</v>
      </c>
      <c r="P56" s="10">
        <v>29</v>
      </c>
      <c r="Q56" s="10">
        <v>22</v>
      </c>
      <c r="R56" s="10">
        <v>2</v>
      </c>
      <c r="S56" s="7">
        <v>0</v>
      </c>
    </row>
    <row r="57" spans="1:19" s="5" customFormat="1" ht="15.75" customHeight="1">
      <c r="A57" s="2"/>
      <c r="B57" s="12" t="s">
        <v>99</v>
      </c>
      <c r="C57" s="10">
        <f t="shared" si="14"/>
        <v>396</v>
      </c>
      <c r="D57" s="10">
        <f t="shared" si="15"/>
        <v>200</v>
      </c>
      <c r="E57" s="10">
        <f t="shared" si="16"/>
        <v>196</v>
      </c>
      <c r="F57" s="10">
        <v>30</v>
      </c>
      <c r="G57" s="10">
        <v>24</v>
      </c>
      <c r="H57" s="10">
        <v>33</v>
      </c>
      <c r="I57" s="10">
        <v>23</v>
      </c>
      <c r="J57" s="10">
        <v>41</v>
      </c>
      <c r="K57" s="10">
        <v>38</v>
      </c>
      <c r="L57" s="10">
        <v>26</v>
      </c>
      <c r="M57" s="10">
        <v>32</v>
      </c>
      <c r="N57" s="10">
        <v>39</v>
      </c>
      <c r="O57" s="10">
        <v>42</v>
      </c>
      <c r="P57" s="10">
        <v>31</v>
      </c>
      <c r="Q57" s="10">
        <v>37</v>
      </c>
      <c r="R57" s="10">
        <v>0</v>
      </c>
      <c r="S57" s="7">
        <v>0</v>
      </c>
    </row>
    <row r="58" spans="1:19" s="5" customFormat="1" ht="15.75" customHeight="1">
      <c r="A58" s="2"/>
      <c r="B58" s="12" t="s">
        <v>92</v>
      </c>
      <c r="C58" s="10">
        <f t="shared" si="14"/>
        <v>1053</v>
      </c>
      <c r="D58" s="10">
        <f t="shared" si="15"/>
        <v>555</v>
      </c>
      <c r="E58" s="10">
        <f t="shared" si="16"/>
        <v>498</v>
      </c>
      <c r="F58" s="10">
        <v>111</v>
      </c>
      <c r="G58" s="10">
        <v>87</v>
      </c>
      <c r="H58" s="10">
        <v>90</v>
      </c>
      <c r="I58" s="10">
        <v>85</v>
      </c>
      <c r="J58" s="10">
        <v>86</v>
      </c>
      <c r="K58" s="10">
        <v>67</v>
      </c>
      <c r="L58" s="10">
        <v>91</v>
      </c>
      <c r="M58" s="10">
        <v>86</v>
      </c>
      <c r="N58" s="10">
        <v>86</v>
      </c>
      <c r="O58" s="10">
        <v>91</v>
      </c>
      <c r="P58" s="10">
        <v>91</v>
      </c>
      <c r="Q58" s="10">
        <v>82</v>
      </c>
      <c r="R58" s="7">
        <v>4</v>
      </c>
      <c r="S58" s="7">
        <v>0</v>
      </c>
    </row>
    <row r="59" spans="1:19" s="5" customFormat="1" ht="15.75" customHeight="1">
      <c r="A59" s="2"/>
      <c r="B59" s="1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7"/>
      <c r="S59" s="7"/>
    </row>
    <row r="60" spans="1:19" s="5" customFormat="1" ht="15.75" customHeight="1">
      <c r="A60" s="119" t="s">
        <v>131</v>
      </c>
      <c r="B60" s="120"/>
      <c r="C60" s="10">
        <f>SUM(C61:C63)</f>
        <v>49860</v>
      </c>
      <c r="D60" s="10">
        <f aca="true" t="shared" si="17" ref="D60:S60">SUM(D61:D63)</f>
        <v>25524</v>
      </c>
      <c r="E60" s="10">
        <f t="shared" si="17"/>
        <v>24336</v>
      </c>
      <c r="F60" s="10">
        <f t="shared" si="17"/>
        <v>4256</v>
      </c>
      <c r="G60" s="10">
        <f t="shared" si="17"/>
        <v>4090</v>
      </c>
      <c r="H60" s="10">
        <f t="shared" si="17"/>
        <v>4396</v>
      </c>
      <c r="I60" s="10">
        <f t="shared" si="17"/>
        <v>4184</v>
      </c>
      <c r="J60" s="10">
        <f t="shared" si="17"/>
        <v>4134</v>
      </c>
      <c r="K60" s="10">
        <f t="shared" si="17"/>
        <v>4068</v>
      </c>
      <c r="L60" s="10">
        <f t="shared" si="17"/>
        <v>4327</v>
      </c>
      <c r="M60" s="10">
        <f t="shared" si="17"/>
        <v>4017</v>
      </c>
      <c r="N60" s="10">
        <f t="shared" si="17"/>
        <v>4145</v>
      </c>
      <c r="O60" s="10">
        <f t="shared" si="17"/>
        <v>3903</v>
      </c>
      <c r="P60" s="10">
        <f t="shared" si="17"/>
        <v>4266</v>
      </c>
      <c r="Q60" s="10">
        <f t="shared" si="17"/>
        <v>4074</v>
      </c>
      <c r="R60" s="7">
        <f t="shared" si="17"/>
        <v>1147</v>
      </c>
      <c r="S60" s="7">
        <f t="shared" si="17"/>
        <v>135</v>
      </c>
    </row>
    <row r="61" spans="1:19" s="5" customFormat="1" ht="15.75" customHeight="1">
      <c r="A61" s="2"/>
      <c r="B61" s="12" t="s">
        <v>58</v>
      </c>
      <c r="C61" s="10">
        <f>D61+E61</f>
        <v>46350</v>
      </c>
      <c r="D61" s="10">
        <f aca="true" t="shared" si="18" ref="D61:E63">F61+H61+J61+L61+N61+P61</f>
        <v>23746</v>
      </c>
      <c r="E61" s="10">
        <f t="shared" si="18"/>
        <v>22604</v>
      </c>
      <c r="F61" s="10">
        <v>3964</v>
      </c>
      <c r="G61" s="10">
        <v>3768</v>
      </c>
      <c r="H61" s="10">
        <v>4071</v>
      </c>
      <c r="I61" s="10">
        <v>3873</v>
      </c>
      <c r="J61" s="10">
        <v>3836</v>
      </c>
      <c r="K61" s="10">
        <v>3808</v>
      </c>
      <c r="L61" s="10">
        <v>4006</v>
      </c>
      <c r="M61" s="10">
        <v>3720</v>
      </c>
      <c r="N61" s="10">
        <v>3878</v>
      </c>
      <c r="O61" s="10">
        <v>3664</v>
      </c>
      <c r="P61" s="10">
        <v>3991</v>
      </c>
      <c r="Q61" s="10">
        <v>3771</v>
      </c>
      <c r="R61" s="10">
        <v>1025</v>
      </c>
      <c r="S61" s="10">
        <v>116</v>
      </c>
    </row>
    <row r="62" spans="1:19" s="5" customFormat="1" ht="15.75" customHeight="1">
      <c r="A62" s="2"/>
      <c r="B62" s="12" t="s">
        <v>74</v>
      </c>
      <c r="C62" s="10">
        <f>D62+E62</f>
        <v>2604</v>
      </c>
      <c r="D62" s="10">
        <f t="shared" si="18"/>
        <v>1318</v>
      </c>
      <c r="E62" s="10">
        <f t="shared" si="18"/>
        <v>1286</v>
      </c>
      <c r="F62" s="10">
        <v>218</v>
      </c>
      <c r="G62" s="10">
        <v>243</v>
      </c>
      <c r="H62" s="10">
        <v>227</v>
      </c>
      <c r="I62" s="10">
        <v>232</v>
      </c>
      <c r="J62" s="10">
        <v>227</v>
      </c>
      <c r="K62" s="10">
        <v>187</v>
      </c>
      <c r="L62" s="10">
        <v>236</v>
      </c>
      <c r="M62" s="10">
        <v>231</v>
      </c>
      <c r="N62" s="10">
        <v>197</v>
      </c>
      <c r="O62" s="10">
        <v>170</v>
      </c>
      <c r="P62" s="10">
        <v>213</v>
      </c>
      <c r="Q62" s="10">
        <v>223</v>
      </c>
      <c r="R62" s="10">
        <v>106</v>
      </c>
      <c r="S62" s="10">
        <v>17</v>
      </c>
    </row>
    <row r="63" spans="1:19" s="5" customFormat="1" ht="15.75" customHeight="1">
      <c r="A63" s="44"/>
      <c r="B63" s="45" t="s">
        <v>93</v>
      </c>
      <c r="C63" s="65">
        <f>D63+E63</f>
        <v>906</v>
      </c>
      <c r="D63" s="65">
        <f t="shared" si="18"/>
        <v>460</v>
      </c>
      <c r="E63" s="65">
        <f t="shared" si="18"/>
        <v>446</v>
      </c>
      <c r="F63" s="65">
        <v>74</v>
      </c>
      <c r="G63" s="65">
        <v>79</v>
      </c>
      <c r="H63" s="65">
        <v>98</v>
      </c>
      <c r="I63" s="65">
        <v>79</v>
      </c>
      <c r="J63" s="65">
        <v>71</v>
      </c>
      <c r="K63" s="65">
        <v>73</v>
      </c>
      <c r="L63" s="65">
        <v>85</v>
      </c>
      <c r="M63" s="65">
        <v>66</v>
      </c>
      <c r="N63" s="65">
        <v>70</v>
      </c>
      <c r="O63" s="65">
        <v>69</v>
      </c>
      <c r="P63" s="65">
        <v>62</v>
      </c>
      <c r="Q63" s="65">
        <v>80</v>
      </c>
      <c r="R63" s="47">
        <v>16</v>
      </c>
      <c r="S63" s="47">
        <v>2</v>
      </c>
    </row>
    <row r="64" spans="2:19" s="5" customFormat="1" ht="15.75" customHeight="1">
      <c r="B64" s="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7"/>
    </row>
    <row r="65" spans="2:19" s="5" customFormat="1" ht="19.5" customHeight="1">
      <c r="B65" s="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2:19" s="5" customFormat="1" ht="19.5" customHeight="1">
      <c r="B66" s="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2:19" s="5" customFormat="1" ht="19.5" customHeight="1">
      <c r="B67" s="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2:19" s="5" customFormat="1" ht="19.5" customHeight="1">
      <c r="B68" s="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2:19" s="5" customFormat="1" ht="19.5" customHeight="1">
      <c r="B69" s="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</sheetData>
  <mergeCells count="22">
    <mergeCell ref="L2:M2"/>
    <mergeCell ref="N2:O2"/>
    <mergeCell ref="P2:Q2"/>
    <mergeCell ref="R2:S2"/>
    <mergeCell ref="H2:I2"/>
    <mergeCell ref="J2:K2"/>
    <mergeCell ref="C2:E2"/>
    <mergeCell ref="F2:G2"/>
    <mergeCell ref="A11:B11"/>
    <mergeCell ref="A4:B4"/>
    <mergeCell ref="A5:B5"/>
    <mergeCell ref="A6:B6"/>
    <mergeCell ref="A7:B7"/>
    <mergeCell ref="A2:B3"/>
    <mergeCell ref="A8:B8"/>
    <mergeCell ref="A9:B9"/>
    <mergeCell ref="A10:B10"/>
    <mergeCell ref="A60:B60"/>
    <mergeCell ref="A13:B13"/>
    <mergeCell ref="A25:B25"/>
    <mergeCell ref="A39:B39"/>
    <mergeCell ref="A43:B43"/>
  </mergeCells>
  <printOptions/>
  <pageMargins left="0.7874015748031497" right="0.7874015748031497" top="0.7874015748031497" bottom="0.5905511811023623" header="0.3937007874015748" footer="0.3937007874015748"/>
  <pageSetup blackAndWhite="1" firstPageNumber="32" useFirstPageNumber="1" horizontalDpi="98" verticalDpi="98" orientation="portrait" pageOrder="overThenDown" paperSize="9" scale="80" r:id="rId1"/>
  <headerFooter alignWithMargins="0">
    <oddHeader>&amp;R&amp;"ＭＳ Ｐゴシック,標準"&amp;18小学校</oddHeader>
    <oddFooter>&amp;C&amp;"ＭＳ 明朝,標準"&amp;14- &amp;P -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69"/>
  <sheetViews>
    <sheetView showOutlineSymbols="0" zoomScaleSheetLayoutView="85" workbookViewId="0" topLeftCell="A1">
      <selection activeCell="E15" sqref="E15"/>
    </sheetView>
  </sheetViews>
  <sheetFormatPr defaultColWidth="8.796875" defaultRowHeight="14.25"/>
  <cols>
    <col min="1" max="1" width="2.59765625" style="3" customWidth="1"/>
    <col min="2" max="2" width="11.59765625" style="4" customWidth="1"/>
    <col min="3" max="5" width="7.59765625" style="3" customWidth="1"/>
    <col min="6" max="7" width="5.09765625" style="3" customWidth="1"/>
    <col min="8" max="9" width="4.59765625" style="3" customWidth="1"/>
    <col min="10" max="11" width="7.09765625" style="3" customWidth="1"/>
    <col min="12" max="19" width="4.59765625" style="3" customWidth="1"/>
    <col min="20" max="20" width="5.59765625" style="3" customWidth="1"/>
    <col min="21" max="16384" width="14" style="3" customWidth="1"/>
  </cols>
  <sheetData>
    <row r="1" spans="1:2" s="62" customFormat="1" ht="24" customHeight="1">
      <c r="A1" s="61" t="s">
        <v>35</v>
      </c>
      <c r="B1" s="61"/>
    </row>
    <row r="2" spans="1:20" ht="15.75" customHeight="1">
      <c r="A2" s="134" t="s">
        <v>0</v>
      </c>
      <c r="B2" s="135"/>
      <c r="C2" s="135" t="s">
        <v>36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00" t="s">
        <v>148</v>
      </c>
    </row>
    <row r="3" spans="1:20" ht="15.75" customHeight="1">
      <c r="A3" s="134"/>
      <c r="B3" s="135"/>
      <c r="C3" s="135" t="s">
        <v>1</v>
      </c>
      <c r="D3" s="135"/>
      <c r="E3" s="135"/>
      <c r="F3" s="135" t="s">
        <v>37</v>
      </c>
      <c r="G3" s="135"/>
      <c r="H3" s="135" t="s">
        <v>38</v>
      </c>
      <c r="I3" s="135"/>
      <c r="J3" s="135" t="s">
        <v>39</v>
      </c>
      <c r="K3" s="135"/>
      <c r="L3" s="135" t="s">
        <v>40</v>
      </c>
      <c r="M3" s="135"/>
      <c r="N3" s="99" t="s">
        <v>149</v>
      </c>
      <c r="O3" s="99"/>
      <c r="P3" s="99" t="s">
        <v>150</v>
      </c>
      <c r="Q3" s="99"/>
      <c r="R3" s="135" t="s">
        <v>41</v>
      </c>
      <c r="S3" s="135"/>
      <c r="T3" s="101"/>
    </row>
    <row r="4" spans="1:20" ht="15.75" customHeight="1">
      <c r="A4" s="134"/>
      <c r="B4" s="135"/>
      <c r="C4" s="56" t="s">
        <v>1</v>
      </c>
      <c r="D4" s="56" t="s">
        <v>2</v>
      </c>
      <c r="E4" s="56" t="s">
        <v>3</v>
      </c>
      <c r="F4" s="56" t="s">
        <v>2</v>
      </c>
      <c r="G4" s="56" t="s">
        <v>3</v>
      </c>
      <c r="H4" s="56" t="s">
        <v>2</v>
      </c>
      <c r="I4" s="56" t="s">
        <v>3</v>
      </c>
      <c r="J4" s="56" t="s">
        <v>2</v>
      </c>
      <c r="K4" s="56" t="s">
        <v>3</v>
      </c>
      <c r="L4" s="56" t="s">
        <v>2</v>
      </c>
      <c r="M4" s="56" t="s">
        <v>3</v>
      </c>
      <c r="N4" s="56" t="s">
        <v>101</v>
      </c>
      <c r="O4" s="57" t="s">
        <v>102</v>
      </c>
      <c r="P4" s="57" t="s">
        <v>101</v>
      </c>
      <c r="Q4" s="58" t="s">
        <v>102</v>
      </c>
      <c r="R4" s="56" t="s">
        <v>2</v>
      </c>
      <c r="S4" s="56" t="s">
        <v>3</v>
      </c>
      <c r="T4" s="101"/>
    </row>
    <row r="5" spans="1:20" ht="15.75" customHeight="1">
      <c r="A5" s="127" t="s">
        <v>55</v>
      </c>
      <c r="B5" s="128"/>
      <c r="C5" s="3">
        <f>D5+E5</f>
        <v>11336</v>
      </c>
      <c r="D5" s="3">
        <f>F5+H5+J5+L5+N5+P5+R5</f>
        <v>4481</v>
      </c>
      <c r="E5" s="3">
        <f aca="true" t="shared" si="0" ref="E5:E12">G5+I5+K5+M5+O5+Q5+S5</f>
        <v>6855</v>
      </c>
      <c r="F5" s="3">
        <v>456</v>
      </c>
      <c r="G5" s="3">
        <v>83</v>
      </c>
      <c r="H5" s="3">
        <v>435</v>
      </c>
      <c r="I5" s="3">
        <v>115</v>
      </c>
      <c r="J5" s="3">
        <v>3471</v>
      </c>
      <c r="K5" s="3">
        <v>5541</v>
      </c>
      <c r="L5" s="3">
        <v>3</v>
      </c>
      <c r="M5" s="3">
        <v>7</v>
      </c>
      <c r="N5" s="3">
        <v>0</v>
      </c>
      <c r="O5" s="3">
        <v>594</v>
      </c>
      <c r="P5" s="3">
        <v>0</v>
      </c>
      <c r="Q5" s="3">
        <v>0</v>
      </c>
      <c r="R5" s="3">
        <v>116</v>
      </c>
      <c r="S5" s="3">
        <v>515</v>
      </c>
      <c r="T5" s="3">
        <v>306</v>
      </c>
    </row>
    <row r="6" spans="1:20" ht="15.75" customHeight="1">
      <c r="A6" s="119" t="s">
        <v>56</v>
      </c>
      <c r="B6" s="120"/>
      <c r="C6" s="3">
        <f aca="true" t="shared" si="1" ref="C6:C12">D6+E6</f>
        <v>11386</v>
      </c>
      <c r="D6" s="3">
        <f aca="true" t="shared" si="2" ref="D6:D12">F6+H6+J6+L6+N6+P6+R6</f>
        <v>4542</v>
      </c>
      <c r="E6" s="3">
        <f t="shared" si="0"/>
        <v>6844</v>
      </c>
      <c r="F6" s="3">
        <v>456</v>
      </c>
      <c r="G6" s="3">
        <v>83</v>
      </c>
      <c r="H6" s="3">
        <v>441</v>
      </c>
      <c r="I6" s="3">
        <v>110</v>
      </c>
      <c r="J6" s="3">
        <v>3517</v>
      </c>
      <c r="K6" s="3">
        <v>5526</v>
      </c>
      <c r="L6" s="3">
        <v>5</v>
      </c>
      <c r="M6" s="3">
        <v>13</v>
      </c>
      <c r="N6" s="3">
        <v>0</v>
      </c>
      <c r="O6" s="3">
        <v>584</v>
      </c>
      <c r="P6" s="3">
        <v>0</v>
      </c>
      <c r="Q6" s="3">
        <v>0</v>
      </c>
      <c r="R6" s="3">
        <v>123</v>
      </c>
      <c r="S6" s="3">
        <v>528</v>
      </c>
      <c r="T6" s="3">
        <v>547</v>
      </c>
    </row>
    <row r="7" spans="1:20" ht="15.75" customHeight="1">
      <c r="A7" s="119" t="s">
        <v>97</v>
      </c>
      <c r="B7" s="120"/>
      <c r="C7" s="3">
        <f t="shared" si="1"/>
        <v>11334</v>
      </c>
      <c r="D7" s="3">
        <f t="shared" si="2"/>
        <v>4541</v>
      </c>
      <c r="E7" s="3">
        <f t="shared" si="0"/>
        <v>6793</v>
      </c>
      <c r="F7" s="3">
        <v>453</v>
      </c>
      <c r="G7" s="3">
        <v>84</v>
      </c>
      <c r="H7" s="3">
        <v>441</v>
      </c>
      <c r="I7" s="3">
        <v>106</v>
      </c>
      <c r="J7" s="3">
        <v>3546</v>
      </c>
      <c r="K7" s="3">
        <v>5528</v>
      </c>
      <c r="L7" s="3">
        <v>5</v>
      </c>
      <c r="M7" s="3">
        <v>10</v>
      </c>
      <c r="N7" s="3">
        <v>0</v>
      </c>
      <c r="O7" s="3">
        <v>596</v>
      </c>
      <c r="P7" s="3">
        <v>0</v>
      </c>
      <c r="Q7" s="3">
        <v>0</v>
      </c>
      <c r="R7" s="3">
        <v>96</v>
      </c>
      <c r="S7" s="3">
        <v>469</v>
      </c>
      <c r="T7" s="3">
        <v>627</v>
      </c>
    </row>
    <row r="8" spans="1:20" ht="15.75" customHeight="1">
      <c r="A8" s="119" t="s">
        <v>132</v>
      </c>
      <c r="B8" s="120"/>
      <c r="C8" s="3">
        <f t="shared" si="1"/>
        <v>11441</v>
      </c>
      <c r="D8" s="3">
        <f t="shared" si="2"/>
        <v>4612</v>
      </c>
      <c r="E8" s="3">
        <f t="shared" si="0"/>
        <v>6829</v>
      </c>
      <c r="F8" s="3">
        <v>449</v>
      </c>
      <c r="G8" s="3">
        <v>89</v>
      </c>
      <c r="H8" s="3">
        <v>446</v>
      </c>
      <c r="I8" s="3">
        <v>101</v>
      </c>
      <c r="J8" s="3">
        <v>3585</v>
      </c>
      <c r="K8" s="3">
        <v>5504</v>
      </c>
      <c r="L8" s="3">
        <v>5</v>
      </c>
      <c r="M8" s="3">
        <v>12</v>
      </c>
      <c r="N8" s="3">
        <v>1</v>
      </c>
      <c r="O8" s="3">
        <v>599</v>
      </c>
      <c r="P8" s="3">
        <v>0</v>
      </c>
      <c r="Q8" s="3">
        <v>1</v>
      </c>
      <c r="R8" s="3">
        <v>126</v>
      </c>
      <c r="S8" s="3">
        <v>523</v>
      </c>
      <c r="T8" s="3">
        <v>627</v>
      </c>
    </row>
    <row r="9" spans="1:20" s="59" customFormat="1" ht="15.75" customHeight="1">
      <c r="A9" s="123" t="s">
        <v>151</v>
      </c>
      <c r="B9" s="124"/>
      <c r="C9" s="59">
        <f>C14+C26+C40+C44+C61</f>
        <v>11409</v>
      </c>
      <c r="D9" s="59">
        <f aca="true" t="shared" si="3" ref="D9:T9">D14+D26+D40+D44+D61</f>
        <v>4618</v>
      </c>
      <c r="E9" s="59">
        <f t="shared" si="3"/>
        <v>6791</v>
      </c>
      <c r="F9" s="59">
        <f t="shared" si="3"/>
        <v>445</v>
      </c>
      <c r="G9" s="59">
        <f t="shared" si="3"/>
        <v>90</v>
      </c>
      <c r="H9" s="59">
        <f t="shared" si="3"/>
        <v>453</v>
      </c>
      <c r="I9" s="59">
        <f t="shared" si="3"/>
        <v>92</v>
      </c>
      <c r="J9" s="59">
        <f t="shared" si="3"/>
        <v>3594</v>
      </c>
      <c r="K9" s="59">
        <f t="shared" si="3"/>
        <v>5493</v>
      </c>
      <c r="L9" s="59">
        <f t="shared" si="3"/>
        <v>5</v>
      </c>
      <c r="M9" s="59">
        <f t="shared" si="3"/>
        <v>10</v>
      </c>
      <c r="N9" s="59">
        <f t="shared" si="3"/>
        <v>1</v>
      </c>
      <c r="O9" s="59">
        <f t="shared" si="3"/>
        <v>601</v>
      </c>
      <c r="P9" s="59">
        <f t="shared" si="3"/>
        <v>0</v>
      </c>
      <c r="Q9" s="59">
        <f t="shared" si="3"/>
        <v>1</v>
      </c>
      <c r="R9" s="59">
        <f t="shared" si="3"/>
        <v>120</v>
      </c>
      <c r="S9" s="59">
        <f t="shared" si="3"/>
        <v>504</v>
      </c>
      <c r="T9" s="59">
        <f t="shared" si="3"/>
        <v>791</v>
      </c>
    </row>
    <row r="10" spans="1:20" ht="15.75" customHeight="1">
      <c r="A10" s="119" t="s">
        <v>14</v>
      </c>
      <c r="B10" s="120"/>
      <c r="C10" s="3">
        <f t="shared" si="1"/>
        <v>42</v>
      </c>
      <c r="D10" s="3">
        <f t="shared" si="2"/>
        <v>33</v>
      </c>
      <c r="E10" s="3">
        <f t="shared" si="0"/>
        <v>9</v>
      </c>
      <c r="F10" s="9">
        <v>0</v>
      </c>
      <c r="G10" s="9">
        <v>0</v>
      </c>
      <c r="H10" s="9">
        <v>2</v>
      </c>
      <c r="I10" s="9">
        <v>0</v>
      </c>
      <c r="J10" s="9">
        <v>31</v>
      </c>
      <c r="K10" s="9">
        <v>7</v>
      </c>
      <c r="L10" s="9">
        <v>0</v>
      </c>
      <c r="M10" s="9">
        <v>0</v>
      </c>
      <c r="N10" s="9">
        <v>0</v>
      </c>
      <c r="O10" s="9">
        <v>2</v>
      </c>
      <c r="P10" s="9">
        <v>0</v>
      </c>
      <c r="Q10" s="9">
        <v>0</v>
      </c>
      <c r="R10" s="9">
        <v>0</v>
      </c>
      <c r="S10" s="9">
        <v>0</v>
      </c>
      <c r="T10" s="9">
        <v>16</v>
      </c>
    </row>
    <row r="11" spans="1:20" ht="15.75" customHeight="1">
      <c r="A11" s="119" t="s">
        <v>15</v>
      </c>
      <c r="B11" s="120"/>
      <c r="C11" s="3">
        <f t="shared" si="1"/>
        <v>11259</v>
      </c>
      <c r="D11" s="3">
        <f t="shared" si="2"/>
        <v>4535</v>
      </c>
      <c r="E11" s="3">
        <f t="shared" si="0"/>
        <v>6724</v>
      </c>
      <c r="F11" s="3">
        <v>441</v>
      </c>
      <c r="G11" s="3">
        <v>90</v>
      </c>
      <c r="H11" s="3">
        <v>447</v>
      </c>
      <c r="I11" s="3">
        <v>92</v>
      </c>
      <c r="J11" s="3">
        <v>3527</v>
      </c>
      <c r="K11" s="3">
        <v>5444</v>
      </c>
      <c r="L11" s="3">
        <v>0</v>
      </c>
      <c r="M11" s="3">
        <v>0</v>
      </c>
      <c r="N11" s="3">
        <v>1</v>
      </c>
      <c r="O11" s="3">
        <v>596</v>
      </c>
      <c r="P11" s="3">
        <v>0</v>
      </c>
      <c r="Q11" s="3">
        <v>0</v>
      </c>
      <c r="R11" s="3">
        <v>119</v>
      </c>
      <c r="S11" s="3">
        <v>502</v>
      </c>
      <c r="T11" s="3">
        <v>756</v>
      </c>
    </row>
    <row r="12" spans="1:20" ht="15.75" customHeight="1">
      <c r="A12" s="119" t="s">
        <v>133</v>
      </c>
      <c r="B12" s="120"/>
      <c r="C12" s="3">
        <f t="shared" si="1"/>
        <v>108</v>
      </c>
      <c r="D12" s="3">
        <f t="shared" si="2"/>
        <v>50</v>
      </c>
      <c r="E12" s="3">
        <f t="shared" si="0"/>
        <v>58</v>
      </c>
      <c r="F12" s="3">
        <v>4</v>
      </c>
      <c r="G12" s="3">
        <v>0</v>
      </c>
      <c r="H12" s="3">
        <v>4</v>
      </c>
      <c r="I12" s="3">
        <v>0</v>
      </c>
      <c r="J12" s="3">
        <v>36</v>
      </c>
      <c r="K12" s="3">
        <v>42</v>
      </c>
      <c r="L12" s="3">
        <v>5</v>
      </c>
      <c r="M12" s="3">
        <v>10</v>
      </c>
      <c r="N12" s="3">
        <v>0</v>
      </c>
      <c r="O12" s="3">
        <v>3</v>
      </c>
      <c r="P12" s="3">
        <v>0</v>
      </c>
      <c r="Q12" s="3">
        <v>1</v>
      </c>
      <c r="R12" s="3">
        <v>1</v>
      </c>
      <c r="S12" s="3">
        <v>2</v>
      </c>
      <c r="T12" s="3">
        <v>19</v>
      </c>
    </row>
    <row r="13" spans="1:2" ht="15.75" customHeight="1">
      <c r="A13" s="11"/>
      <c r="B13" s="12"/>
    </row>
    <row r="14" spans="1:20" ht="15.75" customHeight="1">
      <c r="A14" s="119" t="s">
        <v>127</v>
      </c>
      <c r="B14" s="120"/>
      <c r="C14" s="3">
        <f>SUM(C15:C24)</f>
        <v>910</v>
      </c>
      <c r="D14" s="3">
        <f aca="true" t="shared" si="4" ref="D14:T14">SUM(D15:D24)</f>
        <v>427</v>
      </c>
      <c r="E14" s="3">
        <f t="shared" si="4"/>
        <v>483</v>
      </c>
      <c r="F14" s="3">
        <f t="shared" si="4"/>
        <v>54</v>
      </c>
      <c r="G14" s="3">
        <f t="shared" si="4"/>
        <v>6</v>
      </c>
      <c r="H14" s="3">
        <f t="shared" si="4"/>
        <v>51</v>
      </c>
      <c r="I14" s="3">
        <f t="shared" si="4"/>
        <v>13</v>
      </c>
      <c r="J14" s="3">
        <f t="shared" si="4"/>
        <v>312</v>
      </c>
      <c r="K14" s="3">
        <f t="shared" si="4"/>
        <v>365</v>
      </c>
      <c r="L14" s="3">
        <f t="shared" si="4"/>
        <v>0</v>
      </c>
      <c r="M14" s="3">
        <f t="shared" si="4"/>
        <v>0</v>
      </c>
      <c r="N14" s="3">
        <f t="shared" si="4"/>
        <v>0</v>
      </c>
      <c r="O14" s="3">
        <f t="shared" si="4"/>
        <v>64</v>
      </c>
      <c r="P14" s="3">
        <f t="shared" si="4"/>
        <v>0</v>
      </c>
      <c r="Q14" s="3">
        <f t="shared" si="4"/>
        <v>0</v>
      </c>
      <c r="R14" s="3">
        <f t="shared" si="4"/>
        <v>10</v>
      </c>
      <c r="S14" s="3">
        <f t="shared" si="4"/>
        <v>35</v>
      </c>
      <c r="T14" s="3">
        <f t="shared" si="4"/>
        <v>37</v>
      </c>
    </row>
    <row r="15" spans="1:20" ht="15.75" customHeight="1">
      <c r="A15" s="2"/>
      <c r="B15" s="12" t="s">
        <v>60</v>
      </c>
      <c r="C15" s="3">
        <f aca="true" t="shared" si="5" ref="C15:C24">D15+E15</f>
        <v>110</v>
      </c>
      <c r="D15" s="3">
        <f aca="true" t="shared" si="6" ref="D15:D24">F15+H15+J15+L15+N15+P15+R15</f>
        <v>56</v>
      </c>
      <c r="E15" s="3">
        <f aca="true" t="shared" si="7" ref="E15:E24">G15+I15+K15+M15+O15+Q15+S15</f>
        <v>54</v>
      </c>
      <c r="F15" s="3">
        <v>6</v>
      </c>
      <c r="G15" s="9">
        <v>0</v>
      </c>
      <c r="H15" s="3">
        <v>8</v>
      </c>
      <c r="I15" s="9">
        <v>1</v>
      </c>
      <c r="J15" s="3">
        <v>42</v>
      </c>
      <c r="K15" s="3">
        <v>37</v>
      </c>
      <c r="L15" s="9">
        <v>0</v>
      </c>
      <c r="M15" s="9">
        <v>0</v>
      </c>
      <c r="N15" s="9">
        <v>0</v>
      </c>
      <c r="O15" s="3">
        <v>9</v>
      </c>
      <c r="P15" s="3">
        <v>0</v>
      </c>
      <c r="Q15" s="9">
        <v>0</v>
      </c>
      <c r="R15" s="3">
        <v>0</v>
      </c>
      <c r="S15" s="3">
        <v>7</v>
      </c>
      <c r="T15" s="3">
        <v>8</v>
      </c>
    </row>
    <row r="16" spans="1:20" ht="15.75" customHeight="1">
      <c r="A16" s="2"/>
      <c r="B16" s="12" t="s">
        <v>63</v>
      </c>
      <c r="C16" s="3">
        <f t="shared" si="5"/>
        <v>200</v>
      </c>
      <c r="D16" s="3">
        <f t="shared" si="6"/>
        <v>91</v>
      </c>
      <c r="E16" s="3">
        <f t="shared" si="7"/>
        <v>109</v>
      </c>
      <c r="F16" s="3">
        <v>9</v>
      </c>
      <c r="G16" s="3">
        <v>1</v>
      </c>
      <c r="H16" s="3">
        <v>7</v>
      </c>
      <c r="I16" s="3">
        <v>3</v>
      </c>
      <c r="J16" s="3">
        <v>72</v>
      </c>
      <c r="K16" s="3">
        <v>84</v>
      </c>
      <c r="L16" s="9">
        <v>0</v>
      </c>
      <c r="M16" s="9">
        <v>0</v>
      </c>
      <c r="N16" s="9">
        <v>0</v>
      </c>
      <c r="O16" s="3">
        <v>11</v>
      </c>
      <c r="P16" s="3">
        <v>0</v>
      </c>
      <c r="Q16" s="9">
        <v>0</v>
      </c>
      <c r="R16" s="3">
        <v>3</v>
      </c>
      <c r="S16" s="3">
        <v>10</v>
      </c>
      <c r="T16" s="3">
        <v>8</v>
      </c>
    </row>
    <row r="17" spans="1:20" ht="15.75" customHeight="1">
      <c r="A17" s="2"/>
      <c r="B17" s="12" t="s">
        <v>72</v>
      </c>
      <c r="C17" s="3">
        <f t="shared" si="5"/>
        <v>91</v>
      </c>
      <c r="D17" s="3">
        <f t="shared" si="6"/>
        <v>43</v>
      </c>
      <c r="E17" s="3">
        <f t="shared" si="7"/>
        <v>48</v>
      </c>
      <c r="F17" s="3">
        <v>5</v>
      </c>
      <c r="G17" s="3">
        <v>2</v>
      </c>
      <c r="H17" s="3">
        <v>5</v>
      </c>
      <c r="I17" s="3">
        <v>2</v>
      </c>
      <c r="J17" s="3">
        <v>31</v>
      </c>
      <c r="K17" s="3">
        <v>34</v>
      </c>
      <c r="L17" s="9">
        <v>0</v>
      </c>
      <c r="M17" s="9">
        <v>0</v>
      </c>
      <c r="N17" s="9">
        <v>0</v>
      </c>
      <c r="O17" s="3">
        <v>7</v>
      </c>
      <c r="P17" s="3">
        <v>0</v>
      </c>
      <c r="Q17" s="9">
        <v>0</v>
      </c>
      <c r="R17" s="9">
        <v>2</v>
      </c>
      <c r="S17" s="3">
        <v>3</v>
      </c>
      <c r="T17" s="3">
        <v>3</v>
      </c>
    </row>
    <row r="18" spans="1:20" ht="15.75" customHeight="1">
      <c r="A18" s="2"/>
      <c r="B18" s="12" t="s">
        <v>75</v>
      </c>
      <c r="C18" s="3">
        <f t="shared" si="5"/>
        <v>150</v>
      </c>
      <c r="D18" s="3">
        <f t="shared" si="6"/>
        <v>74</v>
      </c>
      <c r="E18" s="3">
        <f t="shared" si="7"/>
        <v>76</v>
      </c>
      <c r="F18" s="3">
        <v>11</v>
      </c>
      <c r="G18" s="9">
        <v>1</v>
      </c>
      <c r="H18" s="3">
        <v>11</v>
      </c>
      <c r="I18" s="9">
        <v>2</v>
      </c>
      <c r="J18" s="3">
        <v>51</v>
      </c>
      <c r="K18" s="3">
        <v>57</v>
      </c>
      <c r="L18" s="9">
        <v>0</v>
      </c>
      <c r="M18" s="9">
        <v>0</v>
      </c>
      <c r="N18" s="9">
        <v>0</v>
      </c>
      <c r="O18" s="3">
        <v>12</v>
      </c>
      <c r="P18" s="3">
        <v>0</v>
      </c>
      <c r="Q18" s="9">
        <v>0</v>
      </c>
      <c r="R18" s="3">
        <v>1</v>
      </c>
      <c r="S18" s="3">
        <v>4</v>
      </c>
      <c r="T18" s="3">
        <v>4</v>
      </c>
    </row>
    <row r="19" spans="1:20" ht="15.75" customHeight="1">
      <c r="A19" s="2"/>
      <c r="B19" s="12" t="s">
        <v>96</v>
      </c>
      <c r="C19" s="3">
        <f t="shared" si="5"/>
        <v>149</v>
      </c>
      <c r="D19" s="3">
        <f t="shared" si="6"/>
        <v>57</v>
      </c>
      <c r="E19" s="3">
        <f t="shared" si="7"/>
        <v>92</v>
      </c>
      <c r="F19" s="3">
        <v>6</v>
      </c>
      <c r="G19" s="9">
        <v>1</v>
      </c>
      <c r="H19" s="3">
        <v>6</v>
      </c>
      <c r="I19" s="3">
        <v>1</v>
      </c>
      <c r="J19" s="3">
        <v>44</v>
      </c>
      <c r="K19" s="3">
        <v>80</v>
      </c>
      <c r="L19" s="9">
        <v>0</v>
      </c>
      <c r="M19" s="9">
        <v>0</v>
      </c>
      <c r="N19" s="9">
        <v>0</v>
      </c>
      <c r="O19" s="3">
        <v>7</v>
      </c>
      <c r="P19" s="3">
        <v>0</v>
      </c>
      <c r="Q19" s="9">
        <v>0</v>
      </c>
      <c r="R19" s="3">
        <v>1</v>
      </c>
      <c r="S19" s="3">
        <v>3</v>
      </c>
      <c r="T19" s="3">
        <v>8</v>
      </c>
    </row>
    <row r="20" spans="1:20" ht="15.75" customHeight="1">
      <c r="A20" s="2"/>
      <c r="B20" s="12" t="s">
        <v>76</v>
      </c>
      <c r="C20" s="3">
        <f t="shared" si="5"/>
        <v>50</v>
      </c>
      <c r="D20" s="3">
        <f t="shared" si="6"/>
        <v>25</v>
      </c>
      <c r="E20" s="3">
        <f t="shared" si="7"/>
        <v>25</v>
      </c>
      <c r="F20" s="3">
        <v>3</v>
      </c>
      <c r="G20" s="3">
        <v>0</v>
      </c>
      <c r="H20" s="3">
        <v>3</v>
      </c>
      <c r="I20" s="3">
        <v>0</v>
      </c>
      <c r="J20" s="3">
        <v>19</v>
      </c>
      <c r="K20" s="3">
        <v>20</v>
      </c>
      <c r="L20" s="9">
        <v>0</v>
      </c>
      <c r="M20" s="9">
        <v>0</v>
      </c>
      <c r="N20" s="9">
        <v>0</v>
      </c>
      <c r="O20" s="3">
        <v>3</v>
      </c>
      <c r="P20" s="3">
        <v>0</v>
      </c>
      <c r="Q20" s="9">
        <v>0</v>
      </c>
      <c r="R20" s="3">
        <v>0</v>
      </c>
      <c r="S20" s="3">
        <v>2</v>
      </c>
      <c r="T20" s="3">
        <v>0</v>
      </c>
    </row>
    <row r="21" spans="1:20" ht="15.75" customHeight="1">
      <c r="A21" s="2"/>
      <c r="B21" s="12" t="s">
        <v>77</v>
      </c>
      <c r="C21" s="3">
        <f t="shared" si="5"/>
        <v>38</v>
      </c>
      <c r="D21" s="3">
        <f t="shared" si="6"/>
        <v>18</v>
      </c>
      <c r="E21" s="3">
        <f t="shared" si="7"/>
        <v>20</v>
      </c>
      <c r="F21" s="3">
        <v>3</v>
      </c>
      <c r="G21" s="9">
        <v>0</v>
      </c>
      <c r="H21" s="3">
        <v>2</v>
      </c>
      <c r="I21" s="3">
        <v>1</v>
      </c>
      <c r="J21" s="3">
        <v>13</v>
      </c>
      <c r="K21" s="3">
        <v>14</v>
      </c>
      <c r="L21" s="9">
        <v>0</v>
      </c>
      <c r="M21" s="9">
        <v>0</v>
      </c>
      <c r="N21" s="9">
        <v>0</v>
      </c>
      <c r="O21" s="3">
        <v>3</v>
      </c>
      <c r="P21" s="3">
        <v>0</v>
      </c>
      <c r="Q21" s="9">
        <v>0</v>
      </c>
      <c r="R21" s="9">
        <v>0</v>
      </c>
      <c r="S21" s="3">
        <v>2</v>
      </c>
      <c r="T21" s="9">
        <v>2</v>
      </c>
    </row>
    <row r="22" spans="1:20" ht="15.75" customHeight="1">
      <c r="A22" s="2"/>
      <c r="B22" s="12" t="s">
        <v>78</v>
      </c>
      <c r="C22" s="3">
        <f t="shared" si="5"/>
        <v>47</v>
      </c>
      <c r="D22" s="3">
        <f t="shared" si="6"/>
        <v>26</v>
      </c>
      <c r="E22" s="3">
        <f t="shared" si="7"/>
        <v>21</v>
      </c>
      <c r="F22" s="3">
        <v>5</v>
      </c>
      <c r="G22" s="9">
        <v>0</v>
      </c>
      <c r="H22" s="3">
        <v>3</v>
      </c>
      <c r="I22" s="3">
        <v>2</v>
      </c>
      <c r="J22" s="3">
        <v>17</v>
      </c>
      <c r="K22" s="3">
        <v>12</v>
      </c>
      <c r="L22" s="9">
        <v>0</v>
      </c>
      <c r="M22" s="9">
        <v>0</v>
      </c>
      <c r="N22" s="9">
        <v>0</v>
      </c>
      <c r="O22" s="3">
        <v>5</v>
      </c>
      <c r="P22" s="3">
        <v>0</v>
      </c>
      <c r="Q22" s="9">
        <v>0</v>
      </c>
      <c r="R22" s="9">
        <v>1</v>
      </c>
      <c r="S22" s="3">
        <v>2</v>
      </c>
      <c r="T22" s="9">
        <v>2</v>
      </c>
    </row>
    <row r="23" spans="1:20" ht="15.75" customHeight="1">
      <c r="A23" s="2"/>
      <c r="B23" s="12" t="s">
        <v>79</v>
      </c>
      <c r="C23" s="3">
        <f t="shared" si="5"/>
        <v>39</v>
      </c>
      <c r="D23" s="3">
        <f t="shared" si="6"/>
        <v>20</v>
      </c>
      <c r="E23" s="3">
        <f t="shared" si="7"/>
        <v>19</v>
      </c>
      <c r="F23" s="3">
        <v>3</v>
      </c>
      <c r="G23" s="9">
        <v>1</v>
      </c>
      <c r="H23" s="3">
        <v>3</v>
      </c>
      <c r="I23" s="9">
        <v>1</v>
      </c>
      <c r="J23" s="3">
        <v>13</v>
      </c>
      <c r="K23" s="3">
        <v>12</v>
      </c>
      <c r="L23" s="9">
        <v>0</v>
      </c>
      <c r="M23" s="9">
        <v>0</v>
      </c>
      <c r="N23" s="9">
        <v>0</v>
      </c>
      <c r="O23" s="3">
        <v>4</v>
      </c>
      <c r="P23" s="3">
        <v>0</v>
      </c>
      <c r="Q23" s="9">
        <v>0</v>
      </c>
      <c r="R23" s="3">
        <v>1</v>
      </c>
      <c r="S23" s="3">
        <v>1</v>
      </c>
      <c r="T23" s="3">
        <v>2</v>
      </c>
    </row>
    <row r="24" spans="1:20" ht="15.75" customHeight="1">
      <c r="A24" s="2"/>
      <c r="B24" s="12" t="s">
        <v>80</v>
      </c>
      <c r="C24" s="3">
        <f t="shared" si="5"/>
        <v>36</v>
      </c>
      <c r="D24" s="3">
        <f t="shared" si="6"/>
        <v>17</v>
      </c>
      <c r="E24" s="3">
        <f t="shared" si="7"/>
        <v>19</v>
      </c>
      <c r="F24" s="3">
        <v>3</v>
      </c>
      <c r="G24" s="9">
        <v>0</v>
      </c>
      <c r="H24" s="3">
        <v>3</v>
      </c>
      <c r="I24" s="3">
        <v>0</v>
      </c>
      <c r="J24" s="3">
        <v>10</v>
      </c>
      <c r="K24" s="3">
        <v>15</v>
      </c>
      <c r="L24" s="9">
        <v>0</v>
      </c>
      <c r="M24" s="9">
        <v>0</v>
      </c>
      <c r="N24" s="9">
        <v>0</v>
      </c>
      <c r="O24" s="3">
        <v>3</v>
      </c>
      <c r="P24" s="3">
        <v>0</v>
      </c>
      <c r="Q24" s="9">
        <v>0</v>
      </c>
      <c r="R24" s="3">
        <v>1</v>
      </c>
      <c r="S24" s="3">
        <v>1</v>
      </c>
      <c r="T24" s="9">
        <v>0</v>
      </c>
    </row>
    <row r="25" spans="1:20" ht="15.75" customHeight="1">
      <c r="A25" s="2"/>
      <c r="B25" s="16"/>
      <c r="G25" s="9"/>
      <c r="L25" s="9"/>
      <c r="M25" s="9"/>
      <c r="N25" s="9"/>
      <c r="Q25" s="9"/>
      <c r="T25" s="9"/>
    </row>
    <row r="26" spans="1:20" ht="15.75" customHeight="1">
      <c r="A26" s="119" t="s">
        <v>128</v>
      </c>
      <c r="B26" s="120"/>
      <c r="C26" s="3">
        <f>SUM(C27:C38)</f>
        <v>2885</v>
      </c>
      <c r="D26" s="3">
        <f aca="true" t="shared" si="8" ref="D26:T26">SUM(D27:D38)</f>
        <v>1078</v>
      </c>
      <c r="E26" s="3">
        <f t="shared" si="8"/>
        <v>1807</v>
      </c>
      <c r="F26" s="3">
        <f t="shared" si="8"/>
        <v>99</v>
      </c>
      <c r="G26" s="9">
        <f t="shared" si="8"/>
        <v>25</v>
      </c>
      <c r="H26" s="3">
        <f t="shared" si="8"/>
        <v>105</v>
      </c>
      <c r="I26" s="3">
        <f t="shared" si="8"/>
        <v>22</v>
      </c>
      <c r="J26" s="3">
        <f t="shared" si="8"/>
        <v>839</v>
      </c>
      <c r="K26" s="3">
        <f t="shared" si="8"/>
        <v>1477</v>
      </c>
      <c r="L26" s="9">
        <f t="shared" si="8"/>
        <v>5</v>
      </c>
      <c r="M26" s="9">
        <f t="shared" si="8"/>
        <v>10</v>
      </c>
      <c r="N26" s="9">
        <f t="shared" si="8"/>
        <v>1</v>
      </c>
      <c r="O26" s="3">
        <f t="shared" si="8"/>
        <v>144</v>
      </c>
      <c r="P26" s="3">
        <f t="shared" si="8"/>
        <v>0</v>
      </c>
      <c r="Q26" s="9">
        <f t="shared" si="8"/>
        <v>0</v>
      </c>
      <c r="R26" s="3">
        <f t="shared" si="8"/>
        <v>29</v>
      </c>
      <c r="S26" s="3">
        <f t="shared" si="8"/>
        <v>129</v>
      </c>
      <c r="T26" s="9">
        <f t="shared" si="8"/>
        <v>162</v>
      </c>
    </row>
    <row r="27" spans="1:20" ht="15.75" customHeight="1">
      <c r="A27" s="2"/>
      <c r="B27" s="12" t="s">
        <v>59</v>
      </c>
      <c r="C27" s="3">
        <f aca="true" t="shared" si="9" ref="C27:C38">D27+E27</f>
        <v>623</v>
      </c>
      <c r="D27" s="3">
        <f aca="true" t="shared" si="10" ref="D27:D38">F27+H27+J27+L27+N27+P27+R27</f>
        <v>217</v>
      </c>
      <c r="E27" s="3">
        <f aca="true" t="shared" si="11" ref="E27:E38">G27+I27+K27+M27+O27+Q27+S27</f>
        <v>406</v>
      </c>
      <c r="F27" s="3">
        <v>21</v>
      </c>
      <c r="G27" s="3">
        <v>6</v>
      </c>
      <c r="H27" s="3">
        <v>23</v>
      </c>
      <c r="I27" s="3">
        <v>4</v>
      </c>
      <c r="J27" s="3">
        <v>164</v>
      </c>
      <c r="K27" s="3">
        <v>323</v>
      </c>
      <c r="L27" s="3">
        <v>5</v>
      </c>
      <c r="M27" s="3">
        <v>10</v>
      </c>
      <c r="N27" s="3">
        <v>0</v>
      </c>
      <c r="O27" s="3">
        <v>30</v>
      </c>
      <c r="P27" s="3">
        <v>0</v>
      </c>
      <c r="Q27" s="9">
        <v>0</v>
      </c>
      <c r="R27" s="3">
        <v>4</v>
      </c>
      <c r="S27" s="3">
        <v>33</v>
      </c>
      <c r="T27" s="3">
        <v>45</v>
      </c>
    </row>
    <row r="28" spans="1:20" ht="15.75" customHeight="1">
      <c r="A28" s="2"/>
      <c r="B28" s="12" t="s">
        <v>61</v>
      </c>
      <c r="C28" s="3">
        <f t="shared" si="9"/>
        <v>312</v>
      </c>
      <c r="D28" s="3">
        <f t="shared" si="10"/>
        <v>104</v>
      </c>
      <c r="E28" s="3">
        <f t="shared" si="11"/>
        <v>208</v>
      </c>
      <c r="F28" s="3">
        <v>11</v>
      </c>
      <c r="G28" s="3">
        <v>3</v>
      </c>
      <c r="H28" s="3">
        <v>11</v>
      </c>
      <c r="I28" s="3">
        <v>3</v>
      </c>
      <c r="J28" s="3">
        <v>80</v>
      </c>
      <c r="K28" s="3">
        <v>173</v>
      </c>
      <c r="L28" s="9">
        <v>0</v>
      </c>
      <c r="M28" s="9">
        <v>0</v>
      </c>
      <c r="N28" s="9">
        <v>0</v>
      </c>
      <c r="O28" s="3">
        <v>17</v>
      </c>
      <c r="P28" s="3">
        <v>0</v>
      </c>
      <c r="Q28" s="9">
        <v>0</v>
      </c>
      <c r="R28" s="3">
        <v>2</v>
      </c>
      <c r="S28" s="3">
        <v>12</v>
      </c>
      <c r="T28" s="3">
        <v>18</v>
      </c>
    </row>
    <row r="29" spans="1:20" ht="15.75" customHeight="1">
      <c r="A29" s="2"/>
      <c r="B29" s="12" t="s">
        <v>62</v>
      </c>
      <c r="C29" s="3">
        <f t="shared" si="9"/>
        <v>369</v>
      </c>
      <c r="D29" s="3">
        <f t="shared" si="10"/>
        <v>142</v>
      </c>
      <c r="E29" s="3">
        <f t="shared" si="11"/>
        <v>227</v>
      </c>
      <c r="F29" s="3">
        <v>14</v>
      </c>
      <c r="G29" s="3">
        <v>3</v>
      </c>
      <c r="H29" s="3">
        <v>15</v>
      </c>
      <c r="I29" s="3">
        <v>3</v>
      </c>
      <c r="J29" s="3">
        <v>112</v>
      </c>
      <c r="K29" s="3">
        <v>189</v>
      </c>
      <c r="L29" s="9">
        <v>0</v>
      </c>
      <c r="M29" s="9">
        <v>0</v>
      </c>
      <c r="N29" s="9">
        <v>0</v>
      </c>
      <c r="O29" s="3">
        <v>21</v>
      </c>
      <c r="P29" s="3">
        <v>0</v>
      </c>
      <c r="Q29" s="9">
        <v>0</v>
      </c>
      <c r="R29" s="3">
        <v>1</v>
      </c>
      <c r="S29" s="3">
        <v>11</v>
      </c>
      <c r="T29" s="3">
        <v>19</v>
      </c>
    </row>
    <row r="30" spans="1:20" ht="15.75" customHeight="1">
      <c r="A30" s="2"/>
      <c r="B30" s="12" t="s">
        <v>65</v>
      </c>
      <c r="C30" s="3">
        <f t="shared" si="9"/>
        <v>685</v>
      </c>
      <c r="D30" s="3">
        <f t="shared" si="10"/>
        <v>247</v>
      </c>
      <c r="E30" s="3">
        <f t="shared" si="11"/>
        <v>438</v>
      </c>
      <c r="F30" s="3">
        <v>17</v>
      </c>
      <c r="G30" s="3">
        <v>8</v>
      </c>
      <c r="H30" s="3">
        <v>20</v>
      </c>
      <c r="I30" s="3">
        <v>6</v>
      </c>
      <c r="J30" s="3">
        <v>199</v>
      </c>
      <c r="K30" s="3">
        <v>373</v>
      </c>
      <c r="L30" s="9">
        <v>0</v>
      </c>
      <c r="M30" s="9">
        <v>0</v>
      </c>
      <c r="N30" s="9">
        <v>1</v>
      </c>
      <c r="O30" s="3">
        <v>27</v>
      </c>
      <c r="P30" s="3">
        <v>0</v>
      </c>
      <c r="Q30" s="9">
        <v>0</v>
      </c>
      <c r="R30" s="3">
        <v>10</v>
      </c>
      <c r="S30" s="3">
        <v>24</v>
      </c>
      <c r="T30" s="3">
        <v>30</v>
      </c>
    </row>
    <row r="31" spans="1:20" ht="15.75" customHeight="1">
      <c r="A31" s="2"/>
      <c r="B31" s="12" t="s">
        <v>70</v>
      </c>
      <c r="C31" s="3">
        <f t="shared" si="9"/>
        <v>251</v>
      </c>
      <c r="D31" s="3">
        <f t="shared" si="10"/>
        <v>93</v>
      </c>
      <c r="E31" s="3">
        <f t="shared" si="11"/>
        <v>158</v>
      </c>
      <c r="F31" s="3">
        <v>8</v>
      </c>
      <c r="G31" s="3">
        <v>2</v>
      </c>
      <c r="H31" s="3">
        <v>9</v>
      </c>
      <c r="I31" s="3">
        <v>2</v>
      </c>
      <c r="J31" s="3">
        <v>72</v>
      </c>
      <c r="K31" s="3">
        <v>127</v>
      </c>
      <c r="L31" s="9">
        <v>0</v>
      </c>
      <c r="M31" s="9">
        <v>0</v>
      </c>
      <c r="N31" s="9">
        <v>0</v>
      </c>
      <c r="O31" s="3">
        <v>12</v>
      </c>
      <c r="P31" s="3">
        <v>0</v>
      </c>
      <c r="Q31" s="9">
        <v>0</v>
      </c>
      <c r="R31" s="3">
        <v>4</v>
      </c>
      <c r="S31" s="3">
        <v>15</v>
      </c>
      <c r="T31" s="3">
        <v>17</v>
      </c>
    </row>
    <row r="32" spans="1:20" ht="15.75" customHeight="1">
      <c r="A32" s="2"/>
      <c r="B32" s="12" t="s">
        <v>73</v>
      </c>
      <c r="C32" s="3">
        <f t="shared" si="9"/>
        <v>173</v>
      </c>
      <c r="D32" s="3">
        <f t="shared" si="10"/>
        <v>68</v>
      </c>
      <c r="E32" s="3">
        <f t="shared" si="11"/>
        <v>105</v>
      </c>
      <c r="F32" s="3">
        <v>8</v>
      </c>
      <c r="G32" s="3">
        <v>1</v>
      </c>
      <c r="H32" s="3">
        <v>7</v>
      </c>
      <c r="I32" s="9">
        <v>2</v>
      </c>
      <c r="J32" s="3">
        <v>50</v>
      </c>
      <c r="K32" s="3">
        <v>79</v>
      </c>
      <c r="L32" s="9">
        <v>0</v>
      </c>
      <c r="M32" s="9">
        <v>0</v>
      </c>
      <c r="N32" s="9">
        <v>0</v>
      </c>
      <c r="O32" s="3">
        <v>12</v>
      </c>
      <c r="P32" s="3">
        <v>0</v>
      </c>
      <c r="Q32" s="9">
        <v>0</v>
      </c>
      <c r="R32" s="3">
        <v>3</v>
      </c>
      <c r="S32" s="3">
        <v>11</v>
      </c>
      <c r="T32" s="9">
        <v>13</v>
      </c>
    </row>
    <row r="33" spans="1:20" ht="15.75" customHeight="1">
      <c r="A33" s="2"/>
      <c r="B33" s="12" t="s">
        <v>81</v>
      </c>
      <c r="C33" s="3">
        <f t="shared" si="9"/>
        <v>106</v>
      </c>
      <c r="D33" s="3">
        <f t="shared" si="10"/>
        <v>42</v>
      </c>
      <c r="E33" s="3">
        <f t="shared" si="11"/>
        <v>64</v>
      </c>
      <c r="F33" s="3">
        <v>5</v>
      </c>
      <c r="G33" s="9">
        <v>0</v>
      </c>
      <c r="H33" s="3">
        <v>3</v>
      </c>
      <c r="I33" s="3">
        <v>2</v>
      </c>
      <c r="J33" s="3">
        <v>33</v>
      </c>
      <c r="K33" s="3">
        <v>54</v>
      </c>
      <c r="L33" s="9">
        <v>0</v>
      </c>
      <c r="M33" s="9">
        <v>0</v>
      </c>
      <c r="N33" s="9">
        <v>0</v>
      </c>
      <c r="O33" s="3">
        <v>5</v>
      </c>
      <c r="P33" s="3">
        <v>0</v>
      </c>
      <c r="Q33" s="9">
        <v>0</v>
      </c>
      <c r="R33" s="9">
        <v>1</v>
      </c>
      <c r="S33" s="3">
        <v>3</v>
      </c>
      <c r="T33" s="9">
        <v>5</v>
      </c>
    </row>
    <row r="34" spans="1:20" ht="15.75" customHeight="1">
      <c r="A34" s="2"/>
      <c r="B34" s="12" t="s">
        <v>82</v>
      </c>
      <c r="C34" s="3">
        <f t="shared" si="9"/>
        <v>94</v>
      </c>
      <c r="D34" s="3">
        <f t="shared" si="10"/>
        <v>39</v>
      </c>
      <c r="E34" s="3">
        <f t="shared" si="11"/>
        <v>55</v>
      </c>
      <c r="F34" s="3">
        <v>2</v>
      </c>
      <c r="G34" s="9">
        <v>1</v>
      </c>
      <c r="H34" s="3">
        <v>3</v>
      </c>
      <c r="I34" s="3">
        <v>0</v>
      </c>
      <c r="J34" s="3">
        <v>32</v>
      </c>
      <c r="K34" s="3">
        <v>45</v>
      </c>
      <c r="L34" s="9">
        <v>0</v>
      </c>
      <c r="M34" s="9">
        <v>0</v>
      </c>
      <c r="N34" s="9">
        <v>0</v>
      </c>
      <c r="O34" s="3">
        <v>4</v>
      </c>
      <c r="P34" s="3">
        <v>0</v>
      </c>
      <c r="Q34" s="9">
        <v>0</v>
      </c>
      <c r="R34" s="9">
        <v>2</v>
      </c>
      <c r="S34" s="3">
        <v>5</v>
      </c>
      <c r="T34" s="9">
        <v>1</v>
      </c>
    </row>
    <row r="35" spans="1:20" ht="15.75" customHeight="1">
      <c r="A35" s="2"/>
      <c r="B35" s="12" t="s">
        <v>83</v>
      </c>
      <c r="C35" s="3">
        <f t="shared" si="9"/>
        <v>100</v>
      </c>
      <c r="D35" s="3">
        <f t="shared" si="10"/>
        <v>37</v>
      </c>
      <c r="E35" s="3">
        <f t="shared" si="11"/>
        <v>63</v>
      </c>
      <c r="F35" s="3">
        <v>3</v>
      </c>
      <c r="G35" s="9">
        <v>0</v>
      </c>
      <c r="H35" s="3">
        <v>3</v>
      </c>
      <c r="I35" s="9">
        <v>0</v>
      </c>
      <c r="J35" s="3">
        <v>30</v>
      </c>
      <c r="K35" s="3">
        <v>55</v>
      </c>
      <c r="L35" s="9">
        <v>0</v>
      </c>
      <c r="M35" s="9">
        <v>0</v>
      </c>
      <c r="N35" s="9">
        <v>0</v>
      </c>
      <c r="O35" s="3">
        <v>3</v>
      </c>
      <c r="P35" s="3">
        <v>0</v>
      </c>
      <c r="Q35" s="9">
        <v>0</v>
      </c>
      <c r="R35" s="9">
        <v>1</v>
      </c>
      <c r="S35" s="9">
        <v>5</v>
      </c>
      <c r="T35" s="3">
        <v>3</v>
      </c>
    </row>
    <row r="36" spans="1:20" ht="15.75" customHeight="1">
      <c r="A36" s="2"/>
      <c r="B36" s="12" t="s">
        <v>84</v>
      </c>
      <c r="C36" s="3">
        <f t="shared" si="9"/>
        <v>78</v>
      </c>
      <c r="D36" s="3">
        <f t="shared" si="10"/>
        <v>42</v>
      </c>
      <c r="E36" s="3">
        <f t="shared" si="11"/>
        <v>36</v>
      </c>
      <c r="F36" s="3">
        <v>4</v>
      </c>
      <c r="G36" s="9">
        <v>1</v>
      </c>
      <c r="H36" s="3">
        <v>5</v>
      </c>
      <c r="I36" s="9">
        <v>0</v>
      </c>
      <c r="J36" s="3">
        <v>33</v>
      </c>
      <c r="K36" s="3">
        <v>26</v>
      </c>
      <c r="L36" s="9">
        <v>0</v>
      </c>
      <c r="M36" s="9">
        <v>0</v>
      </c>
      <c r="N36" s="9">
        <v>0</v>
      </c>
      <c r="O36" s="3">
        <v>6</v>
      </c>
      <c r="P36" s="3">
        <v>0</v>
      </c>
      <c r="Q36" s="9">
        <v>0</v>
      </c>
      <c r="R36" s="9">
        <v>0</v>
      </c>
      <c r="S36" s="3">
        <v>3</v>
      </c>
      <c r="T36" s="9">
        <v>5</v>
      </c>
    </row>
    <row r="37" spans="1:20" ht="15.75" customHeight="1">
      <c r="A37" s="2"/>
      <c r="B37" s="12" t="s">
        <v>85</v>
      </c>
      <c r="C37" s="3">
        <f t="shared" si="9"/>
        <v>49</v>
      </c>
      <c r="D37" s="3">
        <f t="shared" si="10"/>
        <v>24</v>
      </c>
      <c r="E37" s="3">
        <f t="shared" si="11"/>
        <v>25</v>
      </c>
      <c r="F37" s="3">
        <v>4</v>
      </c>
      <c r="G37" s="9">
        <v>0</v>
      </c>
      <c r="H37" s="3">
        <v>4</v>
      </c>
      <c r="I37" s="3">
        <v>0</v>
      </c>
      <c r="J37" s="3">
        <v>15</v>
      </c>
      <c r="K37" s="3">
        <v>15</v>
      </c>
      <c r="L37" s="9">
        <v>0</v>
      </c>
      <c r="M37" s="9">
        <v>0</v>
      </c>
      <c r="N37" s="9">
        <v>0</v>
      </c>
      <c r="O37" s="3">
        <v>5</v>
      </c>
      <c r="P37" s="3">
        <v>0</v>
      </c>
      <c r="Q37" s="9">
        <v>0</v>
      </c>
      <c r="R37" s="9">
        <v>1</v>
      </c>
      <c r="S37" s="3">
        <v>5</v>
      </c>
      <c r="T37" s="3">
        <v>3</v>
      </c>
    </row>
    <row r="38" spans="1:20" ht="15.75" customHeight="1">
      <c r="A38" s="2"/>
      <c r="B38" s="12" t="s">
        <v>86</v>
      </c>
      <c r="C38" s="3">
        <f t="shared" si="9"/>
        <v>45</v>
      </c>
      <c r="D38" s="3">
        <f t="shared" si="10"/>
        <v>23</v>
      </c>
      <c r="E38" s="3">
        <f t="shared" si="11"/>
        <v>22</v>
      </c>
      <c r="F38" s="3">
        <v>2</v>
      </c>
      <c r="G38" s="9">
        <v>0</v>
      </c>
      <c r="H38" s="3">
        <v>2</v>
      </c>
      <c r="I38" s="9">
        <v>0</v>
      </c>
      <c r="J38" s="3">
        <v>19</v>
      </c>
      <c r="K38" s="3">
        <v>18</v>
      </c>
      <c r="L38" s="9">
        <v>0</v>
      </c>
      <c r="M38" s="9">
        <v>0</v>
      </c>
      <c r="N38" s="9">
        <v>0</v>
      </c>
      <c r="O38" s="3">
        <v>2</v>
      </c>
      <c r="P38" s="3">
        <v>0</v>
      </c>
      <c r="Q38" s="9">
        <v>0</v>
      </c>
      <c r="R38" s="9">
        <v>0</v>
      </c>
      <c r="S38" s="9">
        <v>2</v>
      </c>
      <c r="T38" s="9">
        <v>3</v>
      </c>
    </row>
    <row r="39" spans="1:20" ht="15.75" customHeight="1">
      <c r="A39" s="2"/>
      <c r="B39" s="16"/>
      <c r="G39" s="9"/>
      <c r="I39" s="9"/>
      <c r="L39" s="9"/>
      <c r="M39" s="9"/>
      <c r="N39" s="9"/>
      <c r="Q39" s="9"/>
      <c r="R39" s="9"/>
      <c r="S39" s="9"/>
      <c r="T39" s="9"/>
    </row>
    <row r="40" spans="1:20" ht="15.75" customHeight="1">
      <c r="A40" s="119" t="s">
        <v>129</v>
      </c>
      <c r="B40" s="120"/>
      <c r="C40" s="3">
        <f>SUM(C41:C42)</f>
        <v>2005</v>
      </c>
      <c r="D40" s="3">
        <f aca="true" t="shared" si="12" ref="D40:T40">SUM(D41:D42)</f>
        <v>813</v>
      </c>
      <c r="E40" s="3">
        <f t="shared" si="12"/>
        <v>1192</v>
      </c>
      <c r="F40" s="3">
        <f t="shared" si="12"/>
        <v>77</v>
      </c>
      <c r="G40" s="9">
        <f t="shared" si="12"/>
        <v>13</v>
      </c>
      <c r="H40" s="3">
        <f t="shared" si="12"/>
        <v>79</v>
      </c>
      <c r="I40" s="9">
        <f t="shared" si="12"/>
        <v>13</v>
      </c>
      <c r="J40" s="3">
        <f t="shared" si="12"/>
        <v>641</v>
      </c>
      <c r="K40" s="3">
        <f t="shared" si="12"/>
        <v>984</v>
      </c>
      <c r="L40" s="9">
        <f t="shared" si="12"/>
        <v>0</v>
      </c>
      <c r="M40" s="9">
        <f t="shared" si="12"/>
        <v>0</v>
      </c>
      <c r="N40" s="9">
        <f t="shared" si="12"/>
        <v>0</v>
      </c>
      <c r="O40" s="3">
        <f t="shared" si="12"/>
        <v>105</v>
      </c>
      <c r="P40" s="3">
        <f t="shared" si="12"/>
        <v>0</v>
      </c>
      <c r="Q40" s="9">
        <f t="shared" si="12"/>
        <v>1</v>
      </c>
      <c r="R40" s="9">
        <f t="shared" si="12"/>
        <v>16</v>
      </c>
      <c r="S40" s="9">
        <f t="shared" si="12"/>
        <v>76</v>
      </c>
      <c r="T40" s="9">
        <f t="shared" si="12"/>
        <v>134</v>
      </c>
    </row>
    <row r="41" spans="1:20" ht="15.75" customHeight="1">
      <c r="A41" s="2"/>
      <c r="B41" s="12" t="s">
        <v>57</v>
      </c>
      <c r="C41" s="3">
        <f>D41+E41</f>
        <v>1978</v>
      </c>
      <c r="D41" s="3">
        <f>F41+H41+J41+L41+N41+P41+R41</f>
        <v>800</v>
      </c>
      <c r="E41" s="3">
        <f>G41+I41+K41+M41+O41+Q41+S41</f>
        <v>1178</v>
      </c>
      <c r="F41" s="3">
        <v>75</v>
      </c>
      <c r="G41" s="3">
        <v>13</v>
      </c>
      <c r="H41" s="3">
        <v>77</v>
      </c>
      <c r="I41" s="3">
        <v>13</v>
      </c>
      <c r="J41" s="3">
        <v>632</v>
      </c>
      <c r="K41" s="3">
        <v>972</v>
      </c>
      <c r="L41" s="9">
        <v>0</v>
      </c>
      <c r="M41" s="9">
        <v>0</v>
      </c>
      <c r="N41" s="9">
        <v>0</v>
      </c>
      <c r="O41" s="3">
        <v>103</v>
      </c>
      <c r="P41" s="3">
        <v>0</v>
      </c>
      <c r="Q41" s="9">
        <v>1</v>
      </c>
      <c r="R41" s="3">
        <v>16</v>
      </c>
      <c r="S41" s="3">
        <v>76</v>
      </c>
      <c r="T41" s="3">
        <v>130</v>
      </c>
    </row>
    <row r="42" spans="1:20" ht="15.75" customHeight="1">
      <c r="A42" s="2"/>
      <c r="B42" s="12" t="s">
        <v>87</v>
      </c>
      <c r="C42" s="3">
        <f>D42+E42</f>
        <v>27</v>
      </c>
      <c r="D42" s="3">
        <f>F42+H42+J42+L42+N42+P42+R42</f>
        <v>13</v>
      </c>
      <c r="E42" s="3">
        <f>G42+I42+K42+M42+O42+Q42+S42</f>
        <v>14</v>
      </c>
      <c r="F42" s="3">
        <v>2</v>
      </c>
      <c r="G42" s="9">
        <v>0</v>
      </c>
      <c r="H42" s="3">
        <v>2</v>
      </c>
      <c r="I42" s="9">
        <v>0</v>
      </c>
      <c r="J42" s="3">
        <v>9</v>
      </c>
      <c r="K42" s="3">
        <v>12</v>
      </c>
      <c r="L42" s="9">
        <v>0</v>
      </c>
      <c r="M42" s="9">
        <v>0</v>
      </c>
      <c r="N42" s="9">
        <v>0</v>
      </c>
      <c r="O42" s="3">
        <v>2</v>
      </c>
      <c r="P42" s="3">
        <v>0</v>
      </c>
      <c r="Q42" s="9">
        <v>0</v>
      </c>
      <c r="R42" s="9">
        <v>0</v>
      </c>
      <c r="S42" s="3">
        <v>0</v>
      </c>
      <c r="T42" s="9">
        <v>4</v>
      </c>
    </row>
    <row r="43" spans="1:20" ht="15.75" customHeight="1">
      <c r="A43" s="2"/>
      <c r="B43" s="16"/>
      <c r="G43" s="9"/>
      <c r="I43" s="9"/>
      <c r="L43" s="9"/>
      <c r="M43" s="9"/>
      <c r="N43" s="9"/>
      <c r="Q43" s="9"/>
      <c r="R43" s="9"/>
      <c r="T43" s="9"/>
    </row>
    <row r="44" spans="1:20" ht="15.75" customHeight="1">
      <c r="A44" s="121" t="s">
        <v>130</v>
      </c>
      <c r="B44" s="122"/>
      <c r="C44" s="3">
        <f>SUM(C45:C59)</f>
        <v>2999</v>
      </c>
      <c r="D44" s="3">
        <f aca="true" t="shared" si="13" ref="D44:T44">SUM(D45:D59)</f>
        <v>1219</v>
      </c>
      <c r="E44" s="3">
        <f t="shared" si="13"/>
        <v>1780</v>
      </c>
      <c r="F44" s="3">
        <f t="shared" si="13"/>
        <v>120</v>
      </c>
      <c r="G44" s="9">
        <f t="shared" si="13"/>
        <v>24</v>
      </c>
      <c r="H44" s="3">
        <f t="shared" si="13"/>
        <v>121</v>
      </c>
      <c r="I44" s="9">
        <f t="shared" si="13"/>
        <v>23</v>
      </c>
      <c r="J44" s="3">
        <f t="shared" si="13"/>
        <v>945</v>
      </c>
      <c r="K44" s="3">
        <f t="shared" si="13"/>
        <v>1429</v>
      </c>
      <c r="L44" s="9">
        <f t="shared" si="13"/>
        <v>0</v>
      </c>
      <c r="M44" s="9">
        <f t="shared" si="13"/>
        <v>0</v>
      </c>
      <c r="N44" s="9">
        <f t="shared" si="13"/>
        <v>0</v>
      </c>
      <c r="O44" s="3">
        <f t="shared" si="13"/>
        <v>152</v>
      </c>
      <c r="P44" s="3">
        <f t="shared" si="13"/>
        <v>0</v>
      </c>
      <c r="Q44" s="9">
        <f t="shared" si="13"/>
        <v>0</v>
      </c>
      <c r="R44" s="9">
        <f t="shared" si="13"/>
        <v>33</v>
      </c>
      <c r="S44" s="3">
        <f t="shared" si="13"/>
        <v>152</v>
      </c>
      <c r="T44" s="9">
        <f t="shared" si="13"/>
        <v>220</v>
      </c>
    </row>
    <row r="45" spans="1:20" ht="15.75" customHeight="1">
      <c r="A45" s="2"/>
      <c r="B45" s="12" t="s">
        <v>64</v>
      </c>
      <c r="C45" s="3">
        <f aca="true" t="shared" si="14" ref="C45:C59">D45+E45</f>
        <v>328</v>
      </c>
      <c r="D45" s="3">
        <f aca="true" t="shared" si="15" ref="D45:D59">F45+H45+J45+L45+N45+P45+R45</f>
        <v>131</v>
      </c>
      <c r="E45" s="3">
        <f aca="true" t="shared" si="16" ref="E45:E59">G45+I45+K45+M45+O45+Q45+S45</f>
        <v>197</v>
      </c>
      <c r="F45" s="3">
        <v>13</v>
      </c>
      <c r="G45" s="9">
        <v>4</v>
      </c>
      <c r="H45" s="3">
        <v>14</v>
      </c>
      <c r="I45" s="3">
        <v>3</v>
      </c>
      <c r="J45" s="3">
        <v>100</v>
      </c>
      <c r="K45" s="3">
        <v>154</v>
      </c>
      <c r="L45" s="9">
        <v>0</v>
      </c>
      <c r="M45" s="9">
        <v>0</v>
      </c>
      <c r="N45" s="9">
        <v>0</v>
      </c>
      <c r="O45" s="3">
        <v>17</v>
      </c>
      <c r="P45" s="3">
        <v>0</v>
      </c>
      <c r="Q45" s="9">
        <v>0</v>
      </c>
      <c r="R45" s="9">
        <v>4</v>
      </c>
      <c r="S45" s="3">
        <v>19</v>
      </c>
      <c r="T45" s="3">
        <v>16</v>
      </c>
    </row>
    <row r="46" spans="1:20" ht="15.75" customHeight="1">
      <c r="A46" s="2"/>
      <c r="B46" s="12" t="s">
        <v>66</v>
      </c>
      <c r="C46" s="3">
        <f t="shared" si="14"/>
        <v>506</v>
      </c>
      <c r="D46" s="3">
        <f t="shared" si="15"/>
        <v>205</v>
      </c>
      <c r="E46" s="3">
        <f t="shared" si="16"/>
        <v>301</v>
      </c>
      <c r="F46" s="3">
        <v>19</v>
      </c>
      <c r="G46" s="3">
        <v>4</v>
      </c>
      <c r="H46" s="3">
        <v>23</v>
      </c>
      <c r="I46" s="3">
        <v>0</v>
      </c>
      <c r="J46" s="3">
        <v>158</v>
      </c>
      <c r="K46" s="3">
        <v>249</v>
      </c>
      <c r="L46" s="9">
        <v>0</v>
      </c>
      <c r="M46" s="9">
        <v>0</v>
      </c>
      <c r="N46" s="9">
        <v>0</v>
      </c>
      <c r="O46" s="3">
        <v>26</v>
      </c>
      <c r="P46" s="3">
        <v>0</v>
      </c>
      <c r="Q46" s="9">
        <v>0</v>
      </c>
      <c r="R46" s="3">
        <v>5</v>
      </c>
      <c r="S46" s="3">
        <v>22</v>
      </c>
      <c r="T46" s="3">
        <v>41</v>
      </c>
    </row>
    <row r="47" spans="1:20" ht="15.75" customHeight="1">
      <c r="A47" s="2"/>
      <c r="B47" s="12" t="s">
        <v>67</v>
      </c>
      <c r="C47" s="3">
        <f t="shared" si="14"/>
        <v>303</v>
      </c>
      <c r="D47" s="3">
        <f t="shared" si="15"/>
        <v>120</v>
      </c>
      <c r="E47" s="3">
        <f t="shared" si="16"/>
        <v>183</v>
      </c>
      <c r="F47" s="3">
        <v>8</v>
      </c>
      <c r="G47" s="3">
        <v>2</v>
      </c>
      <c r="H47" s="3">
        <v>8</v>
      </c>
      <c r="I47" s="3">
        <v>2</v>
      </c>
      <c r="J47" s="3">
        <v>99</v>
      </c>
      <c r="K47" s="3">
        <v>156</v>
      </c>
      <c r="L47" s="9">
        <v>0</v>
      </c>
      <c r="M47" s="9">
        <v>0</v>
      </c>
      <c r="N47" s="9">
        <v>0</v>
      </c>
      <c r="O47" s="3">
        <v>12</v>
      </c>
      <c r="P47" s="3">
        <v>0</v>
      </c>
      <c r="Q47" s="9">
        <v>0</v>
      </c>
      <c r="R47" s="3">
        <v>5</v>
      </c>
      <c r="S47" s="3">
        <v>11</v>
      </c>
      <c r="T47" s="3">
        <v>26</v>
      </c>
    </row>
    <row r="48" spans="1:20" ht="15.75" customHeight="1">
      <c r="A48" s="2"/>
      <c r="B48" s="12" t="s">
        <v>68</v>
      </c>
      <c r="C48" s="3">
        <f t="shared" si="14"/>
        <v>400</v>
      </c>
      <c r="D48" s="3">
        <f t="shared" si="15"/>
        <v>167</v>
      </c>
      <c r="E48" s="3">
        <f t="shared" si="16"/>
        <v>233</v>
      </c>
      <c r="F48" s="3">
        <v>19</v>
      </c>
      <c r="G48" s="3">
        <v>4</v>
      </c>
      <c r="H48" s="3">
        <v>18</v>
      </c>
      <c r="I48" s="3">
        <v>5</v>
      </c>
      <c r="J48" s="3">
        <v>127</v>
      </c>
      <c r="K48" s="3">
        <v>182</v>
      </c>
      <c r="L48" s="9">
        <v>0</v>
      </c>
      <c r="M48" s="9">
        <v>0</v>
      </c>
      <c r="N48" s="9">
        <v>0</v>
      </c>
      <c r="O48" s="3">
        <v>24</v>
      </c>
      <c r="P48" s="3">
        <v>0</v>
      </c>
      <c r="Q48" s="9">
        <v>0</v>
      </c>
      <c r="R48" s="3">
        <v>3</v>
      </c>
      <c r="S48" s="3">
        <v>18</v>
      </c>
      <c r="T48" s="3">
        <v>21</v>
      </c>
    </row>
    <row r="49" spans="1:20" ht="15.75" customHeight="1">
      <c r="A49" s="2"/>
      <c r="B49" s="12" t="s">
        <v>69</v>
      </c>
      <c r="C49" s="3">
        <f t="shared" si="14"/>
        <v>377</v>
      </c>
      <c r="D49" s="3">
        <f t="shared" si="15"/>
        <v>142</v>
      </c>
      <c r="E49" s="3">
        <f t="shared" si="16"/>
        <v>235</v>
      </c>
      <c r="F49" s="3">
        <v>13</v>
      </c>
      <c r="G49" s="9">
        <v>2</v>
      </c>
      <c r="H49" s="3">
        <v>10</v>
      </c>
      <c r="I49" s="3">
        <v>6</v>
      </c>
      <c r="J49" s="3">
        <v>117</v>
      </c>
      <c r="K49" s="3">
        <v>188</v>
      </c>
      <c r="L49" s="9">
        <v>0</v>
      </c>
      <c r="M49" s="9">
        <v>0</v>
      </c>
      <c r="N49" s="9">
        <v>0</v>
      </c>
      <c r="O49" s="3">
        <v>17</v>
      </c>
      <c r="P49" s="3">
        <v>0</v>
      </c>
      <c r="Q49" s="9">
        <v>0</v>
      </c>
      <c r="R49" s="9">
        <v>2</v>
      </c>
      <c r="S49" s="3">
        <v>22</v>
      </c>
      <c r="T49" s="3">
        <v>33</v>
      </c>
    </row>
    <row r="50" spans="1:20" ht="15.75" customHeight="1">
      <c r="A50" s="2"/>
      <c r="B50" s="12" t="s">
        <v>71</v>
      </c>
      <c r="C50" s="3">
        <f t="shared" si="14"/>
        <v>268</v>
      </c>
      <c r="D50" s="3">
        <f t="shared" si="15"/>
        <v>102</v>
      </c>
      <c r="E50" s="3">
        <f t="shared" si="16"/>
        <v>166</v>
      </c>
      <c r="F50" s="3">
        <v>10</v>
      </c>
      <c r="G50" s="9">
        <v>2</v>
      </c>
      <c r="H50" s="3">
        <v>10</v>
      </c>
      <c r="I50" s="3">
        <v>2</v>
      </c>
      <c r="J50" s="3">
        <v>78</v>
      </c>
      <c r="K50" s="3">
        <v>139</v>
      </c>
      <c r="L50" s="9">
        <v>0</v>
      </c>
      <c r="M50" s="9">
        <v>0</v>
      </c>
      <c r="N50" s="9">
        <v>0</v>
      </c>
      <c r="O50" s="3">
        <v>12</v>
      </c>
      <c r="P50" s="3">
        <v>0</v>
      </c>
      <c r="Q50" s="9">
        <v>0</v>
      </c>
      <c r="R50" s="3">
        <v>4</v>
      </c>
      <c r="S50" s="3">
        <v>11</v>
      </c>
      <c r="T50" s="3">
        <v>27</v>
      </c>
    </row>
    <row r="51" spans="1:20" ht="15.75" customHeight="1">
      <c r="A51" s="2"/>
      <c r="B51" s="12" t="s">
        <v>94</v>
      </c>
      <c r="C51" s="3">
        <f t="shared" si="14"/>
        <v>112</v>
      </c>
      <c r="D51" s="3">
        <f t="shared" si="15"/>
        <v>46</v>
      </c>
      <c r="E51" s="3">
        <f t="shared" si="16"/>
        <v>66</v>
      </c>
      <c r="F51" s="3">
        <v>5</v>
      </c>
      <c r="G51" s="3">
        <v>0</v>
      </c>
      <c r="H51" s="3">
        <v>5</v>
      </c>
      <c r="I51" s="3">
        <v>0</v>
      </c>
      <c r="J51" s="3">
        <v>36</v>
      </c>
      <c r="K51" s="3">
        <v>54</v>
      </c>
      <c r="L51" s="9">
        <v>0</v>
      </c>
      <c r="M51" s="9">
        <v>0</v>
      </c>
      <c r="N51" s="9">
        <v>0</v>
      </c>
      <c r="O51" s="3">
        <v>5</v>
      </c>
      <c r="P51" s="3">
        <v>0</v>
      </c>
      <c r="Q51" s="9">
        <v>0</v>
      </c>
      <c r="R51" s="3">
        <v>0</v>
      </c>
      <c r="S51" s="3">
        <v>7</v>
      </c>
      <c r="T51" s="3">
        <v>7</v>
      </c>
    </row>
    <row r="52" spans="1:20" ht="15.75" customHeight="1">
      <c r="A52" s="2"/>
      <c r="B52" s="12" t="s">
        <v>95</v>
      </c>
      <c r="C52" s="3">
        <f t="shared" si="14"/>
        <v>171</v>
      </c>
      <c r="D52" s="3">
        <f t="shared" si="15"/>
        <v>70</v>
      </c>
      <c r="E52" s="3">
        <f t="shared" si="16"/>
        <v>101</v>
      </c>
      <c r="F52" s="3">
        <v>7</v>
      </c>
      <c r="G52" s="9">
        <v>2</v>
      </c>
      <c r="H52" s="3">
        <v>8</v>
      </c>
      <c r="I52" s="3">
        <v>1</v>
      </c>
      <c r="J52" s="3">
        <v>51</v>
      </c>
      <c r="K52" s="3">
        <v>78</v>
      </c>
      <c r="L52" s="9">
        <v>0</v>
      </c>
      <c r="M52" s="9">
        <v>0</v>
      </c>
      <c r="N52" s="9">
        <v>0</v>
      </c>
      <c r="O52" s="3">
        <v>9</v>
      </c>
      <c r="P52" s="3">
        <v>0</v>
      </c>
      <c r="Q52" s="9">
        <v>0</v>
      </c>
      <c r="R52" s="9">
        <v>4</v>
      </c>
      <c r="S52" s="3">
        <v>11</v>
      </c>
      <c r="T52" s="3">
        <v>11</v>
      </c>
    </row>
    <row r="53" spans="1:20" ht="15.75" customHeight="1">
      <c r="A53" s="2"/>
      <c r="B53" s="12" t="s">
        <v>100</v>
      </c>
      <c r="C53" s="3">
        <f t="shared" si="14"/>
        <v>179</v>
      </c>
      <c r="D53" s="3">
        <f t="shared" si="15"/>
        <v>74</v>
      </c>
      <c r="E53" s="3">
        <f t="shared" si="16"/>
        <v>105</v>
      </c>
      <c r="F53" s="3">
        <v>10</v>
      </c>
      <c r="G53" s="3">
        <v>0</v>
      </c>
      <c r="H53" s="3">
        <v>9</v>
      </c>
      <c r="I53" s="3">
        <v>1</v>
      </c>
      <c r="J53" s="3">
        <v>53</v>
      </c>
      <c r="K53" s="3">
        <v>83</v>
      </c>
      <c r="L53" s="9">
        <v>0</v>
      </c>
      <c r="M53" s="9">
        <v>0</v>
      </c>
      <c r="N53" s="9">
        <v>0</v>
      </c>
      <c r="O53" s="3">
        <v>10</v>
      </c>
      <c r="P53" s="3">
        <v>0</v>
      </c>
      <c r="Q53" s="9">
        <v>0</v>
      </c>
      <c r="R53" s="3">
        <v>2</v>
      </c>
      <c r="S53" s="3">
        <v>11</v>
      </c>
      <c r="T53" s="3">
        <v>10</v>
      </c>
    </row>
    <row r="54" spans="1:20" ht="15.75" customHeight="1">
      <c r="A54" s="2"/>
      <c r="B54" s="12" t="s">
        <v>88</v>
      </c>
      <c r="C54" s="3">
        <f t="shared" si="14"/>
        <v>39</v>
      </c>
      <c r="D54" s="3">
        <f t="shared" si="15"/>
        <v>16</v>
      </c>
      <c r="E54" s="3">
        <f t="shared" si="16"/>
        <v>23</v>
      </c>
      <c r="F54" s="3">
        <v>1</v>
      </c>
      <c r="G54" s="9">
        <v>1</v>
      </c>
      <c r="H54" s="3">
        <v>2</v>
      </c>
      <c r="I54" s="9">
        <v>0</v>
      </c>
      <c r="J54" s="3">
        <v>13</v>
      </c>
      <c r="K54" s="3">
        <v>17</v>
      </c>
      <c r="L54" s="9">
        <v>0</v>
      </c>
      <c r="M54" s="9">
        <v>0</v>
      </c>
      <c r="N54" s="9">
        <v>0</v>
      </c>
      <c r="O54" s="3">
        <v>2</v>
      </c>
      <c r="P54" s="3">
        <v>0</v>
      </c>
      <c r="Q54" s="9">
        <v>0</v>
      </c>
      <c r="R54" s="9">
        <v>0</v>
      </c>
      <c r="S54" s="3">
        <v>3</v>
      </c>
      <c r="T54" s="9">
        <v>1</v>
      </c>
    </row>
    <row r="55" spans="1:20" ht="15.75" customHeight="1">
      <c r="A55" s="2"/>
      <c r="B55" s="12" t="s">
        <v>89</v>
      </c>
      <c r="C55" s="3">
        <f t="shared" si="14"/>
        <v>69</v>
      </c>
      <c r="D55" s="3">
        <f t="shared" si="15"/>
        <v>27</v>
      </c>
      <c r="E55" s="3">
        <f t="shared" si="16"/>
        <v>42</v>
      </c>
      <c r="F55" s="3">
        <v>2</v>
      </c>
      <c r="G55" s="9">
        <v>1</v>
      </c>
      <c r="H55" s="3">
        <v>3</v>
      </c>
      <c r="I55" s="3">
        <v>0</v>
      </c>
      <c r="J55" s="3">
        <v>22</v>
      </c>
      <c r="K55" s="3">
        <v>37</v>
      </c>
      <c r="L55" s="9">
        <v>0</v>
      </c>
      <c r="M55" s="9">
        <v>0</v>
      </c>
      <c r="N55" s="9">
        <v>0</v>
      </c>
      <c r="O55" s="3">
        <v>3</v>
      </c>
      <c r="P55" s="3">
        <v>0</v>
      </c>
      <c r="Q55" s="9">
        <v>0</v>
      </c>
      <c r="R55" s="3">
        <v>0</v>
      </c>
      <c r="S55" s="3">
        <v>1</v>
      </c>
      <c r="T55" s="9">
        <v>2</v>
      </c>
    </row>
    <row r="56" spans="1:20" ht="15.75" customHeight="1">
      <c r="A56" s="2"/>
      <c r="B56" s="12" t="s">
        <v>90</v>
      </c>
      <c r="C56" s="3">
        <f t="shared" si="14"/>
        <v>94</v>
      </c>
      <c r="D56" s="3">
        <f t="shared" si="15"/>
        <v>39</v>
      </c>
      <c r="E56" s="3">
        <f t="shared" si="16"/>
        <v>55</v>
      </c>
      <c r="F56" s="3">
        <v>2</v>
      </c>
      <c r="G56" s="3">
        <v>1</v>
      </c>
      <c r="H56" s="3">
        <v>2</v>
      </c>
      <c r="I56" s="3">
        <v>1</v>
      </c>
      <c r="J56" s="3">
        <v>32</v>
      </c>
      <c r="K56" s="3">
        <v>41</v>
      </c>
      <c r="L56" s="9">
        <v>0</v>
      </c>
      <c r="M56" s="9">
        <v>0</v>
      </c>
      <c r="N56" s="9">
        <v>0</v>
      </c>
      <c r="O56" s="3">
        <v>5</v>
      </c>
      <c r="P56" s="3">
        <v>0</v>
      </c>
      <c r="Q56" s="9">
        <v>0</v>
      </c>
      <c r="R56" s="9">
        <v>3</v>
      </c>
      <c r="S56" s="9">
        <v>7</v>
      </c>
      <c r="T56" s="3">
        <v>8</v>
      </c>
    </row>
    <row r="57" spans="1:20" ht="15.75" customHeight="1">
      <c r="A57" s="2"/>
      <c r="B57" s="12" t="s">
        <v>91</v>
      </c>
      <c r="C57" s="3">
        <f t="shared" si="14"/>
        <v>24</v>
      </c>
      <c r="D57" s="3">
        <f t="shared" si="15"/>
        <v>12</v>
      </c>
      <c r="E57" s="3">
        <f t="shared" si="16"/>
        <v>12</v>
      </c>
      <c r="F57" s="3">
        <v>2</v>
      </c>
      <c r="G57" s="9">
        <v>0</v>
      </c>
      <c r="H57" s="3">
        <v>2</v>
      </c>
      <c r="I57" s="3">
        <v>0</v>
      </c>
      <c r="J57" s="3">
        <v>8</v>
      </c>
      <c r="K57" s="3">
        <v>9</v>
      </c>
      <c r="L57" s="9">
        <v>0</v>
      </c>
      <c r="M57" s="9">
        <v>0</v>
      </c>
      <c r="N57" s="9">
        <v>0</v>
      </c>
      <c r="O57" s="3">
        <v>1</v>
      </c>
      <c r="P57" s="3">
        <v>0</v>
      </c>
      <c r="Q57" s="9">
        <v>0</v>
      </c>
      <c r="R57" s="9">
        <v>0</v>
      </c>
      <c r="S57" s="3">
        <v>2</v>
      </c>
      <c r="T57" s="9">
        <v>7</v>
      </c>
    </row>
    <row r="58" spans="1:20" ht="15.75" customHeight="1">
      <c r="A58" s="2"/>
      <c r="B58" s="12" t="s">
        <v>99</v>
      </c>
      <c r="C58" s="3">
        <f t="shared" si="14"/>
        <v>51</v>
      </c>
      <c r="D58" s="3">
        <f t="shared" si="15"/>
        <v>25</v>
      </c>
      <c r="E58" s="3">
        <f t="shared" si="16"/>
        <v>26</v>
      </c>
      <c r="F58" s="3">
        <v>4</v>
      </c>
      <c r="G58" s="3">
        <v>1</v>
      </c>
      <c r="H58" s="3">
        <v>2</v>
      </c>
      <c r="I58" s="3">
        <v>2</v>
      </c>
      <c r="J58" s="3">
        <v>18</v>
      </c>
      <c r="K58" s="3">
        <v>14</v>
      </c>
      <c r="L58" s="9">
        <v>0</v>
      </c>
      <c r="M58" s="9">
        <v>0</v>
      </c>
      <c r="N58" s="9">
        <v>0</v>
      </c>
      <c r="O58" s="3">
        <v>4</v>
      </c>
      <c r="P58" s="3">
        <v>0</v>
      </c>
      <c r="Q58" s="9">
        <v>0</v>
      </c>
      <c r="R58" s="9">
        <v>1</v>
      </c>
      <c r="S58" s="3">
        <v>5</v>
      </c>
      <c r="T58" s="9">
        <v>3</v>
      </c>
    </row>
    <row r="59" spans="1:20" ht="15.75" customHeight="1">
      <c r="A59" s="2"/>
      <c r="B59" s="12" t="s">
        <v>92</v>
      </c>
      <c r="C59" s="3">
        <f t="shared" si="14"/>
        <v>78</v>
      </c>
      <c r="D59" s="3">
        <f t="shared" si="15"/>
        <v>43</v>
      </c>
      <c r="E59" s="3">
        <f t="shared" si="16"/>
        <v>35</v>
      </c>
      <c r="F59" s="3">
        <v>5</v>
      </c>
      <c r="G59" s="9">
        <v>0</v>
      </c>
      <c r="H59" s="3">
        <v>5</v>
      </c>
      <c r="I59" s="3">
        <v>0</v>
      </c>
      <c r="J59" s="3">
        <v>33</v>
      </c>
      <c r="K59" s="3">
        <v>28</v>
      </c>
      <c r="L59" s="9">
        <v>0</v>
      </c>
      <c r="M59" s="9">
        <v>0</v>
      </c>
      <c r="N59" s="9">
        <v>0</v>
      </c>
      <c r="O59" s="3">
        <v>5</v>
      </c>
      <c r="P59" s="3">
        <v>0</v>
      </c>
      <c r="Q59" s="9">
        <v>0</v>
      </c>
      <c r="R59" s="3">
        <v>0</v>
      </c>
      <c r="S59" s="3">
        <v>2</v>
      </c>
      <c r="T59" s="9">
        <v>7</v>
      </c>
    </row>
    <row r="60" spans="1:20" ht="15.75" customHeight="1">
      <c r="A60" s="2"/>
      <c r="B60" s="12"/>
      <c r="G60" s="9"/>
      <c r="L60" s="9"/>
      <c r="M60" s="9"/>
      <c r="N60" s="9"/>
      <c r="Q60" s="9"/>
      <c r="T60" s="9"/>
    </row>
    <row r="61" spans="1:20" ht="15.75" customHeight="1">
      <c r="A61" s="119" t="s">
        <v>131</v>
      </c>
      <c r="B61" s="120"/>
      <c r="C61" s="3">
        <f>SUM(C62:C64)</f>
        <v>2610</v>
      </c>
      <c r="D61" s="3">
        <f aca="true" t="shared" si="17" ref="D61:T61">SUM(D62:D64)</f>
        <v>1081</v>
      </c>
      <c r="E61" s="3">
        <f t="shared" si="17"/>
        <v>1529</v>
      </c>
      <c r="F61" s="3">
        <f t="shared" si="17"/>
        <v>95</v>
      </c>
      <c r="G61" s="9">
        <f t="shared" si="17"/>
        <v>22</v>
      </c>
      <c r="H61" s="3">
        <f t="shared" si="17"/>
        <v>97</v>
      </c>
      <c r="I61" s="3">
        <f t="shared" si="17"/>
        <v>21</v>
      </c>
      <c r="J61" s="3">
        <f t="shared" si="17"/>
        <v>857</v>
      </c>
      <c r="K61" s="3">
        <f t="shared" si="17"/>
        <v>1238</v>
      </c>
      <c r="L61" s="9">
        <f t="shared" si="17"/>
        <v>0</v>
      </c>
      <c r="M61" s="9">
        <f t="shared" si="17"/>
        <v>0</v>
      </c>
      <c r="N61" s="9">
        <f t="shared" si="17"/>
        <v>0</v>
      </c>
      <c r="O61" s="3">
        <f t="shared" si="17"/>
        <v>136</v>
      </c>
      <c r="P61" s="3">
        <f t="shared" si="17"/>
        <v>0</v>
      </c>
      <c r="Q61" s="9">
        <f t="shared" si="17"/>
        <v>0</v>
      </c>
      <c r="R61" s="3">
        <f t="shared" si="17"/>
        <v>32</v>
      </c>
      <c r="S61" s="3">
        <f t="shared" si="17"/>
        <v>112</v>
      </c>
      <c r="T61" s="9">
        <f t="shared" si="17"/>
        <v>238</v>
      </c>
    </row>
    <row r="62" spans="1:20" ht="15.75" customHeight="1">
      <c r="A62" s="2"/>
      <c r="B62" s="12" t="s">
        <v>58</v>
      </c>
      <c r="C62" s="3">
        <f>D62+E62</f>
        <v>2436</v>
      </c>
      <c r="D62" s="3">
        <f aca="true" t="shared" si="18" ref="D62:E64">F62+H62+J62+L62+N62+P62+R62</f>
        <v>1011</v>
      </c>
      <c r="E62" s="3">
        <f t="shared" si="18"/>
        <v>1425</v>
      </c>
      <c r="F62" s="3">
        <v>89</v>
      </c>
      <c r="G62" s="3">
        <v>22</v>
      </c>
      <c r="H62" s="3">
        <v>92</v>
      </c>
      <c r="I62" s="3">
        <v>20</v>
      </c>
      <c r="J62" s="3">
        <v>804</v>
      </c>
      <c r="K62" s="3">
        <v>1149</v>
      </c>
      <c r="L62" s="9">
        <v>0</v>
      </c>
      <c r="M62" s="9">
        <v>0</v>
      </c>
      <c r="N62" s="9">
        <v>0</v>
      </c>
      <c r="O62" s="3">
        <v>128</v>
      </c>
      <c r="P62" s="3">
        <v>0</v>
      </c>
      <c r="Q62" s="9">
        <v>0</v>
      </c>
      <c r="R62" s="3">
        <v>26</v>
      </c>
      <c r="S62" s="3">
        <v>106</v>
      </c>
      <c r="T62" s="3">
        <v>218</v>
      </c>
    </row>
    <row r="63" spans="1:20" ht="15.75" customHeight="1">
      <c r="A63" s="2"/>
      <c r="B63" s="12" t="s">
        <v>74</v>
      </c>
      <c r="C63" s="3">
        <f>D63+E63</f>
        <v>133</v>
      </c>
      <c r="D63" s="3">
        <f t="shared" si="18"/>
        <v>52</v>
      </c>
      <c r="E63" s="3">
        <f t="shared" si="18"/>
        <v>81</v>
      </c>
      <c r="F63" s="3">
        <v>5</v>
      </c>
      <c r="G63" s="3">
        <v>0</v>
      </c>
      <c r="H63" s="3">
        <v>4</v>
      </c>
      <c r="I63" s="9">
        <v>1</v>
      </c>
      <c r="J63" s="3">
        <v>38</v>
      </c>
      <c r="K63" s="3">
        <v>70</v>
      </c>
      <c r="L63" s="9">
        <v>0</v>
      </c>
      <c r="M63" s="9">
        <v>0</v>
      </c>
      <c r="N63" s="9">
        <v>0</v>
      </c>
      <c r="O63" s="3">
        <v>6</v>
      </c>
      <c r="P63" s="3">
        <v>0</v>
      </c>
      <c r="Q63" s="9">
        <v>0</v>
      </c>
      <c r="R63" s="3">
        <v>5</v>
      </c>
      <c r="S63" s="3">
        <v>4</v>
      </c>
      <c r="T63" s="9">
        <v>13</v>
      </c>
    </row>
    <row r="64" spans="1:20" ht="15.75" customHeight="1">
      <c r="A64" s="44"/>
      <c r="B64" s="45" t="s">
        <v>93</v>
      </c>
      <c r="C64" s="60">
        <f>D64+E64</f>
        <v>41</v>
      </c>
      <c r="D64" s="60">
        <f t="shared" si="18"/>
        <v>18</v>
      </c>
      <c r="E64" s="60">
        <f t="shared" si="18"/>
        <v>23</v>
      </c>
      <c r="F64" s="60">
        <v>1</v>
      </c>
      <c r="G64" s="38">
        <v>0</v>
      </c>
      <c r="H64" s="60">
        <v>1</v>
      </c>
      <c r="I64" s="60">
        <v>0</v>
      </c>
      <c r="J64" s="60">
        <v>15</v>
      </c>
      <c r="K64" s="60">
        <v>19</v>
      </c>
      <c r="L64" s="38">
        <v>0</v>
      </c>
      <c r="M64" s="38">
        <v>0</v>
      </c>
      <c r="N64" s="38">
        <v>0</v>
      </c>
      <c r="O64" s="60">
        <v>2</v>
      </c>
      <c r="P64" s="60">
        <v>0</v>
      </c>
      <c r="Q64" s="38">
        <v>0</v>
      </c>
      <c r="R64" s="60">
        <v>1</v>
      </c>
      <c r="S64" s="60">
        <v>2</v>
      </c>
      <c r="T64" s="38">
        <v>7</v>
      </c>
    </row>
    <row r="65" spans="7:20" ht="16.5" customHeight="1">
      <c r="G65" s="9"/>
      <c r="I65" s="9"/>
      <c r="L65" s="9"/>
      <c r="M65" s="9"/>
      <c r="N65" s="9"/>
      <c r="Q65" s="9"/>
      <c r="T65" s="9"/>
    </row>
    <row r="66" spans="7:20" ht="16.5" customHeight="1">
      <c r="G66" s="9"/>
      <c r="I66" s="9"/>
      <c r="L66" s="9"/>
      <c r="M66" s="9"/>
      <c r="N66" s="9"/>
      <c r="Q66" s="9"/>
      <c r="T66" s="9"/>
    </row>
    <row r="67" spans="7:20" ht="16.5" customHeight="1">
      <c r="G67" s="9"/>
      <c r="L67" s="9"/>
      <c r="M67" s="9"/>
      <c r="N67" s="9"/>
      <c r="Q67" s="9"/>
      <c r="T67" s="9"/>
    </row>
    <row r="68" spans="9:20" ht="16.5" customHeight="1">
      <c r="I68" s="9"/>
      <c r="L68" s="9"/>
      <c r="M68" s="9"/>
      <c r="N68" s="9"/>
      <c r="Q68" s="9"/>
      <c r="T68" s="9"/>
    </row>
    <row r="69" spans="9:17" ht="16.5" customHeight="1">
      <c r="I69" s="9"/>
      <c r="L69" s="9"/>
      <c r="M69" s="9"/>
      <c r="N69" s="9"/>
      <c r="Q69" s="9"/>
    </row>
  </sheetData>
  <mergeCells count="24">
    <mergeCell ref="T2:T4"/>
    <mergeCell ref="C3:E3"/>
    <mergeCell ref="F3:G3"/>
    <mergeCell ref="H3:I3"/>
    <mergeCell ref="J3:K3"/>
    <mergeCell ref="L3:M3"/>
    <mergeCell ref="R3:S3"/>
    <mergeCell ref="C2:S2"/>
    <mergeCell ref="A10:B10"/>
    <mergeCell ref="A11:B11"/>
    <mergeCell ref="A12:B12"/>
    <mergeCell ref="A5:B5"/>
    <mergeCell ref="A6:B6"/>
    <mergeCell ref="A7:B7"/>
    <mergeCell ref="A8:B8"/>
    <mergeCell ref="A2:B4"/>
    <mergeCell ref="N3:O3"/>
    <mergeCell ref="P3:Q3"/>
    <mergeCell ref="A9:B9"/>
    <mergeCell ref="A61:B61"/>
    <mergeCell ref="A14:B14"/>
    <mergeCell ref="A26:B26"/>
    <mergeCell ref="A40:B40"/>
    <mergeCell ref="A44:B44"/>
  </mergeCells>
  <printOptions horizontalCentered="1"/>
  <pageMargins left="0.6692913385826772" right="0.6692913385826772" top="0.7874015748031497" bottom="0.5905511811023623" header="0.3937007874015748" footer="0.3937007874015748"/>
  <pageSetup blackAndWhite="1" firstPageNumber="34" useFirstPageNumber="1" fitToHeight="0" horizontalDpi="98" verticalDpi="98" orientation="portrait" paperSize="9" scale="79" r:id="rId1"/>
  <headerFooter alignWithMargins="0">
    <oddHeader>&amp;L&amp;"ＭＳ Ｐゴシック,標準"&amp;18小学校</oddHeader>
    <oddFooter>&amp;C&amp;"ＭＳ 明朝,標準"&amp;14-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4"/>
  <sheetViews>
    <sheetView zoomScale="85" zoomScaleNormal="85" zoomScaleSheetLayoutView="85" workbookViewId="0" topLeftCell="A1">
      <pane xSplit="2" ySplit="4" topLeftCell="C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J61" sqref="J61"/>
    </sheetView>
  </sheetViews>
  <sheetFormatPr defaultColWidth="8.796875" defaultRowHeight="14.25"/>
  <cols>
    <col min="1" max="1" width="2.59765625" style="52" customWidth="1"/>
    <col min="2" max="2" width="11.59765625" style="52" customWidth="1"/>
    <col min="3" max="5" width="7.09765625" style="52" customWidth="1"/>
    <col min="6" max="16" width="6.59765625" style="52" customWidth="1"/>
    <col min="17" max="16384" width="9" style="52" customWidth="1"/>
  </cols>
  <sheetData>
    <row r="1" s="40" customFormat="1" ht="24" customHeight="1">
      <c r="A1" s="40" t="s">
        <v>42</v>
      </c>
    </row>
    <row r="2" spans="1:16" s="19" customFormat="1" ht="15.75" customHeight="1">
      <c r="A2" s="125" t="s">
        <v>0</v>
      </c>
      <c r="B2" s="126"/>
      <c r="C2" s="126" t="s">
        <v>1</v>
      </c>
      <c r="D2" s="104"/>
      <c r="E2" s="104"/>
      <c r="F2" s="105" t="s">
        <v>43</v>
      </c>
      <c r="G2" s="104"/>
      <c r="H2" s="104"/>
      <c r="I2" s="126" t="s">
        <v>44</v>
      </c>
      <c r="J2" s="104"/>
      <c r="K2" s="104"/>
      <c r="L2" s="104"/>
      <c r="M2" s="104"/>
      <c r="N2" s="104"/>
      <c r="O2" s="104"/>
      <c r="P2" s="106"/>
    </row>
    <row r="3" spans="1:16" s="2" customFormat="1" ht="15.75" customHeight="1">
      <c r="A3" s="125"/>
      <c r="B3" s="126"/>
      <c r="C3" s="126" t="s">
        <v>1</v>
      </c>
      <c r="D3" s="126" t="s">
        <v>2</v>
      </c>
      <c r="E3" s="126" t="s">
        <v>3</v>
      </c>
      <c r="F3" s="139" t="s">
        <v>45</v>
      </c>
      <c r="G3" s="139"/>
      <c r="H3" s="140" t="s">
        <v>46</v>
      </c>
      <c r="I3" s="141" t="s">
        <v>47</v>
      </c>
      <c r="J3" s="136" t="s">
        <v>48</v>
      </c>
      <c r="K3" s="98" t="s">
        <v>135</v>
      </c>
      <c r="L3" s="136" t="s">
        <v>49</v>
      </c>
      <c r="M3" s="102" t="s">
        <v>46</v>
      </c>
      <c r="N3" s="137" t="s">
        <v>50</v>
      </c>
      <c r="O3" s="102" t="s">
        <v>51</v>
      </c>
      <c r="P3" s="103" t="s">
        <v>52</v>
      </c>
    </row>
    <row r="4" spans="1:16" s="2" customFormat="1" ht="15.75" customHeight="1">
      <c r="A4" s="125"/>
      <c r="B4" s="126"/>
      <c r="C4" s="126"/>
      <c r="D4" s="126"/>
      <c r="E4" s="126"/>
      <c r="F4" s="63" t="s">
        <v>53</v>
      </c>
      <c r="G4" s="64" t="s">
        <v>54</v>
      </c>
      <c r="H4" s="140"/>
      <c r="I4" s="142"/>
      <c r="J4" s="136"/>
      <c r="K4" s="98"/>
      <c r="L4" s="136"/>
      <c r="M4" s="102"/>
      <c r="N4" s="138"/>
      <c r="O4" s="102"/>
      <c r="P4" s="103"/>
    </row>
    <row r="5" spans="1:16" s="2" customFormat="1" ht="15.75" customHeight="1">
      <c r="A5" s="127" t="s">
        <v>55</v>
      </c>
      <c r="B5" s="128"/>
      <c r="C5" s="6">
        <f>D5+E5</f>
        <v>2452</v>
      </c>
      <c r="D5" s="6">
        <v>359</v>
      </c>
      <c r="E5" s="6">
        <v>2093</v>
      </c>
      <c r="F5" s="7">
        <v>572</v>
      </c>
      <c r="G5" s="7">
        <v>0</v>
      </c>
      <c r="H5" s="7">
        <v>140</v>
      </c>
      <c r="I5" s="7">
        <v>0</v>
      </c>
      <c r="J5" s="7">
        <v>312</v>
      </c>
      <c r="K5" s="7">
        <v>1</v>
      </c>
      <c r="L5" s="7">
        <v>32</v>
      </c>
      <c r="M5" s="7">
        <v>58</v>
      </c>
      <c r="N5" s="7">
        <v>735</v>
      </c>
      <c r="O5" s="7">
        <v>560</v>
      </c>
      <c r="P5" s="7">
        <v>42</v>
      </c>
    </row>
    <row r="6" spans="1:16" s="2" customFormat="1" ht="15.75" customHeight="1">
      <c r="A6" s="119" t="s">
        <v>56</v>
      </c>
      <c r="B6" s="120"/>
      <c r="C6" s="6">
        <f aca="true" t="shared" si="0" ref="C6:C12">D6+E6</f>
        <v>2486</v>
      </c>
      <c r="D6" s="6">
        <v>346</v>
      </c>
      <c r="E6" s="6">
        <v>2140</v>
      </c>
      <c r="F6" s="7">
        <v>576</v>
      </c>
      <c r="G6" s="7">
        <v>0</v>
      </c>
      <c r="H6" s="7">
        <v>144</v>
      </c>
      <c r="I6" s="7">
        <v>0</v>
      </c>
      <c r="J6" s="7">
        <v>317</v>
      </c>
      <c r="K6" s="7">
        <v>2</v>
      </c>
      <c r="L6" s="7">
        <v>25</v>
      </c>
      <c r="M6" s="7">
        <v>58</v>
      </c>
      <c r="N6" s="7">
        <v>750</v>
      </c>
      <c r="O6" s="7">
        <v>550</v>
      </c>
      <c r="P6" s="7">
        <v>64</v>
      </c>
    </row>
    <row r="7" spans="1:16" s="2" customFormat="1" ht="15.75" customHeight="1">
      <c r="A7" s="119" t="s">
        <v>97</v>
      </c>
      <c r="B7" s="120"/>
      <c r="C7" s="6">
        <f t="shared" si="0"/>
        <v>2502</v>
      </c>
      <c r="D7" s="6">
        <v>360</v>
      </c>
      <c r="E7" s="6">
        <v>2142</v>
      </c>
      <c r="F7" s="7">
        <v>576</v>
      </c>
      <c r="G7" s="7">
        <v>0</v>
      </c>
      <c r="H7" s="7">
        <v>143</v>
      </c>
      <c r="I7" s="7">
        <v>0</v>
      </c>
      <c r="J7" s="7">
        <v>320</v>
      </c>
      <c r="K7" s="7">
        <v>2</v>
      </c>
      <c r="L7" s="7">
        <v>29</v>
      </c>
      <c r="M7" s="7">
        <v>56</v>
      </c>
      <c r="N7" s="7">
        <v>739</v>
      </c>
      <c r="O7" s="7">
        <v>544</v>
      </c>
      <c r="P7" s="7">
        <v>93</v>
      </c>
    </row>
    <row r="8" spans="1:16" s="2" customFormat="1" ht="15.75" customHeight="1">
      <c r="A8" s="119" t="s">
        <v>98</v>
      </c>
      <c r="B8" s="120"/>
      <c r="C8" s="6">
        <f t="shared" si="0"/>
        <v>2502</v>
      </c>
      <c r="D8" s="6">
        <v>376</v>
      </c>
      <c r="E8" s="6">
        <v>2126</v>
      </c>
      <c r="F8" s="7">
        <v>570</v>
      </c>
      <c r="G8" s="7">
        <v>0</v>
      </c>
      <c r="H8" s="7">
        <v>150</v>
      </c>
      <c r="I8" s="7">
        <v>9</v>
      </c>
      <c r="J8" s="7">
        <v>322</v>
      </c>
      <c r="K8" s="7">
        <v>5</v>
      </c>
      <c r="L8" s="7">
        <v>30</v>
      </c>
      <c r="M8" s="7">
        <v>58</v>
      </c>
      <c r="N8" s="7">
        <v>688</v>
      </c>
      <c r="O8" s="7">
        <v>541</v>
      </c>
      <c r="P8" s="7">
        <v>129</v>
      </c>
    </row>
    <row r="9" spans="1:16" s="18" customFormat="1" ht="15.75" customHeight="1">
      <c r="A9" s="123" t="s">
        <v>152</v>
      </c>
      <c r="B9" s="124"/>
      <c r="C9" s="17">
        <f>C14+C26+C40+C44+C61</f>
        <v>2442</v>
      </c>
      <c r="D9" s="17">
        <f aca="true" t="shared" si="1" ref="D9:P9">D14+D26+D40+D44+D61</f>
        <v>389</v>
      </c>
      <c r="E9" s="17">
        <f t="shared" si="1"/>
        <v>2053</v>
      </c>
      <c r="F9" s="17">
        <f t="shared" si="1"/>
        <v>561</v>
      </c>
      <c r="G9" s="17">
        <f t="shared" si="1"/>
        <v>0</v>
      </c>
      <c r="H9" s="17">
        <f t="shared" si="1"/>
        <v>146</v>
      </c>
      <c r="I9" s="17">
        <f t="shared" si="1"/>
        <v>19</v>
      </c>
      <c r="J9" s="17">
        <f t="shared" si="1"/>
        <v>324</v>
      </c>
      <c r="K9" s="17">
        <f t="shared" si="1"/>
        <v>7</v>
      </c>
      <c r="L9" s="17">
        <f t="shared" si="1"/>
        <v>38</v>
      </c>
      <c r="M9" s="17">
        <f t="shared" si="1"/>
        <v>55</v>
      </c>
      <c r="N9" s="17">
        <f t="shared" si="1"/>
        <v>635</v>
      </c>
      <c r="O9" s="17">
        <f t="shared" si="1"/>
        <v>499</v>
      </c>
      <c r="P9" s="17">
        <f t="shared" si="1"/>
        <v>158</v>
      </c>
    </row>
    <row r="10" spans="1:16" s="2" customFormat="1" ht="15.75" customHeight="1">
      <c r="A10" s="119" t="s">
        <v>14</v>
      </c>
      <c r="B10" s="120"/>
      <c r="C10" s="6">
        <f t="shared" si="0"/>
        <v>7</v>
      </c>
      <c r="D10" s="6">
        <v>3</v>
      </c>
      <c r="E10" s="6">
        <v>4</v>
      </c>
      <c r="F10" s="6">
        <v>0</v>
      </c>
      <c r="G10" s="6">
        <v>0</v>
      </c>
      <c r="H10" s="6">
        <v>0</v>
      </c>
      <c r="I10" s="6">
        <v>0</v>
      </c>
      <c r="J10" s="6">
        <v>3</v>
      </c>
      <c r="K10" s="6">
        <v>0</v>
      </c>
      <c r="L10" s="6">
        <v>0</v>
      </c>
      <c r="M10" s="6">
        <v>2</v>
      </c>
      <c r="N10" s="6">
        <v>1</v>
      </c>
      <c r="O10" s="6">
        <v>1</v>
      </c>
      <c r="P10" s="6">
        <v>0</v>
      </c>
    </row>
    <row r="11" spans="1:16" s="2" customFormat="1" ht="15.75" customHeight="1">
      <c r="A11" s="119" t="s">
        <v>15</v>
      </c>
      <c r="B11" s="120"/>
      <c r="C11" s="6">
        <f t="shared" si="0"/>
        <v>2419</v>
      </c>
      <c r="D11" s="6">
        <v>381</v>
      </c>
      <c r="E11" s="6">
        <v>2038</v>
      </c>
      <c r="F11" s="6">
        <v>561</v>
      </c>
      <c r="G11" s="6">
        <v>0</v>
      </c>
      <c r="H11" s="6">
        <v>146</v>
      </c>
      <c r="I11" s="6">
        <v>19</v>
      </c>
      <c r="J11" s="6">
        <v>309</v>
      </c>
      <c r="K11" s="6">
        <v>6</v>
      </c>
      <c r="L11" s="6">
        <v>38</v>
      </c>
      <c r="M11" s="6">
        <v>53</v>
      </c>
      <c r="N11" s="6">
        <v>634</v>
      </c>
      <c r="O11" s="6">
        <v>496</v>
      </c>
      <c r="P11" s="6">
        <v>157</v>
      </c>
    </row>
    <row r="12" spans="1:16" s="2" customFormat="1" ht="15.75" customHeight="1">
      <c r="A12" s="119" t="s">
        <v>134</v>
      </c>
      <c r="B12" s="120"/>
      <c r="C12" s="6">
        <f t="shared" si="0"/>
        <v>16</v>
      </c>
      <c r="D12" s="6">
        <v>5</v>
      </c>
      <c r="E12" s="6">
        <v>11</v>
      </c>
      <c r="F12" s="6">
        <v>0</v>
      </c>
      <c r="G12" s="6">
        <v>0</v>
      </c>
      <c r="H12" s="6">
        <v>0</v>
      </c>
      <c r="I12" s="6">
        <v>0</v>
      </c>
      <c r="J12" s="6">
        <v>12</v>
      </c>
      <c r="K12" s="6">
        <v>1</v>
      </c>
      <c r="L12" s="6">
        <v>0</v>
      </c>
      <c r="M12" s="6">
        <v>0</v>
      </c>
      <c r="N12" s="6">
        <v>0</v>
      </c>
      <c r="O12" s="6">
        <v>2</v>
      </c>
      <c r="P12" s="6">
        <v>1</v>
      </c>
    </row>
    <row r="13" spans="1:16" s="2" customFormat="1" ht="15.75" customHeight="1">
      <c r="A13" s="11"/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2" customFormat="1" ht="15.75" customHeight="1">
      <c r="A14" s="119" t="s">
        <v>127</v>
      </c>
      <c r="B14" s="120"/>
      <c r="C14" s="6">
        <f>SUM(C15:C24)</f>
        <v>266</v>
      </c>
      <c r="D14" s="6">
        <f aca="true" t="shared" si="2" ref="D14:P14">SUM(D15:D24)</f>
        <v>32</v>
      </c>
      <c r="E14" s="6">
        <f t="shared" si="2"/>
        <v>234</v>
      </c>
      <c r="F14" s="6">
        <f t="shared" si="2"/>
        <v>65</v>
      </c>
      <c r="G14" s="6">
        <f t="shared" si="2"/>
        <v>0</v>
      </c>
      <c r="H14" s="6">
        <f t="shared" si="2"/>
        <v>18</v>
      </c>
      <c r="I14" s="6">
        <f t="shared" si="2"/>
        <v>0</v>
      </c>
      <c r="J14" s="6">
        <f t="shared" si="2"/>
        <v>11</v>
      </c>
      <c r="K14" s="6">
        <f t="shared" si="2"/>
        <v>6</v>
      </c>
      <c r="L14" s="6">
        <f t="shared" si="2"/>
        <v>5</v>
      </c>
      <c r="M14" s="6">
        <f t="shared" si="2"/>
        <v>14</v>
      </c>
      <c r="N14" s="6">
        <f t="shared" si="2"/>
        <v>63</v>
      </c>
      <c r="O14" s="6">
        <f t="shared" si="2"/>
        <v>58</v>
      </c>
      <c r="P14" s="6">
        <f t="shared" si="2"/>
        <v>26</v>
      </c>
    </row>
    <row r="15" spans="2:16" s="2" customFormat="1" ht="15.75" customHeight="1">
      <c r="B15" s="12" t="s">
        <v>60</v>
      </c>
      <c r="C15" s="6">
        <f aca="true" t="shared" si="3" ref="C15:C24">D15+E15</f>
        <v>36</v>
      </c>
      <c r="D15" s="6">
        <v>10</v>
      </c>
      <c r="E15" s="6">
        <v>26</v>
      </c>
      <c r="F15" s="6">
        <v>8</v>
      </c>
      <c r="G15" s="7">
        <v>0</v>
      </c>
      <c r="H15" s="6">
        <v>1</v>
      </c>
      <c r="I15" s="7">
        <v>0</v>
      </c>
      <c r="J15" s="6">
        <v>3</v>
      </c>
      <c r="K15" s="7">
        <v>0</v>
      </c>
      <c r="L15" s="6">
        <v>1</v>
      </c>
      <c r="M15" s="6">
        <v>6</v>
      </c>
      <c r="N15" s="6">
        <v>10</v>
      </c>
      <c r="O15" s="6">
        <v>7</v>
      </c>
      <c r="P15" s="7">
        <v>0</v>
      </c>
    </row>
    <row r="16" spans="2:16" s="2" customFormat="1" ht="15.75" customHeight="1">
      <c r="B16" s="12" t="s">
        <v>63</v>
      </c>
      <c r="C16" s="6">
        <f t="shared" si="3"/>
        <v>54</v>
      </c>
      <c r="D16" s="6">
        <v>8</v>
      </c>
      <c r="E16" s="6">
        <v>46</v>
      </c>
      <c r="F16" s="6">
        <v>12</v>
      </c>
      <c r="G16" s="7">
        <v>0</v>
      </c>
      <c r="H16" s="6">
        <v>4</v>
      </c>
      <c r="I16" s="7">
        <v>0</v>
      </c>
      <c r="J16" s="6">
        <v>0</v>
      </c>
      <c r="K16" s="7">
        <v>0</v>
      </c>
      <c r="L16" s="6">
        <v>3</v>
      </c>
      <c r="M16" s="7">
        <v>7</v>
      </c>
      <c r="N16" s="7">
        <v>19</v>
      </c>
      <c r="O16" s="6">
        <v>9</v>
      </c>
      <c r="P16" s="7">
        <v>0</v>
      </c>
    </row>
    <row r="17" spans="2:16" s="2" customFormat="1" ht="15.75" customHeight="1">
      <c r="B17" s="12" t="s">
        <v>72</v>
      </c>
      <c r="C17" s="6">
        <f t="shared" si="3"/>
        <v>23</v>
      </c>
      <c r="D17" s="6">
        <v>0</v>
      </c>
      <c r="E17" s="6">
        <v>23</v>
      </c>
      <c r="F17" s="6">
        <v>7</v>
      </c>
      <c r="G17" s="7">
        <v>0</v>
      </c>
      <c r="H17" s="6">
        <v>3</v>
      </c>
      <c r="I17" s="7">
        <v>0</v>
      </c>
      <c r="J17" s="6">
        <v>0</v>
      </c>
      <c r="K17" s="7">
        <v>0</v>
      </c>
      <c r="L17" s="7">
        <v>0</v>
      </c>
      <c r="M17" s="7">
        <v>0</v>
      </c>
      <c r="N17" s="7">
        <v>6</v>
      </c>
      <c r="O17" s="6">
        <v>7</v>
      </c>
      <c r="P17" s="7">
        <v>0</v>
      </c>
    </row>
    <row r="18" spans="2:16" s="2" customFormat="1" ht="15.75" customHeight="1">
      <c r="B18" s="12" t="s">
        <v>75</v>
      </c>
      <c r="C18" s="6">
        <f t="shared" si="3"/>
        <v>48</v>
      </c>
      <c r="D18" s="7">
        <v>3</v>
      </c>
      <c r="E18" s="6">
        <v>45</v>
      </c>
      <c r="F18" s="6">
        <v>12</v>
      </c>
      <c r="G18" s="7">
        <v>0</v>
      </c>
      <c r="H18" s="6">
        <v>2</v>
      </c>
      <c r="I18" s="7">
        <v>0</v>
      </c>
      <c r="J18" s="6">
        <v>1</v>
      </c>
      <c r="K18" s="7">
        <v>0</v>
      </c>
      <c r="L18" s="7">
        <v>1</v>
      </c>
      <c r="M18" s="7">
        <v>1</v>
      </c>
      <c r="N18" s="7">
        <v>13</v>
      </c>
      <c r="O18" s="6">
        <v>12</v>
      </c>
      <c r="P18" s="7">
        <v>6</v>
      </c>
    </row>
    <row r="19" spans="2:16" s="2" customFormat="1" ht="15.75" customHeight="1">
      <c r="B19" s="12" t="s">
        <v>96</v>
      </c>
      <c r="C19" s="6">
        <f t="shared" si="3"/>
        <v>43</v>
      </c>
      <c r="D19" s="7">
        <v>3</v>
      </c>
      <c r="E19" s="6">
        <v>40</v>
      </c>
      <c r="F19" s="6">
        <v>7</v>
      </c>
      <c r="G19" s="7">
        <v>0</v>
      </c>
      <c r="H19" s="6">
        <v>2</v>
      </c>
      <c r="I19" s="7">
        <v>0</v>
      </c>
      <c r="J19" s="6">
        <v>7</v>
      </c>
      <c r="K19" s="7">
        <v>6</v>
      </c>
      <c r="L19" s="7">
        <v>0</v>
      </c>
      <c r="M19" s="6">
        <v>0</v>
      </c>
      <c r="N19" s="6">
        <v>0</v>
      </c>
      <c r="O19" s="6">
        <v>7</v>
      </c>
      <c r="P19" s="7">
        <v>14</v>
      </c>
    </row>
    <row r="20" spans="2:16" s="2" customFormat="1" ht="15.75" customHeight="1">
      <c r="B20" s="12" t="s">
        <v>76</v>
      </c>
      <c r="C20" s="6">
        <f t="shared" si="3"/>
        <v>7</v>
      </c>
      <c r="D20" s="6">
        <v>1</v>
      </c>
      <c r="E20" s="6">
        <v>6</v>
      </c>
      <c r="F20" s="6">
        <v>3</v>
      </c>
      <c r="G20" s="7">
        <v>0</v>
      </c>
      <c r="H20" s="6">
        <v>1</v>
      </c>
      <c r="I20" s="7">
        <v>0</v>
      </c>
      <c r="J20" s="6">
        <v>0</v>
      </c>
      <c r="K20" s="7">
        <v>0</v>
      </c>
      <c r="L20" s="7">
        <v>0</v>
      </c>
      <c r="M20" s="7">
        <v>0</v>
      </c>
      <c r="N20" s="6">
        <v>0</v>
      </c>
      <c r="O20" s="6">
        <v>3</v>
      </c>
      <c r="P20" s="7">
        <v>0</v>
      </c>
    </row>
    <row r="21" spans="2:16" s="2" customFormat="1" ht="15.75" customHeight="1">
      <c r="B21" s="12" t="s">
        <v>77</v>
      </c>
      <c r="C21" s="6">
        <f t="shared" si="3"/>
        <v>7</v>
      </c>
      <c r="D21" s="6">
        <v>2</v>
      </c>
      <c r="E21" s="6">
        <v>5</v>
      </c>
      <c r="F21" s="6">
        <v>3</v>
      </c>
      <c r="G21" s="7">
        <v>0</v>
      </c>
      <c r="H21" s="6">
        <v>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6">
        <v>3</v>
      </c>
      <c r="P21" s="7">
        <v>0</v>
      </c>
    </row>
    <row r="22" spans="2:16" s="2" customFormat="1" ht="15.75" customHeight="1">
      <c r="B22" s="12" t="s">
        <v>78</v>
      </c>
      <c r="C22" s="6">
        <f t="shared" si="3"/>
        <v>25</v>
      </c>
      <c r="D22" s="6">
        <v>4</v>
      </c>
      <c r="E22" s="6">
        <v>21</v>
      </c>
      <c r="F22" s="6">
        <v>6</v>
      </c>
      <c r="G22" s="7">
        <v>0</v>
      </c>
      <c r="H22" s="6">
        <v>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11</v>
      </c>
      <c r="O22" s="6">
        <v>5</v>
      </c>
      <c r="P22" s="7">
        <v>2</v>
      </c>
    </row>
    <row r="23" spans="2:16" s="2" customFormat="1" ht="15.75" customHeight="1">
      <c r="B23" s="12" t="s">
        <v>79</v>
      </c>
      <c r="C23" s="6">
        <f t="shared" si="3"/>
        <v>17</v>
      </c>
      <c r="D23" s="7">
        <v>1</v>
      </c>
      <c r="E23" s="6">
        <v>16</v>
      </c>
      <c r="F23" s="6">
        <v>4</v>
      </c>
      <c r="G23" s="7">
        <v>0</v>
      </c>
      <c r="H23" s="6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6">
        <v>4</v>
      </c>
      <c r="O23" s="6">
        <v>4</v>
      </c>
      <c r="P23" s="7">
        <v>4</v>
      </c>
    </row>
    <row r="24" spans="2:16" s="2" customFormat="1" ht="15.75" customHeight="1">
      <c r="B24" s="12" t="s">
        <v>80</v>
      </c>
      <c r="C24" s="6">
        <f t="shared" si="3"/>
        <v>6</v>
      </c>
      <c r="D24" s="6">
        <v>0</v>
      </c>
      <c r="E24" s="6">
        <v>6</v>
      </c>
      <c r="F24" s="6">
        <v>3</v>
      </c>
      <c r="G24" s="7">
        <v>0</v>
      </c>
      <c r="H24" s="7">
        <v>2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6">
        <v>0</v>
      </c>
      <c r="O24" s="6">
        <v>1</v>
      </c>
      <c r="P24" s="7">
        <v>0</v>
      </c>
    </row>
    <row r="25" spans="2:16" s="2" customFormat="1" ht="15.75" customHeight="1">
      <c r="B25" s="1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6"/>
      <c r="O25" s="6"/>
      <c r="P25" s="7"/>
    </row>
    <row r="26" spans="1:16" s="2" customFormat="1" ht="15.75" customHeight="1">
      <c r="A26" s="119" t="s">
        <v>128</v>
      </c>
      <c r="B26" s="120"/>
      <c r="C26" s="6">
        <f>SUM(C27:C38)</f>
        <v>692</v>
      </c>
      <c r="D26" s="6">
        <f aca="true" t="shared" si="4" ref="D26:P26">SUM(D27:D38)</f>
        <v>80</v>
      </c>
      <c r="E26" s="6">
        <f t="shared" si="4"/>
        <v>612</v>
      </c>
      <c r="F26" s="6">
        <f t="shared" si="4"/>
        <v>128</v>
      </c>
      <c r="G26" s="7">
        <f t="shared" si="4"/>
        <v>0</v>
      </c>
      <c r="H26" s="7">
        <f t="shared" si="4"/>
        <v>38</v>
      </c>
      <c r="I26" s="7">
        <f t="shared" si="4"/>
        <v>0</v>
      </c>
      <c r="J26" s="7">
        <f t="shared" si="4"/>
        <v>85</v>
      </c>
      <c r="K26" s="7">
        <f t="shared" si="4"/>
        <v>1</v>
      </c>
      <c r="L26" s="7">
        <f t="shared" si="4"/>
        <v>10</v>
      </c>
      <c r="M26" s="7">
        <f t="shared" si="4"/>
        <v>31</v>
      </c>
      <c r="N26" s="6">
        <f t="shared" si="4"/>
        <v>222</v>
      </c>
      <c r="O26" s="6">
        <f t="shared" si="4"/>
        <v>107</v>
      </c>
      <c r="P26" s="7">
        <f t="shared" si="4"/>
        <v>70</v>
      </c>
    </row>
    <row r="27" spans="2:16" s="2" customFormat="1" ht="15.75" customHeight="1">
      <c r="B27" s="12" t="s">
        <v>59</v>
      </c>
      <c r="C27" s="6">
        <f aca="true" t="shared" si="5" ref="C27:C38">D27+E27</f>
        <v>203</v>
      </c>
      <c r="D27" s="6">
        <v>29</v>
      </c>
      <c r="E27" s="6">
        <v>174</v>
      </c>
      <c r="F27" s="6">
        <v>26</v>
      </c>
      <c r="G27" s="7">
        <v>0</v>
      </c>
      <c r="H27" s="6">
        <v>8</v>
      </c>
      <c r="I27" s="7">
        <v>0</v>
      </c>
      <c r="J27" s="6">
        <v>31</v>
      </c>
      <c r="K27" s="7">
        <v>1</v>
      </c>
      <c r="L27" s="6">
        <v>0</v>
      </c>
      <c r="M27" s="6">
        <v>9</v>
      </c>
      <c r="N27" s="6">
        <v>91</v>
      </c>
      <c r="O27" s="6">
        <v>27</v>
      </c>
      <c r="P27" s="6">
        <v>10</v>
      </c>
    </row>
    <row r="28" spans="2:16" s="2" customFormat="1" ht="15.75" customHeight="1">
      <c r="B28" s="12" t="s">
        <v>61</v>
      </c>
      <c r="C28" s="6">
        <f t="shared" si="5"/>
        <v>74</v>
      </c>
      <c r="D28" s="6">
        <v>15</v>
      </c>
      <c r="E28" s="6">
        <v>59</v>
      </c>
      <c r="F28" s="6">
        <v>14</v>
      </c>
      <c r="G28" s="7">
        <v>0</v>
      </c>
      <c r="H28" s="6">
        <v>2</v>
      </c>
      <c r="I28" s="7">
        <v>0</v>
      </c>
      <c r="J28" s="6">
        <v>14</v>
      </c>
      <c r="K28" s="7">
        <v>0</v>
      </c>
      <c r="L28" s="7">
        <v>0</v>
      </c>
      <c r="M28" s="6">
        <v>11</v>
      </c>
      <c r="N28" s="6">
        <v>28</v>
      </c>
      <c r="O28" s="6">
        <v>1</v>
      </c>
      <c r="P28" s="6">
        <v>4</v>
      </c>
    </row>
    <row r="29" spans="2:16" s="2" customFormat="1" ht="15.75" customHeight="1">
      <c r="B29" s="12" t="s">
        <v>62</v>
      </c>
      <c r="C29" s="6">
        <f t="shared" si="5"/>
        <v>58</v>
      </c>
      <c r="D29" s="6">
        <v>10</v>
      </c>
      <c r="E29" s="6">
        <v>48</v>
      </c>
      <c r="F29" s="6">
        <v>21</v>
      </c>
      <c r="G29" s="7">
        <v>0</v>
      </c>
      <c r="H29" s="6">
        <v>2</v>
      </c>
      <c r="I29" s="7">
        <v>0</v>
      </c>
      <c r="J29" s="6">
        <v>9</v>
      </c>
      <c r="K29" s="7">
        <v>0</v>
      </c>
      <c r="L29" s="7">
        <v>9</v>
      </c>
      <c r="M29" s="6">
        <v>0</v>
      </c>
      <c r="N29" s="6">
        <v>0</v>
      </c>
      <c r="O29" s="6">
        <v>17</v>
      </c>
      <c r="P29" s="6">
        <v>0</v>
      </c>
    </row>
    <row r="30" spans="2:16" s="2" customFormat="1" ht="15.75" customHeight="1">
      <c r="B30" s="12" t="s">
        <v>65</v>
      </c>
      <c r="C30" s="6">
        <f t="shared" si="5"/>
        <v>110</v>
      </c>
      <c r="D30" s="6">
        <v>11</v>
      </c>
      <c r="E30" s="6">
        <v>99</v>
      </c>
      <c r="F30" s="6">
        <v>26</v>
      </c>
      <c r="G30" s="7">
        <v>0</v>
      </c>
      <c r="H30" s="6">
        <v>9</v>
      </c>
      <c r="I30" s="7">
        <v>0</v>
      </c>
      <c r="J30" s="6">
        <v>0</v>
      </c>
      <c r="K30" s="7">
        <v>0</v>
      </c>
      <c r="L30" s="7">
        <v>0</v>
      </c>
      <c r="M30" s="7">
        <v>3</v>
      </c>
      <c r="N30" s="7">
        <v>47</v>
      </c>
      <c r="O30" s="6">
        <v>25</v>
      </c>
      <c r="P30" s="6">
        <v>0</v>
      </c>
    </row>
    <row r="31" spans="2:16" s="2" customFormat="1" ht="15.75" customHeight="1">
      <c r="B31" s="12" t="s">
        <v>70</v>
      </c>
      <c r="C31" s="6">
        <f t="shared" si="5"/>
        <v>50</v>
      </c>
      <c r="D31" s="6">
        <v>2</v>
      </c>
      <c r="E31" s="6">
        <v>48</v>
      </c>
      <c r="F31" s="6">
        <v>10</v>
      </c>
      <c r="G31" s="7">
        <v>0</v>
      </c>
      <c r="H31" s="6">
        <v>5</v>
      </c>
      <c r="I31" s="7">
        <v>0</v>
      </c>
      <c r="J31" s="6">
        <v>10</v>
      </c>
      <c r="K31" s="7">
        <v>0</v>
      </c>
      <c r="L31" s="7">
        <v>0</v>
      </c>
      <c r="M31" s="7">
        <v>0</v>
      </c>
      <c r="N31" s="6">
        <v>0</v>
      </c>
      <c r="O31" s="6">
        <v>11</v>
      </c>
      <c r="P31" s="7">
        <v>14</v>
      </c>
    </row>
    <row r="32" spans="2:16" s="2" customFormat="1" ht="15.75" customHeight="1">
      <c r="B32" s="12" t="s">
        <v>73</v>
      </c>
      <c r="C32" s="6">
        <f t="shared" si="5"/>
        <v>98</v>
      </c>
      <c r="D32" s="6">
        <v>5</v>
      </c>
      <c r="E32" s="6">
        <v>93</v>
      </c>
      <c r="F32" s="6">
        <v>9</v>
      </c>
      <c r="G32" s="7">
        <v>0</v>
      </c>
      <c r="H32" s="6">
        <v>3</v>
      </c>
      <c r="I32" s="7">
        <v>0</v>
      </c>
      <c r="J32" s="6">
        <v>9</v>
      </c>
      <c r="K32" s="7">
        <v>0</v>
      </c>
      <c r="L32" s="7">
        <v>1</v>
      </c>
      <c r="M32" s="7">
        <v>4</v>
      </c>
      <c r="N32" s="6">
        <v>29</v>
      </c>
      <c r="O32" s="6">
        <v>9</v>
      </c>
      <c r="P32" s="7">
        <v>34</v>
      </c>
    </row>
    <row r="33" spans="2:16" s="2" customFormat="1" ht="15.75" customHeight="1">
      <c r="B33" s="12" t="s">
        <v>81</v>
      </c>
      <c r="C33" s="6">
        <f t="shared" si="5"/>
        <v>28</v>
      </c>
      <c r="D33" s="7">
        <v>1</v>
      </c>
      <c r="E33" s="6">
        <v>27</v>
      </c>
      <c r="F33" s="6">
        <v>5</v>
      </c>
      <c r="G33" s="7">
        <v>0</v>
      </c>
      <c r="H33" s="6">
        <v>2</v>
      </c>
      <c r="I33" s="7">
        <v>0</v>
      </c>
      <c r="J33" s="7">
        <v>2</v>
      </c>
      <c r="K33" s="7">
        <v>0</v>
      </c>
      <c r="L33" s="7">
        <v>0</v>
      </c>
      <c r="M33" s="7">
        <v>2</v>
      </c>
      <c r="N33" s="6">
        <v>12</v>
      </c>
      <c r="O33" s="7">
        <v>3</v>
      </c>
      <c r="P33" s="7">
        <v>2</v>
      </c>
    </row>
    <row r="34" spans="2:16" s="2" customFormat="1" ht="15.75" customHeight="1">
      <c r="B34" s="12" t="s">
        <v>82</v>
      </c>
      <c r="C34" s="6">
        <f t="shared" si="5"/>
        <v>17</v>
      </c>
      <c r="D34" s="7">
        <v>1</v>
      </c>
      <c r="E34" s="6">
        <v>16</v>
      </c>
      <c r="F34" s="6">
        <v>4</v>
      </c>
      <c r="G34" s="7">
        <v>0</v>
      </c>
      <c r="H34" s="6">
        <v>1</v>
      </c>
      <c r="I34" s="7">
        <v>0</v>
      </c>
      <c r="J34" s="7">
        <v>3</v>
      </c>
      <c r="K34" s="7">
        <v>0</v>
      </c>
      <c r="L34" s="7">
        <v>0</v>
      </c>
      <c r="M34" s="7">
        <v>2</v>
      </c>
      <c r="N34" s="6">
        <v>5</v>
      </c>
      <c r="O34" s="7">
        <v>2</v>
      </c>
      <c r="P34" s="7">
        <v>0</v>
      </c>
    </row>
    <row r="35" spans="2:16" s="2" customFormat="1" ht="15.75" customHeight="1">
      <c r="B35" s="12" t="s">
        <v>83</v>
      </c>
      <c r="C35" s="6">
        <f t="shared" si="5"/>
        <v>14</v>
      </c>
      <c r="D35" s="7">
        <v>1</v>
      </c>
      <c r="E35" s="6">
        <v>13</v>
      </c>
      <c r="F35" s="6">
        <v>3</v>
      </c>
      <c r="G35" s="7">
        <v>0</v>
      </c>
      <c r="H35" s="6">
        <v>1</v>
      </c>
      <c r="I35" s="7">
        <v>0</v>
      </c>
      <c r="J35" s="7">
        <v>3</v>
      </c>
      <c r="K35" s="7">
        <v>0</v>
      </c>
      <c r="L35" s="7">
        <v>0</v>
      </c>
      <c r="M35" s="7">
        <v>0</v>
      </c>
      <c r="N35" s="7">
        <v>0</v>
      </c>
      <c r="O35" s="6">
        <v>1</v>
      </c>
      <c r="P35" s="7">
        <v>6</v>
      </c>
    </row>
    <row r="36" spans="2:16" s="2" customFormat="1" ht="15.75" customHeight="1">
      <c r="B36" s="12" t="s">
        <v>84</v>
      </c>
      <c r="C36" s="6">
        <f t="shared" si="5"/>
        <v>18</v>
      </c>
      <c r="D36" s="6">
        <v>2</v>
      </c>
      <c r="E36" s="6">
        <v>16</v>
      </c>
      <c r="F36" s="6">
        <v>5</v>
      </c>
      <c r="G36" s="7">
        <v>0</v>
      </c>
      <c r="H36" s="6">
        <v>3</v>
      </c>
      <c r="I36" s="7">
        <v>0</v>
      </c>
      <c r="J36" s="6">
        <v>0</v>
      </c>
      <c r="K36" s="7">
        <v>0</v>
      </c>
      <c r="L36" s="7">
        <v>0</v>
      </c>
      <c r="M36" s="7">
        <v>0</v>
      </c>
      <c r="N36" s="7">
        <v>5</v>
      </c>
      <c r="O36" s="6">
        <v>5</v>
      </c>
      <c r="P36" s="7">
        <v>0</v>
      </c>
    </row>
    <row r="37" spans="2:16" s="2" customFormat="1" ht="15.75" customHeight="1">
      <c r="B37" s="12" t="s">
        <v>85</v>
      </c>
      <c r="C37" s="6">
        <f t="shared" si="5"/>
        <v>15</v>
      </c>
      <c r="D37" s="6">
        <v>2</v>
      </c>
      <c r="E37" s="6">
        <v>13</v>
      </c>
      <c r="F37" s="6">
        <v>3</v>
      </c>
      <c r="G37" s="7">
        <v>0</v>
      </c>
      <c r="H37" s="6">
        <v>1</v>
      </c>
      <c r="I37" s="7">
        <v>0</v>
      </c>
      <c r="J37" s="6">
        <v>2</v>
      </c>
      <c r="K37" s="7">
        <v>0</v>
      </c>
      <c r="L37" s="7">
        <v>0</v>
      </c>
      <c r="M37" s="7">
        <v>0</v>
      </c>
      <c r="N37" s="6">
        <v>5</v>
      </c>
      <c r="O37" s="6">
        <v>4</v>
      </c>
      <c r="P37" s="7">
        <v>0</v>
      </c>
    </row>
    <row r="38" spans="2:16" s="2" customFormat="1" ht="15.75" customHeight="1">
      <c r="B38" s="12" t="s">
        <v>86</v>
      </c>
      <c r="C38" s="6">
        <f t="shared" si="5"/>
        <v>7</v>
      </c>
      <c r="D38" s="7">
        <v>1</v>
      </c>
      <c r="E38" s="6">
        <v>6</v>
      </c>
      <c r="F38" s="6">
        <v>2</v>
      </c>
      <c r="G38" s="7">
        <v>0</v>
      </c>
      <c r="H38" s="6">
        <v>1</v>
      </c>
      <c r="I38" s="7">
        <v>0</v>
      </c>
      <c r="J38" s="6">
        <v>2</v>
      </c>
      <c r="K38" s="7">
        <v>0</v>
      </c>
      <c r="L38" s="7">
        <v>0</v>
      </c>
      <c r="M38" s="7">
        <v>0</v>
      </c>
      <c r="N38" s="7">
        <v>0</v>
      </c>
      <c r="O38" s="6">
        <v>2</v>
      </c>
      <c r="P38" s="7">
        <v>0</v>
      </c>
    </row>
    <row r="39" spans="2:16" s="2" customFormat="1" ht="15.75" customHeight="1">
      <c r="B39" s="16"/>
      <c r="C39" s="6"/>
      <c r="D39" s="7"/>
      <c r="E39" s="6"/>
      <c r="F39" s="6"/>
      <c r="G39" s="7"/>
      <c r="H39" s="6"/>
      <c r="I39" s="7"/>
      <c r="J39" s="6"/>
      <c r="K39" s="7"/>
      <c r="L39" s="7"/>
      <c r="M39" s="7"/>
      <c r="N39" s="7"/>
      <c r="O39" s="6"/>
      <c r="P39" s="7"/>
    </row>
    <row r="40" spans="1:16" s="2" customFormat="1" ht="15.75" customHeight="1">
      <c r="A40" s="119" t="s">
        <v>129</v>
      </c>
      <c r="B40" s="120"/>
      <c r="C40" s="6">
        <f>SUM(C41:C42)</f>
        <v>347</v>
      </c>
      <c r="D40" s="7">
        <f aca="true" t="shared" si="6" ref="D40:P40">SUM(D41:D42)</f>
        <v>110</v>
      </c>
      <c r="E40" s="6">
        <f t="shared" si="6"/>
        <v>237</v>
      </c>
      <c r="F40" s="6">
        <f t="shared" si="6"/>
        <v>90</v>
      </c>
      <c r="G40" s="7">
        <f t="shared" si="6"/>
        <v>0</v>
      </c>
      <c r="H40" s="6">
        <f t="shared" si="6"/>
        <v>16</v>
      </c>
      <c r="I40" s="7">
        <f t="shared" si="6"/>
        <v>0</v>
      </c>
      <c r="J40" s="6">
        <f t="shared" si="6"/>
        <v>89</v>
      </c>
      <c r="K40" s="7">
        <f t="shared" si="6"/>
        <v>0</v>
      </c>
      <c r="L40" s="7">
        <f t="shared" si="6"/>
        <v>0</v>
      </c>
      <c r="M40" s="7">
        <f t="shared" si="6"/>
        <v>5</v>
      </c>
      <c r="N40" s="7">
        <f t="shared" si="6"/>
        <v>55</v>
      </c>
      <c r="O40" s="6">
        <f t="shared" si="6"/>
        <v>86</v>
      </c>
      <c r="P40" s="7">
        <f t="shared" si="6"/>
        <v>6</v>
      </c>
    </row>
    <row r="41" spans="2:16" s="2" customFormat="1" ht="15.75" customHeight="1">
      <c r="B41" s="12" t="s">
        <v>57</v>
      </c>
      <c r="C41" s="6">
        <f>D41+E41</f>
        <v>341</v>
      </c>
      <c r="D41" s="6">
        <v>110</v>
      </c>
      <c r="E41" s="6">
        <v>231</v>
      </c>
      <c r="F41" s="6">
        <v>88</v>
      </c>
      <c r="G41" s="7">
        <v>0</v>
      </c>
      <c r="H41" s="6">
        <v>15</v>
      </c>
      <c r="I41" s="7">
        <v>0</v>
      </c>
      <c r="J41" s="6">
        <v>87</v>
      </c>
      <c r="K41" s="7">
        <v>0</v>
      </c>
      <c r="L41" s="7">
        <v>0</v>
      </c>
      <c r="M41" s="6">
        <v>5</v>
      </c>
      <c r="N41" s="6">
        <v>55</v>
      </c>
      <c r="O41" s="6">
        <v>85</v>
      </c>
      <c r="P41" s="6">
        <v>6</v>
      </c>
    </row>
    <row r="42" spans="2:16" s="2" customFormat="1" ht="15.75" customHeight="1">
      <c r="B42" s="12" t="s">
        <v>87</v>
      </c>
      <c r="C42" s="6">
        <f>D42+E42</f>
        <v>6</v>
      </c>
      <c r="D42" s="7">
        <v>0</v>
      </c>
      <c r="E42" s="6">
        <v>6</v>
      </c>
      <c r="F42" s="6">
        <v>2</v>
      </c>
      <c r="G42" s="7">
        <v>0</v>
      </c>
      <c r="H42" s="6">
        <v>1</v>
      </c>
      <c r="I42" s="7">
        <v>0</v>
      </c>
      <c r="J42" s="6">
        <v>2</v>
      </c>
      <c r="K42" s="7">
        <v>0</v>
      </c>
      <c r="L42" s="7">
        <v>0</v>
      </c>
      <c r="M42" s="7">
        <v>0</v>
      </c>
      <c r="N42" s="7">
        <v>0</v>
      </c>
      <c r="O42" s="6">
        <v>1</v>
      </c>
      <c r="P42" s="7">
        <v>0</v>
      </c>
    </row>
    <row r="43" spans="2:16" s="2" customFormat="1" ht="15.75" customHeight="1">
      <c r="B43" s="16"/>
      <c r="C43" s="6"/>
      <c r="D43" s="7"/>
      <c r="E43" s="6"/>
      <c r="F43" s="6"/>
      <c r="G43" s="7"/>
      <c r="H43" s="6"/>
      <c r="I43" s="7"/>
      <c r="J43" s="6"/>
      <c r="K43" s="7"/>
      <c r="L43" s="7"/>
      <c r="M43" s="7"/>
      <c r="N43" s="7"/>
      <c r="O43" s="6"/>
      <c r="P43" s="7"/>
    </row>
    <row r="44" spans="1:16" s="2" customFormat="1" ht="15.75" customHeight="1">
      <c r="A44" s="121" t="s">
        <v>130</v>
      </c>
      <c r="B44" s="122"/>
      <c r="C44" s="6">
        <f>SUM(C45:C59)</f>
        <v>619</v>
      </c>
      <c r="D44" s="7">
        <f aca="true" t="shared" si="7" ref="D44:P44">SUM(D45:D59)</f>
        <v>87</v>
      </c>
      <c r="E44" s="6">
        <f t="shared" si="7"/>
        <v>532</v>
      </c>
      <c r="F44" s="6">
        <f t="shared" si="7"/>
        <v>154</v>
      </c>
      <c r="G44" s="7">
        <f t="shared" si="7"/>
        <v>0</v>
      </c>
      <c r="H44" s="6">
        <f t="shared" si="7"/>
        <v>40</v>
      </c>
      <c r="I44" s="7">
        <f t="shared" si="7"/>
        <v>19</v>
      </c>
      <c r="J44" s="6">
        <f t="shared" si="7"/>
        <v>118</v>
      </c>
      <c r="K44" s="7">
        <f t="shared" si="7"/>
        <v>0</v>
      </c>
      <c r="L44" s="7">
        <f t="shared" si="7"/>
        <v>10</v>
      </c>
      <c r="M44" s="7">
        <f t="shared" si="7"/>
        <v>1</v>
      </c>
      <c r="N44" s="7">
        <f t="shared" si="7"/>
        <v>89</v>
      </c>
      <c r="O44" s="6">
        <f t="shared" si="7"/>
        <v>133</v>
      </c>
      <c r="P44" s="7">
        <f t="shared" si="7"/>
        <v>55</v>
      </c>
    </row>
    <row r="45" spans="2:16" s="2" customFormat="1" ht="15.75" customHeight="1">
      <c r="B45" s="12" t="s">
        <v>64</v>
      </c>
      <c r="C45" s="6">
        <f aca="true" t="shared" si="8" ref="C45:C59">D45+E45</f>
        <v>82</v>
      </c>
      <c r="D45" s="6">
        <v>23</v>
      </c>
      <c r="E45" s="6">
        <v>59</v>
      </c>
      <c r="F45" s="6">
        <v>18</v>
      </c>
      <c r="G45" s="7">
        <v>0</v>
      </c>
      <c r="H45" s="6">
        <v>7</v>
      </c>
      <c r="I45" s="7">
        <v>0</v>
      </c>
      <c r="J45" s="6">
        <v>17</v>
      </c>
      <c r="K45" s="7">
        <v>0</v>
      </c>
      <c r="L45" s="6">
        <v>2</v>
      </c>
      <c r="M45" s="6">
        <v>1</v>
      </c>
      <c r="N45" s="6">
        <v>0</v>
      </c>
      <c r="O45" s="6">
        <v>17</v>
      </c>
      <c r="P45" s="7">
        <v>20</v>
      </c>
    </row>
    <row r="46" spans="2:16" s="2" customFormat="1" ht="15.75" customHeight="1">
      <c r="B46" s="12" t="s">
        <v>66</v>
      </c>
      <c r="C46" s="6">
        <f t="shared" si="8"/>
        <v>164</v>
      </c>
      <c r="D46" s="6">
        <v>24</v>
      </c>
      <c r="E46" s="6">
        <v>140</v>
      </c>
      <c r="F46" s="6">
        <v>27</v>
      </c>
      <c r="G46" s="7">
        <v>0</v>
      </c>
      <c r="H46" s="6">
        <v>8</v>
      </c>
      <c r="I46" s="7">
        <v>19</v>
      </c>
      <c r="J46" s="6">
        <v>18</v>
      </c>
      <c r="K46" s="7">
        <v>0</v>
      </c>
      <c r="L46" s="7">
        <v>0</v>
      </c>
      <c r="M46" s="6">
        <v>0</v>
      </c>
      <c r="N46" s="6">
        <v>46</v>
      </c>
      <c r="O46" s="6">
        <v>24</v>
      </c>
      <c r="P46" s="7">
        <v>22</v>
      </c>
    </row>
    <row r="47" spans="2:16" s="2" customFormat="1" ht="15.75" customHeight="1">
      <c r="B47" s="12" t="s">
        <v>67</v>
      </c>
      <c r="C47" s="6">
        <f t="shared" si="8"/>
        <v>32</v>
      </c>
      <c r="D47" s="6">
        <v>5</v>
      </c>
      <c r="E47" s="6">
        <v>27</v>
      </c>
      <c r="F47" s="6">
        <v>11</v>
      </c>
      <c r="G47" s="7">
        <v>0</v>
      </c>
      <c r="H47" s="6">
        <v>0</v>
      </c>
      <c r="I47" s="7">
        <v>0</v>
      </c>
      <c r="J47" s="6">
        <v>10</v>
      </c>
      <c r="K47" s="7">
        <v>0</v>
      </c>
      <c r="L47" s="7">
        <v>0</v>
      </c>
      <c r="M47" s="7">
        <v>0</v>
      </c>
      <c r="N47" s="6">
        <v>0</v>
      </c>
      <c r="O47" s="6">
        <v>10</v>
      </c>
      <c r="P47" s="6">
        <v>1</v>
      </c>
    </row>
    <row r="48" spans="2:16" s="2" customFormat="1" ht="15.75" customHeight="1">
      <c r="B48" s="12" t="s">
        <v>68</v>
      </c>
      <c r="C48" s="6">
        <f t="shared" si="8"/>
        <v>85</v>
      </c>
      <c r="D48" s="6">
        <v>3</v>
      </c>
      <c r="E48" s="6">
        <v>82</v>
      </c>
      <c r="F48" s="6">
        <v>25</v>
      </c>
      <c r="G48" s="7">
        <v>0</v>
      </c>
      <c r="H48" s="6">
        <v>9</v>
      </c>
      <c r="I48" s="7">
        <v>0</v>
      </c>
      <c r="J48" s="6">
        <v>13</v>
      </c>
      <c r="K48" s="7">
        <v>0</v>
      </c>
      <c r="L48" s="7">
        <v>0</v>
      </c>
      <c r="M48" s="7">
        <v>0</v>
      </c>
      <c r="N48" s="6">
        <v>15</v>
      </c>
      <c r="O48" s="6">
        <v>23</v>
      </c>
      <c r="P48" s="6">
        <v>0</v>
      </c>
    </row>
    <row r="49" spans="2:16" s="2" customFormat="1" ht="15.75" customHeight="1">
      <c r="B49" s="12" t="s">
        <v>69</v>
      </c>
      <c r="C49" s="6">
        <f t="shared" si="8"/>
        <v>54</v>
      </c>
      <c r="D49" s="6">
        <v>20</v>
      </c>
      <c r="E49" s="6">
        <v>34</v>
      </c>
      <c r="F49" s="6">
        <v>17</v>
      </c>
      <c r="G49" s="7">
        <v>0</v>
      </c>
      <c r="H49" s="7">
        <v>2</v>
      </c>
      <c r="I49" s="7">
        <v>0</v>
      </c>
      <c r="J49" s="6">
        <v>14</v>
      </c>
      <c r="K49" s="7">
        <v>0</v>
      </c>
      <c r="L49" s="7">
        <v>4</v>
      </c>
      <c r="M49" s="7">
        <v>0</v>
      </c>
      <c r="N49" s="7">
        <v>0</v>
      </c>
      <c r="O49" s="6">
        <v>17</v>
      </c>
      <c r="P49" s="7">
        <v>0</v>
      </c>
    </row>
    <row r="50" spans="2:16" s="2" customFormat="1" ht="15.75" customHeight="1">
      <c r="B50" s="12" t="s">
        <v>71</v>
      </c>
      <c r="C50" s="6">
        <f t="shared" si="8"/>
        <v>52</v>
      </c>
      <c r="D50" s="6">
        <v>3</v>
      </c>
      <c r="E50" s="6">
        <v>49</v>
      </c>
      <c r="F50" s="6">
        <v>14</v>
      </c>
      <c r="G50" s="7">
        <v>0</v>
      </c>
      <c r="H50" s="6">
        <v>4</v>
      </c>
      <c r="I50" s="7">
        <v>0</v>
      </c>
      <c r="J50" s="6">
        <v>12</v>
      </c>
      <c r="K50" s="7">
        <v>0</v>
      </c>
      <c r="L50" s="7">
        <v>3</v>
      </c>
      <c r="M50" s="7">
        <v>0</v>
      </c>
      <c r="N50" s="7">
        <v>7</v>
      </c>
      <c r="O50" s="6">
        <v>12</v>
      </c>
      <c r="P50" s="7">
        <v>0</v>
      </c>
    </row>
    <row r="51" spans="2:16" s="2" customFormat="1" ht="15.75" customHeight="1">
      <c r="B51" s="12" t="s">
        <v>94</v>
      </c>
      <c r="C51" s="6">
        <f t="shared" si="8"/>
        <v>17</v>
      </c>
      <c r="D51" s="6">
        <v>1</v>
      </c>
      <c r="E51" s="6">
        <v>16</v>
      </c>
      <c r="F51" s="6">
        <v>5</v>
      </c>
      <c r="G51" s="7">
        <v>0</v>
      </c>
      <c r="H51" s="6">
        <v>2</v>
      </c>
      <c r="I51" s="7">
        <v>0</v>
      </c>
      <c r="J51" s="6">
        <v>5</v>
      </c>
      <c r="K51" s="7">
        <v>0</v>
      </c>
      <c r="L51" s="7">
        <v>0</v>
      </c>
      <c r="M51" s="7">
        <v>0</v>
      </c>
      <c r="N51" s="7">
        <v>0</v>
      </c>
      <c r="O51" s="6">
        <v>5</v>
      </c>
      <c r="P51" s="7">
        <v>0</v>
      </c>
    </row>
    <row r="52" spans="2:16" s="2" customFormat="1" ht="15.75" customHeight="1">
      <c r="B52" s="12" t="s">
        <v>95</v>
      </c>
      <c r="C52" s="6">
        <f t="shared" si="8"/>
        <v>26</v>
      </c>
      <c r="D52" s="7">
        <v>1</v>
      </c>
      <c r="E52" s="6">
        <v>25</v>
      </c>
      <c r="F52" s="6">
        <v>9</v>
      </c>
      <c r="G52" s="7">
        <v>0</v>
      </c>
      <c r="H52" s="6">
        <v>1</v>
      </c>
      <c r="I52" s="7">
        <v>0</v>
      </c>
      <c r="J52" s="7">
        <v>7</v>
      </c>
      <c r="K52" s="7">
        <v>0</v>
      </c>
      <c r="L52" s="7">
        <v>0</v>
      </c>
      <c r="M52" s="7">
        <v>0</v>
      </c>
      <c r="N52" s="6">
        <v>0</v>
      </c>
      <c r="O52" s="6">
        <v>9</v>
      </c>
      <c r="P52" s="7">
        <v>0</v>
      </c>
    </row>
    <row r="53" spans="2:16" s="2" customFormat="1" ht="15.75" customHeight="1">
      <c r="B53" s="12" t="s">
        <v>100</v>
      </c>
      <c r="C53" s="6">
        <f t="shared" si="8"/>
        <v>30</v>
      </c>
      <c r="D53" s="6">
        <v>2</v>
      </c>
      <c r="E53" s="6">
        <v>28</v>
      </c>
      <c r="F53" s="6">
        <v>10</v>
      </c>
      <c r="G53" s="7">
        <v>0</v>
      </c>
      <c r="H53" s="6">
        <v>3</v>
      </c>
      <c r="I53" s="7">
        <v>0</v>
      </c>
      <c r="J53" s="6">
        <v>10</v>
      </c>
      <c r="K53" s="7">
        <v>0</v>
      </c>
      <c r="L53" s="7">
        <v>0</v>
      </c>
      <c r="M53" s="7">
        <v>0</v>
      </c>
      <c r="N53" s="6">
        <v>7</v>
      </c>
      <c r="O53" s="6">
        <v>0</v>
      </c>
      <c r="P53" s="7">
        <v>0</v>
      </c>
    </row>
    <row r="54" spans="2:16" s="2" customFormat="1" ht="15.75" customHeight="1">
      <c r="B54" s="12" t="s">
        <v>88</v>
      </c>
      <c r="C54" s="6">
        <f t="shared" si="8"/>
        <v>8</v>
      </c>
      <c r="D54" s="7">
        <v>0</v>
      </c>
      <c r="E54" s="6">
        <v>8</v>
      </c>
      <c r="F54" s="6">
        <v>2</v>
      </c>
      <c r="G54" s="7">
        <v>0</v>
      </c>
      <c r="H54" s="6">
        <v>0</v>
      </c>
      <c r="I54" s="7">
        <v>0</v>
      </c>
      <c r="J54" s="6">
        <v>2</v>
      </c>
      <c r="K54" s="7">
        <v>0</v>
      </c>
      <c r="L54" s="7">
        <v>0</v>
      </c>
      <c r="M54" s="7">
        <v>0</v>
      </c>
      <c r="N54" s="7">
        <v>0</v>
      </c>
      <c r="O54" s="6">
        <v>2</v>
      </c>
      <c r="P54" s="7">
        <v>2</v>
      </c>
    </row>
    <row r="55" spans="2:16" s="2" customFormat="1" ht="15.75" customHeight="1">
      <c r="B55" s="12" t="s">
        <v>89</v>
      </c>
      <c r="C55" s="6">
        <f t="shared" si="8"/>
        <v>16</v>
      </c>
      <c r="D55" s="6">
        <v>1</v>
      </c>
      <c r="E55" s="6">
        <v>15</v>
      </c>
      <c r="F55" s="6">
        <v>3</v>
      </c>
      <c r="G55" s="7">
        <v>0</v>
      </c>
      <c r="H55" s="6">
        <v>0</v>
      </c>
      <c r="I55" s="7">
        <v>0</v>
      </c>
      <c r="J55" s="6">
        <v>3</v>
      </c>
      <c r="K55" s="7">
        <v>0</v>
      </c>
      <c r="L55" s="7">
        <v>1</v>
      </c>
      <c r="M55" s="6">
        <v>0</v>
      </c>
      <c r="N55" s="6">
        <v>0</v>
      </c>
      <c r="O55" s="6">
        <v>3</v>
      </c>
      <c r="P55" s="7">
        <v>6</v>
      </c>
    </row>
    <row r="56" spans="2:16" s="2" customFormat="1" ht="15.75" customHeight="1">
      <c r="B56" s="12" t="s">
        <v>90</v>
      </c>
      <c r="C56" s="6">
        <f t="shared" si="8"/>
        <v>12</v>
      </c>
      <c r="D56" s="6">
        <v>1</v>
      </c>
      <c r="E56" s="6">
        <v>11</v>
      </c>
      <c r="F56" s="6">
        <v>3</v>
      </c>
      <c r="G56" s="7">
        <v>0</v>
      </c>
      <c r="H56" s="6">
        <v>0</v>
      </c>
      <c r="I56" s="7">
        <v>0</v>
      </c>
      <c r="J56" s="6">
        <v>6</v>
      </c>
      <c r="K56" s="7">
        <v>0</v>
      </c>
      <c r="L56" s="7">
        <v>0</v>
      </c>
      <c r="M56" s="7">
        <v>0</v>
      </c>
      <c r="N56" s="7">
        <v>0</v>
      </c>
      <c r="O56" s="6">
        <v>0</v>
      </c>
      <c r="P56" s="7">
        <v>3</v>
      </c>
    </row>
    <row r="57" spans="2:16" s="2" customFormat="1" ht="15.75" customHeight="1">
      <c r="B57" s="12" t="s">
        <v>91</v>
      </c>
      <c r="C57" s="6">
        <f t="shared" si="8"/>
        <v>5</v>
      </c>
      <c r="D57" s="7">
        <v>1</v>
      </c>
      <c r="E57" s="6">
        <v>4</v>
      </c>
      <c r="F57" s="6">
        <v>1</v>
      </c>
      <c r="G57" s="7">
        <v>0</v>
      </c>
      <c r="H57" s="6">
        <v>1</v>
      </c>
      <c r="I57" s="7">
        <v>0</v>
      </c>
      <c r="J57" s="6">
        <v>1</v>
      </c>
      <c r="K57" s="7">
        <v>0</v>
      </c>
      <c r="L57" s="7">
        <v>0</v>
      </c>
      <c r="M57" s="7">
        <v>0</v>
      </c>
      <c r="N57" s="7">
        <v>0</v>
      </c>
      <c r="O57" s="6">
        <v>2</v>
      </c>
      <c r="P57" s="7">
        <v>0</v>
      </c>
    </row>
    <row r="58" spans="2:16" s="2" customFormat="1" ht="15.75" customHeight="1">
      <c r="B58" s="12" t="s">
        <v>99</v>
      </c>
      <c r="C58" s="6">
        <f t="shared" si="8"/>
        <v>10</v>
      </c>
      <c r="D58" s="7">
        <v>1</v>
      </c>
      <c r="E58" s="6">
        <v>9</v>
      </c>
      <c r="F58" s="6">
        <v>4</v>
      </c>
      <c r="G58" s="7">
        <v>0</v>
      </c>
      <c r="H58" s="6">
        <v>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6">
        <v>4</v>
      </c>
      <c r="P58" s="7">
        <v>1</v>
      </c>
    </row>
    <row r="59" spans="2:16" s="2" customFormat="1" ht="15.75" customHeight="1">
      <c r="B59" s="12" t="s">
        <v>92</v>
      </c>
      <c r="C59" s="7">
        <f t="shared" si="8"/>
        <v>26</v>
      </c>
      <c r="D59" s="7">
        <v>1</v>
      </c>
      <c r="E59" s="7">
        <v>25</v>
      </c>
      <c r="F59" s="7">
        <v>5</v>
      </c>
      <c r="G59" s="7">
        <v>0</v>
      </c>
      <c r="H59" s="7">
        <v>2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14</v>
      </c>
      <c r="O59" s="7">
        <v>5</v>
      </c>
      <c r="P59" s="7">
        <v>0</v>
      </c>
    </row>
    <row r="60" spans="2:16" s="2" customFormat="1" ht="15.75" customHeight="1">
      <c r="B60" s="1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s="2" customFormat="1" ht="15.75" customHeight="1">
      <c r="A61" s="119" t="s">
        <v>131</v>
      </c>
      <c r="B61" s="120"/>
      <c r="C61" s="7">
        <f>SUM(C62:C64)</f>
        <v>518</v>
      </c>
      <c r="D61" s="7">
        <f aca="true" t="shared" si="9" ref="D61:P61">SUM(D62:D64)</f>
        <v>80</v>
      </c>
      <c r="E61" s="7">
        <f t="shared" si="9"/>
        <v>438</v>
      </c>
      <c r="F61" s="7">
        <f t="shared" si="9"/>
        <v>124</v>
      </c>
      <c r="G61" s="7">
        <f t="shared" si="9"/>
        <v>0</v>
      </c>
      <c r="H61" s="7">
        <f t="shared" si="9"/>
        <v>34</v>
      </c>
      <c r="I61" s="7">
        <f t="shared" si="9"/>
        <v>0</v>
      </c>
      <c r="J61" s="7">
        <f t="shared" si="9"/>
        <v>21</v>
      </c>
      <c r="K61" s="7">
        <f t="shared" si="9"/>
        <v>0</v>
      </c>
      <c r="L61" s="7">
        <f t="shared" si="9"/>
        <v>13</v>
      </c>
      <c r="M61" s="7">
        <f t="shared" si="9"/>
        <v>4</v>
      </c>
      <c r="N61" s="7">
        <f t="shared" si="9"/>
        <v>206</v>
      </c>
      <c r="O61" s="7">
        <f t="shared" si="9"/>
        <v>115</v>
      </c>
      <c r="P61" s="7">
        <f t="shared" si="9"/>
        <v>1</v>
      </c>
    </row>
    <row r="62" spans="2:16" s="2" customFormat="1" ht="15.75" customHeight="1">
      <c r="B62" s="12" t="s">
        <v>58</v>
      </c>
      <c r="C62" s="6">
        <f>D62+E62</f>
        <v>472</v>
      </c>
      <c r="D62" s="6">
        <v>79</v>
      </c>
      <c r="E62" s="6">
        <v>393</v>
      </c>
      <c r="F62" s="6">
        <v>117</v>
      </c>
      <c r="G62" s="7">
        <v>0</v>
      </c>
      <c r="H62" s="6">
        <v>29</v>
      </c>
      <c r="I62" s="7">
        <v>0</v>
      </c>
      <c r="J62" s="6">
        <v>19</v>
      </c>
      <c r="K62" s="7">
        <v>0</v>
      </c>
      <c r="L62" s="7">
        <v>12</v>
      </c>
      <c r="M62" s="6">
        <v>4</v>
      </c>
      <c r="N62" s="6">
        <v>181</v>
      </c>
      <c r="O62" s="6">
        <v>110</v>
      </c>
      <c r="P62" s="7">
        <v>0</v>
      </c>
    </row>
    <row r="63" spans="2:16" s="2" customFormat="1" ht="15.75" customHeight="1">
      <c r="B63" s="12" t="s">
        <v>74</v>
      </c>
      <c r="C63" s="6">
        <f>D63+E63</f>
        <v>42</v>
      </c>
      <c r="D63" s="6">
        <v>1</v>
      </c>
      <c r="E63" s="6">
        <v>41</v>
      </c>
      <c r="F63" s="6">
        <v>6</v>
      </c>
      <c r="G63" s="7">
        <v>0</v>
      </c>
      <c r="H63" s="6">
        <v>4</v>
      </c>
      <c r="I63" s="7">
        <v>0</v>
      </c>
      <c r="J63" s="6">
        <v>2</v>
      </c>
      <c r="K63" s="7">
        <v>0</v>
      </c>
      <c r="L63" s="7">
        <v>1</v>
      </c>
      <c r="M63" s="7">
        <v>0</v>
      </c>
      <c r="N63" s="6">
        <v>23</v>
      </c>
      <c r="O63" s="6">
        <v>5</v>
      </c>
      <c r="P63" s="7">
        <v>1</v>
      </c>
    </row>
    <row r="64" spans="1:16" s="2" customFormat="1" ht="15.75" customHeight="1">
      <c r="A64" s="44"/>
      <c r="B64" s="45" t="s">
        <v>93</v>
      </c>
      <c r="C64" s="47">
        <f>D64+E64</f>
        <v>4</v>
      </c>
      <c r="D64" s="47">
        <v>0</v>
      </c>
      <c r="E64" s="47">
        <v>4</v>
      </c>
      <c r="F64" s="47">
        <v>1</v>
      </c>
      <c r="G64" s="47">
        <v>0</v>
      </c>
      <c r="H64" s="47">
        <v>1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2</v>
      </c>
      <c r="O64" s="47">
        <v>0</v>
      </c>
      <c r="P64" s="47">
        <v>0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</sheetData>
  <mergeCells count="30">
    <mergeCell ref="M3:M4"/>
    <mergeCell ref="N3:N4"/>
    <mergeCell ref="F3:G3"/>
    <mergeCell ref="H3:H4"/>
    <mergeCell ref="I3:I4"/>
    <mergeCell ref="J3:J4"/>
    <mergeCell ref="O3:O4"/>
    <mergeCell ref="P3:P4"/>
    <mergeCell ref="C2:E2"/>
    <mergeCell ref="F2:H2"/>
    <mergeCell ref="I2:P2"/>
    <mergeCell ref="C3:C4"/>
    <mergeCell ref="D3:D4"/>
    <mergeCell ref="E3:E4"/>
    <mergeCell ref="K3:K4"/>
    <mergeCell ref="L3:L4"/>
    <mergeCell ref="A12:B12"/>
    <mergeCell ref="A5:B5"/>
    <mergeCell ref="A6:B6"/>
    <mergeCell ref="A7:B7"/>
    <mergeCell ref="A8:B8"/>
    <mergeCell ref="A2:B4"/>
    <mergeCell ref="A9:B9"/>
    <mergeCell ref="A10:B10"/>
    <mergeCell ref="A11:B11"/>
    <mergeCell ref="A61:B61"/>
    <mergeCell ref="A14:B14"/>
    <mergeCell ref="A26:B26"/>
    <mergeCell ref="A40:B40"/>
    <mergeCell ref="A44:B44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35" useFirstPageNumber="1" horizontalDpi="300" verticalDpi="300" orientation="portrait" paperSize="9" scale="79" r:id="rId1"/>
  <headerFooter alignWithMargins="0">
    <oddHeader>&amp;R&amp;"ＭＳ Ｐゴシック,標準"&amp;18小学校</oddHeader>
    <oddFooter>&amp;C&amp;"ＭＳ 明朝,標準"&amp;14-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2006-11-16T00:52:11Z</cp:lastPrinted>
  <dcterms:created xsi:type="dcterms:W3CDTF">2000-11-02T05:54:51Z</dcterms:created>
  <dcterms:modified xsi:type="dcterms:W3CDTF">2006-11-16T01:02:48Z</dcterms:modified>
  <cp:category/>
  <cp:version/>
  <cp:contentType/>
  <cp:contentStatus/>
</cp:coreProperties>
</file>