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9255" windowHeight="5925" tabRatio="699" activeTab="0"/>
  </bookViews>
  <sheets>
    <sheet name="総括表" sheetId="1" r:id="rId1"/>
    <sheet name="幼稚園" sheetId="2" r:id="rId2"/>
    <sheet name="小学校" sheetId="3" r:id="rId3"/>
    <sheet name="中学校" sheetId="4" r:id="rId4"/>
    <sheet name="高等学校" sheetId="5" r:id="rId5"/>
    <sheet name="特別支援学校" sheetId="6" r:id="rId6"/>
    <sheet name="専修・各種学校" sheetId="7" r:id="rId7"/>
    <sheet name="中卒後" sheetId="8" r:id="rId8"/>
    <sheet name="高卒後" sheetId="9" r:id="rId9"/>
  </sheets>
  <definedNames>
    <definedName name="_xlnm.Print_Area" localSheetId="8">'高卒後'!$A$1:$N$61</definedName>
    <definedName name="_xlnm.Print_Area" localSheetId="4">'高等学校'!$A$1:$M$61</definedName>
    <definedName name="_xlnm.Print_Area" localSheetId="2">'小学校'!$A$1:$L$61</definedName>
    <definedName name="_xlnm.Print_Area" localSheetId="3">'中学校'!$A$1:$L$61</definedName>
    <definedName name="_xlnm.Print_Area" localSheetId="7">'中卒後'!$A$1:$N$62</definedName>
    <definedName name="_xlnm.Print_Area" localSheetId="5">'特別支援学校'!$A$1:$O$36</definedName>
    <definedName name="_xlnm.Print_Area" localSheetId="1">'幼稚園'!$A$1:$N$61</definedName>
    <definedName name="_xlnm.Print_Titles" localSheetId="8">'高卒後'!$4:$6</definedName>
    <definedName name="_xlnm.Print_Titles" localSheetId="4">'高等学校'!$1:$6</definedName>
    <definedName name="_xlnm.Print_Titles" localSheetId="2">'小学校'!$1:$5</definedName>
    <definedName name="_xlnm.Print_Titles" localSheetId="6">'専修・各種学校'!$1:$6</definedName>
    <definedName name="_xlnm.Print_Titles" localSheetId="3">'中学校'!$1:$5</definedName>
    <definedName name="_xlnm.Print_Titles" localSheetId="7">'中卒後'!$3:$6</definedName>
    <definedName name="_xlnm.Print_Titles" localSheetId="1">'幼稚園'!$1:$5</definedName>
  </definedNames>
  <calcPr fullCalcOnLoad="1"/>
</workbook>
</file>

<file path=xl/sharedStrings.xml><?xml version="1.0" encoding="utf-8"?>
<sst xmlns="http://schemas.openxmlformats.org/spreadsheetml/2006/main" count="599" uniqueCount="220">
  <si>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</si>
  <si>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</si>
  <si>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</si>
  <si>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</si>
  <si>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</si>
  <si>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</si>
  <si>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</si>
  <si>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</si>
  <si>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</si>
  <si>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</si>
  <si>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</si>
  <si>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</si>
  <si>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</si>
  <si>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</si>
  <si>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</si>
  <si>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</si>
  <si>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</si>
  <si>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</si>
  <si>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</si>
  <si>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</si>
  <si>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</si>
  <si>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</si>
  <si>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</si>
  <si>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</si>
  <si>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</si>
  <si>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</si>
  <si>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</si>
  <si>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</si>
  <si>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</si>
  <si>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</si>
  <si>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</si>
  <si>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</si>
  <si>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</si>
  <si>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</si>
  <si>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</si>
  <si>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</si>
  <si>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</si>
  <si>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</si>
  <si>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</si>
  <si>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</si>
  <si>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</si>
  <si>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生　　徒　　数</t>
  </si>
  <si>
    <t xml:space="preserve"> </t>
  </si>
  <si>
    <t>全日制・定時制計（公立＋私立）</t>
  </si>
  <si>
    <t>区　　分</t>
  </si>
  <si>
    <t>全日制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</si>
  <si>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</si>
  <si>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</si>
  <si>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</si>
  <si>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</si>
  <si>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</si>
  <si>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</si>
  <si>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</si>
  <si>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</si>
  <si>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</si>
  <si>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</si>
  <si>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</si>
  <si>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</si>
  <si>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</si>
  <si>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</si>
  <si>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</si>
  <si>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</si>
  <si>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</si>
  <si>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兼　務　者</t>
  </si>
  <si>
    <t>職 員 数</t>
  </si>
  <si>
    <t>計</t>
  </si>
  <si>
    <t>計</t>
  </si>
  <si>
    <t>計</t>
  </si>
  <si>
    <t>（本務者）</t>
  </si>
  <si>
    <t>私立</t>
  </si>
  <si>
    <t>国立</t>
  </si>
  <si>
    <t>公立</t>
  </si>
  <si>
    <t>…</t>
  </si>
  <si>
    <t>公立</t>
  </si>
  <si>
    <t>国立</t>
  </si>
  <si>
    <t>幼稚園計</t>
  </si>
  <si>
    <t>国立</t>
  </si>
  <si>
    <t>公立</t>
  </si>
  <si>
    <t>専修学校計</t>
  </si>
  <si>
    <t>公立</t>
  </si>
  <si>
    <t>各種学校計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</si>
  <si>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</si>
  <si>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</si>
  <si>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</si>
  <si>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</si>
  <si>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</si>
  <si>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</si>
  <si>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男</t>
  </si>
  <si>
    <t>女</t>
  </si>
  <si>
    <t>合計</t>
  </si>
  <si>
    <t>小学校計</t>
  </si>
  <si>
    <t>中学校計</t>
  </si>
  <si>
    <t>高等学校計</t>
  </si>
  <si>
    <t>中等教育学校計</t>
  </si>
  <si>
    <t>＊　(  )は併置校</t>
  </si>
  <si>
    <t>入　学
定　員</t>
  </si>
  <si>
    <t>通信制高等学校計</t>
  </si>
  <si>
    <t>国立</t>
  </si>
  <si>
    <t>公立</t>
  </si>
  <si>
    <t>私立</t>
  </si>
  <si>
    <t>伊豆市</t>
  </si>
  <si>
    <t>御前崎市</t>
  </si>
  <si>
    <t>伊豆の国市</t>
  </si>
  <si>
    <t>菊川市</t>
  </si>
  <si>
    <t>牧之原市</t>
  </si>
  <si>
    <t>川根本町</t>
  </si>
  <si>
    <t>平成１７年度</t>
  </si>
  <si>
    <t>菊川市</t>
  </si>
  <si>
    <t>平成１８年度</t>
  </si>
  <si>
    <t>うち分校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</si>
  <si>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</si>
  <si>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</si>
  <si>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</si>
  <si>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</si>
  <si>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</si>
  <si>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</si>
  <si>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</si>
  <si>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高等部</t>
  </si>
  <si>
    <t>うち分園</t>
  </si>
  <si>
    <t>教員数
（本務者）</t>
  </si>
  <si>
    <t>生　　徒　　数</t>
  </si>
  <si>
    <t>学校数</t>
  </si>
  <si>
    <t>専　　　修　　　学　　　校</t>
  </si>
  <si>
    <t>教員数
（本務者）</t>
  </si>
  <si>
    <t>各　　　種　　　学　　　校</t>
  </si>
  <si>
    <t>教員数（本務者）</t>
  </si>
  <si>
    <t>教員数
（本務者）</t>
  </si>
  <si>
    <t>職員数
（本務者）</t>
  </si>
  <si>
    <t>幼稚部</t>
  </si>
  <si>
    <t>小学部</t>
  </si>
  <si>
    <t>中学部</t>
  </si>
  <si>
    <t>在　　　　学　　　　者　　　　数</t>
  </si>
  <si>
    <t>国立</t>
  </si>
  <si>
    <t>公立</t>
  </si>
  <si>
    <t>私立</t>
  </si>
  <si>
    <t>平成１８年度</t>
  </si>
  <si>
    <t>高等課程</t>
  </si>
  <si>
    <t>専門課程</t>
  </si>
  <si>
    <t>一般課程</t>
  </si>
  <si>
    <t>平成１９年度</t>
  </si>
  <si>
    <t>伊豆半島</t>
  </si>
  <si>
    <t>東部</t>
  </si>
  <si>
    <t>中部</t>
  </si>
  <si>
    <t>志太榛原・中東遠</t>
  </si>
  <si>
    <t>西部</t>
  </si>
  <si>
    <t>平成１９年度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</si>
  <si>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</si>
  <si>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</si>
  <si>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</si>
  <si>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</si>
  <si>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</si>
  <si>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</si>
  <si>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</si>
  <si>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</si>
  <si>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</si>
  <si>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</si>
  <si>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</si>
  <si>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</si>
  <si>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</si>
  <si>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</si>
  <si>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</si>
  <si>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</si>
  <si>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</si>
  <si>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</si>
  <si>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</si>
  <si>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平成１７年度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</si>
  <si>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</si>
  <si>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</si>
  <si>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</si>
  <si>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</si>
  <si>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</si>
  <si>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</si>
  <si>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</si>
  <si>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</si>
  <si>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</si>
  <si>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</si>
  <si>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 xml:space="preserve">
就職率（％）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</si>
  <si>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</si>
  <si>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</si>
  <si>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</si>
  <si>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</si>
  <si>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就職者</t>
  </si>
  <si>
    <t xml:space="preserve">
左記以外の者</t>
  </si>
  <si>
    <t xml:space="preserve">   （再掲）
左記Ａ,Ｂ,Ｃ,Ｄのうち就職している者</t>
  </si>
  <si>
    <t xml:space="preserve">
大学等
進学率
（％）</t>
  </si>
  <si>
    <t xml:space="preserve">
就職率（％）</t>
  </si>
  <si>
    <t>６　　専　修　学　校　・　各　種　学　校　総　括　表</t>
  </si>
  <si>
    <t>７ 　中 学 校 進 路 別 卒 業 者 数</t>
  </si>
  <si>
    <t>８ 　高 等 学 校 進 路 別 卒 業 者 数</t>
  </si>
  <si>
    <t>Ⅲ 　   統     計     表</t>
  </si>
  <si>
    <t>公立</t>
  </si>
  <si>
    <t>…</t>
  </si>
  <si>
    <t>(1)*</t>
  </si>
  <si>
    <t>平成２０年度</t>
  </si>
  <si>
    <t>平成２０年度</t>
  </si>
  <si>
    <t>平成２０年度</t>
  </si>
  <si>
    <t>平成２０年度</t>
  </si>
  <si>
    <t>1　　幼　稚　園　総　括　表</t>
  </si>
  <si>
    <t>2　　小　学　校　総　括　表</t>
  </si>
  <si>
    <t>3　　中　学　校　総　括　表</t>
  </si>
  <si>
    <t>4　　高　等　学　校　総　括　表</t>
  </si>
  <si>
    <t>平成２０年度</t>
  </si>
  <si>
    <t>平成２１年度</t>
  </si>
  <si>
    <t>平成１７年度</t>
  </si>
  <si>
    <t>平成１８年度</t>
  </si>
  <si>
    <t>平成１９年度</t>
  </si>
  <si>
    <t>平成１９年度</t>
  </si>
  <si>
    <t>平成２０年度</t>
  </si>
  <si>
    <t>生　徒　数</t>
  </si>
  <si>
    <t>区　　分</t>
  </si>
  <si>
    <t>学級数</t>
  </si>
  <si>
    <t>定時制</t>
  </si>
  <si>
    <t>本校</t>
  </si>
  <si>
    <t xml:space="preserve"> 5　　特　別　支　援　学　校　総　括　表</t>
  </si>
  <si>
    <t>平成２１年度</t>
  </si>
  <si>
    <t>平成１８年度</t>
  </si>
  <si>
    <t>平成１９年度</t>
  </si>
  <si>
    <t>平成２１年度</t>
  </si>
  <si>
    <t>平成２１年度</t>
  </si>
  <si>
    <t>吉田町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</si>
</sst>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4" fillId="0" borderId="0" xfId="17" applyNumberFormat="1" applyFont="1" applyFill="1" applyAlignment="1">
      <alignment horizontal="right"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14" xfId="0" applyNumberFormat="1" applyFont="1" applyFill="1" applyBorder="1" applyAlignment="1" quotePrefix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Continuous"/>
    </xf>
    <xf numFmtId="176" fontId="5" fillId="0" borderId="9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14" fillId="0" borderId="0" xfId="17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0" xfId="0" applyNumberFormat="1" applyFont="1" applyFill="1" applyAlignment="1" quotePrefix="1">
      <alignment horizontal="right"/>
    </xf>
    <xf numFmtId="176" fontId="9" fillId="0" borderId="17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 horizontal="right"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41" fontId="13" fillId="0" borderId="0" xfId="0" applyNumberFormat="1" applyFont="1" applyBorder="1" applyAlignment="1">
      <alignment/>
    </xf>
    <xf numFmtId="177" fontId="13" fillId="0" borderId="0" xfId="17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76" fontId="9" fillId="0" borderId="17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6" fontId="0" fillId="0" borderId="3" xfId="0" applyNumberFormat="1" applyFont="1" applyFill="1" applyBorder="1" applyAlignment="1">
      <alignment horizontal="distributed"/>
    </xf>
    <xf numFmtId="177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0" xfId="17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3" fillId="0" borderId="20" xfId="17" applyNumberFormat="1" applyFont="1" applyFill="1" applyBorder="1" applyAlignment="1">
      <alignment horizontal="right"/>
    </xf>
    <xf numFmtId="176" fontId="14" fillId="0" borderId="20" xfId="17" applyNumberFormat="1" applyFont="1" applyFill="1" applyBorder="1" applyAlignment="1">
      <alignment horizontal="right"/>
    </xf>
    <xf numFmtId="176" fontId="5" fillId="0" borderId="16" xfId="17" applyNumberFormat="1" applyFont="1" applyFill="1" applyBorder="1" applyAlignment="1">
      <alignment horizontal="right"/>
    </xf>
    <xf numFmtId="176" fontId="5" fillId="0" borderId="21" xfId="17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/>
    </xf>
    <xf numFmtId="176" fontId="13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183" fontId="5" fillId="0" borderId="0" xfId="17" applyNumberFormat="1" applyFont="1" applyFill="1" applyBorder="1" applyAlignment="1">
      <alignment wrapText="1"/>
    </xf>
    <xf numFmtId="178" fontId="5" fillId="0" borderId="0" xfId="17" applyNumberFormat="1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NumberFormat="1" applyFont="1" applyFill="1" applyBorder="1" applyAlignment="1">
      <alignment horizontal="distributed"/>
    </xf>
    <xf numFmtId="176" fontId="5" fillId="0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3" fillId="0" borderId="0" xfId="0" applyNumberFormat="1" applyFont="1" applyFill="1" applyAlignment="1">
      <alignment horizontal="distributed"/>
    </xf>
    <xf numFmtId="176" fontId="0" fillId="0" borderId="3" xfId="0" applyNumberFormat="1" applyFont="1" applyFill="1" applyBorder="1" applyAlignment="1">
      <alignment horizontal="distributed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 horizontal="distributed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distributed"/>
    </xf>
    <xf numFmtId="176" fontId="0" fillId="0" borderId="3" xfId="0" applyNumberFormat="1" applyFont="1" applyFill="1" applyBorder="1" applyAlignment="1" quotePrefix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distributed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76" fontId="16" fillId="0" borderId="18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76" fontId="13" fillId="0" borderId="0" xfId="0" applyNumberFormat="1" applyFont="1" applyFill="1" applyBorder="1" applyAlignment="1">
      <alignment horizontal="distributed" shrinkToFit="1"/>
    </xf>
    <xf numFmtId="176" fontId="13" fillId="0" borderId="3" xfId="0" applyNumberFormat="1" applyFont="1" applyFill="1" applyBorder="1" applyAlignment="1">
      <alignment horizontal="distributed" shrinkToFit="1"/>
    </xf>
    <xf numFmtId="0" fontId="0" fillId="0" borderId="3" xfId="0" applyFill="1" applyBorder="1" applyAlignment="1">
      <alignment horizontal="distributed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18" fillId="0" borderId="11" xfId="17" applyFont="1" applyFill="1" applyBorder="1" applyAlignment="1">
      <alignment horizontal="center" vertical="top" wrapText="1"/>
    </xf>
    <xf numFmtId="38" fontId="5" fillId="0" borderId="11" xfId="17" applyFont="1" applyFill="1" applyBorder="1" applyAlignment="1">
      <alignment horizontal="center" vertical="center"/>
    </xf>
    <xf numFmtId="187" fontId="18" fillId="0" borderId="10" xfId="17" applyNumberFormat="1" applyFont="1" applyFill="1" applyBorder="1" applyAlignment="1">
      <alignment horizontal="center" vertical="top" wrapText="1"/>
    </xf>
    <xf numFmtId="38" fontId="21" fillId="0" borderId="11" xfId="17" applyFont="1" applyFill="1" applyBorder="1" applyAlignment="1">
      <alignment horizontal="center" vertical="top" wrapText="1"/>
    </xf>
    <xf numFmtId="38" fontId="5" fillId="0" borderId="15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38" fontId="0" fillId="0" borderId="0" xfId="17" applyFont="1" applyFill="1" applyBorder="1" applyAlignment="1">
      <alignment horizontal="distributed"/>
    </xf>
    <xf numFmtId="38" fontId="0" fillId="0" borderId="3" xfId="17" applyFont="1" applyFill="1" applyBorder="1" applyAlignment="1">
      <alignment horizontal="distributed"/>
    </xf>
    <xf numFmtId="176" fontId="5" fillId="0" borderId="11" xfId="0" applyNumberFormat="1" applyFont="1" applyBorder="1" applyAlignment="1">
      <alignment horizontal="center" vertical="top" wrapText="1"/>
    </xf>
    <xf numFmtId="176" fontId="20" fillId="0" borderId="26" xfId="0" applyNumberFormat="1" applyFont="1" applyBorder="1" applyAlignment="1">
      <alignment vertical="top" wrapText="1"/>
    </xf>
    <xf numFmtId="176" fontId="20" fillId="0" borderId="25" xfId="0" applyNumberFormat="1" applyFont="1" applyBorder="1" applyAlignment="1">
      <alignment vertical="top" wrapText="1"/>
    </xf>
    <xf numFmtId="176" fontId="20" fillId="0" borderId="1" xfId="0" applyNumberFormat="1" applyFont="1" applyBorder="1" applyAlignment="1">
      <alignment vertical="top" wrapText="1"/>
    </xf>
    <xf numFmtId="176" fontId="18" fillId="0" borderId="11" xfId="0" applyNumberFormat="1" applyFont="1" applyBorder="1" applyAlignment="1">
      <alignment horizontal="center" vertical="top" wrapText="1"/>
    </xf>
    <xf numFmtId="176" fontId="18" fillId="0" borderId="10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176" fontId="18" fillId="0" borderId="26" xfId="0" applyNumberFormat="1" applyFont="1" applyBorder="1" applyAlignment="1">
      <alignment horizontal="center" vertical="top" wrapText="1"/>
    </xf>
    <xf numFmtId="176" fontId="18" fillId="0" borderId="25" xfId="0" applyNumberFormat="1" applyFont="1" applyBorder="1" applyAlignment="1">
      <alignment horizontal="center" vertical="top" wrapText="1"/>
    </xf>
    <xf numFmtId="176" fontId="18" fillId="0" borderId="1" xfId="0" applyNumberFormat="1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top" wrapText="1"/>
    </xf>
    <xf numFmtId="176" fontId="19" fillId="0" borderId="26" xfId="0" applyNumberFormat="1" applyFont="1" applyBorder="1" applyAlignment="1">
      <alignment vertical="top" wrapText="1"/>
    </xf>
    <xf numFmtId="176" fontId="19" fillId="0" borderId="25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176" fontId="21" fillId="0" borderId="26" xfId="0" applyNumberFormat="1" applyFont="1" applyBorder="1" applyAlignment="1">
      <alignment vertical="center" wrapText="1"/>
    </xf>
    <xf numFmtId="176" fontId="21" fillId="0" borderId="25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1000125</xdr:colOff>
      <xdr:row>61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830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61</xdr:row>
      <xdr:rowOff>0</xdr:rowOff>
    </xdr:from>
    <xdr:to>
      <xdr:col>1</xdr:col>
      <xdr:colOff>400050</xdr:colOff>
      <xdr:row>61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83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60</xdr:row>
      <xdr:rowOff>0</xdr:rowOff>
    </xdr:from>
    <xdr:to>
      <xdr:col>1</xdr:col>
      <xdr:colOff>333375</xdr:colOff>
      <xdr:row>60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63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123825</xdr:rowOff>
    </xdr:from>
    <xdr:to>
      <xdr:col>16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16</xdr:col>
      <xdr:colOff>0</xdr:colOff>
      <xdr:row>4</xdr:row>
      <xdr:rowOff>123825</xdr:rowOff>
    </xdr:from>
    <xdr:to>
      <xdr:col>16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16</xdr:col>
      <xdr:colOff>0</xdr:colOff>
      <xdr:row>4</xdr:row>
      <xdr:rowOff>123825</xdr:rowOff>
    </xdr:from>
    <xdr:to>
      <xdr:col>16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4.625" style="74" customWidth="1"/>
    <col min="2" max="2" width="8.875" style="6" customWidth="1"/>
    <col min="3" max="3" width="8.75390625" style="6" customWidth="1"/>
    <col min="4" max="4" width="10.125" style="6" bestFit="1" customWidth="1"/>
    <col min="5" max="6" width="10.00390625" style="6" bestFit="1" customWidth="1"/>
    <col min="7" max="7" width="10.375" style="6" bestFit="1" customWidth="1"/>
    <col min="8" max="11" width="9.125" style="6" bestFit="1" customWidth="1"/>
    <col min="12" max="16384" width="9.00390625" style="6" customWidth="1"/>
  </cols>
  <sheetData>
    <row r="1" spans="1:11" s="72" customFormat="1" ht="28.5">
      <c r="A1" s="34" t="s">
        <v>189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2" ht="24">
      <c r="A3" s="73" t="s">
        <v>81</v>
      </c>
      <c r="B3" s="5"/>
    </row>
    <row r="4" ht="14.25" thickBot="1"/>
    <row r="5" spans="1:11" s="76" customFormat="1" ht="18" customHeight="1">
      <c r="A5" s="172" t="s">
        <v>82</v>
      </c>
      <c r="B5" s="171" t="s">
        <v>83</v>
      </c>
      <c r="C5" s="171"/>
      <c r="D5" s="171" t="s">
        <v>85</v>
      </c>
      <c r="E5" s="171"/>
      <c r="F5" s="171"/>
      <c r="G5" s="171" t="s">
        <v>84</v>
      </c>
      <c r="H5" s="171" t="s">
        <v>86</v>
      </c>
      <c r="I5" s="171"/>
      <c r="J5" s="171"/>
      <c r="K5" s="75" t="s">
        <v>64</v>
      </c>
    </row>
    <row r="6" spans="1:11" s="76" customFormat="1" ht="18" customHeight="1">
      <c r="A6" s="173"/>
      <c r="B6" s="77" t="s">
        <v>65</v>
      </c>
      <c r="C6" s="77" t="s">
        <v>110</v>
      </c>
      <c r="D6" s="77" t="s">
        <v>66</v>
      </c>
      <c r="E6" s="77" t="s">
        <v>87</v>
      </c>
      <c r="F6" s="77" t="s">
        <v>88</v>
      </c>
      <c r="G6" s="174"/>
      <c r="H6" s="77" t="s">
        <v>67</v>
      </c>
      <c r="I6" s="77" t="s">
        <v>87</v>
      </c>
      <c r="J6" s="77" t="s">
        <v>88</v>
      </c>
      <c r="K6" s="78" t="s">
        <v>68</v>
      </c>
    </row>
    <row r="7" s="4" customFormat="1" ht="18" customHeight="1">
      <c r="A7" s="79"/>
    </row>
    <row r="8" spans="1:11" s="64" customFormat="1" ht="18" customHeight="1">
      <c r="A8" s="80" t="s">
        <v>89</v>
      </c>
      <c r="B8" s="64">
        <f>B13+B18+B23+B30+B34+B39+B43+B46</f>
        <v>1666</v>
      </c>
      <c r="C8" s="64">
        <f>C13+C18+C23+C30+C34+C39+C43+C46</f>
        <v>22</v>
      </c>
      <c r="D8" s="81">
        <f aca="true" t="shared" si="0" ref="D8:K8">D13+D18+D23+D30+D34+D39+D43+D46</f>
        <v>507889</v>
      </c>
      <c r="E8" s="81">
        <f t="shared" si="0"/>
        <v>259466</v>
      </c>
      <c r="F8" s="81">
        <f t="shared" si="0"/>
        <v>248423</v>
      </c>
      <c r="G8" s="81">
        <f>G13+G18+G23+G34</f>
        <v>14855</v>
      </c>
      <c r="H8" s="81">
        <f t="shared" si="0"/>
        <v>33076</v>
      </c>
      <c r="I8" s="81">
        <f t="shared" si="0"/>
        <v>15891</v>
      </c>
      <c r="J8" s="81">
        <f t="shared" si="0"/>
        <v>17185</v>
      </c>
      <c r="K8" s="81">
        <f t="shared" si="0"/>
        <v>6083</v>
      </c>
    </row>
    <row r="9" spans="1:11" s="4" customFormat="1" ht="18" customHeight="1">
      <c r="A9" s="82" t="s">
        <v>97</v>
      </c>
      <c r="B9" s="4">
        <f>B14+B19+B24+B35</f>
        <v>7</v>
      </c>
      <c r="C9" s="4">
        <f>C14+C19+C24+C35</f>
        <v>0</v>
      </c>
      <c r="D9" s="4">
        <f aca="true" t="shared" si="1" ref="D9:K9">D14+D19+D24+D35</f>
        <v>2557</v>
      </c>
      <c r="E9" s="4">
        <f t="shared" si="1"/>
        <v>1277</v>
      </c>
      <c r="F9" s="4">
        <f t="shared" si="1"/>
        <v>1280</v>
      </c>
      <c r="G9" s="4">
        <f>G14+G19+G24+G35</f>
        <v>74</v>
      </c>
      <c r="H9" s="4">
        <f t="shared" si="1"/>
        <v>132</v>
      </c>
      <c r="I9" s="4">
        <f t="shared" si="1"/>
        <v>93</v>
      </c>
      <c r="J9" s="4">
        <f t="shared" si="1"/>
        <v>39</v>
      </c>
      <c r="K9" s="4">
        <f t="shared" si="1"/>
        <v>15</v>
      </c>
    </row>
    <row r="10" spans="1:11" s="4" customFormat="1" ht="18" customHeight="1">
      <c r="A10" s="82" t="s">
        <v>98</v>
      </c>
      <c r="B10" s="4">
        <f>B15+B20+B25+B31+B36+B40</f>
        <v>1217</v>
      </c>
      <c r="C10" s="4">
        <f>C15+C20+C25+C31+C36+C40</f>
        <v>22</v>
      </c>
      <c r="D10" s="4">
        <f aca="true" t="shared" si="2" ref="D10:K10">D15+D20+D25+D31+D36+D40+D47</f>
        <v>413728</v>
      </c>
      <c r="E10" s="4">
        <f t="shared" si="2"/>
        <v>212860</v>
      </c>
      <c r="F10" s="4">
        <f t="shared" si="2"/>
        <v>200868</v>
      </c>
      <c r="G10" s="4">
        <f>G15+G20+G25+G36</f>
        <v>12807</v>
      </c>
      <c r="H10" s="4">
        <f t="shared" si="2"/>
        <v>27052</v>
      </c>
      <c r="I10" s="4">
        <f t="shared" si="2"/>
        <v>13469</v>
      </c>
      <c r="J10" s="4">
        <f t="shared" si="2"/>
        <v>13583</v>
      </c>
      <c r="K10" s="4">
        <f t="shared" si="2"/>
        <v>4752</v>
      </c>
    </row>
    <row r="11" spans="1:11" s="4" customFormat="1" ht="18" customHeight="1">
      <c r="A11" s="82" t="s">
        <v>99</v>
      </c>
      <c r="B11" s="4">
        <f>B16+B21+B26+B32+B37+B41+B44+B48</f>
        <v>442</v>
      </c>
      <c r="C11" s="4">
        <f>C16+C21+C26+C32+C37+C41+C44+C48</f>
        <v>0</v>
      </c>
      <c r="D11" s="4">
        <f aca="true" t="shared" si="3" ref="D11:K11">D16+D21+D26+D32+D37+D41+D44+D48</f>
        <v>91604</v>
      </c>
      <c r="E11" s="4">
        <f t="shared" si="3"/>
        <v>45329</v>
      </c>
      <c r="F11" s="4">
        <f t="shared" si="3"/>
        <v>46275</v>
      </c>
      <c r="G11" s="4">
        <f>G16+G21+G26+G37</f>
        <v>1974</v>
      </c>
      <c r="H11" s="4">
        <f t="shared" si="3"/>
        <v>5892</v>
      </c>
      <c r="I11" s="4">
        <f t="shared" si="3"/>
        <v>2329</v>
      </c>
      <c r="J11" s="4">
        <f t="shared" si="3"/>
        <v>3563</v>
      </c>
      <c r="K11" s="4">
        <f t="shared" si="3"/>
        <v>1316</v>
      </c>
    </row>
    <row r="12" s="4" customFormat="1" ht="18" customHeight="1">
      <c r="A12" s="82"/>
    </row>
    <row r="13" spans="1:11" s="64" customFormat="1" ht="18" customHeight="1">
      <c r="A13" s="80" t="s">
        <v>75</v>
      </c>
      <c r="B13" s="64">
        <f aca="true" t="shared" si="4" ref="B13:K13">SUM(B14:B16)</f>
        <v>520</v>
      </c>
      <c r="C13" s="64">
        <f t="shared" si="4"/>
        <v>5</v>
      </c>
      <c r="D13" s="64">
        <f>SUM(D14:D16)</f>
        <v>63432</v>
      </c>
      <c r="E13" s="64">
        <f t="shared" si="4"/>
        <v>32276</v>
      </c>
      <c r="F13" s="64">
        <f t="shared" si="4"/>
        <v>31156</v>
      </c>
      <c r="G13" s="64">
        <f>SUM(G14:G16)</f>
        <v>2832</v>
      </c>
      <c r="H13" s="64">
        <f t="shared" si="4"/>
        <v>4366</v>
      </c>
      <c r="I13" s="64">
        <f t="shared" si="4"/>
        <v>213</v>
      </c>
      <c r="J13" s="64">
        <f t="shared" si="4"/>
        <v>4153</v>
      </c>
      <c r="K13" s="64">
        <f t="shared" si="4"/>
        <v>671</v>
      </c>
    </row>
    <row r="14" spans="1:11" s="4" customFormat="1" ht="18" customHeight="1">
      <c r="A14" s="82" t="s">
        <v>76</v>
      </c>
      <c r="B14" s="4">
        <v>1</v>
      </c>
      <c r="C14" s="85">
        <v>0</v>
      </c>
      <c r="D14" s="4">
        <f>SUM(E14:F14)</f>
        <v>149</v>
      </c>
      <c r="E14" s="4">
        <v>75</v>
      </c>
      <c r="F14" s="4">
        <v>74</v>
      </c>
      <c r="G14" s="4">
        <v>5</v>
      </c>
      <c r="H14" s="4">
        <f>SUM(I14:J14)</f>
        <v>7</v>
      </c>
      <c r="I14" s="4">
        <v>2</v>
      </c>
      <c r="J14" s="4">
        <v>5</v>
      </c>
      <c r="K14" s="85">
        <v>0</v>
      </c>
    </row>
    <row r="15" spans="1:11" s="4" customFormat="1" ht="18" customHeight="1">
      <c r="A15" s="82" t="s">
        <v>77</v>
      </c>
      <c r="B15" s="4">
        <v>278</v>
      </c>
      <c r="C15" s="4">
        <v>5</v>
      </c>
      <c r="D15" s="4">
        <f>SUM(E15:F15)</f>
        <v>22229</v>
      </c>
      <c r="E15" s="4">
        <v>11326</v>
      </c>
      <c r="F15" s="4">
        <v>10903</v>
      </c>
      <c r="G15" s="4">
        <v>1091</v>
      </c>
      <c r="H15" s="4">
        <f>SUM(I15:J15)</f>
        <v>1679</v>
      </c>
      <c r="I15" s="4">
        <v>44</v>
      </c>
      <c r="J15" s="4">
        <v>1635</v>
      </c>
      <c r="K15" s="4">
        <v>102</v>
      </c>
    </row>
    <row r="16" spans="1:11" s="4" customFormat="1" ht="18" customHeight="1">
      <c r="A16" s="82" t="s">
        <v>69</v>
      </c>
      <c r="B16" s="4">
        <v>241</v>
      </c>
      <c r="C16" s="85">
        <v>0</v>
      </c>
      <c r="D16" s="4">
        <f>SUM(E16:F16)</f>
        <v>41054</v>
      </c>
      <c r="E16" s="4">
        <v>20875</v>
      </c>
      <c r="F16" s="4">
        <v>20179</v>
      </c>
      <c r="G16" s="4">
        <v>1736</v>
      </c>
      <c r="H16" s="4">
        <f>SUM(I16:J16)</f>
        <v>2680</v>
      </c>
      <c r="I16" s="4">
        <v>167</v>
      </c>
      <c r="J16" s="4">
        <v>2513</v>
      </c>
      <c r="K16" s="4">
        <v>569</v>
      </c>
    </row>
    <row r="17" s="4" customFormat="1" ht="18" customHeight="1">
      <c r="A17" s="82"/>
    </row>
    <row r="18" spans="1:11" s="64" customFormat="1" ht="18" customHeight="1">
      <c r="A18" s="80" t="s">
        <v>90</v>
      </c>
      <c r="B18" s="64">
        <f>SUM(B19:B21)</f>
        <v>538</v>
      </c>
      <c r="C18" s="64">
        <f aca="true" t="shared" si="5" ref="C18:K18">SUM(C19:C21)</f>
        <v>5</v>
      </c>
      <c r="D18" s="64">
        <f t="shared" si="5"/>
        <v>213771</v>
      </c>
      <c r="E18" s="64">
        <f t="shared" si="5"/>
        <v>109824</v>
      </c>
      <c r="F18" s="64">
        <f t="shared" si="5"/>
        <v>103947</v>
      </c>
      <c r="G18" s="64">
        <f>SUM(G19:G21)</f>
        <v>7440</v>
      </c>
      <c r="H18" s="64">
        <f t="shared" si="5"/>
        <v>11463</v>
      </c>
      <c r="I18" s="64">
        <f t="shared" si="5"/>
        <v>4680</v>
      </c>
      <c r="J18" s="64">
        <f t="shared" si="5"/>
        <v>6783</v>
      </c>
      <c r="K18" s="64">
        <f t="shared" si="5"/>
        <v>2366</v>
      </c>
    </row>
    <row r="19" spans="1:11" s="4" customFormat="1" ht="18" customHeight="1">
      <c r="A19" s="82" t="s">
        <v>70</v>
      </c>
      <c r="B19" s="4">
        <v>2</v>
      </c>
      <c r="C19" s="85">
        <v>0</v>
      </c>
      <c r="D19" s="4">
        <f>SUM(E19:F19)</f>
        <v>1164</v>
      </c>
      <c r="E19" s="4">
        <v>566</v>
      </c>
      <c r="F19" s="4">
        <v>598</v>
      </c>
      <c r="G19" s="4">
        <v>30</v>
      </c>
      <c r="H19" s="4">
        <f>SUM(I19:J19)</f>
        <v>42</v>
      </c>
      <c r="I19" s="4">
        <v>31</v>
      </c>
      <c r="J19" s="4">
        <v>11</v>
      </c>
      <c r="K19" s="4">
        <v>7</v>
      </c>
    </row>
    <row r="20" spans="1:11" s="4" customFormat="1" ht="18" customHeight="1">
      <c r="A20" s="82" t="s">
        <v>71</v>
      </c>
      <c r="B20" s="4">
        <v>532</v>
      </c>
      <c r="C20" s="4">
        <v>5</v>
      </c>
      <c r="D20" s="4">
        <f>SUM(E20:F20)</f>
        <v>211251</v>
      </c>
      <c r="E20" s="4">
        <v>108679</v>
      </c>
      <c r="F20" s="4">
        <v>102572</v>
      </c>
      <c r="G20" s="4">
        <v>7346</v>
      </c>
      <c r="H20" s="4">
        <f>SUM(I20:J20)</f>
        <v>11311</v>
      </c>
      <c r="I20" s="4">
        <v>4602</v>
      </c>
      <c r="J20" s="4">
        <v>6709</v>
      </c>
      <c r="K20" s="4">
        <v>2337</v>
      </c>
    </row>
    <row r="21" spans="1:11" s="4" customFormat="1" ht="18" customHeight="1">
      <c r="A21" s="82" t="s">
        <v>69</v>
      </c>
      <c r="B21" s="4">
        <v>4</v>
      </c>
      <c r="C21" s="85">
        <v>0</v>
      </c>
      <c r="D21" s="4">
        <f>SUM(E21:F21)</f>
        <v>1356</v>
      </c>
      <c r="E21" s="4">
        <v>579</v>
      </c>
      <c r="F21" s="4">
        <v>777</v>
      </c>
      <c r="G21" s="4">
        <v>64</v>
      </c>
      <c r="H21" s="4">
        <f>SUM(I21:J21)</f>
        <v>110</v>
      </c>
      <c r="I21" s="4">
        <v>47</v>
      </c>
      <c r="J21" s="4">
        <v>63</v>
      </c>
      <c r="K21" s="4">
        <v>22</v>
      </c>
    </row>
    <row r="22" s="4" customFormat="1" ht="18" customHeight="1">
      <c r="A22" s="82"/>
    </row>
    <row r="23" spans="1:11" s="64" customFormat="1" ht="18" customHeight="1">
      <c r="A23" s="80" t="s">
        <v>91</v>
      </c>
      <c r="B23" s="64">
        <f aca="true" t="shared" si="6" ref="B23:K23">SUM(B24:B26)</f>
        <v>293</v>
      </c>
      <c r="C23" s="64">
        <f t="shared" si="6"/>
        <v>1</v>
      </c>
      <c r="D23" s="64">
        <f t="shared" si="6"/>
        <v>108500</v>
      </c>
      <c r="E23" s="64">
        <f t="shared" si="6"/>
        <v>55435</v>
      </c>
      <c r="F23" s="64">
        <f t="shared" si="6"/>
        <v>53065</v>
      </c>
      <c r="G23" s="64">
        <f>SUM(G24:G26)</f>
        <v>3581</v>
      </c>
      <c r="H23" s="64">
        <f t="shared" si="6"/>
        <v>6833</v>
      </c>
      <c r="I23" s="64">
        <f t="shared" si="6"/>
        <v>4340</v>
      </c>
      <c r="J23" s="64">
        <f t="shared" si="6"/>
        <v>2493</v>
      </c>
      <c r="K23" s="64">
        <f t="shared" si="6"/>
        <v>1080</v>
      </c>
    </row>
    <row r="24" spans="1:11" s="4" customFormat="1" ht="18" customHeight="1">
      <c r="A24" s="82" t="s">
        <v>70</v>
      </c>
      <c r="B24" s="4">
        <v>3</v>
      </c>
      <c r="C24" s="85">
        <v>0</v>
      </c>
      <c r="D24" s="4">
        <f>SUM(E24:F24)</f>
        <v>1184</v>
      </c>
      <c r="E24" s="4">
        <v>593</v>
      </c>
      <c r="F24" s="4">
        <v>591</v>
      </c>
      <c r="G24" s="4">
        <v>30</v>
      </c>
      <c r="H24" s="4">
        <f>SUM(I24:J24)</f>
        <v>55</v>
      </c>
      <c r="I24" s="4">
        <v>44</v>
      </c>
      <c r="J24" s="4">
        <v>11</v>
      </c>
      <c r="K24" s="4">
        <v>6</v>
      </c>
    </row>
    <row r="25" spans="1:11" s="4" customFormat="1" ht="18" customHeight="1">
      <c r="A25" s="82" t="s">
        <v>71</v>
      </c>
      <c r="B25" s="4">
        <v>265</v>
      </c>
      <c r="C25" s="4">
        <v>1</v>
      </c>
      <c r="D25" s="4">
        <f>SUM(E25:F25)</f>
        <v>102317</v>
      </c>
      <c r="E25" s="4">
        <v>52860</v>
      </c>
      <c r="F25" s="4">
        <v>49457</v>
      </c>
      <c r="G25" s="4">
        <v>3386</v>
      </c>
      <c r="H25" s="4">
        <f>SUM(I25:J25)</f>
        <v>6454</v>
      </c>
      <c r="I25" s="4">
        <v>4097</v>
      </c>
      <c r="J25" s="4">
        <v>2357</v>
      </c>
      <c r="K25" s="4">
        <v>1018</v>
      </c>
    </row>
    <row r="26" spans="1:11" s="4" customFormat="1" ht="18" customHeight="1">
      <c r="A26" s="82" t="s">
        <v>69</v>
      </c>
      <c r="B26" s="4">
        <v>25</v>
      </c>
      <c r="C26" s="85">
        <v>0</v>
      </c>
      <c r="D26" s="4">
        <f>SUM(E26:F26)</f>
        <v>4999</v>
      </c>
      <c r="E26" s="4">
        <v>1982</v>
      </c>
      <c r="F26" s="4">
        <v>3017</v>
      </c>
      <c r="G26" s="4">
        <v>165</v>
      </c>
      <c r="H26" s="4">
        <f>SUM(I26:J26)</f>
        <v>324</v>
      </c>
      <c r="I26" s="4">
        <v>199</v>
      </c>
      <c r="J26" s="4">
        <v>125</v>
      </c>
      <c r="K26" s="4">
        <v>56</v>
      </c>
    </row>
    <row r="27" s="4" customFormat="1" ht="18" customHeight="1">
      <c r="A27" s="82"/>
    </row>
    <row r="28" spans="1:11" s="4" customFormat="1" ht="18" customHeight="1">
      <c r="A28" s="83" t="s">
        <v>93</v>
      </c>
      <c r="B28" s="84" t="s">
        <v>72</v>
      </c>
      <c r="C28" s="84" t="s">
        <v>72</v>
      </c>
      <c r="D28" s="84" t="s">
        <v>72</v>
      </c>
      <c r="E28" s="84" t="s">
        <v>72</v>
      </c>
      <c r="F28" s="84" t="s">
        <v>72</v>
      </c>
      <c r="G28" s="84" t="s">
        <v>72</v>
      </c>
      <c r="H28" s="84" t="s">
        <v>72</v>
      </c>
      <c r="I28" s="84" t="s">
        <v>72</v>
      </c>
      <c r="J28" s="84" t="s">
        <v>72</v>
      </c>
      <c r="K28" s="84" t="s">
        <v>72</v>
      </c>
    </row>
    <row r="29" s="4" customFormat="1" ht="18" customHeight="1">
      <c r="A29" s="82"/>
    </row>
    <row r="30" spans="1:11" s="64" customFormat="1" ht="18" customHeight="1">
      <c r="A30" s="80" t="s">
        <v>92</v>
      </c>
      <c r="B30" s="64">
        <f>B31+B32</f>
        <v>145</v>
      </c>
      <c r="C30" s="64">
        <f aca="true" t="shared" si="7" ref="C30:K30">C31+C32</f>
        <v>2</v>
      </c>
      <c r="D30" s="64">
        <f t="shared" si="7"/>
        <v>101854</v>
      </c>
      <c r="E30" s="64">
        <f t="shared" si="7"/>
        <v>52141</v>
      </c>
      <c r="F30" s="64">
        <f t="shared" si="7"/>
        <v>49713</v>
      </c>
      <c r="G30" s="84" t="s">
        <v>72</v>
      </c>
      <c r="H30" s="64">
        <f t="shared" si="7"/>
        <v>7137</v>
      </c>
      <c r="I30" s="64">
        <f t="shared" si="7"/>
        <v>5283</v>
      </c>
      <c r="J30" s="64">
        <f t="shared" si="7"/>
        <v>1854</v>
      </c>
      <c r="K30" s="64">
        <f t="shared" si="7"/>
        <v>1338</v>
      </c>
    </row>
    <row r="31" spans="1:11" s="4" customFormat="1" ht="18" customHeight="1">
      <c r="A31" s="82" t="s">
        <v>73</v>
      </c>
      <c r="B31" s="4">
        <v>102</v>
      </c>
      <c r="C31" s="4">
        <v>2</v>
      </c>
      <c r="D31" s="4">
        <f>SUM(E31:F31)</f>
        <v>70325</v>
      </c>
      <c r="E31" s="4">
        <v>36212</v>
      </c>
      <c r="F31" s="4">
        <v>34113</v>
      </c>
      <c r="G31" s="138" t="s">
        <v>191</v>
      </c>
      <c r="H31" s="4">
        <f>SUM(I31:J31)</f>
        <v>5316</v>
      </c>
      <c r="I31" s="4">
        <v>3894</v>
      </c>
      <c r="J31" s="4">
        <v>1422</v>
      </c>
      <c r="K31" s="4">
        <v>976</v>
      </c>
    </row>
    <row r="32" spans="1:11" s="4" customFormat="1" ht="18" customHeight="1">
      <c r="A32" s="82" t="s">
        <v>69</v>
      </c>
      <c r="B32" s="4">
        <v>43</v>
      </c>
      <c r="C32" s="4">
        <v>0</v>
      </c>
      <c r="D32" s="4">
        <f>SUM(E32:F32)</f>
        <v>31529</v>
      </c>
      <c r="E32" s="4">
        <v>15929</v>
      </c>
      <c r="F32" s="4">
        <v>15600</v>
      </c>
      <c r="G32" s="138" t="s">
        <v>191</v>
      </c>
      <c r="H32" s="4">
        <f>SUM(I32:J32)</f>
        <v>1821</v>
      </c>
      <c r="I32" s="4">
        <v>1389</v>
      </c>
      <c r="J32" s="4">
        <v>432</v>
      </c>
      <c r="K32" s="4">
        <v>362</v>
      </c>
    </row>
    <row r="33" s="4" customFormat="1" ht="18" customHeight="1">
      <c r="A33" s="82"/>
    </row>
    <row r="34" spans="1:11" s="64" customFormat="1" ht="18" customHeight="1">
      <c r="A34" s="86" t="s">
        <v>146</v>
      </c>
      <c r="B34" s="64">
        <f aca="true" t="shared" si="8" ref="B34:K34">SUM(B35:B37)</f>
        <v>31</v>
      </c>
      <c r="C34" s="64">
        <f t="shared" si="8"/>
        <v>9</v>
      </c>
      <c r="D34" s="64">
        <f t="shared" si="8"/>
        <v>4030</v>
      </c>
      <c r="E34" s="64">
        <f t="shared" si="8"/>
        <v>2648</v>
      </c>
      <c r="F34" s="64">
        <f t="shared" si="8"/>
        <v>1382</v>
      </c>
      <c r="G34" s="64">
        <f>SUM(G35:G37)</f>
        <v>1002</v>
      </c>
      <c r="H34" s="64">
        <f t="shared" si="8"/>
        <v>2122</v>
      </c>
      <c r="I34" s="64">
        <f t="shared" si="8"/>
        <v>781</v>
      </c>
      <c r="J34" s="64">
        <f t="shared" si="8"/>
        <v>1341</v>
      </c>
      <c r="K34" s="64">
        <f t="shared" si="8"/>
        <v>254</v>
      </c>
    </row>
    <row r="35" spans="1:11" s="4" customFormat="1" ht="18" customHeight="1">
      <c r="A35" s="82" t="s">
        <v>74</v>
      </c>
      <c r="B35" s="4">
        <v>1</v>
      </c>
      <c r="C35" s="85">
        <v>0</v>
      </c>
      <c r="D35" s="4">
        <f>SUM(E35:F35)</f>
        <v>60</v>
      </c>
      <c r="E35" s="4">
        <v>43</v>
      </c>
      <c r="F35" s="4">
        <v>17</v>
      </c>
      <c r="G35" s="4">
        <v>9</v>
      </c>
      <c r="H35" s="4">
        <f>SUM(I35:J35)</f>
        <v>28</v>
      </c>
      <c r="I35" s="4">
        <v>16</v>
      </c>
      <c r="J35" s="4">
        <v>12</v>
      </c>
      <c r="K35" s="4">
        <v>2</v>
      </c>
    </row>
    <row r="36" spans="1:11" s="4" customFormat="1" ht="18" customHeight="1">
      <c r="A36" s="82" t="s">
        <v>190</v>
      </c>
      <c r="B36" s="4">
        <v>29</v>
      </c>
      <c r="C36" s="4">
        <v>9</v>
      </c>
      <c r="D36" s="4">
        <f>SUM(E36:F36)</f>
        <v>3927</v>
      </c>
      <c r="E36" s="4">
        <v>2579</v>
      </c>
      <c r="F36" s="4">
        <v>1348</v>
      </c>
      <c r="G36" s="4">
        <v>984</v>
      </c>
      <c r="H36" s="4">
        <f>SUM(I36:J36)</f>
        <v>2082</v>
      </c>
      <c r="I36" s="4">
        <v>760</v>
      </c>
      <c r="J36" s="4">
        <v>1322</v>
      </c>
      <c r="K36" s="4">
        <v>251</v>
      </c>
    </row>
    <row r="37" spans="1:11" s="4" customFormat="1" ht="18" customHeight="1">
      <c r="A37" s="82" t="s">
        <v>69</v>
      </c>
      <c r="B37" s="4">
        <v>1</v>
      </c>
      <c r="C37" s="4">
        <v>0</v>
      </c>
      <c r="D37" s="4">
        <f>SUM(E37:F37)</f>
        <v>43</v>
      </c>
      <c r="E37" s="4">
        <v>26</v>
      </c>
      <c r="F37" s="4">
        <v>17</v>
      </c>
      <c r="G37" s="4">
        <v>9</v>
      </c>
      <c r="H37" s="4">
        <f>SUM(I37:J37)</f>
        <v>12</v>
      </c>
      <c r="I37" s="4">
        <v>5</v>
      </c>
      <c r="J37" s="4">
        <v>7</v>
      </c>
      <c r="K37" s="4">
        <v>1</v>
      </c>
    </row>
    <row r="38" s="4" customFormat="1" ht="18" customHeight="1">
      <c r="A38" s="82"/>
    </row>
    <row r="39" spans="1:11" s="64" customFormat="1" ht="18" customHeight="1">
      <c r="A39" s="80" t="s">
        <v>78</v>
      </c>
      <c r="B39" s="64">
        <f aca="true" t="shared" si="9" ref="B39:K39">B40+B41</f>
        <v>98</v>
      </c>
      <c r="C39" s="64">
        <f t="shared" si="9"/>
        <v>0</v>
      </c>
      <c r="D39" s="64">
        <f t="shared" si="9"/>
        <v>12523</v>
      </c>
      <c r="E39" s="64">
        <f t="shared" si="9"/>
        <v>5441</v>
      </c>
      <c r="F39" s="64">
        <f t="shared" si="9"/>
        <v>7082</v>
      </c>
      <c r="G39" s="84" t="s">
        <v>72</v>
      </c>
      <c r="H39" s="64">
        <f t="shared" si="9"/>
        <v>992</v>
      </c>
      <c r="I39" s="64">
        <f t="shared" si="9"/>
        <v>510</v>
      </c>
      <c r="J39" s="64">
        <f t="shared" si="9"/>
        <v>482</v>
      </c>
      <c r="K39" s="64">
        <f t="shared" si="9"/>
        <v>352</v>
      </c>
    </row>
    <row r="40" spans="1:11" s="4" customFormat="1" ht="18" customHeight="1">
      <c r="A40" s="82" t="s">
        <v>79</v>
      </c>
      <c r="B40" s="4">
        <v>11</v>
      </c>
      <c r="C40" s="4">
        <v>0</v>
      </c>
      <c r="D40" s="4">
        <f>SUM(E40:F40)</f>
        <v>1603</v>
      </c>
      <c r="E40" s="4">
        <v>268</v>
      </c>
      <c r="F40" s="4">
        <v>1335</v>
      </c>
      <c r="G40" s="138" t="s">
        <v>191</v>
      </c>
      <c r="H40" s="4">
        <f>SUM(I40:J40)</f>
        <v>161</v>
      </c>
      <c r="I40" s="4">
        <v>34</v>
      </c>
      <c r="J40" s="4">
        <v>127</v>
      </c>
      <c r="K40" s="4">
        <v>66</v>
      </c>
    </row>
    <row r="41" spans="1:11" s="4" customFormat="1" ht="18" customHeight="1">
      <c r="A41" s="82" t="s">
        <v>69</v>
      </c>
      <c r="B41" s="4">
        <v>87</v>
      </c>
      <c r="C41" s="4">
        <v>0</v>
      </c>
      <c r="D41" s="4">
        <f>SUM(E41:F41)</f>
        <v>10920</v>
      </c>
      <c r="E41" s="4">
        <v>5173</v>
      </c>
      <c r="F41" s="4">
        <v>5747</v>
      </c>
      <c r="G41" s="138" t="s">
        <v>191</v>
      </c>
      <c r="H41" s="4">
        <f>SUM(I41:J41)</f>
        <v>831</v>
      </c>
      <c r="I41" s="4">
        <v>476</v>
      </c>
      <c r="J41" s="4">
        <v>355</v>
      </c>
      <c r="K41" s="4">
        <v>286</v>
      </c>
    </row>
    <row r="42" s="4" customFormat="1" ht="18" customHeight="1">
      <c r="A42" s="82"/>
    </row>
    <row r="43" spans="1:11" s="64" customFormat="1" ht="18" customHeight="1">
      <c r="A43" s="80" t="s">
        <v>80</v>
      </c>
      <c r="B43" s="64">
        <f>B44</f>
        <v>40</v>
      </c>
      <c r="C43" s="64">
        <f aca="true" t="shared" si="10" ref="C43:K43">C44</f>
        <v>0</v>
      </c>
      <c r="D43" s="64">
        <f t="shared" si="10"/>
        <v>1525</v>
      </c>
      <c r="E43" s="64">
        <f t="shared" si="10"/>
        <v>676</v>
      </c>
      <c r="F43" s="64">
        <f t="shared" si="10"/>
        <v>849</v>
      </c>
      <c r="G43" s="84" t="s">
        <v>72</v>
      </c>
      <c r="H43" s="64">
        <f t="shared" si="10"/>
        <v>107</v>
      </c>
      <c r="I43" s="64">
        <f t="shared" si="10"/>
        <v>42</v>
      </c>
      <c r="J43" s="64">
        <f t="shared" si="10"/>
        <v>65</v>
      </c>
      <c r="K43" s="64">
        <f t="shared" si="10"/>
        <v>18</v>
      </c>
    </row>
    <row r="44" spans="1:11" s="4" customFormat="1" ht="18" customHeight="1">
      <c r="A44" s="82" t="s">
        <v>69</v>
      </c>
      <c r="B44" s="4">
        <v>40</v>
      </c>
      <c r="C44" s="4">
        <v>0</v>
      </c>
      <c r="D44" s="4">
        <f>SUM(E44:F44)</f>
        <v>1525</v>
      </c>
      <c r="E44" s="4">
        <v>676</v>
      </c>
      <c r="F44" s="4">
        <v>849</v>
      </c>
      <c r="G44" s="138" t="s">
        <v>191</v>
      </c>
      <c r="H44" s="4">
        <f>SUM(I44:J44)</f>
        <v>107</v>
      </c>
      <c r="I44" s="4">
        <v>42</v>
      </c>
      <c r="J44" s="4">
        <v>65</v>
      </c>
      <c r="K44" s="4">
        <v>18</v>
      </c>
    </row>
    <row r="45" spans="1:7" s="4" customFormat="1" ht="18" customHeight="1">
      <c r="A45" s="82"/>
      <c r="G45" s="138" t="s">
        <v>191</v>
      </c>
    </row>
    <row r="46" spans="1:11" s="4" customFormat="1" ht="18" customHeight="1">
      <c r="A46" s="87" t="s">
        <v>96</v>
      </c>
      <c r="B46" s="84">
        <f>B48</f>
        <v>1</v>
      </c>
      <c r="C46" s="64">
        <f aca="true" t="shared" si="11" ref="C46:K46">C47+C48</f>
        <v>0</v>
      </c>
      <c r="D46" s="64">
        <f t="shared" si="11"/>
        <v>2254</v>
      </c>
      <c r="E46" s="64">
        <f t="shared" si="11"/>
        <v>1025</v>
      </c>
      <c r="F46" s="64">
        <f t="shared" si="11"/>
        <v>1229</v>
      </c>
      <c r="G46" s="84" t="s">
        <v>72</v>
      </c>
      <c r="H46" s="64">
        <f t="shared" si="11"/>
        <v>56</v>
      </c>
      <c r="I46" s="64">
        <f t="shared" si="11"/>
        <v>42</v>
      </c>
      <c r="J46" s="64">
        <f t="shared" si="11"/>
        <v>14</v>
      </c>
      <c r="K46" s="64">
        <f t="shared" si="11"/>
        <v>4</v>
      </c>
    </row>
    <row r="47" spans="1:11" s="4" customFormat="1" ht="18" customHeight="1">
      <c r="A47" s="82" t="s">
        <v>77</v>
      </c>
      <c r="B47" s="96" t="s">
        <v>192</v>
      </c>
      <c r="C47" s="4">
        <v>0</v>
      </c>
      <c r="D47" s="4">
        <f>SUM(E47:F47)</f>
        <v>2076</v>
      </c>
      <c r="E47" s="4">
        <v>936</v>
      </c>
      <c r="F47" s="4">
        <v>1140</v>
      </c>
      <c r="G47" s="138" t="s">
        <v>191</v>
      </c>
      <c r="H47" s="4">
        <f>SUM(I47:J47)</f>
        <v>49</v>
      </c>
      <c r="I47" s="4">
        <v>38</v>
      </c>
      <c r="J47" s="4">
        <v>11</v>
      </c>
      <c r="K47" s="85">
        <v>2</v>
      </c>
    </row>
    <row r="48" spans="1:11" s="4" customFormat="1" ht="18" customHeight="1">
      <c r="A48" s="82" t="s">
        <v>69</v>
      </c>
      <c r="B48" s="88">
        <v>1</v>
      </c>
      <c r="C48" s="4">
        <v>0</v>
      </c>
      <c r="D48" s="4">
        <f>SUM(E48:F48)</f>
        <v>178</v>
      </c>
      <c r="E48" s="4">
        <v>89</v>
      </c>
      <c r="F48" s="4">
        <v>89</v>
      </c>
      <c r="G48" s="138" t="s">
        <v>191</v>
      </c>
      <c r="H48" s="4">
        <f>SUM(I48:J48)</f>
        <v>7</v>
      </c>
      <c r="I48" s="4">
        <v>4</v>
      </c>
      <c r="J48" s="4">
        <v>3</v>
      </c>
      <c r="K48" s="85">
        <v>2</v>
      </c>
    </row>
    <row r="49" spans="1:11" s="4" customFormat="1" ht="18" customHeight="1" thickBo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2" s="4" customFormat="1" ht="14.25">
      <c r="A50" s="91"/>
      <c r="B50" s="4" t="s">
        <v>94</v>
      </c>
    </row>
    <row r="51" s="4" customFormat="1" ht="14.25">
      <c r="A51" s="91"/>
    </row>
    <row r="52" s="4" customFormat="1" ht="14.25">
      <c r="A52" s="91"/>
    </row>
    <row r="53" s="4" customFormat="1" ht="14.25">
      <c r="A53" s="91"/>
    </row>
    <row r="54" s="4" customFormat="1" ht="14.25">
      <c r="A54" s="91"/>
    </row>
    <row r="55" s="4" customFormat="1" ht="14.25">
      <c r="A55" s="91"/>
    </row>
    <row r="56" s="4" customFormat="1" ht="14.25">
      <c r="A56" s="91"/>
    </row>
    <row r="57" s="4" customFormat="1" ht="14.25">
      <c r="A57" s="91"/>
    </row>
    <row r="58" s="4" customFormat="1" ht="14.25">
      <c r="A58" s="91"/>
    </row>
    <row r="59" s="4" customFormat="1" ht="14.25">
      <c r="A59" s="91"/>
    </row>
    <row r="60" s="4" customFormat="1" ht="14.25">
      <c r="A60" s="91"/>
    </row>
    <row r="61" s="4" customFormat="1" ht="14.25">
      <c r="A61" s="91"/>
    </row>
    <row r="62" s="4" customFormat="1" ht="14.25">
      <c r="A62" s="91"/>
    </row>
    <row r="63" s="4" customFormat="1" ht="14.25">
      <c r="A63" s="91"/>
    </row>
    <row r="64" s="4" customFormat="1" ht="14.25">
      <c r="A64" s="91"/>
    </row>
    <row r="65" s="4" customFormat="1" ht="14.25">
      <c r="A65" s="91"/>
    </row>
  </sheetData>
  <mergeCells count="5">
    <mergeCell ref="H5:J5"/>
    <mergeCell ref="A5:A6"/>
    <mergeCell ref="G5:G6"/>
    <mergeCell ref="D5:F5"/>
    <mergeCell ref="B5:C5"/>
  </mergeCells>
  <printOptions horizontalCentered="1"/>
  <pageMargins left="0.4724409448818898" right="0.35433070866141736" top="0.984251968503937" bottom="0.5905511811023623" header="0.5118110236220472" footer="0.4724409448818898"/>
  <pageSetup firstPageNumber="15" useFirstPageNumber="1" horizontalDpi="600" verticalDpi="600" orientation="portrait" paperSize="9" scale="80" r:id="rId1"/>
  <headerFooter alignWithMargins="0">
    <oddFooter>&amp;C&amp;"ＭＳ 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85" zoomScaleNormal="85" zoomScaleSheetLayoutView="100" workbookViewId="0" topLeftCell="A1">
      <pane ySplit="5" topLeftCell="BM6" activePane="bottomLeft" state="frozen"/>
      <selection pane="topLeft" activeCell="F56" sqref="F56"/>
      <selection pane="bottomLeft" activeCell="B1" sqref="B1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7" width="8.625" style="6" customWidth="1"/>
    <col min="8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5" t="s">
        <v>197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54"/>
      <c r="C4" s="18" t="s">
        <v>56</v>
      </c>
      <c r="D4" s="18"/>
      <c r="E4" s="20" t="s">
        <v>57</v>
      </c>
      <c r="F4" s="18"/>
      <c r="G4" s="19"/>
      <c r="H4" s="22" t="s">
        <v>58</v>
      </c>
      <c r="I4" s="21" t="s">
        <v>59</v>
      </c>
      <c r="J4" s="162" t="s">
        <v>210</v>
      </c>
      <c r="K4" s="180" t="s">
        <v>111</v>
      </c>
      <c r="L4" s="181"/>
      <c r="M4" s="168"/>
      <c r="N4" s="22" t="s">
        <v>2</v>
      </c>
    </row>
    <row r="5" spans="1:14" s="4" customFormat="1" ht="24.75" customHeight="1">
      <c r="A5" s="93"/>
      <c r="B5" s="48"/>
      <c r="C5" s="26" t="s">
        <v>3</v>
      </c>
      <c r="D5" s="55" t="s">
        <v>118</v>
      </c>
      <c r="E5" s="26" t="s">
        <v>3</v>
      </c>
      <c r="F5" s="26" t="s">
        <v>4</v>
      </c>
      <c r="G5" s="26" t="s">
        <v>5</v>
      </c>
      <c r="H5" s="27" t="s">
        <v>60</v>
      </c>
      <c r="I5" s="7" t="s">
        <v>61</v>
      </c>
      <c r="J5" s="163"/>
      <c r="K5" s="26" t="s">
        <v>112</v>
      </c>
      <c r="L5" s="26" t="s">
        <v>113</v>
      </c>
      <c r="M5" s="26" t="s">
        <v>114</v>
      </c>
      <c r="N5" s="27" t="s">
        <v>6</v>
      </c>
    </row>
    <row r="6" spans="1:14" s="4" customFormat="1" ht="15" customHeight="1">
      <c r="A6" s="169" t="s">
        <v>106</v>
      </c>
      <c r="B6" s="170"/>
      <c r="C6" s="1">
        <v>535</v>
      </c>
      <c r="D6" s="1">
        <v>7</v>
      </c>
      <c r="E6" s="1">
        <v>68756</v>
      </c>
      <c r="F6" s="1">
        <v>35010</v>
      </c>
      <c r="G6" s="1">
        <v>33746</v>
      </c>
      <c r="H6" s="1">
        <v>96814</v>
      </c>
      <c r="I6" s="1">
        <v>24174</v>
      </c>
      <c r="J6" s="1">
        <v>2991</v>
      </c>
      <c r="K6" s="1">
        <f>L6+M6</f>
        <v>4473</v>
      </c>
      <c r="L6" s="1">
        <v>203</v>
      </c>
      <c r="M6" s="1">
        <v>4270</v>
      </c>
      <c r="N6" s="1">
        <v>697</v>
      </c>
    </row>
    <row r="7" spans="1:14" s="4" customFormat="1" ht="15" customHeight="1">
      <c r="A7" s="169" t="s">
        <v>135</v>
      </c>
      <c r="B7" s="170"/>
      <c r="C7" s="6">
        <v>531</v>
      </c>
      <c r="D7" s="6">
        <v>6</v>
      </c>
      <c r="E7" s="6">
        <v>68036</v>
      </c>
      <c r="F7" s="6">
        <v>34863</v>
      </c>
      <c r="G7" s="6">
        <v>33173</v>
      </c>
      <c r="H7" s="6">
        <v>96934</v>
      </c>
      <c r="I7" s="6">
        <v>23859</v>
      </c>
      <c r="J7" s="6">
        <v>2966</v>
      </c>
      <c r="K7" s="6">
        <v>4467</v>
      </c>
      <c r="L7" s="6">
        <v>211</v>
      </c>
      <c r="M7" s="6">
        <v>4256</v>
      </c>
      <c r="N7" s="6">
        <v>671</v>
      </c>
    </row>
    <row r="8" spans="1:14" s="4" customFormat="1" ht="15" customHeight="1">
      <c r="A8" s="177" t="s">
        <v>145</v>
      </c>
      <c r="B8" s="178"/>
      <c r="C8" s="6">
        <v>527</v>
      </c>
      <c r="D8" s="6">
        <v>6</v>
      </c>
      <c r="E8" s="6">
        <v>66838</v>
      </c>
      <c r="F8" s="6">
        <v>34203</v>
      </c>
      <c r="G8" s="6">
        <v>32635</v>
      </c>
      <c r="H8" s="6">
        <v>96564</v>
      </c>
      <c r="I8" s="6">
        <v>23564</v>
      </c>
      <c r="J8" s="6">
        <v>2937</v>
      </c>
      <c r="K8" s="6">
        <v>4459</v>
      </c>
      <c r="L8" s="6">
        <v>217</v>
      </c>
      <c r="M8" s="6">
        <v>4242</v>
      </c>
      <c r="N8" s="6">
        <v>688</v>
      </c>
    </row>
    <row r="9" spans="1:14" s="4" customFormat="1" ht="15" customHeight="1">
      <c r="A9" s="177" t="s">
        <v>201</v>
      </c>
      <c r="B9" s="178"/>
      <c r="C9" s="6">
        <v>521</v>
      </c>
      <c r="D9" s="6">
        <v>5</v>
      </c>
      <c r="E9" s="6">
        <v>65366</v>
      </c>
      <c r="F9" s="6">
        <v>33536</v>
      </c>
      <c r="G9" s="6">
        <v>31830</v>
      </c>
      <c r="H9" s="6">
        <v>95324</v>
      </c>
      <c r="I9" s="6">
        <v>23058</v>
      </c>
      <c r="J9" s="6">
        <v>2880</v>
      </c>
      <c r="K9" s="6">
        <v>4428</v>
      </c>
      <c r="L9" s="6">
        <v>219</v>
      </c>
      <c r="M9" s="6">
        <v>4209</v>
      </c>
      <c r="N9" s="6">
        <v>681</v>
      </c>
    </row>
    <row r="10" spans="1:14" s="11" customFormat="1" ht="15" customHeight="1">
      <c r="A10" s="175" t="s">
        <v>202</v>
      </c>
      <c r="B10" s="179"/>
      <c r="C10" s="3">
        <f aca="true" t="shared" si="0" ref="C10:N10">SUM(C15,C27,C40,C43,C57)</f>
        <v>520</v>
      </c>
      <c r="D10" s="3">
        <f t="shared" si="0"/>
        <v>5</v>
      </c>
      <c r="E10" s="3">
        <f t="shared" si="0"/>
        <v>63432</v>
      </c>
      <c r="F10" s="3">
        <f t="shared" si="0"/>
        <v>32276</v>
      </c>
      <c r="G10" s="3">
        <f t="shared" si="0"/>
        <v>31156</v>
      </c>
      <c r="H10" s="3">
        <f t="shared" si="0"/>
        <v>95134</v>
      </c>
      <c r="I10" s="3">
        <f t="shared" si="0"/>
        <v>22687</v>
      </c>
      <c r="J10" s="3">
        <f t="shared" si="0"/>
        <v>2832</v>
      </c>
      <c r="K10" s="3">
        <f t="shared" si="0"/>
        <v>4366</v>
      </c>
      <c r="L10" s="3">
        <f t="shared" si="0"/>
        <v>213</v>
      </c>
      <c r="M10" s="3">
        <f t="shared" si="0"/>
        <v>4153</v>
      </c>
      <c r="N10" s="3">
        <f t="shared" si="0"/>
        <v>671</v>
      </c>
    </row>
    <row r="11" spans="1:14" s="11" customFormat="1" ht="15" customHeight="1">
      <c r="A11" s="175" t="s">
        <v>62</v>
      </c>
      <c r="B11" s="176"/>
      <c r="C11" s="3">
        <v>1</v>
      </c>
      <c r="D11" s="3">
        <v>0</v>
      </c>
      <c r="E11" s="3">
        <f>SUM(F11:G11)</f>
        <v>149</v>
      </c>
      <c r="F11" s="3">
        <v>75</v>
      </c>
      <c r="G11" s="3">
        <v>74</v>
      </c>
      <c r="H11" s="3">
        <v>160</v>
      </c>
      <c r="I11" s="3">
        <v>44</v>
      </c>
      <c r="J11" s="3">
        <v>5</v>
      </c>
      <c r="K11" s="3">
        <f>L11+M11</f>
        <v>7</v>
      </c>
      <c r="L11" s="3">
        <v>2</v>
      </c>
      <c r="M11" s="3">
        <v>5</v>
      </c>
      <c r="N11" s="3">
        <v>0</v>
      </c>
    </row>
    <row r="12" spans="1:14" s="11" customFormat="1" ht="15" customHeight="1">
      <c r="A12" s="175" t="s">
        <v>46</v>
      </c>
      <c r="B12" s="176"/>
      <c r="C12" s="3">
        <v>278</v>
      </c>
      <c r="D12" s="3">
        <v>5</v>
      </c>
      <c r="E12" s="3">
        <f>SUM(F12:G12)</f>
        <v>22229</v>
      </c>
      <c r="F12" s="3">
        <v>11326</v>
      </c>
      <c r="G12" s="3">
        <v>10903</v>
      </c>
      <c r="H12" s="3">
        <v>38952</v>
      </c>
      <c r="I12" s="3">
        <v>8185</v>
      </c>
      <c r="J12" s="3">
        <v>1091</v>
      </c>
      <c r="K12" s="3">
        <f>L12+M12</f>
        <v>1679</v>
      </c>
      <c r="L12" s="3">
        <v>44</v>
      </c>
      <c r="M12" s="3">
        <v>1635</v>
      </c>
      <c r="N12" s="3">
        <v>102</v>
      </c>
    </row>
    <row r="13" spans="1:14" s="11" customFormat="1" ht="15" customHeight="1">
      <c r="A13" s="175" t="s">
        <v>47</v>
      </c>
      <c r="B13" s="176"/>
      <c r="C13" s="3">
        <v>241</v>
      </c>
      <c r="D13" s="3">
        <v>0</v>
      </c>
      <c r="E13" s="3">
        <f>SUM(F13:G13)</f>
        <v>41054</v>
      </c>
      <c r="F13" s="3">
        <v>20875</v>
      </c>
      <c r="G13" s="3">
        <v>20179</v>
      </c>
      <c r="H13" s="3">
        <v>56022</v>
      </c>
      <c r="I13" s="3">
        <v>14458</v>
      </c>
      <c r="J13" s="3">
        <v>1736</v>
      </c>
      <c r="K13" s="3">
        <f>L13+M13</f>
        <v>2680</v>
      </c>
      <c r="L13" s="3">
        <v>167</v>
      </c>
      <c r="M13" s="3">
        <v>2513</v>
      </c>
      <c r="N13" s="3">
        <v>569</v>
      </c>
    </row>
    <row r="14" spans="1:14" s="11" customFormat="1" ht="15" customHeight="1">
      <c r="A14" s="97"/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75" t="s">
        <v>140</v>
      </c>
      <c r="B15" s="176"/>
      <c r="C15" s="3">
        <f>SUM(C16:C25)</f>
        <v>53</v>
      </c>
      <c r="D15" s="3">
        <f aca="true" t="shared" si="1" ref="D15:N15">SUM(D16:D25)</f>
        <v>4</v>
      </c>
      <c r="E15" s="3">
        <f t="shared" si="1"/>
        <v>2951</v>
      </c>
      <c r="F15" s="3">
        <f t="shared" si="1"/>
        <v>1506</v>
      </c>
      <c r="G15" s="3">
        <f t="shared" si="1"/>
        <v>1445</v>
      </c>
      <c r="H15" s="3">
        <f t="shared" si="1"/>
        <v>6045</v>
      </c>
      <c r="I15" s="3">
        <f t="shared" si="1"/>
        <v>1080</v>
      </c>
      <c r="J15" s="3">
        <f t="shared" si="1"/>
        <v>178</v>
      </c>
      <c r="K15" s="3">
        <f t="shared" si="1"/>
        <v>264</v>
      </c>
      <c r="L15" s="3">
        <f t="shared" si="1"/>
        <v>5</v>
      </c>
      <c r="M15" s="3">
        <f t="shared" si="1"/>
        <v>259</v>
      </c>
      <c r="N15" s="3">
        <f t="shared" si="1"/>
        <v>14</v>
      </c>
    </row>
    <row r="16" spans="2:14" s="4" customFormat="1" ht="15" customHeight="1">
      <c r="B16" s="28" t="s">
        <v>13</v>
      </c>
      <c r="C16" s="3">
        <v>7</v>
      </c>
      <c r="D16" s="1">
        <v>0</v>
      </c>
      <c r="E16" s="3">
        <f aca="true" t="shared" si="2" ref="E16:E25">SUM(F16:G16)</f>
        <v>214</v>
      </c>
      <c r="F16" s="1">
        <v>100</v>
      </c>
      <c r="G16" s="1">
        <v>114</v>
      </c>
      <c r="H16" s="1">
        <v>745</v>
      </c>
      <c r="I16" s="1">
        <v>80</v>
      </c>
      <c r="J16" s="1">
        <v>20</v>
      </c>
      <c r="K16" s="3">
        <f aca="true" t="shared" si="3" ref="K16:K25">L16+M16</f>
        <v>36</v>
      </c>
      <c r="L16" s="1">
        <v>1</v>
      </c>
      <c r="M16" s="1">
        <v>35</v>
      </c>
      <c r="N16" s="1">
        <v>1</v>
      </c>
    </row>
    <row r="17" spans="2:14" s="4" customFormat="1" ht="15" customHeight="1">
      <c r="B17" s="28" t="s">
        <v>16</v>
      </c>
      <c r="C17" s="3">
        <v>17</v>
      </c>
      <c r="D17" s="1">
        <v>4</v>
      </c>
      <c r="E17" s="3">
        <f t="shared" si="2"/>
        <v>938</v>
      </c>
      <c r="F17" s="1">
        <v>471</v>
      </c>
      <c r="G17" s="1">
        <v>467</v>
      </c>
      <c r="H17" s="1">
        <v>1840</v>
      </c>
      <c r="I17" s="1">
        <v>377</v>
      </c>
      <c r="J17" s="1">
        <v>57</v>
      </c>
      <c r="K17" s="3">
        <f t="shared" si="3"/>
        <v>69</v>
      </c>
      <c r="L17" s="1">
        <v>2</v>
      </c>
      <c r="M17" s="1">
        <v>67</v>
      </c>
      <c r="N17" s="1">
        <v>7</v>
      </c>
    </row>
    <row r="18" spans="2:14" s="4" customFormat="1" ht="15" customHeight="1">
      <c r="B18" s="28" t="s">
        <v>25</v>
      </c>
      <c r="C18" s="3">
        <v>4</v>
      </c>
      <c r="D18" s="1">
        <v>0</v>
      </c>
      <c r="E18" s="3">
        <f t="shared" si="2"/>
        <v>123</v>
      </c>
      <c r="F18" s="1">
        <v>70</v>
      </c>
      <c r="G18" s="1">
        <v>53</v>
      </c>
      <c r="H18" s="1">
        <v>315</v>
      </c>
      <c r="I18" s="1">
        <v>51</v>
      </c>
      <c r="J18" s="1">
        <v>9</v>
      </c>
      <c r="K18" s="3">
        <f t="shared" si="3"/>
        <v>13</v>
      </c>
      <c r="L18" s="1">
        <v>0</v>
      </c>
      <c r="M18" s="1">
        <v>13</v>
      </c>
      <c r="N18" s="1">
        <v>0</v>
      </c>
    </row>
    <row r="19" spans="2:14" s="4" customFormat="1" ht="15" customHeight="1">
      <c r="B19" s="28" t="s">
        <v>100</v>
      </c>
      <c r="C19" s="3">
        <v>5</v>
      </c>
      <c r="D19" s="1">
        <v>0</v>
      </c>
      <c r="E19" s="3">
        <f t="shared" si="2"/>
        <v>225</v>
      </c>
      <c r="F19" s="1">
        <v>101</v>
      </c>
      <c r="G19" s="1">
        <v>124</v>
      </c>
      <c r="H19" s="1">
        <v>620</v>
      </c>
      <c r="I19" s="1">
        <v>78</v>
      </c>
      <c r="J19" s="1">
        <v>15</v>
      </c>
      <c r="K19" s="3">
        <f t="shared" si="3"/>
        <v>25</v>
      </c>
      <c r="L19" s="1">
        <v>0</v>
      </c>
      <c r="M19" s="1">
        <v>25</v>
      </c>
      <c r="N19" s="1">
        <v>0</v>
      </c>
    </row>
    <row r="20" spans="2:14" s="4" customFormat="1" ht="15" customHeight="1">
      <c r="B20" s="28" t="s">
        <v>102</v>
      </c>
      <c r="C20" s="3">
        <v>8</v>
      </c>
      <c r="D20" s="1">
        <v>0</v>
      </c>
      <c r="E20" s="3">
        <f t="shared" si="2"/>
        <v>861</v>
      </c>
      <c r="F20" s="1">
        <v>455</v>
      </c>
      <c r="G20" s="1">
        <v>406</v>
      </c>
      <c r="H20" s="1">
        <v>1160</v>
      </c>
      <c r="I20" s="1">
        <v>266</v>
      </c>
      <c r="J20" s="1">
        <v>40</v>
      </c>
      <c r="K20" s="3">
        <f t="shared" si="3"/>
        <v>64</v>
      </c>
      <c r="L20" s="1">
        <v>2</v>
      </c>
      <c r="M20" s="1">
        <v>62</v>
      </c>
      <c r="N20" s="1">
        <v>5</v>
      </c>
    </row>
    <row r="21" spans="2:14" s="4" customFormat="1" ht="15" customHeight="1">
      <c r="B21" s="28" t="s">
        <v>28</v>
      </c>
      <c r="C21" s="3">
        <v>3</v>
      </c>
      <c r="D21" s="1">
        <v>0</v>
      </c>
      <c r="E21" s="3">
        <f t="shared" si="2"/>
        <v>190</v>
      </c>
      <c r="F21" s="1">
        <v>107</v>
      </c>
      <c r="G21" s="1">
        <v>83</v>
      </c>
      <c r="H21" s="1">
        <v>490</v>
      </c>
      <c r="I21" s="1">
        <v>83</v>
      </c>
      <c r="J21" s="1">
        <v>13</v>
      </c>
      <c r="K21" s="3">
        <f t="shared" si="3"/>
        <v>18</v>
      </c>
      <c r="L21" s="1">
        <v>0</v>
      </c>
      <c r="M21" s="1">
        <v>18</v>
      </c>
      <c r="N21" s="1">
        <v>0</v>
      </c>
    </row>
    <row r="22" spans="2:14" s="4" customFormat="1" ht="15" customHeight="1">
      <c r="B22" s="28" t="s">
        <v>29</v>
      </c>
      <c r="C22" s="3">
        <v>1</v>
      </c>
      <c r="D22" s="1">
        <v>0</v>
      </c>
      <c r="E22" s="3">
        <f t="shared" si="2"/>
        <v>154</v>
      </c>
      <c r="F22" s="1">
        <v>73</v>
      </c>
      <c r="G22" s="1">
        <v>81</v>
      </c>
      <c r="H22" s="1">
        <v>180</v>
      </c>
      <c r="I22" s="1">
        <v>47</v>
      </c>
      <c r="J22" s="1">
        <v>6</v>
      </c>
      <c r="K22" s="3">
        <f t="shared" si="3"/>
        <v>9</v>
      </c>
      <c r="L22" s="1">
        <v>0</v>
      </c>
      <c r="M22" s="1">
        <v>9</v>
      </c>
      <c r="N22" s="1">
        <v>0</v>
      </c>
    </row>
    <row r="23" spans="2:14" s="4" customFormat="1" ht="15" customHeight="1">
      <c r="B23" s="28" t="s">
        <v>30</v>
      </c>
      <c r="C23" s="3">
        <v>1</v>
      </c>
      <c r="D23" s="1">
        <v>0</v>
      </c>
      <c r="E23" s="3">
        <f t="shared" si="2"/>
        <v>54</v>
      </c>
      <c r="F23" s="1">
        <v>25</v>
      </c>
      <c r="G23" s="1">
        <v>29</v>
      </c>
      <c r="H23" s="1">
        <v>160</v>
      </c>
      <c r="I23" s="1">
        <v>16</v>
      </c>
      <c r="J23" s="1">
        <v>3</v>
      </c>
      <c r="K23" s="3">
        <f t="shared" si="3"/>
        <v>5</v>
      </c>
      <c r="L23" s="1">
        <v>0</v>
      </c>
      <c r="M23" s="1">
        <v>5</v>
      </c>
      <c r="N23" s="1">
        <v>0</v>
      </c>
    </row>
    <row r="24" spans="2:14" s="4" customFormat="1" ht="15" customHeight="1">
      <c r="B24" s="28" t="s">
        <v>31</v>
      </c>
      <c r="C24" s="3">
        <v>4</v>
      </c>
      <c r="D24" s="1">
        <v>0</v>
      </c>
      <c r="E24" s="3">
        <f t="shared" si="2"/>
        <v>72</v>
      </c>
      <c r="F24" s="1">
        <v>40</v>
      </c>
      <c r="G24" s="1">
        <v>32</v>
      </c>
      <c r="H24" s="1">
        <v>220</v>
      </c>
      <c r="I24" s="1">
        <v>42</v>
      </c>
      <c r="J24" s="1">
        <v>6</v>
      </c>
      <c r="K24" s="3">
        <f t="shared" si="3"/>
        <v>11</v>
      </c>
      <c r="L24" s="1">
        <v>0</v>
      </c>
      <c r="M24" s="1">
        <v>11</v>
      </c>
      <c r="N24" s="1">
        <v>0</v>
      </c>
    </row>
    <row r="25" spans="2:14" s="4" customFormat="1" ht="15" customHeight="1">
      <c r="B25" s="28" t="s">
        <v>32</v>
      </c>
      <c r="C25" s="3">
        <v>3</v>
      </c>
      <c r="D25" s="1">
        <v>0</v>
      </c>
      <c r="E25" s="3">
        <f t="shared" si="2"/>
        <v>120</v>
      </c>
      <c r="F25" s="1">
        <v>64</v>
      </c>
      <c r="G25" s="1">
        <v>56</v>
      </c>
      <c r="H25" s="1">
        <v>315</v>
      </c>
      <c r="I25" s="1">
        <v>40</v>
      </c>
      <c r="J25" s="1">
        <v>9</v>
      </c>
      <c r="K25" s="3">
        <f t="shared" si="3"/>
        <v>14</v>
      </c>
      <c r="L25" s="1">
        <v>0</v>
      </c>
      <c r="M25" s="1">
        <v>14</v>
      </c>
      <c r="N25" s="1">
        <v>1</v>
      </c>
    </row>
    <row r="26" spans="2:14" s="4" customFormat="1" ht="15" customHeight="1">
      <c r="B26" s="28"/>
      <c r="C26" s="3"/>
      <c r="D26" s="1"/>
      <c r="E26" s="3"/>
      <c r="F26" s="1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75" t="s">
        <v>141</v>
      </c>
      <c r="B27" s="176"/>
      <c r="C27" s="3">
        <f aca="true" t="shared" si="4" ref="C27:N27">SUM(C28:C38)</f>
        <v>124</v>
      </c>
      <c r="D27" s="3">
        <f t="shared" si="4"/>
        <v>0</v>
      </c>
      <c r="E27" s="3">
        <f t="shared" si="4"/>
        <v>16080</v>
      </c>
      <c r="F27" s="3">
        <f t="shared" si="4"/>
        <v>8109</v>
      </c>
      <c r="G27" s="3">
        <f t="shared" si="4"/>
        <v>7971</v>
      </c>
      <c r="H27" s="3">
        <f t="shared" si="4"/>
        <v>22461</v>
      </c>
      <c r="I27" s="3">
        <f t="shared" si="4"/>
        <v>5823</v>
      </c>
      <c r="J27" s="3">
        <f t="shared" si="4"/>
        <v>691</v>
      </c>
      <c r="K27" s="3">
        <f t="shared" si="4"/>
        <v>1092</v>
      </c>
      <c r="L27" s="3">
        <f t="shared" si="4"/>
        <v>57</v>
      </c>
      <c r="M27" s="3">
        <f t="shared" si="4"/>
        <v>1035</v>
      </c>
      <c r="N27" s="3">
        <f t="shared" si="4"/>
        <v>222</v>
      </c>
    </row>
    <row r="28" spans="2:14" s="4" customFormat="1" ht="15" customHeight="1">
      <c r="B28" s="28" t="s">
        <v>12</v>
      </c>
      <c r="C28" s="3">
        <v>26</v>
      </c>
      <c r="D28" s="1">
        <v>0</v>
      </c>
      <c r="E28" s="3">
        <f aca="true" t="shared" si="5" ref="E28:E38">SUM(F28:G28)</f>
        <v>3699</v>
      </c>
      <c r="F28" s="1">
        <v>1809</v>
      </c>
      <c r="G28" s="1">
        <v>1890</v>
      </c>
      <c r="H28" s="1">
        <v>4899</v>
      </c>
      <c r="I28" s="1">
        <v>1265</v>
      </c>
      <c r="J28" s="1">
        <v>158</v>
      </c>
      <c r="K28" s="3">
        <f aca="true" t="shared" si="6" ref="K28:K38">L28+M28</f>
        <v>246</v>
      </c>
      <c r="L28" s="1">
        <v>22</v>
      </c>
      <c r="M28" s="1">
        <v>224</v>
      </c>
      <c r="N28" s="1">
        <v>69</v>
      </c>
    </row>
    <row r="29" spans="2:14" s="4" customFormat="1" ht="15" customHeight="1">
      <c r="B29" s="28" t="s">
        <v>14</v>
      </c>
      <c r="C29" s="3">
        <v>20</v>
      </c>
      <c r="D29" s="1">
        <v>0</v>
      </c>
      <c r="E29" s="3">
        <f t="shared" si="5"/>
        <v>1771</v>
      </c>
      <c r="F29" s="1">
        <v>879</v>
      </c>
      <c r="G29" s="1">
        <v>892</v>
      </c>
      <c r="H29" s="1">
        <v>2640</v>
      </c>
      <c r="I29" s="1">
        <v>667</v>
      </c>
      <c r="J29" s="1">
        <v>79</v>
      </c>
      <c r="K29" s="3">
        <f t="shared" si="6"/>
        <v>124</v>
      </c>
      <c r="L29" s="1">
        <v>2</v>
      </c>
      <c r="M29" s="1">
        <v>122</v>
      </c>
      <c r="N29" s="1">
        <v>27</v>
      </c>
    </row>
    <row r="30" spans="2:14" s="4" customFormat="1" ht="15" customHeight="1">
      <c r="B30" s="28" t="s">
        <v>15</v>
      </c>
      <c r="C30" s="3">
        <v>10</v>
      </c>
      <c r="D30" s="1">
        <v>0</v>
      </c>
      <c r="E30" s="3">
        <f t="shared" si="5"/>
        <v>1733</v>
      </c>
      <c r="F30" s="1">
        <v>878</v>
      </c>
      <c r="G30" s="1">
        <v>855</v>
      </c>
      <c r="H30" s="1">
        <v>2045</v>
      </c>
      <c r="I30" s="1">
        <v>619</v>
      </c>
      <c r="J30" s="1">
        <v>75</v>
      </c>
      <c r="K30" s="3">
        <f t="shared" si="6"/>
        <v>113</v>
      </c>
      <c r="L30" s="1">
        <v>10</v>
      </c>
      <c r="M30" s="1">
        <v>103</v>
      </c>
      <c r="N30" s="1">
        <v>19</v>
      </c>
    </row>
    <row r="31" spans="2:14" s="4" customFormat="1" ht="15" customHeight="1">
      <c r="B31" s="28" t="s">
        <v>18</v>
      </c>
      <c r="C31" s="3">
        <v>28</v>
      </c>
      <c r="D31" s="1">
        <v>0</v>
      </c>
      <c r="E31" s="3">
        <f t="shared" si="5"/>
        <v>4467</v>
      </c>
      <c r="F31" s="1">
        <v>2256</v>
      </c>
      <c r="G31" s="1">
        <v>2211</v>
      </c>
      <c r="H31" s="1">
        <v>6262</v>
      </c>
      <c r="I31" s="1">
        <v>1601</v>
      </c>
      <c r="J31" s="1">
        <v>183</v>
      </c>
      <c r="K31" s="3">
        <f t="shared" si="6"/>
        <v>291</v>
      </c>
      <c r="L31" s="1">
        <v>15</v>
      </c>
      <c r="M31" s="1">
        <v>276</v>
      </c>
      <c r="N31" s="1">
        <v>51</v>
      </c>
    </row>
    <row r="32" spans="2:14" s="4" customFormat="1" ht="15" customHeight="1">
      <c r="B32" s="28" t="s">
        <v>23</v>
      </c>
      <c r="C32" s="3">
        <v>10</v>
      </c>
      <c r="D32" s="1">
        <v>0</v>
      </c>
      <c r="E32" s="3">
        <f t="shared" si="5"/>
        <v>1534</v>
      </c>
      <c r="F32" s="1">
        <v>837</v>
      </c>
      <c r="G32" s="1">
        <v>697</v>
      </c>
      <c r="H32" s="1">
        <v>1825</v>
      </c>
      <c r="I32" s="1">
        <v>575</v>
      </c>
      <c r="J32" s="1">
        <v>54</v>
      </c>
      <c r="K32" s="3">
        <f t="shared" si="6"/>
        <v>74</v>
      </c>
      <c r="L32" s="1">
        <v>4</v>
      </c>
      <c r="M32" s="1">
        <v>70</v>
      </c>
      <c r="N32" s="1">
        <v>38</v>
      </c>
    </row>
    <row r="33" spans="2:14" s="4" customFormat="1" ht="15" customHeight="1">
      <c r="B33" s="28" t="s">
        <v>26</v>
      </c>
      <c r="C33" s="3">
        <v>9</v>
      </c>
      <c r="D33" s="1">
        <v>0</v>
      </c>
      <c r="E33" s="3">
        <f t="shared" si="5"/>
        <v>789</v>
      </c>
      <c r="F33" s="1">
        <v>389</v>
      </c>
      <c r="G33" s="1">
        <v>400</v>
      </c>
      <c r="H33" s="1">
        <v>1240</v>
      </c>
      <c r="I33" s="1">
        <v>298</v>
      </c>
      <c r="J33" s="1">
        <v>40</v>
      </c>
      <c r="K33" s="3">
        <f t="shared" si="6"/>
        <v>70</v>
      </c>
      <c r="L33" s="1">
        <v>2</v>
      </c>
      <c r="M33" s="1">
        <v>68</v>
      </c>
      <c r="N33" s="1">
        <v>8</v>
      </c>
    </row>
    <row r="34" spans="2:14" s="4" customFormat="1" ht="15" customHeight="1">
      <c r="B34" s="28" t="s">
        <v>33</v>
      </c>
      <c r="C34" s="3">
        <v>6</v>
      </c>
      <c r="D34" s="1">
        <v>0</v>
      </c>
      <c r="E34" s="3">
        <f t="shared" si="5"/>
        <v>541</v>
      </c>
      <c r="F34" s="1">
        <v>267</v>
      </c>
      <c r="G34" s="1">
        <v>274</v>
      </c>
      <c r="H34" s="1">
        <v>1060</v>
      </c>
      <c r="I34" s="1">
        <v>219</v>
      </c>
      <c r="J34" s="1">
        <v>27</v>
      </c>
      <c r="K34" s="3">
        <f t="shared" si="6"/>
        <v>40</v>
      </c>
      <c r="L34" s="1">
        <v>0</v>
      </c>
      <c r="M34" s="1">
        <v>40</v>
      </c>
      <c r="N34" s="1">
        <v>4</v>
      </c>
    </row>
    <row r="35" spans="2:14" s="4" customFormat="1" ht="15" customHeight="1">
      <c r="B35" s="28" t="s">
        <v>34</v>
      </c>
      <c r="C35" s="3">
        <v>4</v>
      </c>
      <c r="D35" s="1">
        <v>0</v>
      </c>
      <c r="E35" s="3">
        <f t="shared" si="5"/>
        <v>462</v>
      </c>
      <c r="F35" s="1">
        <v>238</v>
      </c>
      <c r="G35" s="1">
        <v>224</v>
      </c>
      <c r="H35" s="1">
        <v>850</v>
      </c>
      <c r="I35" s="1">
        <v>185</v>
      </c>
      <c r="J35" s="1">
        <v>23</v>
      </c>
      <c r="K35" s="3">
        <f t="shared" si="6"/>
        <v>52</v>
      </c>
      <c r="L35" s="1">
        <v>1</v>
      </c>
      <c r="M35" s="1">
        <v>51</v>
      </c>
      <c r="N35" s="1">
        <v>0</v>
      </c>
    </row>
    <row r="36" spans="2:14" s="4" customFormat="1" ht="15" customHeight="1">
      <c r="B36" s="28" t="s">
        <v>35</v>
      </c>
      <c r="C36" s="3">
        <v>6</v>
      </c>
      <c r="D36" s="1">
        <v>0</v>
      </c>
      <c r="E36" s="3">
        <f t="shared" si="5"/>
        <v>773</v>
      </c>
      <c r="F36" s="1">
        <v>373</v>
      </c>
      <c r="G36" s="1">
        <v>400</v>
      </c>
      <c r="H36" s="1">
        <v>1010</v>
      </c>
      <c r="I36" s="1">
        <v>279</v>
      </c>
      <c r="J36" s="1">
        <v>33</v>
      </c>
      <c r="K36" s="3">
        <f t="shared" si="6"/>
        <v>58</v>
      </c>
      <c r="L36" s="1">
        <v>1</v>
      </c>
      <c r="M36" s="1">
        <v>57</v>
      </c>
      <c r="N36" s="1">
        <v>1</v>
      </c>
    </row>
    <row r="37" spans="2:14" s="4" customFormat="1" ht="15" customHeight="1">
      <c r="B37" s="28" t="s">
        <v>36</v>
      </c>
      <c r="C37" s="3">
        <v>5</v>
      </c>
      <c r="D37" s="1">
        <v>0</v>
      </c>
      <c r="E37" s="3">
        <f t="shared" si="5"/>
        <v>311</v>
      </c>
      <c r="F37" s="1">
        <v>183</v>
      </c>
      <c r="G37" s="1">
        <v>128</v>
      </c>
      <c r="H37" s="1">
        <v>630</v>
      </c>
      <c r="I37" s="1">
        <v>115</v>
      </c>
      <c r="J37" s="1">
        <v>19</v>
      </c>
      <c r="K37" s="3">
        <f t="shared" si="6"/>
        <v>24</v>
      </c>
      <c r="L37" s="1">
        <v>0</v>
      </c>
      <c r="M37" s="1">
        <v>24</v>
      </c>
      <c r="N37" s="1">
        <v>5</v>
      </c>
    </row>
    <row r="38" spans="2:14" s="4" customFormat="1" ht="15" customHeight="1">
      <c r="B38" s="28" t="s">
        <v>37</v>
      </c>
      <c r="C38" s="3">
        <v>0</v>
      </c>
      <c r="D38" s="1">
        <v>0</v>
      </c>
      <c r="E38" s="3">
        <f t="shared" si="5"/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3">
        <f t="shared" si="6"/>
        <v>0</v>
      </c>
      <c r="L38" s="1">
        <v>0</v>
      </c>
      <c r="M38" s="1">
        <v>0</v>
      </c>
      <c r="N38" s="1">
        <v>0</v>
      </c>
    </row>
    <row r="39" spans="2:14" s="4" customFormat="1" ht="15" customHeight="1">
      <c r="B39" s="28"/>
      <c r="C39" s="3"/>
      <c r="D39" s="1"/>
      <c r="E39" s="3"/>
      <c r="F39" s="1"/>
      <c r="G39" s="1"/>
      <c r="H39" s="1"/>
      <c r="I39" s="1"/>
      <c r="J39" s="1"/>
      <c r="K39" s="3"/>
      <c r="L39" s="1"/>
      <c r="M39" s="1"/>
      <c r="N39" s="1"/>
    </row>
    <row r="40" spans="1:14" s="4" customFormat="1" ht="15" customHeight="1">
      <c r="A40" s="175" t="s">
        <v>142</v>
      </c>
      <c r="B40" s="176"/>
      <c r="C40" s="3">
        <f aca="true" t="shared" si="7" ref="C40:N40">SUM(C41:C41)</f>
        <v>72</v>
      </c>
      <c r="D40" s="3">
        <f t="shared" si="7"/>
        <v>0</v>
      </c>
      <c r="E40" s="3">
        <f t="shared" si="7"/>
        <v>9944</v>
      </c>
      <c r="F40" s="3">
        <f t="shared" si="7"/>
        <v>5023</v>
      </c>
      <c r="G40" s="3">
        <f t="shared" si="7"/>
        <v>4921</v>
      </c>
      <c r="H40" s="3">
        <f t="shared" si="7"/>
        <v>14844</v>
      </c>
      <c r="I40" s="3">
        <f t="shared" si="7"/>
        <v>3566</v>
      </c>
      <c r="J40" s="3">
        <f t="shared" si="7"/>
        <v>440</v>
      </c>
      <c r="K40" s="3">
        <f t="shared" si="7"/>
        <v>664</v>
      </c>
      <c r="L40" s="3">
        <f t="shared" si="7"/>
        <v>33</v>
      </c>
      <c r="M40" s="3">
        <f t="shared" si="7"/>
        <v>631</v>
      </c>
      <c r="N40" s="3">
        <f t="shared" si="7"/>
        <v>152</v>
      </c>
    </row>
    <row r="41" spans="2:14" s="4" customFormat="1" ht="15" customHeight="1">
      <c r="B41" s="28" t="s">
        <v>10</v>
      </c>
      <c r="C41" s="3">
        <v>72</v>
      </c>
      <c r="D41" s="1">
        <v>0</v>
      </c>
      <c r="E41" s="3">
        <f>SUM(F41:G41)</f>
        <v>9944</v>
      </c>
      <c r="F41" s="1">
        <v>5023</v>
      </c>
      <c r="G41" s="1">
        <v>4921</v>
      </c>
      <c r="H41" s="1">
        <v>14844</v>
      </c>
      <c r="I41" s="1">
        <v>3566</v>
      </c>
      <c r="J41" s="1">
        <v>440</v>
      </c>
      <c r="K41" s="3">
        <f>L41+M41</f>
        <v>664</v>
      </c>
      <c r="L41" s="1">
        <v>33</v>
      </c>
      <c r="M41" s="1">
        <v>631</v>
      </c>
      <c r="N41" s="1">
        <v>152</v>
      </c>
    </row>
    <row r="42" spans="2:14" s="4" customFormat="1" ht="15" customHeight="1">
      <c r="B42" s="28"/>
      <c r="C42" s="3"/>
      <c r="D42" s="1"/>
      <c r="E42" s="3"/>
      <c r="F42" s="1"/>
      <c r="G42" s="1"/>
      <c r="H42" s="1"/>
      <c r="I42" s="1"/>
      <c r="J42" s="1"/>
      <c r="K42" s="3"/>
      <c r="L42" s="1"/>
      <c r="M42" s="1"/>
      <c r="N42" s="1"/>
    </row>
    <row r="43" spans="1:14" s="4" customFormat="1" ht="15" customHeight="1">
      <c r="A43" s="175" t="s">
        <v>147</v>
      </c>
      <c r="B43" s="176"/>
      <c r="C43" s="3">
        <f aca="true" t="shared" si="8" ref="C43:N43">SUM(C44:C55)</f>
        <v>140</v>
      </c>
      <c r="D43" s="3">
        <f t="shared" si="8"/>
        <v>1</v>
      </c>
      <c r="E43" s="3">
        <f t="shared" si="8"/>
        <v>16987</v>
      </c>
      <c r="F43" s="3">
        <f t="shared" si="8"/>
        <v>8660</v>
      </c>
      <c r="G43" s="3">
        <f t="shared" si="8"/>
        <v>8327</v>
      </c>
      <c r="H43" s="3">
        <f t="shared" si="8"/>
        <v>24328</v>
      </c>
      <c r="I43" s="3">
        <f t="shared" si="8"/>
        <v>6018</v>
      </c>
      <c r="J43" s="3">
        <f t="shared" si="8"/>
        <v>775</v>
      </c>
      <c r="K43" s="3">
        <f t="shared" si="8"/>
        <v>1184</v>
      </c>
      <c r="L43" s="3">
        <f t="shared" si="8"/>
        <v>51</v>
      </c>
      <c r="M43" s="3">
        <f t="shared" si="8"/>
        <v>1133</v>
      </c>
      <c r="N43" s="3">
        <f t="shared" si="8"/>
        <v>139</v>
      </c>
    </row>
    <row r="44" spans="2:14" s="4" customFormat="1" ht="15" customHeight="1">
      <c r="B44" s="28" t="s">
        <v>17</v>
      </c>
      <c r="C44" s="3">
        <v>9</v>
      </c>
      <c r="D44" s="1">
        <v>0</v>
      </c>
      <c r="E44" s="3">
        <f aca="true" t="shared" si="9" ref="E44:E53">SUM(F44:G44)</f>
        <v>1563</v>
      </c>
      <c r="F44" s="1">
        <v>788</v>
      </c>
      <c r="G44" s="1">
        <v>775</v>
      </c>
      <c r="H44" s="1">
        <v>2058</v>
      </c>
      <c r="I44" s="1">
        <v>580</v>
      </c>
      <c r="J44" s="1">
        <v>73</v>
      </c>
      <c r="K44" s="3">
        <f aca="true" t="shared" si="10" ref="K44:K53">L44+M44</f>
        <v>103</v>
      </c>
      <c r="L44" s="1">
        <v>8</v>
      </c>
      <c r="M44" s="1">
        <v>95</v>
      </c>
      <c r="N44" s="1">
        <v>19</v>
      </c>
    </row>
    <row r="45" spans="2:14" s="4" customFormat="1" ht="15" customHeight="1">
      <c r="B45" s="28" t="s">
        <v>19</v>
      </c>
      <c r="C45" s="3">
        <v>26</v>
      </c>
      <c r="D45" s="1">
        <v>0</v>
      </c>
      <c r="E45" s="3">
        <f t="shared" si="9"/>
        <v>2966</v>
      </c>
      <c r="F45" s="6">
        <v>1488</v>
      </c>
      <c r="G45" s="1">
        <v>1478</v>
      </c>
      <c r="H45" s="1">
        <v>4335</v>
      </c>
      <c r="I45" s="1">
        <v>1033</v>
      </c>
      <c r="J45" s="1">
        <v>128</v>
      </c>
      <c r="K45" s="3">
        <f t="shared" si="10"/>
        <v>188</v>
      </c>
      <c r="L45" s="1">
        <v>4</v>
      </c>
      <c r="M45" s="1">
        <v>184</v>
      </c>
      <c r="N45" s="1">
        <v>10</v>
      </c>
    </row>
    <row r="46" spans="2:14" s="4" customFormat="1" ht="15" customHeight="1">
      <c r="B46" s="28" t="s">
        <v>20</v>
      </c>
      <c r="C46" s="3">
        <v>21</v>
      </c>
      <c r="D46" s="1">
        <v>1</v>
      </c>
      <c r="E46" s="3">
        <f t="shared" si="9"/>
        <v>2685</v>
      </c>
      <c r="F46" s="1">
        <v>1414</v>
      </c>
      <c r="G46" s="1">
        <v>1271</v>
      </c>
      <c r="H46" s="1">
        <v>3960</v>
      </c>
      <c r="I46" s="1">
        <v>1003</v>
      </c>
      <c r="J46" s="1">
        <v>125</v>
      </c>
      <c r="K46" s="3">
        <f t="shared" si="10"/>
        <v>181</v>
      </c>
      <c r="L46" s="1">
        <v>6</v>
      </c>
      <c r="M46" s="1">
        <v>175</v>
      </c>
      <c r="N46" s="1">
        <v>36</v>
      </c>
    </row>
    <row r="47" spans="2:14" s="4" customFormat="1" ht="15" customHeight="1">
      <c r="B47" s="28" t="s">
        <v>21</v>
      </c>
      <c r="C47" s="3">
        <v>18</v>
      </c>
      <c r="D47" s="1">
        <v>0</v>
      </c>
      <c r="E47" s="3">
        <f t="shared" si="9"/>
        <v>2072</v>
      </c>
      <c r="F47" s="1">
        <v>1040</v>
      </c>
      <c r="G47" s="1">
        <v>1032</v>
      </c>
      <c r="H47" s="1">
        <v>2685</v>
      </c>
      <c r="I47" s="1">
        <v>703</v>
      </c>
      <c r="J47" s="1">
        <v>95</v>
      </c>
      <c r="K47" s="3">
        <f t="shared" si="10"/>
        <v>171</v>
      </c>
      <c r="L47" s="1">
        <v>5</v>
      </c>
      <c r="M47" s="1">
        <v>166</v>
      </c>
      <c r="N47" s="1">
        <v>22</v>
      </c>
    </row>
    <row r="48" spans="2:14" s="4" customFormat="1" ht="15" customHeight="1">
      <c r="B48" s="28" t="s">
        <v>22</v>
      </c>
      <c r="C48" s="3">
        <v>22</v>
      </c>
      <c r="D48" s="1">
        <v>0</v>
      </c>
      <c r="E48" s="3">
        <f t="shared" si="9"/>
        <v>3012</v>
      </c>
      <c r="F48" s="1">
        <v>1552</v>
      </c>
      <c r="G48" s="1">
        <v>1460</v>
      </c>
      <c r="H48" s="1">
        <v>4320</v>
      </c>
      <c r="I48" s="1">
        <v>1083</v>
      </c>
      <c r="J48" s="1">
        <v>137</v>
      </c>
      <c r="K48" s="3">
        <f t="shared" si="10"/>
        <v>194</v>
      </c>
      <c r="L48" s="1">
        <v>10</v>
      </c>
      <c r="M48" s="1">
        <v>184</v>
      </c>
      <c r="N48" s="1">
        <v>41</v>
      </c>
    </row>
    <row r="49" spans="2:14" s="4" customFormat="1" ht="15" customHeight="1">
      <c r="B49" s="28" t="s">
        <v>24</v>
      </c>
      <c r="C49" s="3">
        <v>16</v>
      </c>
      <c r="D49" s="1">
        <v>0</v>
      </c>
      <c r="E49" s="3">
        <f t="shared" si="9"/>
        <v>1942</v>
      </c>
      <c r="F49" s="1">
        <v>992</v>
      </c>
      <c r="G49" s="1">
        <v>950</v>
      </c>
      <c r="H49" s="1">
        <v>2775</v>
      </c>
      <c r="I49" s="1">
        <v>653</v>
      </c>
      <c r="J49" s="1">
        <v>89</v>
      </c>
      <c r="K49" s="3">
        <f t="shared" si="10"/>
        <v>138</v>
      </c>
      <c r="L49" s="1">
        <v>8</v>
      </c>
      <c r="M49" s="1">
        <v>130</v>
      </c>
      <c r="N49" s="1">
        <v>1</v>
      </c>
    </row>
    <row r="50" spans="2:14" s="4" customFormat="1" ht="15" customHeight="1">
      <c r="B50" s="28" t="s">
        <v>101</v>
      </c>
      <c r="C50" s="3">
        <v>7</v>
      </c>
      <c r="D50" s="1">
        <v>0</v>
      </c>
      <c r="E50" s="3">
        <f t="shared" si="9"/>
        <v>629</v>
      </c>
      <c r="F50" s="1">
        <v>333</v>
      </c>
      <c r="G50" s="1">
        <v>296</v>
      </c>
      <c r="H50" s="1">
        <v>1200</v>
      </c>
      <c r="I50" s="1">
        <v>237</v>
      </c>
      <c r="J50" s="1">
        <v>31</v>
      </c>
      <c r="K50" s="3">
        <f t="shared" si="10"/>
        <v>51</v>
      </c>
      <c r="L50" s="1">
        <v>0</v>
      </c>
      <c r="M50" s="1">
        <v>51</v>
      </c>
      <c r="N50" s="1">
        <v>0</v>
      </c>
    </row>
    <row r="51" spans="2:14" s="4" customFormat="1" ht="15" customHeight="1">
      <c r="B51" s="28" t="s">
        <v>107</v>
      </c>
      <c r="C51" s="3">
        <v>6</v>
      </c>
      <c r="D51" s="1">
        <v>0</v>
      </c>
      <c r="E51" s="3">
        <f t="shared" si="9"/>
        <v>637</v>
      </c>
      <c r="F51" s="1">
        <v>305</v>
      </c>
      <c r="G51" s="1">
        <v>332</v>
      </c>
      <c r="H51" s="1">
        <v>955</v>
      </c>
      <c r="I51" s="1">
        <v>230</v>
      </c>
      <c r="J51" s="1">
        <v>30</v>
      </c>
      <c r="K51" s="3">
        <f t="shared" si="10"/>
        <v>53</v>
      </c>
      <c r="L51" s="1">
        <v>0</v>
      </c>
      <c r="M51" s="1">
        <v>53</v>
      </c>
      <c r="N51" s="1">
        <v>2</v>
      </c>
    </row>
    <row r="52" spans="2:14" s="4" customFormat="1" ht="15" customHeight="1">
      <c r="B52" s="28" t="s">
        <v>104</v>
      </c>
      <c r="C52" s="3">
        <v>6</v>
      </c>
      <c r="D52" s="1">
        <v>0</v>
      </c>
      <c r="E52" s="3">
        <f t="shared" si="9"/>
        <v>694</v>
      </c>
      <c r="F52" s="1">
        <v>348</v>
      </c>
      <c r="G52" s="1">
        <v>346</v>
      </c>
      <c r="H52" s="1">
        <v>890</v>
      </c>
      <c r="I52" s="1">
        <v>244</v>
      </c>
      <c r="J52" s="1">
        <v>30</v>
      </c>
      <c r="K52" s="3">
        <f t="shared" si="10"/>
        <v>51</v>
      </c>
      <c r="L52" s="1">
        <v>4</v>
      </c>
      <c r="M52" s="1">
        <v>47</v>
      </c>
      <c r="N52" s="1">
        <v>5</v>
      </c>
    </row>
    <row r="53" spans="2:14" s="4" customFormat="1" ht="15" customHeight="1">
      <c r="B53" s="28" t="s">
        <v>38</v>
      </c>
      <c r="C53" s="3">
        <v>2</v>
      </c>
      <c r="D53" s="1">
        <v>0</v>
      </c>
      <c r="E53" s="3">
        <f t="shared" si="9"/>
        <v>445</v>
      </c>
      <c r="F53" s="1">
        <v>231</v>
      </c>
      <c r="G53" s="1">
        <v>214</v>
      </c>
      <c r="H53" s="1">
        <v>450</v>
      </c>
      <c r="I53" s="1">
        <v>145</v>
      </c>
      <c r="J53" s="1">
        <v>16</v>
      </c>
      <c r="K53" s="3">
        <f t="shared" si="10"/>
        <v>25</v>
      </c>
      <c r="L53" s="1">
        <v>3</v>
      </c>
      <c r="M53" s="1">
        <v>22</v>
      </c>
      <c r="N53" s="1">
        <v>2</v>
      </c>
    </row>
    <row r="54" spans="2:14" s="4" customFormat="1" ht="15" customHeight="1">
      <c r="B54" s="28" t="s">
        <v>105</v>
      </c>
      <c r="C54" s="3">
        <v>1</v>
      </c>
      <c r="D54" s="1">
        <v>0</v>
      </c>
      <c r="E54" s="3">
        <f>SUM(F54:G54)</f>
        <v>21</v>
      </c>
      <c r="F54" s="1">
        <v>12</v>
      </c>
      <c r="G54" s="1">
        <v>9</v>
      </c>
      <c r="H54" s="1">
        <v>70</v>
      </c>
      <c r="I54" s="1">
        <v>6</v>
      </c>
      <c r="J54" s="1">
        <v>2</v>
      </c>
      <c r="K54" s="3">
        <f>L54+M54</f>
        <v>3</v>
      </c>
      <c r="L54" s="1">
        <v>0</v>
      </c>
      <c r="M54" s="1">
        <v>3</v>
      </c>
      <c r="N54" s="1">
        <v>1</v>
      </c>
    </row>
    <row r="55" spans="2:14" s="4" customFormat="1" ht="15" customHeight="1">
      <c r="B55" s="28" t="s">
        <v>39</v>
      </c>
      <c r="C55" s="3">
        <v>6</v>
      </c>
      <c r="D55" s="1">
        <v>0</v>
      </c>
      <c r="E55" s="3">
        <f>SUM(F55:G55)</f>
        <v>321</v>
      </c>
      <c r="F55" s="1">
        <v>157</v>
      </c>
      <c r="G55" s="1">
        <v>164</v>
      </c>
      <c r="H55" s="1">
        <v>630</v>
      </c>
      <c r="I55" s="1">
        <v>101</v>
      </c>
      <c r="J55" s="1">
        <v>19</v>
      </c>
      <c r="K55" s="3">
        <f>L55+M55</f>
        <v>26</v>
      </c>
      <c r="L55" s="1">
        <v>3</v>
      </c>
      <c r="M55" s="1">
        <v>23</v>
      </c>
      <c r="N55" s="1">
        <v>0</v>
      </c>
    </row>
    <row r="56" spans="2:14" s="4" customFormat="1" ht="15" customHeight="1">
      <c r="B56" s="28"/>
      <c r="C56" s="3"/>
      <c r="D56" s="1"/>
      <c r="E56" s="3"/>
      <c r="F56" s="1"/>
      <c r="G56" s="1"/>
      <c r="H56" s="1"/>
      <c r="I56" s="1"/>
      <c r="J56" s="1"/>
      <c r="K56" s="3"/>
      <c r="L56" s="1"/>
      <c r="M56" s="1"/>
      <c r="N56" s="1"/>
    </row>
    <row r="57" spans="1:14" s="4" customFormat="1" ht="15" customHeight="1">
      <c r="A57" s="175" t="s">
        <v>144</v>
      </c>
      <c r="B57" s="176"/>
      <c r="C57" s="3">
        <f>SUM(C58:C60)</f>
        <v>131</v>
      </c>
      <c r="D57" s="3">
        <f aca="true" t="shared" si="11" ref="D57:N57">SUM(D58:D60)</f>
        <v>0</v>
      </c>
      <c r="E57" s="3">
        <f t="shared" si="11"/>
        <v>17470</v>
      </c>
      <c r="F57" s="3">
        <f t="shared" si="11"/>
        <v>8978</v>
      </c>
      <c r="G57" s="3">
        <f t="shared" si="11"/>
        <v>8492</v>
      </c>
      <c r="H57" s="3">
        <f t="shared" si="11"/>
        <v>27456</v>
      </c>
      <c r="I57" s="3">
        <f t="shared" si="11"/>
        <v>6200</v>
      </c>
      <c r="J57" s="3">
        <f t="shared" si="11"/>
        <v>748</v>
      </c>
      <c r="K57" s="3">
        <f t="shared" si="11"/>
        <v>1162</v>
      </c>
      <c r="L57" s="3">
        <f t="shared" si="11"/>
        <v>67</v>
      </c>
      <c r="M57" s="3">
        <f t="shared" si="11"/>
        <v>1095</v>
      </c>
      <c r="N57" s="3">
        <f t="shared" si="11"/>
        <v>144</v>
      </c>
    </row>
    <row r="58" spans="2:14" s="4" customFormat="1" ht="15" customHeight="1">
      <c r="B58" s="28" t="s">
        <v>11</v>
      </c>
      <c r="C58" s="3">
        <v>124</v>
      </c>
      <c r="D58" s="1">
        <v>0</v>
      </c>
      <c r="E58" s="3">
        <f>SUM(F58:G58)</f>
        <v>16407</v>
      </c>
      <c r="F58" s="1">
        <v>8447</v>
      </c>
      <c r="G58" s="1">
        <v>7960</v>
      </c>
      <c r="H58" s="1">
        <v>25701</v>
      </c>
      <c r="I58" s="1">
        <v>5791</v>
      </c>
      <c r="J58" s="1">
        <v>704</v>
      </c>
      <c r="K58" s="3">
        <f>L58+M58</f>
        <v>1089</v>
      </c>
      <c r="L58" s="1">
        <v>65</v>
      </c>
      <c r="M58" s="1">
        <v>1024</v>
      </c>
      <c r="N58" s="1">
        <v>135</v>
      </c>
    </row>
    <row r="59" spans="2:14" s="4" customFormat="1" ht="15" customHeight="1">
      <c r="B59" s="28" t="s">
        <v>27</v>
      </c>
      <c r="C59" s="3">
        <v>6</v>
      </c>
      <c r="D59" s="1">
        <v>0</v>
      </c>
      <c r="E59" s="3">
        <f>SUM(F59:G59)</f>
        <v>840</v>
      </c>
      <c r="F59" s="1">
        <v>416</v>
      </c>
      <c r="G59" s="1">
        <v>424</v>
      </c>
      <c r="H59" s="1">
        <v>1425</v>
      </c>
      <c r="I59" s="1">
        <v>326</v>
      </c>
      <c r="J59" s="1">
        <v>34</v>
      </c>
      <c r="K59" s="3">
        <f>L59+M59</f>
        <v>60</v>
      </c>
      <c r="L59" s="1">
        <v>2</v>
      </c>
      <c r="M59" s="1">
        <v>58</v>
      </c>
      <c r="N59" s="1">
        <v>9</v>
      </c>
    </row>
    <row r="60" spans="2:14" s="4" customFormat="1" ht="15" customHeight="1">
      <c r="B60" s="28" t="s">
        <v>40</v>
      </c>
      <c r="C60" s="3">
        <v>1</v>
      </c>
      <c r="D60" s="1">
        <v>0</v>
      </c>
      <c r="E60" s="3">
        <f>SUM(F60:G60)</f>
        <v>223</v>
      </c>
      <c r="F60" s="1">
        <v>115</v>
      </c>
      <c r="G60" s="1">
        <v>108</v>
      </c>
      <c r="H60" s="1">
        <v>330</v>
      </c>
      <c r="I60" s="1">
        <v>83</v>
      </c>
      <c r="J60" s="1">
        <v>10</v>
      </c>
      <c r="K60" s="3">
        <f>L60+M60</f>
        <v>13</v>
      </c>
      <c r="L60" s="1">
        <v>0</v>
      </c>
      <c r="M60" s="1">
        <v>13</v>
      </c>
      <c r="N60" s="1">
        <v>0</v>
      </c>
    </row>
    <row r="61" spans="1:14" s="4" customFormat="1" ht="15" customHeight="1" thickBot="1">
      <c r="A61" s="90"/>
      <c r="B61" s="52"/>
      <c r="C61" s="53"/>
      <c r="D61" s="53"/>
      <c r="E61" s="53"/>
      <c r="F61" s="53"/>
      <c r="G61" s="53" t="s">
        <v>42</v>
      </c>
      <c r="H61" s="53"/>
      <c r="I61" s="53"/>
      <c r="J61" s="53"/>
      <c r="K61" s="53"/>
      <c r="L61" s="53"/>
      <c r="M61" s="53"/>
      <c r="N61" s="53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s="4" customFormat="1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s="4" customFormat="1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  <row r="78" s="4" customFormat="1" ht="15" customHeight="1"/>
    <row r="79" s="4" customFormat="1" ht="15" customHeight="1"/>
  </sheetData>
  <mergeCells count="15">
    <mergeCell ref="K4:M4"/>
    <mergeCell ref="A6:B6"/>
    <mergeCell ref="A7:B7"/>
    <mergeCell ref="J4:J5"/>
    <mergeCell ref="A8:B8"/>
    <mergeCell ref="A11:B11"/>
    <mergeCell ref="A12:B12"/>
    <mergeCell ref="A10:B10"/>
    <mergeCell ref="A9:B9"/>
    <mergeCell ref="A43:B43"/>
    <mergeCell ref="A57:B57"/>
    <mergeCell ref="A13:B13"/>
    <mergeCell ref="A15:B15"/>
    <mergeCell ref="A27:B27"/>
    <mergeCell ref="A40:B40"/>
  </mergeCells>
  <printOptions horizontalCentered="1"/>
  <pageMargins left="0.3937007874015748" right="0.3937007874015748" top="0.4724409448818898" bottom="0.5905511811023623" header="0.3937007874015748" footer="0.4724409448818898"/>
  <pageSetup firstPageNumber="16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="90" zoomScaleNormal="90" zoomScaleSheetLayoutView="100" workbookViewId="0" topLeftCell="A1">
      <pane ySplit="5" topLeftCell="BM6" activePane="bottomLeft" state="frozen"/>
      <selection pane="topLeft" activeCell="A51" sqref="A51"/>
      <selection pane="bottomLeft"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7" width="10.25390625" style="6" customWidth="1"/>
    <col min="8" max="8" width="10.625" style="6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5" t="s">
        <v>198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6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7"/>
      <c r="C4" s="18" t="s">
        <v>0</v>
      </c>
      <c r="D4" s="19"/>
      <c r="E4" s="20" t="s">
        <v>1</v>
      </c>
      <c r="F4" s="18"/>
      <c r="G4" s="18"/>
      <c r="H4" s="162" t="s">
        <v>210</v>
      </c>
      <c r="I4" s="166" t="s">
        <v>111</v>
      </c>
      <c r="J4" s="166"/>
      <c r="K4" s="166"/>
      <c r="L4" s="22" t="s">
        <v>2</v>
      </c>
    </row>
    <row r="5" spans="2:12" s="4" customFormat="1" ht="24.75" customHeight="1">
      <c r="B5" s="23"/>
      <c r="C5" s="24" t="s">
        <v>3</v>
      </c>
      <c r="D5" s="24" t="s">
        <v>109</v>
      </c>
      <c r="E5" s="24" t="s">
        <v>3</v>
      </c>
      <c r="F5" s="24" t="s">
        <v>4</v>
      </c>
      <c r="G5" s="24" t="s">
        <v>5</v>
      </c>
      <c r="H5" s="163"/>
      <c r="I5" s="26" t="s">
        <v>112</v>
      </c>
      <c r="J5" s="26" t="s">
        <v>113</v>
      </c>
      <c r="K5" s="26" t="s">
        <v>114</v>
      </c>
      <c r="L5" s="27" t="s">
        <v>6</v>
      </c>
    </row>
    <row r="6" spans="1:12" s="4" customFormat="1" ht="15" customHeight="1">
      <c r="A6" s="169" t="s">
        <v>203</v>
      </c>
      <c r="B6" s="170"/>
      <c r="C6" s="1">
        <v>548</v>
      </c>
      <c r="D6" s="1">
        <v>6</v>
      </c>
      <c r="E6" s="1">
        <v>217231</v>
      </c>
      <c r="F6" s="1">
        <v>111175</v>
      </c>
      <c r="G6" s="1">
        <v>106056</v>
      </c>
      <c r="H6" s="1">
        <v>7408</v>
      </c>
      <c r="I6" s="1">
        <v>11441</v>
      </c>
      <c r="J6" s="1">
        <v>4612</v>
      </c>
      <c r="K6" s="1">
        <v>6829</v>
      </c>
      <c r="L6" s="1">
        <v>2502</v>
      </c>
    </row>
    <row r="7" spans="1:12" s="4" customFormat="1" ht="15" customHeight="1">
      <c r="A7" s="169" t="s">
        <v>204</v>
      </c>
      <c r="B7" s="170"/>
      <c r="C7" s="1">
        <v>546</v>
      </c>
      <c r="D7" s="1">
        <v>6</v>
      </c>
      <c r="E7" s="1">
        <v>216524</v>
      </c>
      <c r="F7" s="1">
        <v>110750</v>
      </c>
      <c r="G7" s="1">
        <v>105774</v>
      </c>
      <c r="H7" s="1">
        <v>7438</v>
      </c>
      <c r="I7" s="1">
        <v>11409</v>
      </c>
      <c r="J7" s="1">
        <v>4618</v>
      </c>
      <c r="K7" s="1">
        <v>6791</v>
      </c>
      <c r="L7" s="1">
        <v>2442</v>
      </c>
    </row>
    <row r="8" spans="1:12" s="4" customFormat="1" ht="15" customHeight="1">
      <c r="A8" s="169" t="s">
        <v>205</v>
      </c>
      <c r="B8" s="170"/>
      <c r="C8" s="1">
        <v>541</v>
      </c>
      <c r="D8" s="1">
        <v>6</v>
      </c>
      <c r="E8" s="1">
        <v>215028</v>
      </c>
      <c r="F8" s="1">
        <v>110098</v>
      </c>
      <c r="G8" s="1">
        <v>104930</v>
      </c>
      <c r="H8" s="1">
        <v>7407</v>
      </c>
      <c r="I8" s="1">
        <v>11400</v>
      </c>
      <c r="J8" s="1">
        <v>4608</v>
      </c>
      <c r="K8" s="1">
        <v>6792</v>
      </c>
      <c r="L8" s="1">
        <v>2409</v>
      </c>
    </row>
    <row r="9" spans="1:12" s="4" customFormat="1" ht="15" customHeight="1">
      <c r="A9" s="177" t="s">
        <v>193</v>
      </c>
      <c r="B9" s="165"/>
      <c r="C9" s="6">
        <v>539</v>
      </c>
      <c r="D9" s="6">
        <v>5</v>
      </c>
      <c r="E9" s="6">
        <v>215325</v>
      </c>
      <c r="F9" s="6">
        <v>110412</v>
      </c>
      <c r="G9" s="6">
        <v>104913</v>
      </c>
      <c r="H9" s="6">
        <v>7435</v>
      </c>
      <c r="I9" s="6">
        <v>11430</v>
      </c>
      <c r="J9" s="6">
        <v>4642</v>
      </c>
      <c r="K9" s="6">
        <v>6788</v>
      </c>
      <c r="L9" s="6">
        <v>2409</v>
      </c>
    </row>
    <row r="10" spans="1:12" s="11" customFormat="1" ht="15" customHeight="1">
      <c r="A10" s="175" t="s">
        <v>202</v>
      </c>
      <c r="B10" s="176"/>
      <c r="C10" s="3">
        <f aca="true" t="shared" si="0" ref="C10:L10">SUM(C15,C27,C40,C43,C57)</f>
        <v>538</v>
      </c>
      <c r="D10" s="3">
        <f t="shared" si="0"/>
        <v>5</v>
      </c>
      <c r="E10" s="3">
        <f t="shared" si="0"/>
        <v>213771</v>
      </c>
      <c r="F10" s="3">
        <f t="shared" si="0"/>
        <v>109824</v>
      </c>
      <c r="G10" s="3">
        <f t="shared" si="0"/>
        <v>103947</v>
      </c>
      <c r="H10" s="3">
        <f t="shared" si="0"/>
        <v>7440</v>
      </c>
      <c r="I10" s="3">
        <f t="shared" si="0"/>
        <v>11463</v>
      </c>
      <c r="J10" s="3">
        <f t="shared" si="0"/>
        <v>4680</v>
      </c>
      <c r="K10" s="3">
        <f t="shared" si="0"/>
        <v>6783</v>
      </c>
      <c r="L10" s="3">
        <f t="shared" si="0"/>
        <v>2366</v>
      </c>
    </row>
    <row r="11" spans="1:12" s="11" customFormat="1" ht="15" customHeight="1">
      <c r="A11" s="175" t="s">
        <v>7</v>
      </c>
      <c r="B11" s="176"/>
      <c r="C11" s="3">
        <v>2</v>
      </c>
      <c r="D11" s="3">
        <v>0</v>
      </c>
      <c r="E11" s="3">
        <f>F11+G11</f>
        <v>1164</v>
      </c>
      <c r="F11" s="3">
        <v>566</v>
      </c>
      <c r="G11" s="3">
        <v>598</v>
      </c>
      <c r="H11" s="3">
        <v>30</v>
      </c>
      <c r="I11" s="3">
        <f>J11+K11</f>
        <v>42</v>
      </c>
      <c r="J11" s="3">
        <v>31</v>
      </c>
      <c r="K11" s="3">
        <v>11</v>
      </c>
      <c r="L11" s="3">
        <v>7</v>
      </c>
    </row>
    <row r="12" spans="1:12" s="11" customFormat="1" ht="15" customHeight="1">
      <c r="A12" s="175" t="s">
        <v>8</v>
      </c>
      <c r="B12" s="176"/>
      <c r="C12" s="3">
        <v>532</v>
      </c>
      <c r="D12" s="3">
        <v>5</v>
      </c>
      <c r="E12" s="3">
        <f>F12+G12</f>
        <v>211251</v>
      </c>
      <c r="F12" s="3">
        <v>108679</v>
      </c>
      <c r="G12" s="3">
        <v>102572</v>
      </c>
      <c r="H12" s="3">
        <v>7346</v>
      </c>
      <c r="I12" s="3">
        <f>J12+K12</f>
        <v>11311</v>
      </c>
      <c r="J12" s="3">
        <v>4602</v>
      </c>
      <c r="K12" s="3">
        <v>6709</v>
      </c>
      <c r="L12" s="3">
        <v>2337</v>
      </c>
    </row>
    <row r="13" spans="1:12" s="11" customFormat="1" ht="15" customHeight="1">
      <c r="A13" s="175" t="s">
        <v>9</v>
      </c>
      <c r="B13" s="176"/>
      <c r="C13" s="3">
        <v>4</v>
      </c>
      <c r="D13" s="3">
        <v>0</v>
      </c>
      <c r="E13" s="3">
        <f>F13+G13</f>
        <v>1356</v>
      </c>
      <c r="F13" s="3">
        <v>579</v>
      </c>
      <c r="G13" s="3">
        <v>777</v>
      </c>
      <c r="H13" s="3">
        <v>64</v>
      </c>
      <c r="I13" s="3">
        <f>J13+K13</f>
        <v>110</v>
      </c>
      <c r="J13" s="3">
        <v>47</v>
      </c>
      <c r="K13" s="3">
        <v>63</v>
      </c>
      <c r="L13" s="3">
        <v>22</v>
      </c>
    </row>
    <row r="14" spans="2:12" s="4" customFormat="1" ht="15" customHeight="1">
      <c r="B14" s="29"/>
      <c r="C14" s="3"/>
      <c r="D14" s="1"/>
      <c r="E14" s="3"/>
      <c r="F14" s="1"/>
      <c r="G14" s="1"/>
      <c r="H14" s="1"/>
      <c r="I14" s="30"/>
      <c r="J14" s="1"/>
      <c r="K14" s="1"/>
      <c r="L14" s="1"/>
    </row>
    <row r="15" spans="1:12" s="4" customFormat="1" ht="15" customHeight="1">
      <c r="A15" s="164" t="s">
        <v>140</v>
      </c>
      <c r="B15" s="176"/>
      <c r="C15" s="3">
        <f>SUM(C16:C25)</f>
        <v>59</v>
      </c>
      <c r="D15" s="3">
        <f aca="true" t="shared" si="1" ref="D15:L15">SUM(D16:D25)</f>
        <v>0</v>
      </c>
      <c r="E15" s="3">
        <f t="shared" si="1"/>
        <v>12816</v>
      </c>
      <c r="F15" s="3">
        <f t="shared" si="1"/>
        <v>6564</v>
      </c>
      <c r="G15" s="3">
        <f t="shared" si="1"/>
        <v>6252</v>
      </c>
      <c r="H15" s="3">
        <f t="shared" si="1"/>
        <v>538</v>
      </c>
      <c r="I15" s="3">
        <f t="shared" si="1"/>
        <v>879</v>
      </c>
      <c r="J15" s="3">
        <f t="shared" si="1"/>
        <v>415</v>
      </c>
      <c r="K15" s="3">
        <f t="shared" si="1"/>
        <v>464</v>
      </c>
      <c r="L15" s="3">
        <f t="shared" si="1"/>
        <v>237</v>
      </c>
    </row>
    <row r="16" spans="2:12" s="4" customFormat="1" ht="15" customHeight="1">
      <c r="B16" s="28" t="s">
        <v>13</v>
      </c>
      <c r="C16" s="3">
        <v>8</v>
      </c>
      <c r="D16" s="1">
        <v>0</v>
      </c>
      <c r="E16" s="3">
        <f aca="true" t="shared" si="2" ref="E16:E25">F16+G16</f>
        <v>1376</v>
      </c>
      <c r="F16" s="1">
        <v>712</v>
      </c>
      <c r="G16" s="1">
        <v>664</v>
      </c>
      <c r="H16" s="1">
        <v>65</v>
      </c>
      <c r="I16" s="3">
        <f aca="true" t="shared" si="3" ref="I16:I25">J16+K16</f>
        <v>106</v>
      </c>
      <c r="J16" s="1">
        <v>52</v>
      </c>
      <c r="K16" s="1">
        <v>54</v>
      </c>
      <c r="L16" s="1">
        <v>21</v>
      </c>
    </row>
    <row r="17" spans="2:12" s="4" customFormat="1" ht="15" customHeight="1">
      <c r="B17" s="28" t="s">
        <v>16</v>
      </c>
      <c r="C17" s="3">
        <v>10</v>
      </c>
      <c r="D17" s="1">
        <v>0</v>
      </c>
      <c r="E17" s="3">
        <f t="shared" si="2"/>
        <v>3581</v>
      </c>
      <c r="F17" s="1">
        <v>1819</v>
      </c>
      <c r="G17" s="1">
        <v>1762</v>
      </c>
      <c r="H17" s="1">
        <v>126</v>
      </c>
      <c r="I17" s="3">
        <f t="shared" si="3"/>
        <v>196</v>
      </c>
      <c r="J17" s="1">
        <v>96</v>
      </c>
      <c r="K17" s="1">
        <v>100</v>
      </c>
      <c r="L17" s="1">
        <v>45</v>
      </c>
    </row>
    <row r="18" spans="2:12" s="4" customFormat="1" ht="15" customHeight="1">
      <c r="B18" s="28" t="s">
        <v>25</v>
      </c>
      <c r="C18" s="3">
        <v>7</v>
      </c>
      <c r="D18" s="1">
        <v>0</v>
      </c>
      <c r="E18" s="3">
        <f t="shared" si="2"/>
        <v>1198</v>
      </c>
      <c r="F18" s="1">
        <v>641</v>
      </c>
      <c r="G18" s="1">
        <v>557</v>
      </c>
      <c r="H18" s="1">
        <v>56</v>
      </c>
      <c r="I18" s="3">
        <f t="shared" si="3"/>
        <v>97</v>
      </c>
      <c r="J18" s="1">
        <v>46</v>
      </c>
      <c r="K18" s="1">
        <v>51</v>
      </c>
      <c r="L18" s="1">
        <v>22</v>
      </c>
    </row>
    <row r="19" spans="2:12" s="4" customFormat="1" ht="15" customHeight="1">
      <c r="B19" s="28" t="s">
        <v>100</v>
      </c>
      <c r="C19" s="3">
        <v>12</v>
      </c>
      <c r="D19" s="1">
        <v>0</v>
      </c>
      <c r="E19" s="3">
        <f t="shared" si="2"/>
        <v>1651</v>
      </c>
      <c r="F19" s="1">
        <v>847</v>
      </c>
      <c r="G19" s="1">
        <v>804</v>
      </c>
      <c r="H19" s="1">
        <v>83</v>
      </c>
      <c r="I19" s="3">
        <f t="shared" si="3"/>
        <v>141</v>
      </c>
      <c r="J19" s="1">
        <v>63</v>
      </c>
      <c r="K19" s="1">
        <v>78</v>
      </c>
      <c r="L19" s="1">
        <v>53</v>
      </c>
    </row>
    <row r="20" spans="2:12" s="4" customFormat="1" ht="15" customHeight="1">
      <c r="B20" s="28" t="s">
        <v>102</v>
      </c>
      <c r="C20" s="3">
        <v>7</v>
      </c>
      <c r="D20" s="1">
        <v>0</v>
      </c>
      <c r="E20" s="3">
        <f t="shared" si="2"/>
        <v>2673</v>
      </c>
      <c r="F20" s="1">
        <v>1366</v>
      </c>
      <c r="G20" s="1">
        <v>1307</v>
      </c>
      <c r="H20" s="1">
        <v>93</v>
      </c>
      <c r="I20" s="3">
        <f t="shared" si="3"/>
        <v>146</v>
      </c>
      <c r="J20" s="1">
        <v>64</v>
      </c>
      <c r="K20" s="1">
        <v>82</v>
      </c>
      <c r="L20" s="1">
        <v>43</v>
      </c>
    </row>
    <row r="21" spans="2:12" s="4" customFormat="1" ht="15" customHeight="1">
      <c r="B21" s="28" t="s">
        <v>28</v>
      </c>
      <c r="C21" s="3">
        <v>3</v>
      </c>
      <c r="D21" s="1">
        <v>0</v>
      </c>
      <c r="E21" s="3">
        <f t="shared" si="2"/>
        <v>670</v>
      </c>
      <c r="F21" s="1">
        <v>339</v>
      </c>
      <c r="G21" s="1">
        <v>331</v>
      </c>
      <c r="H21" s="1">
        <v>32</v>
      </c>
      <c r="I21" s="3">
        <f t="shared" si="3"/>
        <v>50</v>
      </c>
      <c r="J21" s="1">
        <v>26</v>
      </c>
      <c r="K21" s="1">
        <v>24</v>
      </c>
      <c r="L21" s="1">
        <v>7</v>
      </c>
    </row>
    <row r="22" spans="2:12" s="4" customFormat="1" ht="15" customHeight="1">
      <c r="B22" s="28" t="s">
        <v>29</v>
      </c>
      <c r="C22" s="3">
        <v>3</v>
      </c>
      <c r="D22" s="1">
        <v>0</v>
      </c>
      <c r="E22" s="3">
        <f t="shared" si="2"/>
        <v>395</v>
      </c>
      <c r="F22" s="1">
        <v>197</v>
      </c>
      <c r="G22" s="1">
        <v>198</v>
      </c>
      <c r="H22" s="1">
        <v>22</v>
      </c>
      <c r="I22" s="3">
        <f t="shared" si="3"/>
        <v>37</v>
      </c>
      <c r="J22" s="1">
        <v>21</v>
      </c>
      <c r="K22" s="1">
        <v>16</v>
      </c>
      <c r="L22" s="1">
        <v>7</v>
      </c>
    </row>
    <row r="23" spans="2:12" s="4" customFormat="1" ht="15" customHeight="1">
      <c r="B23" s="28" t="s">
        <v>30</v>
      </c>
      <c r="C23" s="3">
        <v>4</v>
      </c>
      <c r="D23" s="1">
        <v>0</v>
      </c>
      <c r="E23" s="3">
        <f t="shared" si="2"/>
        <v>444</v>
      </c>
      <c r="F23" s="1">
        <v>235</v>
      </c>
      <c r="G23" s="1">
        <v>209</v>
      </c>
      <c r="H23" s="1">
        <v>23</v>
      </c>
      <c r="I23" s="3">
        <f t="shared" si="3"/>
        <v>42</v>
      </c>
      <c r="J23" s="1">
        <v>20</v>
      </c>
      <c r="K23" s="1">
        <v>22</v>
      </c>
      <c r="L23" s="1">
        <v>23</v>
      </c>
    </row>
    <row r="24" spans="2:12" s="4" customFormat="1" ht="15" customHeight="1">
      <c r="B24" s="28" t="s">
        <v>31</v>
      </c>
      <c r="C24" s="3">
        <v>2</v>
      </c>
      <c r="D24" s="1">
        <v>0</v>
      </c>
      <c r="E24" s="3">
        <f t="shared" si="2"/>
        <v>424</v>
      </c>
      <c r="F24" s="1">
        <v>207</v>
      </c>
      <c r="G24" s="1">
        <v>217</v>
      </c>
      <c r="H24" s="1">
        <v>19</v>
      </c>
      <c r="I24" s="3">
        <f t="shared" si="3"/>
        <v>30</v>
      </c>
      <c r="J24" s="1">
        <v>11</v>
      </c>
      <c r="K24" s="1">
        <v>19</v>
      </c>
      <c r="L24" s="1">
        <v>9</v>
      </c>
    </row>
    <row r="25" spans="2:12" s="4" customFormat="1" ht="15" customHeight="1">
      <c r="B25" s="28" t="s">
        <v>32</v>
      </c>
      <c r="C25" s="3">
        <v>3</v>
      </c>
      <c r="D25" s="1">
        <v>0</v>
      </c>
      <c r="E25" s="3">
        <f t="shared" si="2"/>
        <v>404</v>
      </c>
      <c r="F25" s="1">
        <v>201</v>
      </c>
      <c r="G25" s="1">
        <v>203</v>
      </c>
      <c r="H25" s="1">
        <v>19</v>
      </c>
      <c r="I25" s="3">
        <f t="shared" si="3"/>
        <v>34</v>
      </c>
      <c r="J25" s="1">
        <v>16</v>
      </c>
      <c r="K25" s="1">
        <v>18</v>
      </c>
      <c r="L25" s="1">
        <v>7</v>
      </c>
    </row>
    <row r="26" spans="2:12" s="4" customFormat="1" ht="15" customHeight="1">
      <c r="B26" s="28"/>
      <c r="C26" s="3"/>
      <c r="D26" s="1"/>
      <c r="E26" s="3"/>
      <c r="F26" s="1"/>
      <c r="G26" s="1"/>
      <c r="H26" s="1"/>
      <c r="I26" s="3"/>
      <c r="J26" s="1"/>
      <c r="K26" s="1"/>
      <c r="L26" s="1"/>
    </row>
    <row r="27" spans="1:12" s="4" customFormat="1" ht="15" customHeight="1">
      <c r="A27" s="175" t="s">
        <v>141</v>
      </c>
      <c r="B27" s="176"/>
      <c r="C27" s="3">
        <f aca="true" t="shared" si="4" ref="C27:L27">SUM(C28:C38)</f>
        <v>127</v>
      </c>
      <c r="D27" s="3">
        <f t="shared" si="4"/>
        <v>3</v>
      </c>
      <c r="E27" s="3">
        <f t="shared" si="4"/>
        <v>57664</v>
      </c>
      <c r="F27" s="3">
        <f t="shared" si="4"/>
        <v>29452</v>
      </c>
      <c r="G27" s="3">
        <f t="shared" si="4"/>
        <v>28212</v>
      </c>
      <c r="H27" s="3">
        <f t="shared" si="4"/>
        <v>1901</v>
      </c>
      <c r="I27" s="3">
        <f t="shared" si="4"/>
        <v>2913</v>
      </c>
      <c r="J27" s="3">
        <f t="shared" si="4"/>
        <v>1108</v>
      </c>
      <c r="K27" s="3">
        <f t="shared" si="4"/>
        <v>1805</v>
      </c>
      <c r="L27" s="3">
        <f t="shared" si="4"/>
        <v>741</v>
      </c>
    </row>
    <row r="28" spans="2:12" s="4" customFormat="1" ht="15" customHeight="1">
      <c r="B28" s="28" t="s">
        <v>12</v>
      </c>
      <c r="C28" s="3">
        <v>27</v>
      </c>
      <c r="D28" s="1">
        <v>0</v>
      </c>
      <c r="E28" s="3">
        <f aca="true" t="shared" si="5" ref="E28:E38">F28+G28</f>
        <v>11262</v>
      </c>
      <c r="F28" s="1">
        <v>5785</v>
      </c>
      <c r="G28" s="1">
        <v>5477</v>
      </c>
      <c r="H28" s="1">
        <v>388</v>
      </c>
      <c r="I28" s="3">
        <f aca="true" t="shared" si="6" ref="I28:I38">J28+K28</f>
        <v>605</v>
      </c>
      <c r="J28" s="1">
        <v>218</v>
      </c>
      <c r="K28" s="1">
        <v>387</v>
      </c>
      <c r="L28" s="1">
        <v>211</v>
      </c>
    </row>
    <row r="29" spans="2:12" s="4" customFormat="1" ht="15" customHeight="1">
      <c r="B29" s="28" t="s">
        <v>14</v>
      </c>
      <c r="C29" s="3">
        <v>14</v>
      </c>
      <c r="D29" s="1">
        <v>0</v>
      </c>
      <c r="E29" s="3">
        <f t="shared" si="5"/>
        <v>6246</v>
      </c>
      <c r="F29" s="1">
        <v>3196</v>
      </c>
      <c r="G29" s="1">
        <v>3050</v>
      </c>
      <c r="H29" s="1">
        <v>205</v>
      </c>
      <c r="I29" s="3">
        <f t="shared" si="6"/>
        <v>319</v>
      </c>
      <c r="J29" s="1">
        <v>111</v>
      </c>
      <c r="K29" s="1">
        <v>208</v>
      </c>
      <c r="L29" s="1">
        <v>57</v>
      </c>
    </row>
    <row r="30" spans="2:12" s="4" customFormat="1" ht="15" customHeight="1">
      <c r="B30" s="28" t="s">
        <v>15</v>
      </c>
      <c r="C30" s="3">
        <v>19</v>
      </c>
      <c r="D30" s="1">
        <v>2</v>
      </c>
      <c r="E30" s="3">
        <f t="shared" si="5"/>
        <v>7422</v>
      </c>
      <c r="F30" s="1">
        <v>3847</v>
      </c>
      <c r="G30" s="1">
        <v>3575</v>
      </c>
      <c r="H30" s="1">
        <v>253</v>
      </c>
      <c r="I30" s="3">
        <f t="shared" si="6"/>
        <v>390</v>
      </c>
      <c r="J30" s="1">
        <v>146</v>
      </c>
      <c r="K30" s="1">
        <v>244</v>
      </c>
      <c r="L30" s="1">
        <v>60</v>
      </c>
    </row>
    <row r="31" spans="2:12" s="4" customFormat="1" ht="15" customHeight="1">
      <c r="B31" s="28" t="s">
        <v>18</v>
      </c>
      <c r="C31" s="3">
        <v>27</v>
      </c>
      <c r="D31" s="1">
        <v>0</v>
      </c>
      <c r="E31" s="3">
        <f t="shared" si="5"/>
        <v>15591</v>
      </c>
      <c r="F31" s="1">
        <v>7853</v>
      </c>
      <c r="G31" s="1">
        <v>7738</v>
      </c>
      <c r="H31" s="1">
        <v>489</v>
      </c>
      <c r="I31" s="3">
        <f t="shared" si="6"/>
        <v>727</v>
      </c>
      <c r="J31" s="1">
        <v>276</v>
      </c>
      <c r="K31" s="1">
        <v>451</v>
      </c>
      <c r="L31" s="1">
        <v>119</v>
      </c>
    </row>
    <row r="32" spans="2:12" s="4" customFormat="1" ht="15" customHeight="1">
      <c r="B32" s="28" t="s">
        <v>23</v>
      </c>
      <c r="C32" s="3">
        <v>11</v>
      </c>
      <c r="D32" s="1">
        <v>1</v>
      </c>
      <c r="E32" s="3">
        <f t="shared" si="5"/>
        <v>5504</v>
      </c>
      <c r="F32" s="1">
        <v>2830</v>
      </c>
      <c r="G32" s="1">
        <v>2674</v>
      </c>
      <c r="H32" s="1">
        <v>178</v>
      </c>
      <c r="I32" s="3">
        <f t="shared" si="6"/>
        <v>263</v>
      </c>
      <c r="J32" s="1">
        <v>102</v>
      </c>
      <c r="K32" s="1">
        <v>161</v>
      </c>
      <c r="L32" s="1">
        <v>77</v>
      </c>
    </row>
    <row r="33" spans="2:12" s="4" customFormat="1" ht="15" customHeight="1">
      <c r="B33" s="28" t="s">
        <v>26</v>
      </c>
      <c r="C33" s="3">
        <v>9</v>
      </c>
      <c r="D33" s="1">
        <v>0</v>
      </c>
      <c r="E33" s="3">
        <f t="shared" si="5"/>
        <v>3170</v>
      </c>
      <c r="F33" s="1">
        <v>1613</v>
      </c>
      <c r="G33" s="1">
        <v>1557</v>
      </c>
      <c r="H33" s="1">
        <v>108</v>
      </c>
      <c r="I33" s="3">
        <f t="shared" si="6"/>
        <v>177</v>
      </c>
      <c r="J33" s="1">
        <v>75</v>
      </c>
      <c r="K33" s="1">
        <v>102</v>
      </c>
      <c r="L33" s="1">
        <v>107</v>
      </c>
    </row>
    <row r="34" spans="2:12" s="4" customFormat="1" ht="15" customHeight="1">
      <c r="B34" s="28" t="s">
        <v>33</v>
      </c>
      <c r="C34" s="3">
        <v>5</v>
      </c>
      <c r="D34" s="1">
        <v>0</v>
      </c>
      <c r="E34" s="3">
        <f t="shared" si="5"/>
        <v>2163</v>
      </c>
      <c r="F34" s="1">
        <v>1158</v>
      </c>
      <c r="G34" s="1">
        <v>1005</v>
      </c>
      <c r="H34" s="1">
        <v>71</v>
      </c>
      <c r="I34" s="3">
        <f t="shared" si="6"/>
        <v>108</v>
      </c>
      <c r="J34" s="1">
        <v>38</v>
      </c>
      <c r="K34" s="1">
        <v>70</v>
      </c>
      <c r="L34" s="1">
        <v>33</v>
      </c>
    </row>
    <row r="35" spans="2:12" s="4" customFormat="1" ht="15" customHeight="1">
      <c r="B35" s="28" t="s">
        <v>34</v>
      </c>
      <c r="C35" s="3">
        <v>3</v>
      </c>
      <c r="D35" s="1">
        <v>0</v>
      </c>
      <c r="E35" s="3">
        <f t="shared" si="5"/>
        <v>2079</v>
      </c>
      <c r="F35" s="1">
        <v>1065</v>
      </c>
      <c r="G35" s="1">
        <v>1014</v>
      </c>
      <c r="H35" s="1">
        <v>62</v>
      </c>
      <c r="I35" s="3">
        <f t="shared" si="6"/>
        <v>95</v>
      </c>
      <c r="J35" s="1">
        <v>41</v>
      </c>
      <c r="K35" s="1">
        <v>54</v>
      </c>
      <c r="L35" s="1">
        <v>15</v>
      </c>
    </row>
    <row r="36" spans="2:12" s="4" customFormat="1" ht="15" customHeight="1">
      <c r="B36" s="28" t="s">
        <v>35</v>
      </c>
      <c r="C36" s="3">
        <v>3</v>
      </c>
      <c r="D36" s="1">
        <v>0</v>
      </c>
      <c r="E36" s="3">
        <f t="shared" si="5"/>
        <v>2562</v>
      </c>
      <c r="F36" s="1">
        <v>1269</v>
      </c>
      <c r="G36" s="1">
        <v>1293</v>
      </c>
      <c r="H36" s="1">
        <v>78</v>
      </c>
      <c r="I36" s="3">
        <f t="shared" si="6"/>
        <v>111</v>
      </c>
      <c r="J36" s="1">
        <v>39</v>
      </c>
      <c r="K36" s="1">
        <v>72</v>
      </c>
      <c r="L36" s="1">
        <v>29</v>
      </c>
    </row>
    <row r="37" spans="2:12" s="4" customFormat="1" ht="15" customHeight="1">
      <c r="B37" s="28" t="s">
        <v>36</v>
      </c>
      <c r="C37" s="3">
        <v>5</v>
      </c>
      <c r="D37" s="1">
        <v>0</v>
      </c>
      <c r="E37" s="3">
        <f t="shared" si="5"/>
        <v>1223</v>
      </c>
      <c r="F37" s="1">
        <v>598</v>
      </c>
      <c r="G37" s="1">
        <v>625</v>
      </c>
      <c r="H37" s="1">
        <v>46</v>
      </c>
      <c r="I37" s="3">
        <f t="shared" si="6"/>
        <v>74</v>
      </c>
      <c r="J37" s="1">
        <v>38</v>
      </c>
      <c r="K37" s="1">
        <v>36</v>
      </c>
      <c r="L37" s="1">
        <v>17</v>
      </c>
    </row>
    <row r="38" spans="2:12" s="4" customFormat="1" ht="15" customHeight="1">
      <c r="B38" s="28" t="s">
        <v>37</v>
      </c>
      <c r="C38" s="3">
        <v>4</v>
      </c>
      <c r="D38" s="1">
        <v>0</v>
      </c>
      <c r="E38" s="3">
        <f t="shared" si="5"/>
        <v>442</v>
      </c>
      <c r="F38" s="1">
        <v>238</v>
      </c>
      <c r="G38" s="1">
        <v>204</v>
      </c>
      <c r="H38" s="1">
        <v>23</v>
      </c>
      <c r="I38" s="3">
        <f t="shared" si="6"/>
        <v>44</v>
      </c>
      <c r="J38" s="1">
        <v>24</v>
      </c>
      <c r="K38" s="1">
        <v>20</v>
      </c>
      <c r="L38" s="1">
        <v>16</v>
      </c>
    </row>
    <row r="39" spans="2:12" s="4" customFormat="1" ht="15" customHeight="1">
      <c r="B39" s="28"/>
      <c r="C39" s="3"/>
      <c r="D39" s="1"/>
      <c r="E39" s="3"/>
      <c r="F39" s="1"/>
      <c r="G39" s="1"/>
      <c r="H39" s="1"/>
      <c r="I39" s="3"/>
      <c r="J39" s="1"/>
      <c r="K39" s="1"/>
      <c r="L39" s="1"/>
    </row>
    <row r="40" spans="1:12" s="4" customFormat="1" ht="15" customHeight="1">
      <c r="A40" s="175" t="s">
        <v>142</v>
      </c>
      <c r="B40" s="176"/>
      <c r="C40" s="3">
        <f aca="true" t="shared" si="7" ref="C40:L40">SUM(C41:C41)</f>
        <v>91</v>
      </c>
      <c r="D40" s="3">
        <f t="shared" si="7"/>
        <v>1</v>
      </c>
      <c r="E40" s="3">
        <f t="shared" si="7"/>
        <v>38972</v>
      </c>
      <c r="F40" s="3">
        <f t="shared" si="7"/>
        <v>20127</v>
      </c>
      <c r="G40" s="3">
        <f t="shared" si="7"/>
        <v>18845</v>
      </c>
      <c r="H40" s="3">
        <f t="shared" si="7"/>
        <v>1326</v>
      </c>
      <c r="I40" s="3">
        <f t="shared" si="7"/>
        <v>1997</v>
      </c>
      <c r="J40" s="3">
        <f t="shared" si="7"/>
        <v>793</v>
      </c>
      <c r="K40" s="3">
        <f t="shared" si="7"/>
        <v>1204</v>
      </c>
      <c r="L40" s="3">
        <f t="shared" si="7"/>
        <v>326</v>
      </c>
    </row>
    <row r="41" spans="2:12" s="4" customFormat="1" ht="15" customHeight="1">
      <c r="B41" s="28" t="s">
        <v>10</v>
      </c>
      <c r="C41" s="3">
        <v>91</v>
      </c>
      <c r="D41" s="1">
        <v>1</v>
      </c>
      <c r="E41" s="3">
        <f>F41+G41</f>
        <v>38972</v>
      </c>
      <c r="F41" s="1">
        <v>20127</v>
      </c>
      <c r="G41" s="1">
        <v>18845</v>
      </c>
      <c r="H41" s="1">
        <v>1326</v>
      </c>
      <c r="I41" s="3">
        <f>J41+K41</f>
        <v>1997</v>
      </c>
      <c r="J41" s="1">
        <v>793</v>
      </c>
      <c r="K41" s="1">
        <v>1204</v>
      </c>
      <c r="L41" s="1">
        <v>326</v>
      </c>
    </row>
    <row r="42" spans="2:12" s="4" customFormat="1" ht="15" customHeight="1">
      <c r="B42" s="28"/>
      <c r="C42" s="3"/>
      <c r="D42" s="1"/>
      <c r="E42" s="3"/>
      <c r="F42" s="1"/>
      <c r="G42" s="1"/>
      <c r="H42" s="1"/>
      <c r="I42" s="3"/>
      <c r="J42" s="1"/>
      <c r="K42" s="1"/>
      <c r="L42" s="1"/>
    </row>
    <row r="43" spans="1:12" s="4" customFormat="1" ht="15" customHeight="1">
      <c r="A43" s="175" t="s">
        <v>147</v>
      </c>
      <c r="B43" s="176"/>
      <c r="C43" s="3">
        <f>SUM(C44:C55)</f>
        <v>142</v>
      </c>
      <c r="D43" s="3">
        <f aca="true" t="shared" si="8" ref="D43:L43">SUM(D44:D55)</f>
        <v>0</v>
      </c>
      <c r="E43" s="3">
        <f t="shared" si="8"/>
        <v>54184</v>
      </c>
      <c r="F43" s="3">
        <f t="shared" si="8"/>
        <v>27904</v>
      </c>
      <c r="G43" s="3">
        <f t="shared" si="8"/>
        <v>26280</v>
      </c>
      <c r="H43" s="3">
        <f t="shared" si="8"/>
        <v>1965</v>
      </c>
      <c r="I43" s="3">
        <f t="shared" si="8"/>
        <v>3055</v>
      </c>
      <c r="J43" s="3">
        <f t="shared" si="8"/>
        <v>1265</v>
      </c>
      <c r="K43" s="3">
        <f t="shared" si="8"/>
        <v>1790</v>
      </c>
      <c r="L43" s="3">
        <f t="shared" si="8"/>
        <v>595</v>
      </c>
    </row>
    <row r="44" spans="2:12" s="4" customFormat="1" ht="15" customHeight="1">
      <c r="B44" s="28" t="s">
        <v>17</v>
      </c>
      <c r="C44" s="3">
        <v>18</v>
      </c>
      <c r="D44" s="1">
        <v>0</v>
      </c>
      <c r="E44" s="3">
        <f aca="true" t="shared" si="9" ref="E44:E55">F44+G44</f>
        <v>5678</v>
      </c>
      <c r="F44" s="1">
        <v>2903</v>
      </c>
      <c r="G44" s="1">
        <v>2775</v>
      </c>
      <c r="H44" s="1">
        <v>214</v>
      </c>
      <c r="I44" s="3">
        <f aca="true" t="shared" si="10" ref="I44:I55">J44+K44</f>
        <v>346</v>
      </c>
      <c r="J44" s="1">
        <v>141</v>
      </c>
      <c r="K44" s="1">
        <v>205</v>
      </c>
      <c r="L44" s="1">
        <v>93</v>
      </c>
    </row>
    <row r="45" spans="2:12" s="4" customFormat="1" ht="15" customHeight="1">
      <c r="B45" s="28" t="s">
        <v>19</v>
      </c>
      <c r="C45" s="3">
        <v>23</v>
      </c>
      <c r="D45" s="1">
        <v>0</v>
      </c>
      <c r="E45" s="3">
        <f t="shared" si="9"/>
        <v>9564</v>
      </c>
      <c r="F45" s="1">
        <v>4958</v>
      </c>
      <c r="G45" s="1">
        <v>4606</v>
      </c>
      <c r="H45" s="1">
        <v>367</v>
      </c>
      <c r="I45" s="3">
        <f t="shared" si="10"/>
        <v>558</v>
      </c>
      <c r="J45" s="1">
        <v>234</v>
      </c>
      <c r="K45" s="1">
        <v>324</v>
      </c>
      <c r="L45" s="1">
        <v>145</v>
      </c>
    </row>
    <row r="46" spans="2:12" s="4" customFormat="1" ht="15" customHeight="1">
      <c r="B46" s="28" t="s">
        <v>20</v>
      </c>
      <c r="C46" s="3">
        <v>13</v>
      </c>
      <c r="D46" s="1">
        <v>0</v>
      </c>
      <c r="E46" s="3">
        <f t="shared" si="9"/>
        <v>8248</v>
      </c>
      <c r="F46" s="1">
        <v>4284</v>
      </c>
      <c r="G46" s="1">
        <v>3964</v>
      </c>
      <c r="H46" s="1">
        <v>250</v>
      </c>
      <c r="I46" s="3">
        <f t="shared" si="10"/>
        <v>377</v>
      </c>
      <c r="J46" s="1">
        <v>143</v>
      </c>
      <c r="K46" s="1">
        <v>234</v>
      </c>
      <c r="L46" s="1">
        <v>41</v>
      </c>
    </row>
    <row r="47" spans="2:12" s="4" customFormat="1" ht="15" customHeight="1">
      <c r="B47" s="28" t="s">
        <v>21</v>
      </c>
      <c r="C47" s="3">
        <v>23</v>
      </c>
      <c r="D47" s="1">
        <v>0</v>
      </c>
      <c r="E47" s="3">
        <f t="shared" si="9"/>
        <v>6553</v>
      </c>
      <c r="F47" s="1">
        <v>3361</v>
      </c>
      <c r="G47" s="1">
        <v>3192</v>
      </c>
      <c r="H47" s="1">
        <v>251</v>
      </c>
      <c r="I47" s="3">
        <f t="shared" si="10"/>
        <v>410</v>
      </c>
      <c r="J47" s="1">
        <v>162</v>
      </c>
      <c r="K47" s="1">
        <v>248</v>
      </c>
      <c r="L47" s="1">
        <v>89</v>
      </c>
    </row>
    <row r="48" spans="2:12" s="4" customFormat="1" ht="15" customHeight="1">
      <c r="B48" s="28" t="s">
        <v>22</v>
      </c>
      <c r="C48" s="3">
        <v>17</v>
      </c>
      <c r="D48" s="1">
        <v>0</v>
      </c>
      <c r="E48" s="3">
        <f t="shared" si="9"/>
        <v>8240</v>
      </c>
      <c r="F48" s="1">
        <v>4264</v>
      </c>
      <c r="G48" s="1">
        <v>3976</v>
      </c>
      <c r="H48" s="1">
        <v>273</v>
      </c>
      <c r="I48" s="3">
        <f t="shared" si="10"/>
        <v>412</v>
      </c>
      <c r="J48" s="1">
        <v>165</v>
      </c>
      <c r="K48" s="1">
        <v>247</v>
      </c>
      <c r="L48" s="1">
        <v>66</v>
      </c>
    </row>
    <row r="49" spans="2:12" s="4" customFormat="1" ht="15" customHeight="1">
      <c r="B49" s="28" t="s">
        <v>24</v>
      </c>
      <c r="C49" s="3">
        <v>12</v>
      </c>
      <c r="D49" s="1">
        <v>0</v>
      </c>
      <c r="E49" s="3">
        <f t="shared" si="9"/>
        <v>5117</v>
      </c>
      <c r="F49" s="1">
        <v>2647</v>
      </c>
      <c r="G49" s="1">
        <v>2470</v>
      </c>
      <c r="H49" s="1">
        <v>191</v>
      </c>
      <c r="I49" s="3">
        <f t="shared" si="10"/>
        <v>286</v>
      </c>
      <c r="J49" s="1">
        <v>115</v>
      </c>
      <c r="K49" s="1">
        <v>171</v>
      </c>
      <c r="L49" s="1">
        <v>50</v>
      </c>
    </row>
    <row r="50" spans="2:12" s="4" customFormat="1" ht="15" customHeight="1">
      <c r="B50" s="28" t="s">
        <v>101</v>
      </c>
      <c r="C50" s="3">
        <v>5</v>
      </c>
      <c r="D50" s="1">
        <v>0</v>
      </c>
      <c r="E50" s="3">
        <f t="shared" si="9"/>
        <v>2083</v>
      </c>
      <c r="F50" s="1">
        <v>1036</v>
      </c>
      <c r="G50" s="1">
        <v>1047</v>
      </c>
      <c r="H50" s="1">
        <v>76</v>
      </c>
      <c r="I50" s="3">
        <f t="shared" si="10"/>
        <v>117</v>
      </c>
      <c r="J50" s="1">
        <v>56</v>
      </c>
      <c r="K50" s="1">
        <v>61</v>
      </c>
      <c r="L50" s="1">
        <v>15</v>
      </c>
    </row>
    <row r="51" spans="2:12" s="4" customFormat="1" ht="15" customHeight="1">
      <c r="B51" s="28" t="s">
        <v>103</v>
      </c>
      <c r="C51" s="3">
        <v>9</v>
      </c>
      <c r="D51" s="1">
        <v>0</v>
      </c>
      <c r="E51" s="3">
        <f t="shared" si="9"/>
        <v>2669</v>
      </c>
      <c r="F51" s="1">
        <v>1352</v>
      </c>
      <c r="G51" s="1">
        <v>1317</v>
      </c>
      <c r="H51" s="1">
        <v>103</v>
      </c>
      <c r="I51" s="3">
        <f t="shared" si="10"/>
        <v>166</v>
      </c>
      <c r="J51" s="1">
        <v>74</v>
      </c>
      <c r="K51" s="1">
        <v>92</v>
      </c>
      <c r="L51" s="1">
        <v>27</v>
      </c>
    </row>
    <row r="52" spans="2:12" s="4" customFormat="1" ht="15" customHeight="1">
      <c r="B52" s="28" t="s">
        <v>104</v>
      </c>
      <c r="C52" s="3">
        <v>10</v>
      </c>
      <c r="D52" s="1">
        <v>0</v>
      </c>
      <c r="E52" s="3">
        <f t="shared" si="9"/>
        <v>2765</v>
      </c>
      <c r="F52" s="1">
        <v>1388</v>
      </c>
      <c r="G52" s="1">
        <v>1377</v>
      </c>
      <c r="H52" s="1">
        <v>106</v>
      </c>
      <c r="I52" s="3">
        <f t="shared" si="10"/>
        <v>177</v>
      </c>
      <c r="J52" s="1">
        <v>75</v>
      </c>
      <c r="K52" s="1">
        <v>102</v>
      </c>
      <c r="L52" s="1">
        <v>23</v>
      </c>
    </row>
    <row r="53" spans="2:12" s="4" customFormat="1" ht="15" customHeight="1">
      <c r="B53" s="28" t="s">
        <v>219</v>
      </c>
      <c r="C53" s="3">
        <v>3</v>
      </c>
      <c r="D53" s="1">
        <v>0</v>
      </c>
      <c r="E53" s="3">
        <f t="shared" si="9"/>
        <v>1888</v>
      </c>
      <c r="F53" s="1">
        <v>973</v>
      </c>
      <c r="G53" s="1">
        <v>915</v>
      </c>
      <c r="H53" s="1">
        <v>61</v>
      </c>
      <c r="I53" s="3">
        <f t="shared" si="10"/>
        <v>89</v>
      </c>
      <c r="J53" s="6">
        <v>38</v>
      </c>
      <c r="K53" s="6">
        <v>51</v>
      </c>
      <c r="L53" s="1">
        <v>13</v>
      </c>
    </row>
    <row r="54" spans="2:12" s="4" customFormat="1" ht="15" customHeight="1">
      <c r="B54" s="28" t="s">
        <v>105</v>
      </c>
      <c r="C54" s="3">
        <v>4</v>
      </c>
      <c r="D54" s="1">
        <v>0</v>
      </c>
      <c r="E54" s="3">
        <f t="shared" si="9"/>
        <v>342</v>
      </c>
      <c r="F54" s="1">
        <v>189</v>
      </c>
      <c r="G54" s="1">
        <v>153</v>
      </c>
      <c r="H54" s="1">
        <v>26</v>
      </c>
      <c r="I54" s="3">
        <f t="shared" si="10"/>
        <v>43</v>
      </c>
      <c r="J54" s="1">
        <v>24</v>
      </c>
      <c r="K54" s="1">
        <v>19</v>
      </c>
      <c r="L54" s="1">
        <v>10</v>
      </c>
    </row>
    <row r="55" spans="2:12" s="4" customFormat="1" ht="15" customHeight="1">
      <c r="B55" s="28" t="s">
        <v>39</v>
      </c>
      <c r="C55" s="3">
        <v>5</v>
      </c>
      <c r="D55" s="1">
        <v>0</v>
      </c>
      <c r="E55" s="3">
        <f t="shared" si="9"/>
        <v>1037</v>
      </c>
      <c r="F55" s="1">
        <v>549</v>
      </c>
      <c r="G55" s="1">
        <v>488</v>
      </c>
      <c r="H55" s="1">
        <v>47</v>
      </c>
      <c r="I55" s="3">
        <f t="shared" si="10"/>
        <v>74</v>
      </c>
      <c r="J55" s="1">
        <v>38</v>
      </c>
      <c r="K55" s="1">
        <v>36</v>
      </c>
      <c r="L55" s="1">
        <v>23</v>
      </c>
    </row>
    <row r="56" spans="2:12" s="4" customFormat="1" ht="15" customHeight="1">
      <c r="B56" s="28"/>
      <c r="C56" s="3"/>
      <c r="D56" s="1"/>
      <c r="E56" s="3"/>
      <c r="F56" s="1"/>
      <c r="G56" s="1"/>
      <c r="H56" s="1"/>
      <c r="I56" s="3"/>
      <c r="J56" s="1"/>
      <c r="K56" s="1"/>
      <c r="L56" s="1"/>
    </row>
    <row r="57" spans="1:12" s="4" customFormat="1" ht="15" customHeight="1">
      <c r="A57" s="175" t="s">
        <v>144</v>
      </c>
      <c r="B57" s="176"/>
      <c r="C57" s="3">
        <f>SUM(C58:C60)</f>
        <v>119</v>
      </c>
      <c r="D57" s="3">
        <f aca="true" t="shared" si="11" ref="D57:L57">SUM(D58:D60)</f>
        <v>1</v>
      </c>
      <c r="E57" s="3">
        <f t="shared" si="11"/>
        <v>50135</v>
      </c>
      <c r="F57" s="3">
        <f t="shared" si="11"/>
        <v>25777</v>
      </c>
      <c r="G57" s="3">
        <f t="shared" si="11"/>
        <v>24358</v>
      </c>
      <c r="H57" s="3">
        <f t="shared" si="11"/>
        <v>1710</v>
      </c>
      <c r="I57" s="3">
        <f t="shared" si="11"/>
        <v>2619</v>
      </c>
      <c r="J57" s="3">
        <f t="shared" si="11"/>
        <v>1099</v>
      </c>
      <c r="K57" s="3">
        <f t="shared" si="11"/>
        <v>1520</v>
      </c>
      <c r="L57" s="3">
        <f t="shared" si="11"/>
        <v>467</v>
      </c>
    </row>
    <row r="58" spans="2:12" s="4" customFormat="1" ht="15" customHeight="1">
      <c r="B58" s="28" t="s">
        <v>11</v>
      </c>
      <c r="C58" s="3">
        <v>113</v>
      </c>
      <c r="D58" s="1">
        <v>1</v>
      </c>
      <c r="E58" s="3">
        <f>F58+G58</f>
        <v>46449</v>
      </c>
      <c r="F58" s="1">
        <v>23910</v>
      </c>
      <c r="G58" s="1">
        <v>22539</v>
      </c>
      <c r="H58" s="1">
        <v>1593</v>
      </c>
      <c r="I58" s="3">
        <f>J58+K58</f>
        <v>2443</v>
      </c>
      <c r="J58" s="1">
        <v>1024</v>
      </c>
      <c r="K58" s="1">
        <v>1419</v>
      </c>
      <c r="L58" s="1">
        <v>418</v>
      </c>
    </row>
    <row r="59" spans="2:12" s="4" customFormat="1" ht="15" customHeight="1">
      <c r="B59" s="28" t="s">
        <v>27</v>
      </c>
      <c r="C59" s="3">
        <v>5</v>
      </c>
      <c r="D59" s="1">
        <v>0</v>
      </c>
      <c r="E59" s="3">
        <f>F59+G59</f>
        <v>2685</v>
      </c>
      <c r="F59" s="1">
        <v>1352</v>
      </c>
      <c r="G59" s="1">
        <v>1333</v>
      </c>
      <c r="H59" s="1">
        <v>87</v>
      </c>
      <c r="I59" s="3">
        <f>J59+K59</f>
        <v>134</v>
      </c>
      <c r="J59" s="1">
        <v>53</v>
      </c>
      <c r="K59" s="1">
        <v>81</v>
      </c>
      <c r="L59" s="1">
        <v>44</v>
      </c>
    </row>
    <row r="60" spans="2:12" s="4" customFormat="1" ht="15" customHeight="1">
      <c r="B60" s="28" t="s">
        <v>40</v>
      </c>
      <c r="C60" s="3">
        <v>1</v>
      </c>
      <c r="D60" s="1">
        <v>0</v>
      </c>
      <c r="E60" s="3">
        <f>F60+G60</f>
        <v>1001</v>
      </c>
      <c r="F60" s="1">
        <v>515</v>
      </c>
      <c r="G60" s="1">
        <v>486</v>
      </c>
      <c r="H60" s="1">
        <v>30</v>
      </c>
      <c r="I60" s="3">
        <f>J60+K60</f>
        <v>42</v>
      </c>
      <c r="J60" s="1">
        <v>22</v>
      </c>
      <c r="K60" s="1">
        <v>20</v>
      </c>
      <c r="L60" s="1">
        <v>5</v>
      </c>
    </row>
    <row r="61" spans="1:12" s="4" customFormat="1" ht="15" customHeight="1" thickBot="1">
      <c r="A61" s="90"/>
      <c r="B61" s="52"/>
      <c r="C61" s="53"/>
      <c r="D61" s="53"/>
      <c r="E61" s="71"/>
      <c r="F61" s="53"/>
      <c r="G61" s="53"/>
      <c r="H61" s="53"/>
      <c r="I61" s="53"/>
      <c r="J61" s="53"/>
      <c r="K61" s="53"/>
      <c r="L61" s="53"/>
    </row>
    <row r="62" ht="13.5">
      <c r="B62" s="31"/>
    </row>
    <row r="63" ht="13.5">
      <c r="B63" s="31"/>
    </row>
    <row r="64" ht="13.5">
      <c r="B64" s="31"/>
    </row>
    <row r="65" ht="13.5">
      <c r="B65" s="31"/>
    </row>
    <row r="66" ht="13.5">
      <c r="B66" s="31"/>
    </row>
    <row r="67" ht="13.5">
      <c r="B67" s="31"/>
    </row>
    <row r="68" ht="13.5">
      <c r="B68" s="31"/>
    </row>
    <row r="69" ht="13.5">
      <c r="B69" s="31"/>
    </row>
    <row r="70" ht="13.5">
      <c r="B70" s="31"/>
    </row>
    <row r="71" ht="13.5">
      <c r="B71" s="31"/>
    </row>
    <row r="72" ht="13.5">
      <c r="B72" s="31"/>
    </row>
    <row r="73" ht="13.5">
      <c r="B73" s="31"/>
    </row>
    <row r="74" ht="13.5">
      <c r="B74" s="31"/>
    </row>
    <row r="75" ht="13.5">
      <c r="B75" s="31"/>
    </row>
    <row r="76" ht="13.5">
      <c r="B76" s="31"/>
    </row>
    <row r="77" ht="13.5">
      <c r="B77" s="31"/>
    </row>
    <row r="78" ht="13.5">
      <c r="B78" s="31"/>
    </row>
    <row r="79" ht="13.5">
      <c r="B79" s="31"/>
    </row>
    <row r="80" ht="13.5">
      <c r="B80" s="31"/>
    </row>
    <row r="81" ht="13.5">
      <c r="B81" s="31"/>
    </row>
    <row r="82" ht="13.5">
      <c r="B82" s="31"/>
    </row>
    <row r="83" ht="13.5">
      <c r="B83" s="31"/>
    </row>
    <row r="84" ht="13.5">
      <c r="B84" s="31"/>
    </row>
    <row r="85" ht="13.5">
      <c r="B85" s="31"/>
    </row>
    <row r="86" ht="13.5">
      <c r="B86" s="31"/>
    </row>
  </sheetData>
  <mergeCells count="15">
    <mergeCell ref="I4:K4"/>
    <mergeCell ref="A6:B6"/>
    <mergeCell ref="A7:B7"/>
    <mergeCell ref="A8:B8"/>
    <mergeCell ref="H4:H5"/>
    <mergeCell ref="A9:B9"/>
    <mergeCell ref="A11:B11"/>
    <mergeCell ref="A12:B12"/>
    <mergeCell ref="A10:B10"/>
    <mergeCell ref="A43:B43"/>
    <mergeCell ref="A57:B57"/>
    <mergeCell ref="A13:B13"/>
    <mergeCell ref="A15:B15"/>
    <mergeCell ref="A27:B27"/>
    <mergeCell ref="A40:B40"/>
  </mergeCells>
  <printOptions horizontalCentered="1"/>
  <pageMargins left="0.2755905511811024" right="0.2755905511811024" top="0.3937007874015748" bottom="0.5905511811023623" header="0.3937007874015748" footer="0.4724409448818898"/>
  <pageSetup firstPageNumber="17" useFirstPageNumber="1" horizontalDpi="600" verticalDpi="600" orientation="portrait" paperSize="9" scale="81" r:id="rId2"/>
  <headerFooter alignWithMargins="0">
    <oddFooter>&amp;C&amp;"ＭＳ 明朝,標準"&amp;15&amp;P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="90" zoomScaleNormal="90" zoomScaleSheetLayoutView="90" workbookViewId="0" topLeftCell="A1">
      <pane ySplit="5" topLeftCell="BM6" activePane="bottomLeft" state="frozen"/>
      <selection pane="topLeft" activeCell="A51" sqref="A51"/>
      <selection pane="bottomLeft" activeCell="I18" sqref="I18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25390625" style="6" bestFit="1" customWidth="1"/>
    <col min="6" max="7" width="9.125" style="6" bestFit="1" customWidth="1"/>
    <col min="8" max="8" width="9.375" style="6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5" t="s">
        <v>199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7"/>
      <c r="C4" s="18" t="s">
        <v>0</v>
      </c>
      <c r="D4" s="19"/>
      <c r="E4" s="18" t="s">
        <v>41</v>
      </c>
      <c r="F4" s="18"/>
      <c r="G4" s="18"/>
      <c r="H4" s="162" t="s">
        <v>210</v>
      </c>
      <c r="I4" s="180" t="s">
        <v>111</v>
      </c>
      <c r="J4" s="181"/>
      <c r="K4" s="168"/>
      <c r="L4" s="22" t="s">
        <v>2</v>
      </c>
    </row>
    <row r="5" spans="2:12" s="4" customFormat="1" ht="24.75" customHeight="1">
      <c r="B5" s="23"/>
      <c r="C5" s="25" t="s">
        <v>3</v>
      </c>
      <c r="D5" s="24" t="s">
        <v>109</v>
      </c>
      <c r="E5" s="24" t="s">
        <v>3</v>
      </c>
      <c r="F5" s="24" t="s">
        <v>4</v>
      </c>
      <c r="G5" s="24" t="s">
        <v>5</v>
      </c>
      <c r="H5" s="163"/>
      <c r="I5" s="26" t="s">
        <v>112</v>
      </c>
      <c r="J5" s="26" t="s">
        <v>113</v>
      </c>
      <c r="K5" s="26" t="s">
        <v>114</v>
      </c>
      <c r="L5" s="14" t="s">
        <v>6</v>
      </c>
    </row>
    <row r="6" spans="1:12" s="4" customFormat="1" ht="15" customHeight="1">
      <c r="A6" s="167" t="s">
        <v>203</v>
      </c>
      <c r="B6" s="160"/>
      <c r="C6" s="1">
        <v>294</v>
      </c>
      <c r="D6" s="1">
        <v>1</v>
      </c>
      <c r="E6" s="1">
        <v>109823</v>
      </c>
      <c r="F6" s="1">
        <v>56217</v>
      </c>
      <c r="G6" s="1">
        <v>53606</v>
      </c>
      <c r="H6" s="1">
        <v>3486</v>
      </c>
      <c r="I6" s="1">
        <v>6900</v>
      </c>
      <c r="J6" s="1">
        <v>4399</v>
      </c>
      <c r="K6" s="1">
        <v>2501</v>
      </c>
      <c r="L6" s="1">
        <v>1155</v>
      </c>
    </row>
    <row r="7" spans="1:12" s="4" customFormat="1" ht="15" customHeight="1">
      <c r="A7" s="167" t="s">
        <v>204</v>
      </c>
      <c r="B7" s="160"/>
      <c r="C7" s="1">
        <v>293</v>
      </c>
      <c r="D7" s="1">
        <v>1</v>
      </c>
      <c r="E7" s="1">
        <v>109373</v>
      </c>
      <c r="F7" s="1">
        <v>56008</v>
      </c>
      <c r="G7" s="1">
        <v>53365</v>
      </c>
      <c r="H7" s="1">
        <v>3476</v>
      </c>
      <c r="I7" s="1">
        <v>6895</v>
      </c>
      <c r="J7" s="1">
        <v>4380</v>
      </c>
      <c r="K7" s="1">
        <v>2515</v>
      </c>
      <c r="L7" s="1">
        <v>1149</v>
      </c>
    </row>
    <row r="8" spans="1:12" s="4" customFormat="1" ht="15" customHeight="1">
      <c r="A8" s="167" t="s">
        <v>205</v>
      </c>
      <c r="B8" s="160"/>
      <c r="C8" s="1">
        <v>291</v>
      </c>
      <c r="D8" s="1">
        <v>1</v>
      </c>
      <c r="E8" s="1">
        <v>109152</v>
      </c>
      <c r="F8" s="1">
        <v>55903</v>
      </c>
      <c r="G8" s="1">
        <v>53249</v>
      </c>
      <c r="H8" s="1">
        <v>3475</v>
      </c>
      <c r="I8" s="1">
        <v>6830</v>
      </c>
      <c r="J8" s="1">
        <v>4355</v>
      </c>
      <c r="K8" s="1">
        <v>2475</v>
      </c>
      <c r="L8" s="1">
        <v>1105</v>
      </c>
    </row>
    <row r="9" spans="1:12" s="4" customFormat="1" ht="15" customHeight="1">
      <c r="A9" s="161" t="s">
        <v>193</v>
      </c>
      <c r="B9" s="160"/>
      <c r="C9" s="6">
        <v>292</v>
      </c>
      <c r="D9" s="6">
        <v>1</v>
      </c>
      <c r="E9" s="6">
        <v>108805</v>
      </c>
      <c r="F9" s="6">
        <v>55625</v>
      </c>
      <c r="G9" s="6">
        <v>53180</v>
      </c>
      <c r="H9" s="6">
        <v>3473</v>
      </c>
      <c r="I9" s="6">
        <v>6817</v>
      </c>
      <c r="J9" s="6">
        <v>4340</v>
      </c>
      <c r="K9" s="6">
        <v>2477</v>
      </c>
      <c r="L9" s="6">
        <v>1085</v>
      </c>
    </row>
    <row r="10" spans="1:12" s="11" customFormat="1" ht="15" customHeight="1">
      <c r="A10" s="182" t="s">
        <v>202</v>
      </c>
      <c r="B10" s="160"/>
      <c r="C10" s="3">
        <f aca="true" t="shared" si="0" ref="C10:L10">SUM(C15,C27,C40,C43,C57)</f>
        <v>293</v>
      </c>
      <c r="D10" s="3">
        <f t="shared" si="0"/>
        <v>1</v>
      </c>
      <c r="E10" s="3">
        <f t="shared" si="0"/>
        <v>108500</v>
      </c>
      <c r="F10" s="3">
        <f t="shared" si="0"/>
        <v>55435</v>
      </c>
      <c r="G10" s="3">
        <f t="shared" si="0"/>
        <v>53065</v>
      </c>
      <c r="H10" s="3">
        <f t="shared" si="0"/>
        <v>3581</v>
      </c>
      <c r="I10" s="3">
        <f t="shared" si="0"/>
        <v>6833</v>
      </c>
      <c r="J10" s="3">
        <f t="shared" si="0"/>
        <v>4340</v>
      </c>
      <c r="K10" s="3">
        <f t="shared" si="0"/>
        <v>2493</v>
      </c>
      <c r="L10" s="3">
        <f t="shared" si="0"/>
        <v>1080</v>
      </c>
    </row>
    <row r="11" spans="1:12" s="11" customFormat="1" ht="15" customHeight="1">
      <c r="A11" s="175" t="s">
        <v>7</v>
      </c>
      <c r="B11" s="176"/>
      <c r="C11" s="3">
        <v>3</v>
      </c>
      <c r="D11" s="3">
        <v>0</v>
      </c>
      <c r="E11" s="3">
        <f>F11+G11</f>
        <v>1184</v>
      </c>
      <c r="F11" s="3">
        <v>593</v>
      </c>
      <c r="G11" s="3">
        <v>591</v>
      </c>
      <c r="H11" s="3">
        <v>30</v>
      </c>
      <c r="I11" s="3">
        <f>J11+K11</f>
        <v>55</v>
      </c>
      <c r="J11" s="3">
        <v>44</v>
      </c>
      <c r="K11" s="3">
        <v>11</v>
      </c>
      <c r="L11" s="3">
        <v>6</v>
      </c>
    </row>
    <row r="12" spans="1:12" s="11" customFormat="1" ht="15" customHeight="1">
      <c r="A12" s="175" t="s">
        <v>8</v>
      </c>
      <c r="B12" s="176"/>
      <c r="C12" s="3">
        <v>265</v>
      </c>
      <c r="D12" s="3">
        <v>1</v>
      </c>
      <c r="E12" s="3">
        <f>F12+G12</f>
        <v>102317</v>
      </c>
      <c r="F12" s="3">
        <v>52860</v>
      </c>
      <c r="G12" s="3">
        <v>49457</v>
      </c>
      <c r="H12" s="3">
        <v>3386</v>
      </c>
      <c r="I12" s="3">
        <f>J12+K12</f>
        <v>6454</v>
      </c>
      <c r="J12" s="3">
        <v>4097</v>
      </c>
      <c r="K12" s="3">
        <v>2357</v>
      </c>
      <c r="L12" s="3">
        <v>1018</v>
      </c>
    </row>
    <row r="13" spans="1:12" s="11" customFormat="1" ht="15" customHeight="1">
      <c r="A13" s="175" t="s">
        <v>9</v>
      </c>
      <c r="B13" s="176"/>
      <c r="C13" s="3">
        <v>25</v>
      </c>
      <c r="D13" s="3">
        <v>0</v>
      </c>
      <c r="E13" s="3">
        <f>F13+G13</f>
        <v>4999</v>
      </c>
      <c r="F13" s="3">
        <v>1982</v>
      </c>
      <c r="G13" s="3">
        <v>3017</v>
      </c>
      <c r="H13" s="3">
        <v>165</v>
      </c>
      <c r="I13" s="3">
        <f>J13+K13</f>
        <v>324</v>
      </c>
      <c r="J13" s="3">
        <v>199</v>
      </c>
      <c r="K13" s="3">
        <v>125</v>
      </c>
      <c r="L13" s="3">
        <v>56</v>
      </c>
    </row>
    <row r="14" spans="2:12" s="11" customFormat="1" ht="15" customHeight="1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1" customFormat="1" ht="15" customHeight="1">
      <c r="A15" s="175" t="s">
        <v>140</v>
      </c>
      <c r="B15" s="176"/>
      <c r="C15" s="3">
        <f>SUM(C16:C25)</f>
        <v>29</v>
      </c>
      <c r="D15" s="3">
        <f aca="true" t="shared" si="1" ref="D15:L15">SUM(D16:D25)</f>
        <v>0</v>
      </c>
      <c r="E15" s="3">
        <f>SUM(E16:E25)</f>
        <v>6880</v>
      </c>
      <c r="F15" s="3">
        <f t="shared" si="1"/>
        <v>3472</v>
      </c>
      <c r="G15" s="3">
        <f t="shared" si="1"/>
        <v>3408</v>
      </c>
      <c r="H15" s="3">
        <f t="shared" si="1"/>
        <v>244</v>
      </c>
      <c r="I15" s="3">
        <f t="shared" si="1"/>
        <v>518</v>
      </c>
      <c r="J15" s="3">
        <f t="shared" si="1"/>
        <v>369</v>
      </c>
      <c r="K15" s="3">
        <f t="shared" si="1"/>
        <v>149</v>
      </c>
      <c r="L15" s="3">
        <f t="shared" si="1"/>
        <v>93</v>
      </c>
    </row>
    <row r="16" spans="2:12" s="4" customFormat="1" ht="15" customHeight="1">
      <c r="B16" s="28" t="s">
        <v>13</v>
      </c>
      <c r="C16" s="3">
        <v>5</v>
      </c>
      <c r="D16" s="1">
        <v>0</v>
      </c>
      <c r="E16" s="3">
        <f aca="true" t="shared" si="2" ref="E16:E25">SUM(F16:G16)</f>
        <v>821</v>
      </c>
      <c r="F16" s="1">
        <v>431</v>
      </c>
      <c r="G16" s="1">
        <v>390</v>
      </c>
      <c r="H16" s="1">
        <v>34</v>
      </c>
      <c r="I16" s="3">
        <f aca="true" t="shared" si="3" ref="I16:I25">J16+K16</f>
        <v>72</v>
      </c>
      <c r="J16" s="1">
        <v>49</v>
      </c>
      <c r="K16" s="1">
        <v>23</v>
      </c>
      <c r="L16" s="1">
        <v>11</v>
      </c>
    </row>
    <row r="17" spans="2:12" s="4" customFormat="1" ht="15" customHeight="1">
      <c r="B17" s="28" t="s">
        <v>16</v>
      </c>
      <c r="C17" s="3">
        <v>5</v>
      </c>
      <c r="D17" s="1">
        <v>0</v>
      </c>
      <c r="E17" s="3">
        <f t="shared" si="2"/>
        <v>1832</v>
      </c>
      <c r="F17" s="1">
        <v>955</v>
      </c>
      <c r="G17" s="1">
        <v>877</v>
      </c>
      <c r="H17" s="1">
        <v>60</v>
      </c>
      <c r="I17" s="3">
        <f t="shared" si="3"/>
        <v>117</v>
      </c>
      <c r="J17" s="1">
        <v>77</v>
      </c>
      <c r="K17" s="1">
        <v>40</v>
      </c>
      <c r="L17" s="1">
        <v>12</v>
      </c>
    </row>
    <row r="18" spans="2:12" s="4" customFormat="1" ht="15" customHeight="1">
      <c r="B18" s="28" t="s">
        <v>25</v>
      </c>
      <c r="C18" s="3">
        <v>4</v>
      </c>
      <c r="D18" s="1">
        <v>0</v>
      </c>
      <c r="E18" s="3">
        <f t="shared" si="2"/>
        <v>612</v>
      </c>
      <c r="F18" s="1">
        <v>306</v>
      </c>
      <c r="G18" s="1">
        <v>306</v>
      </c>
      <c r="H18" s="1">
        <v>24</v>
      </c>
      <c r="I18" s="3">
        <f t="shared" si="3"/>
        <v>58</v>
      </c>
      <c r="J18" s="1">
        <v>44</v>
      </c>
      <c r="K18" s="1">
        <v>14</v>
      </c>
      <c r="L18" s="1">
        <v>9</v>
      </c>
    </row>
    <row r="19" spans="2:12" s="4" customFormat="1" ht="15" customHeight="1">
      <c r="B19" s="28" t="s">
        <v>100</v>
      </c>
      <c r="C19" s="3">
        <v>4</v>
      </c>
      <c r="D19" s="1">
        <v>0</v>
      </c>
      <c r="E19" s="3">
        <f t="shared" si="2"/>
        <v>1030</v>
      </c>
      <c r="F19" s="1">
        <v>508</v>
      </c>
      <c r="G19" s="1">
        <v>522</v>
      </c>
      <c r="H19" s="1">
        <v>34</v>
      </c>
      <c r="I19" s="3">
        <f t="shared" si="3"/>
        <v>76</v>
      </c>
      <c r="J19" s="1">
        <v>53</v>
      </c>
      <c r="K19" s="1">
        <v>23</v>
      </c>
      <c r="L19" s="1">
        <v>18</v>
      </c>
    </row>
    <row r="20" spans="2:12" s="4" customFormat="1" ht="15" customHeight="1">
      <c r="B20" s="28" t="s">
        <v>102</v>
      </c>
      <c r="C20" s="3">
        <v>3</v>
      </c>
      <c r="D20" s="1">
        <v>0</v>
      </c>
      <c r="E20" s="3">
        <f t="shared" si="2"/>
        <v>1433</v>
      </c>
      <c r="F20" s="1">
        <v>705</v>
      </c>
      <c r="G20" s="1">
        <v>728</v>
      </c>
      <c r="H20" s="1">
        <v>46</v>
      </c>
      <c r="I20" s="3">
        <f t="shared" si="3"/>
        <v>83</v>
      </c>
      <c r="J20" s="1">
        <v>59</v>
      </c>
      <c r="K20" s="1">
        <v>24</v>
      </c>
      <c r="L20" s="1">
        <v>24</v>
      </c>
    </row>
    <row r="21" spans="2:12" s="4" customFormat="1" ht="15" customHeight="1">
      <c r="B21" s="28" t="s">
        <v>28</v>
      </c>
      <c r="C21" s="3">
        <v>2</v>
      </c>
      <c r="D21" s="1">
        <v>0</v>
      </c>
      <c r="E21" s="3">
        <f t="shared" si="2"/>
        <v>377</v>
      </c>
      <c r="F21" s="1">
        <v>187</v>
      </c>
      <c r="G21" s="1">
        <v>190</v>
      </c>
      <c r="H21" s="1">
        <v>15</v>
      </c>
      <c r="I21" s="3">
        <f t="shared" si="3"/>
        <v>33</v>
      </c>
      <c r="J21" s="1">
        <v>27</v>
      </c>
      <c r="K21" s="1">
        <v>6</v>
      </c>
      <c r="L21" s="1">
        <v>4</v>
      </c>
    </row>
    <row r="22" spans="2:12" s="4" customFormat="1" ht="15" customHeight="1">
      <c r="B22" s="28" t="s">
        <v>29</v>
      </c>
      <c r="C22" s="3">
        <v>1</v>
      </c>
      <c r="D22" s="1">
        <v>0</v>
      </c>
      <c r="E22" s="3">
        <f t="shared" si="2"/>
        <v>188</v>
      </c>
      <c r="F22" s="1">
        <v>86</v>
      </c>
      <c r="G22" s="1">
        <v>102</v>
      </c>
      <c r="H22" s="1">
        <v>8</v>
      </c>
      <c r="I22" s="3">
        <f t="shared" si="3"/>
        <v>16</v>
      </c>
      <c r="J22" s="1">
        <v>13</v>
      </c>
      <c r="K22" s="1">
        <v>3</v>
      </c>
      <c r="L22" s="1">
        <v>2</v>
      </c>
    </row>
    <row r="23" spans="2:12" s="4" customFormat="1" ht="15" customHeight="1">
      <c r="B23" s="28" t="s">
        <v>30</v>
      </c>
      <c r="C23" s="3">
        <v>2</v>
      </c>
      <c r="D23" s="1">
        <v>0</v>
      </c>
      <c r="E23" s="3">
        <f t="shared" si="2"/>
        <v>198</v>
      </c>
      <c r="F23" s="1">
        <v>98</v>
      </c>
      <c r="G23" s="1">
        <v>100</v>
      </c>
      <c r="H23" s="1">
        <v>7</v>
      </c>
      <c r="I23" s="3">
        <f t="shared" si="3"/>
        <v>23</v>
      </c>
      <c r="J23" s="1">
        <v>18</v>
      </c>
      <c r="K23" s="1">
        <v>5</v>
      </c>
      <c r="L23" s="1">
        <v>4</v>
      </c>
    </row>
    <row r="24" spans="2:12" s="4" customFormat="1" ht="15" customHeight="1">
      <c r="B24" s="28" t="s">
        <v>31</v>
      </c>
      <c r="C24" s="3">
        <v>1</v>
      </c>
      <c r="D24" s="1">
        <v>0</v>
      </c>
      <c r="E24" s="3">
        <f t="shared" si="2"/>
        <v>179</v>
      </c>
      <c r="F24" s="1">
        <v>85</v>
      </c>
      <c r="G24" s="1">
        <v>94</v>
      </c>
      <c r="H24" s="1">
        <v>7</v>
      </c>
      <c r="I24" s="3">
        <f t="shared" si="3"/>
        <v>16</v>
      </c>
      <c r="J24" s="1">
        <v>12</v>
      </c>
      <c r="K24" s="1">
        <v>4</v>
      </c>
      <c r="L24" s="1">
        <v>3</v>
      </c>
    </row>
    <row r="25" spans="2:12" s="4" customFormat="1" ht="15" customHeight="1">
      <c r="B25" s="28" t="s">
        <v>32</v>
      </c>
      <c r="C25" s="3">
        <v>2</v>
      </c>
      <c r="D25" s="1">
        <v>0</v>
      </c>
      <c r="E25" s="3">
        <f t="shared" si="2"/>
        <v>210</v>
      </c>
      <c r="F25" s="1">
        <v>111</v>
      </c>
      <c r="G25" s="1">
        <v>99</v>
      </c>
      <c r="H25" s="1">
        <v>9</v>
      </c>
      <c r="I25" s="3">
        <f t="shared" si="3"/>
        <v>24</v>
      </c>
      <c r="J25" s="1">
        <v>17</v>
      </c>
      <c r="K25" s="1">
        <v>7</v>
      </c>
      <c r="L25" s="1">
        <v>6</v>
      </c>
    </row>
    <row r="26" spans="2:12" s="4" customFormat="1" ht="15" customHeight="1">
      <c r="B26" s="28"/>
      <c r="C26" s="3"/>
      <c r="D26" s="1"/>
      <c r="E26" s="3"/>
      <c r="F26" s="1"/>
      <c r="G26" s="1"/>
      <c r="H26" s="1"/>
      <c r="I26" s="3"/>
      <c r="J26" s="1"/>
      <c r="K26" s="1"/>
      <c r="L26" s="1"/>
    </row>
    <row r="27" spans="1:12" s="4" customFormat="1" ht="15" customHeight="1">
      <c r="A27" s="175" t="s">
        <v>141</v>
      </c>
      <c r="B27" s="176"/>
      <c r="C27" s="3">
        <f aca="true" t="shared" si="4" ref="C27:L27">SUM(C28:C38)</f>
        <v>77</v>
      </c>
      <c r="D27" s="3">
        <f t="shared" si="4"/>
        <v>0</v>
      </c>
      <c r="E27" s="3">
        <f t="shared" si="4"/>
        <v>29259</v>
      </c>
      <c r="F27" s="3">
        <f t="shared" si="4"/>
        <v>14854</v>
      </c>
      <c r="G27" s="3">
        <f t="shared" si="4"/>
        <v>14405</v>
      </c>
      <c r="H27" s="3">
        <f t="shared" si="4"/>
        <v>955</v>
      </c>
      <c r="I27" s="3">
        <f t="shared" si="4"/>
        <v>1825</v>
      </c>
      <c r="J27" s="3">
        <f t="shared" si="4"/>
        <v>1113</v>
      </c>
      <c r="K27" s="3">
        <f t="shared" si="4"/>
        <v>712</v>
      </c>
      <c r="L27" s="3">
        <f t="shared" si="4"/>
        <v>330</v>
      </c>
    </row>
    <row r="28" spans="2:12" s="4" customFormat="1" ht="15" customHeight="1">
      <c r="B28" s="28" t="s">
        <v>12</v>
      </c>
      <c r="C28" s="3">
        <v>19</v>
      </c>
      <c r="D28" s="1">
        <v>0</v>
      </c>
      <c r="E28" s="3">
        <f aca="true" t="shared" si="5" ref="E28:E38">SUM(F28:G28)</f>
        <v>6042</v>
      </c>
      <c r="F28" s="1">
        <v>3051</v>
      </c>
      <c r="G28" s="1">
        <v>2991</v>
      </c>
      <c r="H28" s="1">
        <v>202</v>
      </c>
      <c r="I28" s="3">
        <f aca="true" t="shared" si="6" ref="I28:I38">J28+K28</f>
        <v>411</v>
      </c>
      <c r="J28" s="1">
        <v>246</v>
      </c>
      <c r="K28" s="1">
        <v>165</v>
      </c>
      <c r="L28" s="1">
        <v>93</v>
      </c>
    </row>
    <row r="29" spans="2:12" s="4" customFormat="1" ht="15" customHeight="1">
      <c r="B29" s="28" t="s">
        <v>14</v>
      </c>
      <c r="C29" s="3">
        <v>8</v>
      </c>
      <c r="D29" s="1">
        <v>0</v>
      </c>
      <c r="E29" s="3">
        <f t="shared" si="5"/>
        <v>3322</v>
      </c>
      <c r="F29" s="1">
        <v>1720</v>
      </c>
      <c r="G29" s="1">
        <v>1602</v>
      </c>
      <c r="H29" s="1">
        <v>106</v>
      </c>
      <c r="I29" s="3">
        <f t="shared" si="6"/>
        <v>189</v>
      </c>
      <c r="J29" s="1">
        <v>117</v>
      </c>
      <c r="K29" s="1">
        <v>72</v>
      </c>
      <c r="L29" s="1">
        <v>15</v>
      </c>
    </row>
    <row r="30" spans="2:12" s="4" customFormat="1" ht="15" customHeight="1">
      <c r="B30" s="28" t="s">
        <v>15</v>
      </c>
      <c r="C30" s="3">
        <v>11</v>
      </c>
      <c r="D30" s="1">
        <v>0</v>
      </c>
      <c r="E30" s="3">
        <f t="shared" si="5"/>
        <v>3726</v>
      </c>
      <c r="F30" s="1">
        <v>1943</v>
      </c>
      <c r="G30" s="1">
        <v>1783</v>
      </c>
      <c r="H30" s="1">
        <v>122</v>
      </c>
      <c r="I30" s="3">
        <f t="shared" si="6"/>
        <v>232</v>
      </c>
      <c r="J30" s="1">
        <v>138</v>
      </c>
      <c r="K30" s="1">
        <v>94</v>
      </c>
      <c r="L30" s="1">
        <v>37</v>
      </c>
    </row>
    <row r="31" spans="2:12" s="4" customFormat="1" ht="15" customHeight="1">
      <c r="B31" s="28" t="s">
        <v>18</v>
      </c>
      <c r="C31" s="3">
        <v>16</v>
      </c>
      <c r="D31" s="1">
        <v>0</v>
      </c>
      <c r="E31" s="3">
        <f t="shared" si="5"/>
        <v>7823</v>
      </c>
      <c r="F31" s="1">
        <v>3976</v>
      </c>
      <c r="G31" s="1">
        <v>3847</v>
      </c>
      <c r="H31" s="1">
        <v>250</v>
      </c>
      <c r="I31" s="3">
        <f t="shared" si="6"/>
        <v>461</v>
      </c>
      <c r="J31" s="1">
        <v>268</v>
      </c>
      <c r="K31" s="1">
        <v>193</v>
      </c>
      <c r="L31" s="1">
        <v>69</v>
      </c>
    </row>
    <row r="32" spans="2:12" s="4" customFormat="1" ht="15" customHeight="1">
      <c r="B32" s="28" t="s">
        <v>23</v>
      </c>
      <c r="C32" s="3">
        <v>6</v>
      </c>
      <c r="D32" s="1">
        <v>0</v>
      </c>
      <c r="E32" s="3">
        <f t="shared" si="5"/>
        <v>2506</v>
      </c>
      <c r="F32" s="1">
        <v>1301</v>
      </c>
      <c r="G32" s="1">
        <v>1205</v>
      </c>
      <c r="H32" s="1">
        <v>82</v>
      </c>
      <c r="I32" s="3">
        <f t="shared" si="6"/>
        <v>154</v>
      </c>
      <c r="J32" s="1">
        <v>102</v>
      </c>
      <c r="K32" s="1">
        <v>52</v>
      </c>
      <c r="L32" s="1">
        <v>29</v>
      </c>
    </row>
    <row r="33" spans="2:12" s="4" customFormat="1" ht="15" customHeight="1">
      <c r="B33" s="28" t="s">
        <v>26</v>
      </c>
      <c r="C33" s="3">
        <v>6</v>
      </c>
      <c r="D33" s="1">
        <v>0</v>
      </c>
      <c r="E33" s="3">
        <f t="shared" si="5"/>
        <v>1733</v>
      </c>
      <c r="F33" s="1">
        <v>777</v>
      </c>
      <c r="G33" s="1">
        <v>956</v>
      </c>
      <c r="H33" s="1">
        <v>56</v>
      </c>
      <c r="I33" s="3">
        <f t="shared" si="6"/>
        <v>117</v>
      </c>
      <c r="J33" s="1">
        <v>68</v>
      </c>
      <c r="K33" s="1">
        <v>49</v>
      </c>
      <c r="L33" s="1">
        <v>40</v>
      </c>
    </row>
    <row r="34" spans="2:12" s="4" customFormat="1" ht="15" customHeight="1">
      <c r="B34" s="28" t="s">
        <v>33</v>
      </c>
      <c r="C34" s="3">
        <v>2</v>
      </c>
      <c r="D34" s="1">
        <v>0</v>
      </c>
      <c r="E34" s="3">
        <f t="shared" si="5"/>
        <v>1095</v>
      </c>
      <c r="F34" s="1">
        <v>550</v>
      </c>
      <c r="G34" s="1">
        <v>545</v>
      </c>
      <c r="H34" s="1">
        <v>36</v>
      </c>
      <c r="I34" s="3">
        <f t="shared" si="6"/>
        <v>62</v>
      </c>
      <c r="J34" s="1">
        <v>46</v>
      </c>
      <c r="K34" s="1">
        <v>16</v>
      </c>
      <c r="L34" s="1">
        <v>12</v>
      </c>
    </row>
    <row r="35" spans="2:12" s="4" customFormat="1" ht="15" customHeight="1">
      <c r="B35" s="28" t="s">
        <v>34</v>
      </c>
      <c r="C35" s="3">
        <v>2</v>
      </c>
      <c r="D35" s="1">
        <v>0</v>
      </c>
      <c r="E35" s="3">
        <f t="shared" si="5"/>
        <v>1038</v>
      </c>
      <c r="F35" s="1">
        <v>513</v>
      </c>
      <c r="G35" s="1">
        <v>525</v>
      </c>
      <c r="H35" s="1">
        <v>33</v>
      </c>
      <c r="I35" s="3">
        <f t="shared" si="6"/>
        <v>61</v>
      </c>
      <c r="J35" s="1">
        <v>40</v>
      </c>
      <c r="K35" s="1">
        <v>21</v>
      </c>
      <c r="L35" s="1">
        <v>10</v>
      </c>
    </row>
    <row r="36" spans="2:12" s="4" customFormat="1" ht="15" customHeight="1">
      <c r="B36" s="28" t="s">
        <v>35</v>
      </c>
      <c r="C36" s="3">
        <v>2</v>
      </c>
      <c r="D36" s="1">
        <v>0</v>
      </c>
      <c r="E36" s="3">
        <f t="shared" si="5"/>
        <v>1062</v>
      </c>
      <c r="F36" s="1">
        <v>577</v>
      </c>
      <c r="G36" s="1">
        <v>485</v>
      </c>
      <c r="H36" s="1">
        <v>34</v>
      </c>
      <c r="I36" s="3">
        <f t="shared" si="6"/>
        <v>59</v>
      </c>
      <c r="J36" s="1">
        <v>39</v>
      </c>
      <c r="K36" s="1">
        <v>20</v>
      </c>
      <c r="L36" s="1">
        <v>9</v>
      </c>
    </row>
    <row r="37" spans="2:12" s="4" customFormat="1" ht="15" customHeight="1">
      <c r="B37" s="28" t="s">
        <v>36</v>
      </c>
      <c r="C37" s="3">
        <v>3</v>
      </c>
      <c r="D37" s="1">
        <v>0</v>
      </c>
      <c r="E37" s="3">
        <f t="shared" si="5"/>
        <v>611</v>
      </c>
      <c r="F37" s="1">
        <v>295</v>
      </c>
      <c r="G37" s="1">
        <v>316</v>
      </c>
      <c r="H37" s="1">
        <v>23</v>
      </c>
      <c r="I37" s="3">
        <f t="shared" si="6"/>
        <v>50</v>
      </c>
      <c r="J37" s="1">
        <v>33</v>
      </c>
      <c r="K37" s="1">
        <v>17</v>
      </c>
      <c r="L37" s="1">
        <v>10</v>
      </c>
    </row>
    <row r="38" spans="2:12" s="4" customFormat="1" ht="15" customHeight="1">
      <c r="B38" s="28" t="s">
        <v>37</v>
      </c>
      <c r="C38" s="3">
        <v>2</v>
      </c>
      <c r="D38" s="1">
        <v>0</v>
      </c>
      <c r="E38" s="3">
        <f t="shared" si="5"/>
        <v>301</v>
      </c>
      <c r="F38" s="1">
        <v>151</v>
      </c>
      <c r="G38" s="1">
        <v>150</v>
      </c>
      <c r="H38" s="1">
        <v>11</v>
      </c>
      <c r="I38" s="3">
        <f t="shared" si="6"/>
        <v>29</v>
      </c>
      <c r="J38" s="1">
        <v>16</v>
      </c>
      <c r="K38" s="1">
        <v>13</v>
      </c>
      <c r="L38" s="1">
        <v>6</v>
      </c>
    </row>
    <row r="39" spans="2:12" s="4" customFormat="1" ht="15" customHeight="1">
      <c r="B39" s="28"/>
      <c r="C39" s="3"/>
      <c r="D39" s="1"/>
      <c r="E39" s="3"/>
      <c r="F39" s="1"/>
      <c r="G39" s="1"/>
      <c r="H39" s="1"/>
      <c r="I39" s="3"/>
      <c r="J39" s="1"/>
      <c r="K39" s="1"/>
      <c r="L39" s="1"/>
    </row>
    <row r="40" spans="1:12" s="4" customFormat="1" ht="15" customHeight="1">
      <c r="A40" s="175" t="s">
        <v>142</v>
      </c>
      <c r="B40" s="176"/>
      <c r="C40" s="3">
        <f aca="true" t="shared" si="7" ref="C40:L40">SUM(C41:C41)</f>
        <v>56</v>
      </c>
      <c r="D40" s="3">
        <f t="shared" si="7"/>
        <v>0</v>
      </c>
      <c r="E40" s="3">
        <f t="shared" si="7"/>
        <v>20361</v>
      </c>
      <c r="F40" s="3">
        <f t="shared" si="7"/>
        <v>10395</v>
      </c>
      <c r="G40" s="3">
        <f t="shared" si="7"/>
        <v>9966</v>
      </c>
      <c r="H40" s="3">
        <f t="shared" si="7"/>
        <v>664</v>
      </c>
      <c r="I40" s="3">
        <f t="shared" si="7"/>
        <v>1250</v>
      </c>
      <c r="J40" s="3">
        <f t="shared" si="7"/>
        <v>768</v>
      </c>
      <c r="K40" s="3">
        <f t="shared" si="7"/>
        <v>482</v>
      </c>
      <c r="L40" s="3">
        <f t="shared" si="7"/>
        <v>172</v>
      </c>
    </row>
    <row r="41" spans="2:12" s="4" customFormat="1" ht="15" customHeight="1">
      <c r="B41" s="28" t="s">
        <v>10</v>
      </c>
      <c r="C41" s="3">
        <v>56</v>
      </c>
      <c r="D41" s="1">
        <v>0</v>
      </c>
      <c r="E41" s="3">
        <f>SUM(F41:G41)</f>
        <v>20361</v>
      </c>
      <c r="F41" s="1">
        <v>10395</v>
      </c>
      <c r="G41" s="1">
        <v>9966</v>
      </c>
      <c r="H41" s="1">
        <v>664</v>
      </c>
      <c r="I41" s="3">
        <f>J41+K41</f>
        <v>1250</v>
      </c>
      <c r="J41">
        <v>768</v>
      </c>
      <c r="K41">
        <v>482</v>
      </c>
      <c r="L41" s="1">
        <v>172</v>
      </c>
    </row>
    <row r="42" spans="2:12" s="4" customFormat="1" ht="15" customHeight="1">
      <c r="B42" s="28"/>
      <c r="C42" s="3"/>
      <c r="D42" s="1"/>
      <c r="E42" s="3"/>
      <c r="F42" s="1"/>
      <c r="G42" s="1"/>
      <c r="H42" s="1"/>
      <c r="I42" s="3"/>
      <c r="J42" s="1"/>
      <c r="K42" s="1"/>
      <c r="L42" s="1"/>
    </row>
    <row r="43" spans="1:12" s="4" customFormat="1" ht="15" customHeight="1">
      <c r="A43" s="175" t="s">
        <v>147</v>
      </c>
      <c r="B43" s="176"/>
      <c r="C43" s="3">
        <f>SUM(C44:C55)</f>
        <v>68</v>
      </c>
      <c r="D43" s="3">
        <f aca="true" t="shared" si="8" ref="D43:L43">SUM(D44:D55)</f>
        <v>0</v>
      </c>
      <c r="E43" s="3">
        <f t="shared" si="8"/>
        <v>26991</v>
      </c>
      <c r="F43" s="3">
        <f t="shared" si="8"/>
        <v>13888</v>
      </c>
      <c r="G43" s="3">
        <f t="shared" si="8"/>
        <v>13103</v>
      </c>
      <c r="H43" s="3">
        <f t="shared" si="8"/>
        <v>916</v>
      </c>
      <c r="I43" s="3">
        <f t="shared" si="8"/>
        <v>1716</v>
      </c>
      <c r="J43" s="3">
        <f t="shared" si="8"/>
        <v>1093</v>
      </c>
      <c r="K43" s="3">
        <f t="shared" si="8"/>
        <v>623</v>
      </c>
      <c r="L43" s="3">
        <f t="shared" si="8"/>
        <v>249</v>
      </c>
    </row>
    <row r="44" spans="2:12" s="4" customFormat="1" ht="15" customHeight="1">
      <c r="B44" s="28" t="s">
        <v>17</v>
      </c>
      <c r="C44" s="3">
        <v>8</v>
      </c>
      <c r="D44" s="1">
        <v>0</v>
      </c>
      <c r="E44" s="3">
        <f aca="true" t="shared" si="9" ref="E44:E55">SUM(F44:G44)</f>
        <v>3023</v>
      </c>
      <c r="F44" s="1">
        <v>1558</v>
      </c>
      <c r="G44" s="1">
        <v>1465</v>
      </c>
      <c r="H44" s="1">
        <v>100</v>
      </c>
      <c r="I44" s="3">
        <f aca="true" t="shared" si="10" ref="I44:I55">J44+K44</f>
        <v>193</v>
      </c>
      <c r="J44" s="1">
        <v>133</v>
      </c>
      <c r="K44" s="1">
        <v>60</v>
      </c>
      <c r="L44" s="1">
        <v>35</v>
      </c>
    </row>
    <row r="45" spans="2:12" s="4" customFormat="1" ht="15" customHeight="1">
      <c r="B45" s="28" t="s">
        <v>19</v>
      </c>
      <c r="C45" s="3">
        <v>11</v>
      </c>
      <c r="D45" s="1">
        <v>0</v>
      </c>
      <c r="E45" s="3">
        <f t="shared" si="9"/>
        <v>4725</v>
      </c>
      <c r="F45" s="1">
        <v>2483</v>
      </c>
      <c r="G45" s="1">
        <v>2242</v>
      </c>
      <c r="H45" s="1">
        <v>167</v>
      </c>
      <c r="I45" s="3">
        <f t="shared" si="10"/>
        <v>306</v>
      </c>
      <c r="J45" s="1">
        <v>195</v>
      </c>
      <c r="K45" s="1">
        <v>111</v>
      </c>
      <c r="L45" s="1">
        <v>43</v>
      </c>
    </row>
    <row r="46" spans="2:12" s="4" customFormat="1" ht="15" customHeight="1">
      <c r="B46" s="28" t="s">
        <v>20</v>
      </c>
      <c r="C46" s="3">
        <v>9</v>
      </c>
      <c r="D46" s="1">
        <v>0</v>
      </c>
      <c r="E46" s="3">
        <f t="shared" si="9"/>
        <v>3925</v>
      </c>
      <c r="F46" s="1">
        <v>1998</v>
      </c>
      <c r="G46" s="1">
        <v>1927</v>
      </c>
      <c r="H46" s="1">
        <v>128</v>
      </c>
      <c r="I46" s="3">
        <f t="shared" si="10"/>
        <v>246</v>
      </c>
      <c r="J46" s="1">
        <v>160</v>
      </c>
      <c r="K46" s="1">
        <v>86</v>
      </c>
      <c r="L46" s="1">
        <v>32</v>
      </c>
    </row>
    <row r="47" spans="2:12" s="4" customFormat="1" ht="15" customHeight="1">
      <c r="B47" s="28" t="s">
        <v>21</v>
      </c>
      <c r="C47" s="3">
        <v>9</v>
      </c>
      <c r="D47" s="1">
        <v>0</v>
      </c>
      <c r="E47" s="3">
        <f t="shared" si="9"/>
        <v>3315</v>
      </c>
      <c r="F47" s="1">
        <v>1721</v>
      </c>
      <c r="G47" s="1">
        <v>1594</v>
      </c>
      <c r="H47" s="1">
        <v>114</v>
      </c>
      <c r="I47" s="3">
        <f t="shared" si="10"/>
        <v>219</v>
      </c>
      <c r="J47" s="1">
        <v>130</v>
      </c>
      <c r="K47" s="1">
        <v>89</v>
      </c>
      <c r="L47" s="1">
        <v>29</v>
      </c>
    </row>
    <row r="48" spans="2:12" s="4" customFormat="1" ht="15" customHeight="1">
      <c r="B48" s="28" t="s">
        <v>22</v>
      </c>
      <c r="C48" s="3">
        <v>12</v>
      </c>
      <c r="D48" s="1">
        <v>0</v>
      </c>
      <c r="E48" s="3">
        <f t="shared" si="9"/>
        <v>4179</v>
      </c>
      <c r="F48" s="1">
        <v>2196</v>
      </c>
      <c r="G48" s="1">
        <v>1983</v>
      </c>
      <c r="H48" s="1">
        <v>140</v>
      </c>
      <c r="I48" s="3">
        <f t="shared" si="10"/>
        <v>262</v>
      </c>
      <c r="J48" s="1">
        <v>156</v>
      </c>
      <c r="K48" s="1">
        <v>106</v>
      </c>
      <c r="L48" s="1">
        <v>39</v>
      </c>
    </row>
    <row r="49" spans="2:12" s="4" customFormat="1" ht="15" customHeight="1">
      <c r="B49" s="28" t="s">
        <v>24</v>
      </c>
      <c r="C49" s="3">
        <v>4</v>
      </c>
      <c r="D49" s="1">
        <v>0</v>
      </c>
      <c r="E49" s="3">
        <f t="shared" si="9"/>
        <v>2279</v>
      </c>
      <c r="F49" s="1">
        <v>1166</v>
      </c>
      <c r="G49" s="1">
        <v>1113</v>
      </c>
      <c r="H49" s="1">
        <v>76</v>
      </c>
      <c r="I49" s="3">
        <f t="shared" si="10"/>
        <v>133</v>
      </c>
      <c r="J49" s="1">
        <v>90</v>
      </c>
      <c r="K49" s="1">
        <v>43</v>
      </c>
      <c r="L49" s="1">
        <v>15</v>
      </c>
    </row>
    <row r="50" spans="2:12" s="4" customFormat="1" ht="15" customHeight="1">
      <c r="B50" s="28" t="s">
        <v>101</v>
      </c>
      <c r="C50" s="3">
        <v>2</v>
      </c>
      <c r="D50" s="1">
        <v>0</v>
      </c>
      <c r="E50" s="3">
        <f t="shared" si="9"/>
        <v>1176</v>
      </c>
      <c r="F50" s="1">
        <v>592</v>
      </c>
      <c r="G50" s="1">
        <v>584</v>
      </c>
      <c r="H50" s="1">
        <v>38</v>
      </c>
      <c r="I50" s="3">
        <f t="shared" si="10"/>
        <v>64</v>
      </c>
      <c r="J50" s="1">
        <v>43</v>
      </c>
      <c r="K50" s="1">
        <v>21</v>
      </c>
      <c r="L50" s="1">
        <v>9</v>
      </c>
    </row>
    <row r="51" spans="2:12" s="4" customFormat="1" ht="15" customHeight="1">
      <c r="B51" s="28" t="s">
        <v>103</v>
      </c>
      <c r="C51" s="3">
        <v>4</v>
      </c>
      <c r="D51" s="1">
        <v>0</v>
      </c>
      <c r="E51" s="3">
        <f t="shared" si="9"/>
        <v>1466</v>
      </c>
      <c r="F51" s="1">
        <v>732</v>
      </c>
      <c r="G51" s="1">
        <v>734</v>
      </c>
      <c r="H51" s="1">
        <v>45</v>
      </c>
      <c r="I51" s="3">
        <f t="shared" si="10"/>
        <v>92</v>
      </c>
      <c r="J51" s="1">
        <v>53</v>
      </c>
      <c r="K51" s="1">
        <v>39</v>
      </c>
      <c r="L51" s="1">
        <v>13</v>
      </c>
    </row>
    <row r="52" spans="2:12" s="4" customFormat="1" ht="15" customHeight="1">
      <c r="B52" s="28" t="s">
        <v>104</v>
      </c>
      <c r="C52" s="3">
        <v>3</v>
      </c>
      <c r="D52" s="1">
        <v>0</v>
      </c>
      <c r="E52" s="3">
        <f t="shared" si="9"/>
        <v>1340</v>
      </c>
      <c r="F52" s="1">
        <v>652</v>
      </c>
      <c r="G52" s="1">
        <v>688</v>
      </c>
      <c r="H52" s="1">
        <v>50</v>
      </c>
      <c r="I52" s="3">
        <f t="shared" si="10"/>
        <v>82</v>
      </c>
      <c r="J52" s="1">
        <v>50</v>
      </c>
      <c r="K52" s="1">
        <v>32</v>
      </c>
      <c r="L52" s="1">
        <v>8</v>
      </c>
    </row>
    <row r="53" spans="2:12" s="4" customFormat="1" ht="15" customHeight="1">
      <c r="B53" s="28" t="s">
        <v>38</v>
      </c>
      <c r="C53" s="3">
        <v>1</v>
      </c>
      <c r="D53" s="1">
        <v>0</v>
      </c>
      <c r="E53" s="3">
        <f t="shared" si="9"/>
        <v>857</v>
      </c>
      <c r="F53" s="1">
        <v>439</v>
      </c>
      <c r="G53" s="1">
        <v>418</v>
      </c>
      <c r="H53" s="1">
        <v>27</v>
      </c>
      <c r="I53" s="3">
        <f t="shared" si="10"/>
        <v>47</v>
      </c>
      <c r="J53" s="1">
        <v>31</v>
      </c>
      <c r="K53" s="1">
        <v>16</v>
      </c>
      <c r="L53" s="1">
        <v>7</v>
      </c>
    </row>
    <row r="54" spans="2:12" s="4" customFormat="1" ht="15" customHeight="1">
      <c r="B54" s="28" t="s">
        <v>105</v>
      </c>
      <c r="C54" s="3">
        <v>2</v>
      </c>
      <c r="D54" s="1">
        <v>0</v>
      </c>
      <c r="E54" s="3">
        <f t="shared" si="9"/>
        <v>204</v>
      </c>
      <c r="F54" s="1">
        <v>95</v>
      </c>
      <c r="G54" s="1">
        <v>109</v>
      </c>
      <c r="H54" s="1">
        <v>9</v>
      </c>
      <c r="I54" s="3">
        <f t="shared" si="10"/>
        <v>25</v>
      </c>
      <c r="J54" s="1">
        <v>17</v>
      </c>
      <c r="K54" s="1">
        <v>8</v>
      </c>
      <c r="L54" s="1">
        <v>4</v>
      </c>
    </row>
    <row r="55" spans="2:12" s="4" customFormat="1" ht="15" customHeight="1">
      <c r="B55" s="28" t="s">
        <v>39</v>
      </c>
      <c r="C55" s="3">
        <v>3</v>
      </c>
      <c r="D55" s="1">
        <v>0</v>
      </c>
      <c r="E55" s="3">
        <f t="shared" si="9"/>
        <v>502</v>
      </c>
      <c r="F55" s="1">
        <v>256</v>
      </c>
      <c r="G55" s="1">
        <v>246</v>
      </c>
      <c r="H55" s="1">
        <v>22</v>
      </c>
      <c r="I55" s="3">
        <f t="shared" si="10"/>
        <v>47</v>
      </c>
      <c r="J55" s="1">
        <v>35</v>
      </c>
      <c r="K55" s="1">
        <v>12</v>
      </c>
      <c r="L55" s="1">
        <v>15</v>
      </c>
    </row>
    <row r="56" spans="2:12" s="4" customFormat="1" ht="15" customHeight="1">
      <c r="B56" s="28"/>
      <c r="C56" s="3"/>
      <c r="D56" s="1"/>
      <c r="E56" s="3"/>
      <c r="F56" s="1"/>
      <c r="G56" s="1"/>
      <c r="H56" s="1"/>
      <c r="I56" s="3"/>
      <c r="J56" s="1"/>
      <c r="K56" s="1"/>
      <c r="L56" s="1"/>
    </row>
    <row r="57" spans="1:12" s="4" customFormat="1" ht="15" customHeight="1">
      <c r="A57" s="175" t="s">
        <v>144</v>
      </c>
      <c r="B57" s="176"/>
      <c r="C57" s="3">
        <f>SUM(C58:C60)</f>
        <v>63</v>
      </c>
      <c r="D57" s="3">
        <f aca="true" t="shared" si="11" ref="D57:L57">SUM(D58:D60)</f>
        <v>1</v>
      </c>
      <c r="E57" s="3">
        <f t="shared" si="11"/>
        <v>25009</v>
      </c>
      <c r="F57" s="3">
        <f t="shared" si="11"/>
        <v>12826</v>
      </c>
      <c r="G57" s="3">
        <f t="shared" si="11"/>
        <v>12183</v>
      </c>
      <c r="H57" s="3">
        <f t="shared" si="11"/>
        <v>802</v>
      </c>
      <c r="I57" s="3">
        <f t="shared" si="11"/>
        <v>1524</v>
      </c>
      <c r="J57" s="3">
        <f t="shared" si="11"/>
        <v>997</v>
      </c>
      <c r="K57" s="3">
        <f t="shared" si="11"/>
        <v>527</v>
      </c>
      <c r="L57" s="3">
        <f t="shared" si="11"/>
        <v>236</v>
      </c>
    </row>
    <row r="58" spans="2:12" s="4" customFormat="1" ht="15" customHeight="1">
      <c r="B58" s="28" t="s">
        <v>11</v>
      </c>
      <c r="C58" s="3">
        <v>58</v>
      </c>
      <c r="D58" s="1">
        <v>1</v>
      </c>
      <c r="E58" s="3">
        <f>SUM(F58:G58)</f>
        <v>23342</v>
      </c>
      <c r="F58" s="1">
        <v>11976</v>
      </c>
      <c r="G58" s="1">
        <v>11366</v>
      </c>
      <c r="H58" s="1">
        <v>743</v>
      </c>
      <c r="I58" s="3">
        <f>J58+K58</f>
        <v>1406</v>
      </c>
      <c r="J58" s="1">
        <v>918</v>
      </c>
      <c r="K58" s="1">
        <v>488</v>
      </c>
      <c r="L58" s="1">
        <v>207</v>
      </c>
    </row>
    <row r="59" spans="2:12" s="4" customFormat="1" ht="15" customHeight="1">
      <c r="B59" s="28" t="s">
        <v>27</v>
      </c>
      <c r="C59" s="3">
        <v>4</v>
      </c>
      <c r="D59" s="1">
        <v>0</v>
      </c>
      <c r="E59" s="3">
        <f>SUM(F59:G59)</f>
        <v>1237</v>
      </c>
      <c r="F59" s="1">
        <v>632</v>
      </c>
      <c r="G59" s="1">
        <v>605</v>
      </c>
      <c r="H59" s="1">
        <v>44</v>
      </c>
      <c r="I59" s="3">
        <f>J59+K59</f>
        <v>90</v>
      </c>
      <c r="J59" s="1">
        <v>59</v>
      </c>
      <c r="K59" s="1">
        <v>31</v>
      </c>
      <c r="L59" s="1">
        <v>25</v>
      </c>
    </row>
    <row r="60" spans="2:12" s="4" customFormat="1" ht="15" customHeight="1">
      <c r="B60" s="28" t="s">
        <v>40</v>
      </c>
      <c r="C60" s="3">
        <v>1</v>
      </c>
      <c r="D60" s="1">
        <v>0</v>
      </c>
      <c r="E60" s="3">
        <f>SUM(F60:G60)</f>
        <v>430</v>
      </c>
      <c r="F60" s="1">
        <v>218</v>
      </c>
      <c r="G60" s="1">
        <v>212</v>
      </c>
      <c r="H60" s="1">
        <v>15</v>
      </c>
      <c r="I60" s="3">
        <f>J60+K60</f>
        <v>28</v>
      </c>
      <c r="J60" s="1">
        <v>20</v>
      </c>
      <c r="K60" s="1">
        <v>8</v>
      </c>
      <c r="L60" s="1">
        <v>4</v>
      </c>
    </row>
    <row r="61" spans="1:12" s="4" customFormat="1" ht="15" customHeight="1" thickBot="1">
      <c r="A61" s="90"/>
      <c r="B61" s="70"/>
      <c r="C61" s="8"/>
      <c r="D61" s="8"/>
      <c r="E61" s="8"/>
      <c r="F61" s="8"/>
      <c r="G61" s="8"/>
      <c r="H61" s="8"/>
      <c r="I61" s="8" t="s">
        <v>42</v>
      </c>
      <c r="J61" s="8"/>
      <c r="K61" s="8"/>
      <c r="L61" s="8"/>
    </row>
  </sheetData>
  <mergeCells count="15">
    <mergeCell ref="I4:K4"/>
    <mergeCell ref="A15:B15"/>
    <mergeCell ref="A27:B27"/>
    <mergeCell ref="A40:B40"/>
    <mergeCell ref="A10:B10"/>
    <mergeCell ref="H4:H5"/>
    <mergeCell ref="A43:B43"/>
    <mergeCell ref="A57:B57"/>
    <mergeCell ref="A6:B6"/>
    <mergeCell ref="A7:B7"/>
    <mergeCell ref="A8:B8"/>
    <mergeCell ref="A9:B9"/>
    <mergeCell ref="A11:B11"/>
    <mergeCell ref="A12:B12"/>
    <mergeCell ref="A13:B13"/>
  </mergeCells>
  <printOptions horizontalCentered="1"/>
  <pageMargins left="0.3937007874015748" right="0.3937007874015748" top="0.4724409448818898" bottom="0.5905511811023623" header="0.35433070866141736" footer="0.4724409448818898"/>
  <pageSetup firstPageNumber="18" useFirstPageNumber="1" horizontalDpi="600" verticalDpi="600" orientation="portrait" paperSize="9" scale="83" r:id="rId2"/>
  <headerFooter alignWithMargins="0">
    <oddFooter>&amp;C&amp;"ＭＳ 明朝,標準"&amp;14&amp;P</oddFooter>
  </headerFooter>
  <ignoredErrors>
    <ignoredError sqref="E16:E6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="85" zoomScaleNormal="85" zoomScaleSheetLayoutView="100" workbookViewId="0" topLeftCell="A1">
      <pane ySplit="6" topLeftCell="BM7" activePane="bottomLeft" state="frozen"/>
      <selection pane="topLeft" activeCell="F56" sqref="F56"/>
      <selection pane="bottomLeft" activeCell="A12" sqref="A12:B12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5" t="s">
        <v>200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6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43</v>
      </c>
    </row>
    <row r="4" spans="2:13" s="4" customFormat="1" ht="18" customHeight="1">
      <c r="B4" s="58"/>
      <c r="C4" s="192" t="s">
        <v>121</v>
      </c>
      <c r="D4" s="186" t="s">
        <v>208</v>
      </c>
      <c r="E4" s="187"/>
      <c r="F4" s="188"/>
      <c r="G4" s="196" t="s">
        <v>95</v>
      </c>
      <c r="H4" s="180" t="s">
        <v>125</v>
      </c>
      <c r="I4" s="181"/>
      <c r="J4" s="181"/>
      <c r="K4" s="181"/>
      <c r="L4" s="168"/>
      <c r="M4" s="183" t="s">
        <v>115</v>
      </c>
    </row>
    <row r="5" spans="2:13" s="4" customFormat="1" ht="15.75" customHeight="1">
      <c r="B5" s="42" t="s">
        <v>209</v>
      </c>
      <c r="C5" s="193"/>
      <c r="D5" s="189"/>
      <c r="E5" s="190"/>
      <c r="F5" s="191"/>
      <c r="G5" s="197"/>
      <c r="H5" s="195" t="s">
        <v>112</v>
      </c>
      <c r="I5" s="36" t="s">
        <v>45</v>
      </c>
      <c r="J5" s="37"/>
      <c r="K5" s="36" t="s">
        <v>211</v>
      </c>
      <c r="L5" s="37"/>
      <c r="M5" s="184"/>
    </row>
    <row r="6" spans="2:13" s="4" customFormat="1" ht="15.75" customHeight="1">
      <c r="B6" s="47"/>
      <c r="C6" s="194"/>
      <c r="D6" s="26" t="s">
        <v>3</v>
      </c>
      <c r="E6" s="26" t="s">
        <v>4</v>
      </c>
      <c r="F6" s="26" t="s">
        <v>5</v>
      </c>
      <c r="G6" s="198"/>
      <c r="H6" s="163"/>
      <c r="I6" s="24" t="s">
        <v>4</v>
      </c>
      <c r="J6" s="24" t="s">
        <v>5</v>
      </c>
      <c r="K6" s="24" t="s">
        <v>4</v>
      </c>
      <c r="L6" s="24" t="s">
        <v>5</v>
      </c>
      <c r="M6" s="185"/>
    </row>
    <row r="7" spans="1:13" s="4" customFormat="1" ht="15.75" customHeight="1">
      <c r="A7" s="169" t="s">
        <v>203</v>
      </c>
      <c r="B7" s="170"/>
      <c r="C7" s="1">
        <v>148</v>
      </c>
      <c r="D7" s="1">
        <v>112090</v>
      </c>
      <c r="E7" s="1">
        <v>57220</v>
      </c>
      <c r="F7" s="1">
        <v>54870</v>
      </c>
      <c r="G7" s="1">
        <v>39961</v>
      </c>
      <c r="H7" s="1">
        <v>7546</v>
      </c>
      <c r="I7" s="1">
        <v>5451</v>
      </c>
      <c r="J7" s="1">
        <v>1771</v>
      </c>
      <c r="K7" s="1">
        <v>263</v>
      </c>
      <c r="L7" s="1">
        <v>61</v>
      </c>
      <c r="M7" s="1">
        <v>1410</v>
      </c>
    </row>
    <row r="8" spans="1:13" s="4" customFormat="1" ht="15.75" customHeight="1">
      <c r="A8" s="169" t="s">
        <v>204</v>
      </c>
      <c r="B8" s="170"/>
      <c r="C8" s="1">
        <v>148</v>
      </c>
      <c r="D8" s="1">
        <v>107756</v>
      </c>
      <c r="E8" s="1">
        <v>54966</v>
      </c>
      <c r="F8" s="1">
        <v>52790</v>
      </c>
      <c r="G8" s="1">
        <v>37823</v>
      </c>
      <c r="H8" s="1">
        <v>7457</v>
      </c>
      <c r="I8" s="1">
        <v>5346</v>
      </c>
      <c r="J8" s="1">
        <v>1796</v>
      </c>
      <c r="K8" s="1">
        <v>262</v>
      </c>
      <c r="L8" s="1">
        <v>53</v>
      </c>
      <c r="M8" s="1">
        <v>1408</v>
      </c>
    </row>
    <row r="9" spans="1:13" s="4" customFormat="1" ht="15.75" customHeight="1">
      <c r="A9" s="169" t="s">
        <v>205</v>
      </c>
      <c r="B9" s="170"/>
      <c r="C9" s="1">
        <v>148</v>
      </c>
      <c r="D9" s="1">
        <v>104780</v>
      </c>
      <c r="E9" s="1">
        <v>53374</v>
      </c>
      <c r="F9" s="1">
        <v>51406</v>
      </c>
      <c r="G9" s="1">
        <v>38038</v>
      </c>
      <c r="H9" s="1">
        <v>7338</v>
      </c>
      <c r="I9" s="1">
        <v>5221</v>
      </c>
      <c r="J9" s="1">
        <v>1808</v>
      </c>
      <c r="K9" s="1">
        <v>260</v>
      </c>
      <c r="L9" s="1">
        <v>49</v>
      </c>
      <c r="M9" s="1">
        <v>1381</v>
      </c>
    </row>
    <row r="10" spans="1:13" s="4" customFormat="1" ht="15.75" customHeight="1">
      <c r="A10" s="177" t="s">
        <v>193</v>
      </c>
      <c r="B10" s="165"/>
      <c r="C10" s="6">
        <v>146</v>
      </c>
      <c r="D10" s="6">
        <v>102365</v>
      </c>
      <c r="E10" s="6">
        <v>52325</v>
      </c>
      <c r="F10" s="6">
        <v>50040</v>
      </c>
      <c r="G10" s="6">
        <v>36454</v>
      </c>
      <c r="H10" s="6">
        <v>7218</v>
      </c>
      <c r="I10" s="6">
        <v>5078</v>
      </c>
      <c r="J10" s="6">
        <v>1807</v>
      </c>
      <c r="K10" s="6">
        <v>277</v>
      </c>
      <c r="L10" s="6">
        <v>56</v>
      </c>
      <c r="M10" s="6">
        <v>1361</v>
      </c>
    </row>
    <row r="11" spans="1:13" s="11" customFormat="1" ht="15.75" customHeight="1">
      <c r="A11" s="175" t="s">
        <v>202</v>
      </c>
      <c r="B11" s="176"/>
      <c r="C11" s="3">
        <f aca="true" t="shared" si="0" ref="C11:M11">SUM(C15,C27,C40,C43,C57)</f>
        <v>145</v>
      </c>
      <c r="D11" s="3">
        <f t="shared" si="0"/>
        <v>101854</v>
      </c>
      <c r="E11" s="3">
        <f t="shared" si="0"/>
        <v>52141</v>
      </c>
      <c r="F11" s="3">
        <f t="shared" si="0"/>
        <v>49713</v>
      </c>
      <c r="G11" s="3">
        <f t="shared" si="0"/>
        <v>36839</v>
      </c>
      <c r="H11" s="3">
        <f t="shared" si="0"/>
        <v>7137</v>
      </c>
      <c r="I11" s="3">
        <f t="shared" si="0"/>
        <v>5008</v>
      </c>
      <c r="J11" s="3">
        <f t="shared" si="0"/>
        <v>1793</v>
      </c>
      <c r="K11" s="3">
        <f t="shared" si="0"/>
        <v>275</v>
      </c>
      <c r="L11" s="3">
        <f t="shared" si="0"/>
        <v>61</v>
      </c>
      <c r="M11" s="3">
        <f t="shared" si="0"/>
        <v>1338</v>
      </c>
    </row>
    <row r="12" spans="1:13" s="11" customFormat="1" ht="15.75" customHeight="1">
      <c r="A12" s="175" t="s">
        <v>46</v>
      </c>
      <c r="B12" s="176"/>
      <c r="C12" s="3">
        <v>102</v>
      </c>
      <c r="D12" s="3">
        <f>SUM(E12:F12)</f>
        <v>70325</v>
      </c>
      <c r="E12" s="3">
        <v>36212</v>
      </c>
      <c r="F12" s="3">
        <v>34113</v>
      </c>
      <c r="G12" s="3">
        <v>23980</v>
      </c>
      <c r="H12" s="3">
        <f>SUM(I12:L12)</f>
        <v>5316</v>
      </c>
      <c r="I12" s="3">
        <v>3619</v>
      </c>
      <c r="J12" s="3">
        <v>1361</v>
      </c>
      <c r="K12" s="3">
        <v>275</v>
      </c>
      <c r="L12" s="3">
        <v>61</v>
      </c>
      <c r="M12" s="3">
        <v>976</v>
      </c>
    </row>
    <row r="13" spans="1:13" s="11" customFormat="1" ht="15.75" customHeight="1">
      <c r="A13" s="175" t="s">
        <v>47</v>
      </c>
      <c r="B13" s="176"/>
      <c r="C13" s="3">
        <v>43</v>
      </c>
      <c r="D13" s="3">
        <f>SUM(E13:F13)</f>
        <v>31529</v>
      </c>
      <c r="E13" s="3">
        <v>15929</v>
      </c>
      <c r="F13" s="3">
        <v>15600</v>
      </c>
      <c r="G13" s="3">
        <v>12859</v>
      </c>
      <c r="H13" s="3">
        <f>SUM(I13:L13)</f>
        <v>1821</v>
      </c>
      <c r="I13" s="3">
        <v>1389</v>
      </c>
      <c r="J13" s="3">
        <v>432</v>
      </c>
      <c r="K13" s="3">
        <v>0</v>
      </c>
      <c r="L13" s="3">
        <v>0</v>
      </c>
      <c r="M13" s="3">
        <v>362</v>
      </c>
    </row>
    <row r="14" spans="2:13" s="11" customFormat="1" ht="15.75" customHeight="1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4" customFormat="1" ht="15.75" customHeight="1">
      <c r="A15" s="175" t="s">
        <v>140</v>
      </c>
      <c r="B15" s="176"/>
      <c r="C15" s="3">
        <f>SUM(C16:C25)</f>
        <v>13</v>
      </c>
      <c r="D15" s="3">
        <f aca="true" t="shared" si="1" ref="D15:M15">SUM(D16:D25)</f>
        <v>5804</v>
      </c>
      <c r="E15" s="3">
        <f t="shared" si="1"/>
        <v>3122</v>
      </c>
      <c r="F15" s="3">
        <f t="shared" si="1"/>
        <v>2682</v>
      </c>
      <c r="G15" s="3">
        <f t="shared" si="1"/>
        <v>2030</v>
      </c>
      <c r="H15" s="3">
        <f t="shared" si="1"/>
        <v>476</v>
      </c>
      <c r="I15" s="3">
        <f t="shared" si="1"/>
        <v>334</v>
      </c>
      <c r="J15" s="3">
        <f t="shared" si="1"/>
        <v>126</v>
      </c>
      <c r="K15" s="3">
        <f t="shared" si="1"/>
        <v>16</v>
      </c>
      <c r="L15" s="3">
        <f t="shared" si="1"/>
        <v>0</v>
      </c>
      <c r="M15" s="3">
        <f t="shared" si="1"/>
        <v>88</v>
      </c>
    </row>
    <row r="16" spans="2:13" s="4" customFormat="1" ht="15.75" customHeight="1">
      <c r="B16" s="28" t="s">
        <v>13</v>
      </c>
      <c r="C16" s="9">
        <v>1</v>
      </c>
      <c r="D16" s="3">
        <f aca="true" t="shared" si="2" ref="D16:D25">SUM(E16:F16)</f>
        <v>325</v>
      </c>
      <c r="E16" s="1">
        <v>169</v>
      </c>
      <c r="F16" s="1">
        <v>156</v>
      </c>
      <c r="G16" s="1">
        <v>120</v>
      </c>
      <c r="H16" s="3">
        <f aca="true" t="shared" si="3" ref="H16:H25">SUM(I16:L16)</f>
        <v>31</v>
      </c>
      <c r="I16" s="1">
        <v>25</v>
      </c>
      <c r="J16" s="1">
        <v>6</v>
      </c>
      <c r="K16" s="1">
        <v>0</v>
      </c>
      <c r="L16" s="1">
        <v>0</v>
      </c>
      <c r="M16" s="1">
        <v>7</v>
      </c>
    </row>
    <row r="17" spans="2:13" s="4" customFormat="1" ht="15.75" customHeight="1">
      <c r="B17" s="28" t="s">
        <v>16</v>
      </c>
      <c r="C17" s="9">
        <v>3</v>
      </c>
      <c r="D17" s="3">
        <f t="shared" si="2"/>
        <v>1249</v>
      </c>
      <c r="E17" s="1">
        <v>593</v>
      </c>
      <c r="F17" s="1">
        <v>656</v>
      </c>
      <c r="G17" s="1">
        <v>440</v>
      </c>
      <c r="H17" s="3">
        <f t="shared" si="3"/>
        <v>96</v>
      </c>
      <c r="I17" s="1">
        <v>62</v>
      </c>
      <c r="J17" s="1">
        <v>26</v>
      </c>
      <c r="K17" s="1">
        <v>8</v>
      </c>
      <c r="L17" s="1">
        <v>0</v>
      </c>
      <c r="M17" s="1">
        <v>18</v>
      </c>
    </row>
    <row r="18" spans="2:13" s="4" customFormat="1" ht="15.75" customHeight="1">
      <c r="B18" s="28" t="s">
        <v>25</v>
      </c>
      <c r="C18" s="9">
        <v>1</v>
      </c>
      <c r="D18" s="3">
        <f t="shared" si="2"/>
        <v>890</v>
      </c>
      <c r="E18" s="1">
        <v>460</v>
      </c>
      <c r="F18" s="1">
        <v>430</v>
      </c>
      <c r="G18" s="1">
        <v>320</v>
      </c>
      <c r="H18" s="3">
        <f t="shared" si="3"/>
        <v>74</v>
      </c>
      <c r="I18" s="1">
        <v>46</v>
      </c>
      <c r="J18" s="1">
        <v>20</v>
      </c>
      <c r="K18" s="1">
        <v>8</v>
      </c>
      <c r="L18" s="1">
        <v>0</v>
      </c>
      <c r="M18" s="1">
        <v>10</v>
      </c>
    </row>
    <row r="19" spans="2:13" s="4" customFormat="1" ht="15.75" customHeight="1">
      <c r="B19" s="28" t="s">
        <v>100</v>
      </c>
      <c r="C19" s="9">
        <v>2</v>
      </c>
      <c r="D19" s="3">
        <f t="shared" si="2"/>
        <v>508</v>
      </c>
      <c r="E19" s="1">
        <v>408</v>
      </c>
      <c r="F19" s="1">
        <v>100</v>
      </c>
      <c r="G19" s="1">
        <v>190</v>
      </c>
      <c r="H19" s="3">
        <f t="shared" si="3"/>
        <v>69</v>
      </c>
      <c r="I19" s="1">
        <v>56</v>
      </c>
      <c r="J19" s="1">
        <v>13</v>
      </c>
      <c r="K19" s="1">
        <v>0</v>
      </c>
      <c r="L19" s="1">
        <v>0</v>
      </c>
      <c r="M19" s="1">
        <v>13</v>
      </c>
    </row>
    <row r="20" spans="2:13" s="4" customFormat="1" ht="15.75" customHeight="1">
      <c r="B20" s="28" t="s">
        <v>102</v>
      </c>
      <c r="C20" s="9">
        <v>3</v>
      </c>
      <c r="D20" s="3">
        <f t="shared" si="2"/>
        <v>2076</v>
      </c>
      <c r="E20" s="1">
        <v>1097</v>
      </c>
      <c r="F20" s="1">
        <v>979</v>
      </c>
      <c r="G20" s="1">
        <v>680</v>
      </c>
      <c r="H20" s="3">
        <f t="shared" si="3"/>
        <v>133</v>
      </c>
      <c r="I20" s="1">
        <v>92</v>
      </c>
      <c r="J20" s="1">
        <v>41</v>
      </c>
      <c r="K20" s="1">
        <v>0</v>
      </c>
      <c r="L20" s="1">
        <v>0</v>
      </c>
      <c r="M20" s="1">
        <v>22</v>
      </c>
    </row>
    <row r="21" spans="2:13" s="4" customFormat="1" ht="15.75" customHeight="1">
      <c r="B21" s="28" t="s">
        <v>28</v>
      </c>
      <c r="C21" s="9">
        <v>1</v>
      </c>
      <c r="D21" s="3">
        <f t="shared" si="2"/>
        <v>320</v>
      </c>
      <c r="E21" s="1">
        <v>177</v>
      </c>
      <c r="F21" s="1">
        <v>143</v>
      </c>
      <c r="G21" s="1">
        <v>120</v>
      </c>
      <c r="H21" s="3">
        <f t="shared" si="3"/>
        <v>31</v>
      </c>
      <c r="I21" s="1">
        <v>21</v>
      </c>
      <c r="J21" s="1">
        <v>10</v>
      </c>
      <c r="K21" s="1">
        <v>0</v>
      </c>
      <c r="L21" s="1">
        <v>0</v>
      </c>
      <c r="M21" s="1">
        <v>5</v>
      </c>
    </row>
    <row r="22" spans="2:13" s="4" customFormat="1" ht="15.75" customHeight="1">
      <c r="B22" s="28" t="s">
        <v>29</v>
      </c>
      <c r="C22" s="9">
        <v>0</v>
      </c>
      <c r="D22" s="3">
        <f t="shared" si="2"/>
        <v>0</v>
      </c>
      <c r="E22" s="1">
        <v>0</v>
      </c>
      <c r="F22" s="1">
        <v>0</v>
      </c>
      <c r="G22" s="1">
        <v>0</v>
      </c>
      <c r="H22" s="3">
        <f t="shared" si="3"/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2:13" s="4" customFormat="1" ht="15.75" customHeight="1">
      <c r="B23" s="28" t="s">
        <v>30</v>
      </c>
      <c r="C23" s="9">
        <v>1</v>
      </c>
      <c r="D23" s="3">
        <f t="shared" si="2"/>
        <v>115</v>
      </c>
      <c r="E23" s="1">
        <v>60</v>
      </c>
      <c r="F23" s="1">
        <v>55</v>
      </c>
      <c r="G23" s="1">
        <v>40</v>
      </c>
      <c r="H23" s="3">
        <f t="shared" si="3"/>
        <v>12</v>
      </c>
      <c r="I23" s="1">
        <v>11</v>
      </c>
      <c r="J23" s="1">
        <v>1</v>
      </c>
      <c r="K23" s="1">
        <v>0</v>
      </c>
      <c r="L23" s="1">
        <v>0</v>
      </c>
      <c r="M23" s="1">
        <v>7</v>
      </c>
    </row>
    <row r="24" spans="2:13" s="4" customFormat="1" ht="15.75" customHeight="1">
      <c r="B24" s="28" t="s">
        <v>31</v>
      </c>
      <c r="C24" s="9">
        <v>1</v>
      </c>
      <c r="D24" s="3">
        <f t="shared" si="2"/>
        <v>321</v>
      </c>
      <c r="E24" s="1">
        <v>158</v>
      </c>
      <c r="F24" s="1">
        <v>163</v>
      </c>
      <c r="G24" s="1">
        <v>120</v>
      </c>
      <c r="H24" s="3">
        <f t="shared" si="3"/>
        <v>30</v>
      </c>
      <c r="I24" s="1">
        <v>21</v>
      </c>
      <c r="J24" s="1">
        <v>9</v>
      </c>
      <c r="K24" s="1">
        <v>0</v>
      </c>
      <c r="L24" s="1">
        <v>0</v>
      </c>
      <c r="M24" s="1">
        <v>6</v>
      </c>
    </row>
    <row r="25" spans="2:13" s="4" customFormat="1" ht="15.75" customHeight="1">
      <c r="B25" s="28" t="s">
        <v>32</v>
      </c>
      <c r="C25" s="9">
        <v>0</v>
      </c>
      <c r="D25" s="3">
        <f t="shared" si="2"/>
        <v>0</v>
      </c>
      <c r="E25" s="1">
        <v>0</v>
      </c>
      <c r="F25" s="1">
        <v>0</v>
      </c>
      <c r="G25" s="1">
        <v>0</v>
      </c>
      <c r="H25" s="3">
        <f t="shared" si="3"/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2:13" s="4" customFormat="1" ht="15.75" customHeight="1">
      <c r="B26" s="28"/>
      <c r="C26" s="9"/>
      <c r="D26" s="3"/>
      <c r="E26" s="1"/>
      <c r="F26" s="1"/>
      <c r="G26" s="1"/>
      <c r="H26" s="3"/>
      <c r="I26" s="1"/>
      <c r="J26" s="1"/>
      <c r="K26" s="1"/>
      <c r="L26" s="1"/>
      <c r="M26" s="1"/>
    </row>
    <row r="27" spans="1:13" s="4" customFormat="1" ht="15.75" customHeight="1">
      <c r="A27" s="175" t="s">
        <v>141</v>
      </c>
      <c r="B27" s="176"/>
      <c r="C27" s="9">
        <f aca="true" t="shared" si="4" ref="C27:M27">SUM(C28:C38)</f>
        <v>35</v>
      </c>
      <c r="D27" s="9">
        <f t="shared" si="4"/>
        <v>27727</v>
      </c>
      <c r="E27" s="9">
        <f t="shared" si="4"/>
        <v>13793</v>
      </c>
      <c r="F27" s="9">
        <f t="shared" si="4"/>
        <v>13934</v>
      </c>
      <c r="G27" s="9">
        <f t="shared" si="4"/>
        <v>9980</v>
      </c>
      <c r="H27" s="9">
        <f t="shared" si="4"/>
        <v>1811</v>
      </c>
      <c r="I27" s="9">
        <f t="shared" si="4"/>
        <v>1245</v>
      </c>
      <c r="J27" s="9">
        <f t="shared" si="4"/>
        <v>478</v>
      </c>
      <c r="K27" s="9">
        <f t="shared" si="4"/>
        <v>77</v>
      </c>
      <c r="L27" s="9">
        <f t="shared" si="4"/>
        <v>11</v>
      </c>
      <c r="M27" s="9">
        <f t="shared" si="4"/>
        <v>341</v>
      </c>
    </row>
    <row r="28" spans="2:13" s="4" customFormat="1" ht="15.75" customHeight="1">
      <c r="B28" s="28" t="s">
        <v>12</v>
      </c>
      <c r="C28" s="9">
        <v>11</v>
      </c>
      <c r="D28" s="3">
        <f aca="true" t="shared" si="5" ref="D28:D38">SUM(E28:F28)</f>
        <v>8489</v>
      </c>
      <c r="E28" s="1">
        <v>4630</v>
      </c>
      <c r="F28" s="1">
        <v>3859</v>
      </c>
      <c r="G28" s="1">
        <v>3200</v>
      </c>
      <c r="H28" s="3">
        <f aca="true" t="shared" si="6" ref="H28:H38">SUM(I28:L28)</f>
        <v>574</v>
      </c>
      <c r="I28" s="1">
        <v>398</v>
      </c>
      <c r="J28" s="1">
        <v>158</v>
      </c>
      <c r="K28" s="1">
        <v>18</v>
      </c>
      <c r="L28" s="1">
        <v>0</v>
      </c>
      <c r="M28" s="1">
        <v>105</v>
      </c>
    </row>
    <row r="29" spans="2:13" s="4" customFormat="1" ht="15.75" customHeight="1">
      <c r="B29" s="28" t="s">
        <v>14</v>
      </c>
      <c r="C29" s="9">
        <v>4</v>
      </c>
      <c r="D29" s="3">
        <f t="shared" si="5"/>
        <v>4151</v>
      </c>
      <c r="E29" s="1">
        <v>1847</v>
      </c>
      <c r="F29" s="1">
        <v>2304</v>
      </c>
      <c r="G29" s="1">
        <v>1480</v>
      </c>
      <c r="H29" s="3">
        <f t="shared" si="6"/>
        <v>209</v>
      </c>
      <c r="I29" s="1">
        <v>128</v>
      </c>
      <c r="J29" s="1">
        <v>43</v>
      </c>
      <c r="K29" s="1">
        <v>30</v>
      </c>
      <c r="L29" s="1">
        <v>8</v>
      </c>
      <c r="M29" s="1">
        <v>31</v>
      </c>
    </row>
    <row r="30" spans="2:13" s="4" customFormat="1" ht="15.75" customHeight="1">
      <c r="B30" s="28" t="s">
        <v>15</v>
      </c>
      <c r="C30" s="9">
        <v>5</v>
      </c>
      <c r="D30" s="3">
        <f t="shared" si="5"/>
        <v>4129</v>
      </c>
      <c r="E30" s="1">
        <v>1928</v>
      </c>
      <c r="F30" s="1">
        <v>2201</v>
      </c>
      <c r="G30" s="1">
        <v>1440</v>
      </c>
      <c r="H30" s="3">
        <f t="shared" si="6"/>
        <v>274</v>
      </c>
      <c r="I30" s="1">
        <v>196</v>
      </c>
      <c r="J30" s="1">
        <v>69</v>
      </c>
      <c r="K30" s="1">
        <v>8</v>
      </c>
      <c r="L30" s="1">
        <v>1</v>
      </c>
      <c r="M30" s="1">
        <v>47</v>
      </c>
    </row>
    <row r="31" spans="2:13" s="4" customFormat="1" ht="15.75" customHeight="1">
      <c r="B31" s="28" t="s">
        <v>18</v>
      </c>
      <c r="C31" s="9">
        <v>6</v>
      </c>
      <c r="D31" s="3">
        <f t="shared" si="5"/>
        <v>5180</v>
      </c>
      <c r="E31" s="1">
        <v>2734</v>
      </c>
      <c r="F31" s="1">
        <v>2446</v>
      </c>
      <c r="G31" s="1">
        <v>1800</v>
      </c>
      <c r="H31" s="3">
        <f t="shared" si="6"/>
        <v>348</v>
      </c>
      <c r="I31" s="1">
        <v>255</v>
      </c>
      <c r="J31" s="1">
        <v>84</v>
      </c>
      <c r="K31" s="1">
        <v>8</v>
      </c>
      <c r="L31" s="1">
        <v>1</v>
      </c>
      <c r="M31" s="1">
        <v>68</v>
      </c>
    </row>
    <row r="32" spans="2:13" s="4" customFormat="1" ht="15.75" customHeight="1">
      <c r="B32" s="28" t="s">
        <v>23</v>
      </c>
      <c r="C32" s="9">
        <v>3</v>
      </c>
      <c r="D32" s="3">
        <f t="shared" si="5"/>
        <v>1966</v>
      </c>
      <c r="E32" s="1">
        <v>1114</v>
      </c>
      <c r="F32" s="1">
        <v>852</v>
      </c>
      <c r="G32" s="1">
        <v>680</v>
      </c>
      <c r="H32" s="3">
        <f t="shared" si="6"/>
        <v>126</v>
      </c>
      <c r="I32" s="1">
        <v>94</v>
      </c>
      <c r="J32" s="1">
        <v>32</v>
      </c>
      <c r="K32" s="1">
        <v>0</v>
      </c>
      <c r="L32" s="1">
        <v>0</v>
      </c>
      <c r="M32" s="1">
        <v>25</v>
      </c>
    </row>
    <row r="33" spans="2:13" s="4" customFormat="1" ht="15.75" customHeight="1">
      <c r="B33" s="28" t="s">
        <v>26</v>
      </c>
      <c r="C33" s="9">
        <v>2</v>
      </c>
      <c r="D33" s="3">
        <f t="shared" si="5"/>
        <v>810</v>
      </c>
      <c r="E33" s="1">
        <v>271</v>
      </c>
      <c r="F33" s="1">
        <v>539</v>
      </c>
      <c r="G33" s="1">
        <v>290</v>
      </c>
      <c r="H33" s="3">
        <f t="shared" si="6"/>
        <v>61</v>
      </c>
      <c r="I33" s="1">
        <v>31</v>
      </c>
      <c r="J33" s="1">
        <v>30</v>
      </c>
      <c r="K33" s="1">
        <v>0</v>
      </c>
      <c r="L33" s="1">
        <v>0</v>
      </c>
      <c r="M33" s="1">
        <v>17</v>
      </c>
    </row>
    <row r="34" spans="2:13" s="4" customFormat="1" ht="15.75" customHeight="1">
      <c r="B34" s="28" t="s">
        <v>33</v>
      </c>
      <c r="C34" s="9">
        <v>1</v>
      </c>
      <c r="D34" s="3">
        <f t="shared" si="5"/>
        <v>597</v>
      </c>
      <c r="E34" s="1">
        <v>197</v>
      </c>
      <c r="F34" s="1">
        <v>400</v>
      </c>
      <c r="G34" s="1">
        <v>200</v>
      </c>
      <c r="H34" s="3">
        <f t="shared" si="6"/>
        <v>52</v>
      </c>
      <c r="I34" s="1">
        <v>38</v>
      </c>
      <c r="J34" s="1">
        <v>14</v>
      </c>
      <c r="K34" s="1">
        <v>0</v>
      </c>
      <c r="L34" s="1">
        <v>0</v>
      </c>
      <c r="M34" s="1">
        <v>20</v>
      </c>
    </row>
    <row r="35" spans="2:13" s="4" customFormat="1" ht="15.75" customHeight="1">
      <c r="B35" s="28" t="s">
        <v>34</v>
      </c>
      <c r="C35" s="9">
        <v>1</v>
      </c>
      <c r="D35" s="3">
        <f t="shared" si="5"/>
        <v>690</v>
      </c>
      <c r="E35" s="1">
        <v>187</v>
      </c>
      <c r="F35" s="1">
        <v>503</v>
      </c>
      <c r="G35" s="1">
        <v>240</v>
      </c>
      <c r="H35" s="3">
        <f t="shared" si="6"/>
        <v>48</v>
      </c>
      <c r="I35" s="1">
        <v>30</v>
      </c>
      <c r="J35" s="1">
        <v>13</v>
      </c>
      <c r="K35" s="1">
        <v>4</v>
      </c>
      <c r="L35" s="1">
        <v>1</v>
      </c>
      <c r="M35" s="1">
        <v>12</v>
      </c>
    </row>
    <row r="36" spans="2:13" s="4" customFormat="1" ht="15.75" customHeight="1">
      <c r="B36" s="28" t="s">
        <v>35</v>
      </c>
      <c r="C36" s="9">
        <v>1</v>
      </c>
      <c r="D36" s="3">
        <f t="shared" si="5"/>
        <v>1057</v>
      </c>
      <c r="E36" s="1">
        <v>557</v>
      </c>
      <c r="F36" s="1">
        <v>500</v>
      </c>
      <c r="G36" s="1">
        <v>410</v>
      </c>
      <c r="H36" s="3">
        <f t="shared" si="6"/>
        <v>68</v>
      </c>
      <c r="I36" s="1">
        <v>50</v>
      </c>
      <c r="J36" s="1">
        <v>18</v>
      </c>
      <c r="K36" s="1">
        <v>0</v>
      </c>
      <c r="L36" s="1">
        <v>0</v>
      </c>
      <c r="M36" s="1">
        <v>9</v>
      </c>
    </row>
    <row r="37" spans="2:13" s="4" customFormat="1" ht="15.75" customHeight="1">
      <c r="B37" s="28" t="s">
        <v>36</v>
      </c>
      <c r="C37" s="9">
        <v>1</v>
      </c>
      <c r="D37" s="3">
        <f t="shared" si="5"/>
        <v>658</v>
      </c>
      <c r="E37" s="1">
        <v>328</v>
      </c>
      <c r="F37" s="1">
        <v>330</v>
      </c>
      <c r="G37" s="1">
        <v>240</v>
      </c>
      <c r="H37" s="3">
        <f t="shared" si="6"/>
        <v>51</v>
      </c>
      <c r="I37" s="1">
        <v>25</v>
      </c>
      <c r="J37" s="1">
        <v>17</v>
      </c>
      <c r="K37" s="1">
        <v>9</v>
      </c>
      <c r="L37" s="1">
        <v>0</v>
      </c>
      <c r="M37" s="1">
        <v>7</v>
      </c>
    </row>
    <row r="38" spans="2:13" s="4" customFormat="1" ht="15.75" customHeight="1">
      <c r="B38" s="28" t="s">
        <v>37</v>
      </c>
      <c r="C38" s="9">
        <v>0</v>
      </c>
      <c r="D38" s="3">
        <f t="shared" si="5"/>
        <v>0</v>
      </c>
      <c r="E38" s="1">
        <v>0</v>
      </c>
      <c r="F38" s="1">
        <v>0</v>
      </c>
      <c r="G38" s="1">
        <v>0</v>
      </c>
      <c r="H38" s="3">
        <f t="shared" si="6"/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2:13" s="4" customFormat="1" ht="15.75" customHeight="1">
      <c r="B39" s="28"/>
      <c r="C39" s="9"/>
      <c r="D39" s="3"/>
      <c r="E39" s="1"/>
      <c r="F39" s="1"/>
      <c r="G39" s="1"/>
      <c r="H39" s="3"/>
      <c r="I39" s="1"/>
      <c r="J39" s="1"/>
      <c r="K39" s="1"/>
      <c r="L39" s="1"/>
      <c r="M39" s="1"/>
    </row>
    <row r="40" spans="1:13" s="4" customFormat="1" ht="15.75" customHeight="1">
      <c r="A40" s="175" t="s">
        <v>142</v>
      </c>
      <c r="B40" s="176"/>
      <c r="C40" s="9">
        <f aca="true" t="shared" si="7" ref="C40:M40">SUM(C41:C41)</f>
        <v>29</v>
      </c>
      <c r="D40" s="9">
        <f t="shared" si="7"/>
        <v>20725</v>
      </c>
      <c r="E40" s="9">
        <f t="shared" si="7"/>
        <v>10375</v>
      </c>
      <c r="F40" s="9">
        <f t="shared" si="7"/>
        <v>10350</v>
      </c>
      <c r="G40" s="9">
        <f t="shared" si="7"/>
        <v>7840</v>
      </c>
      <c r="H40" s="9">
        <f t="shared" si="7"/>
        <v>1524</v>
      </c>
      <c r="I40" s="9">
        <f t="shared" si="7"/>
        <v>1049</v>
      </c>
      <c r="J40" s="9">
        <f t="shared" si="7"/>
        <v>362</v>
      </c>
      <c r="K40" s="9">
        <f t="shared" si="7"/>
        <v>86</v>
      </c>
      <c r="L40" s="9">
        <f t="shared" si="7"/>
        <v>27</v>
      </c>
      <c r="M40" s="9">
        <f t="shared" si="7"/>
        <v>281</v>
      </c>
    </row>
    <row r="41" spans="2:13" s="4" customFormat="1" ht="15.75" customHeight="1">
      <c r="B41" s="28" t="s">
        <v>10</v>
      </c>
      <c r="C41" s="9">
        <v>29</v>
      </c>
      <c r="D41" s="3">
        <f>SUM(E41:F41)</f>
        <v>20725</v>
      </c>
      <c r="E41" s="1">
        <v>10375</v>
      </c>
      <c r="F41" s="1">
        <v>10350</v>
      </c>
      <c r="G41" s="1">
        <v>7840</v>
      </c>
      <c r="H41" s="3">
        <f>SUM(I41:L41)</f>
        <v>1524</v>
      </c>
      <c r="I41" s="1">
        <v>1049</v>
      </c>
      <c r="J41" s="1">
        <v>362</v>
      </c>
      <c r="K41" s="1">
        <v>86</v>
      </c>
      <c r="L41" s="1">
        <v>27</v>
      </c>
      <c r="M41" s="1">
        <v>281</v>
      </c>
    </row>
    <row r="42" spans="2:13" s="4" customFormat="1" ht="15.75" customHeight="1">
      <c r="B42" s="28"/>
      <c r="C42" s="9"/>
      <c r="D42" s="3"/>
      <c r="E42" s="1"/>
      <c r="F42" s="1"/>
      <c r="G42" s="1"/>
      <c r="H42" s="3"/>
      <c r="I42" s="1"/>
      <c r="J42" s="1"/>
      <c r="K42" s="1"/>
      <c r="L42" s="1"/>
      <c r="M42" s="1"/>
    </row>
    <row r="43" spans="1:13" s="4" customFormat="1" ht="15.75" customHeight="1">
      <c r="A43" s="175" t="s">
        <v>147</v>
      </c>
      <c r="B43" s="176"/>
      <c r="C43" s="9">
        <f aca="true" t="shared" si="8" ref="C43:M43">SUM(C44:C55)</f>
        <v>35</v>
      </c>
      <c r="D43" s="9">
        <f t="shared" si="8"/>
        <v>23655</v>
      </c>
      <c r="E43" s="9">
        <f t="shared" si="8"/>
        <v>12500</v>
      </c>
      <c r="F43" s="9">
        <f t="shared" si="8"/>
        <v>11155</v>
      </c>
      <c r="G43" s="9">
        <f t="shared" si="8"/>
        <v>8364</v>
      </c>
      <c r="H43" s="9">
        <f t="shared" si="8"/>
        <v>1667</v>
      </c>
      <c r="I43" s="9">
        <f t="shared" si="8"/>
        <v>1216</v>
      </c>
      <c r="J43" s="9">
        <f t="shared" si="8"/>
        <v>419</v>
      </c>
      <c r="K43" s="9">
        <f t="shared" si="8"/>
        <v>28</v>
      </c>
      <c r="L43" s="9">
        <f t="shared" si="8"/>
        <v>4</v>
      </c>
      <c r="M43" s="9">
        <f t="shared" si="8"/>
        <v>352</v>
      </c>
    </row>
    <row r="44" spans="2:13" s="4" customFormat="1" ht="15.75" customHeight="1">
      <c r="B44" s="28" t="s">
        <v>17</v>
      </c>
      <c r="C44" s="9">
        <v>5</v>
      </c>
      <c r="D44" s="3">
        <f aca="true" t="shared" si="9" ref="D44:D53">SUM(E44:F44)</f>
        <v>3077</v>
      </c>
      <c r="E44" s="1">
        <v>2037</v>
      </c>
      <c r="F44" s="1">
        <v>1040</v>
      </c>
      <c r="G44" s="1">
        <v>1140</v>
      </c>
      <c r="H44" s="3">
        <f aca="true" t="shared" si="10" ref="H44:H54">SUM(I44:L44)</f>
        <v>238</v>
      </c>
      <c r="I44" s="1">
        <v>178</v>
      </c>
      <c r="J44" s="1">
        <v>52</v>
      </c>
      <c r="K44" s="1">
        <v>8</v>
      </c>
      <c r="L44" s="1">
        <v>0</v>
      </c>
      <c r="M44" s="1">
        <v>42</v>
      </c>
    </row>
    <row r="45" spans="2:13" s="4" customFormat="1" ht="15.75" customHeight="1">
      <c r="B45" s="28" t="s">
        <v>19</v>
      </c>
      <c r="C45" s="9">
        <v>5</v>
      </c>
      <c r="D45" s="3">
        <f t="shared" si="9"/>
        <v>4283</v>
      </c>
      <c r="E45" s="1">
        <v>2159</v>
      </c>
      <c r="F45" s="1">
        <v>2124</v>
      </c>
      <c r="G45" s="1">
        <v>1444</v>
      </c>
      <c r="H45" s="3">
        <f t="shared" si="10"/>
        <v>282</v>
      </c>
      <c r="I45" s="1">
        <v>200</v>
      </c>
      <c r="J45" s="1">
        <v>73</v>
      </c>
      <c r="K45" s="1">
        <v>6</v>
      </c>
      <c r="L45" s="1">
        <v>3</v>
      </c>
      <c r="M45" s="1">
        <v>55</v>
      </c>
    </row>
    <row r="46" spans="2:13" s="4" customFormat="1" ht="15.75" customHeight="1">
      <c r="B46" s="28" t="s">
        <v>20</v>
      </c>
      <c r="C46" s="9">
        <v>4</v>
      </c>
      <c r="D46" s="3">
        <f t="shared" si="9"/>
        <v>2300</v>
      </c>
      <c r="E46" s="1">
        <v>978</v>
      </c>
      <c r="F46" s="1">
        <v>1322</v>
      </c>
      <c r="G46" s="1">
        <v>775</v>
      </c>
      <c r="H46" s="3">
        <f t="shared" si="10"/>
        <v>165</v>
      </c>
      <c r="I46" s="1">
        <v>125</v>
      </c>
      <c r="J46" s="1">
        <v>40</v>
      </c>
      <c r="K46" s="1">
        <v>0</v>
      </c>
      <c r="L46" s="1">
        <v>0</v>
      </c>
      <c r="M46" s="1">
        <v>56</v>
      </c>
    </row>
    <row r="47" spans="2:13" s="4" customFormat="1" ht="15.75" customHeight="1">
      <c r="B47" s="28" t="s">
        <v>21</v>
      </c>
      <c r="C47" s="9">
        <v>4</v>
      </c>
      <c r="D47" s="3">
        <f t="shared" si="9"/>
        <v>2990</v>
      </c>
      <c r="E47" s="1">
        <v>1829</v>
      </c>
      <c r="F47" s="1">
        <v>1161</v>
      </c>
      <c r="G47" s="1">
        <v>1000</v>
      </c>
      <c r="H47" s="3">
        <f t="shared" si="10"/>
        <v>212</v>
      </c>
      <c r="I47" s="1">
        <v>152</v>
      </c>
      <c r="J47" s="1">
        <v>60</v>
      </c>
      <c r="K47" s="1">
        <v>0</v>
      </c>
      <c r="L47" s="1">
        <v>0</v>
      </c>
      <c r="M47" s="1">
        <v>35</v>
      </c>
    </row>
    <row r="48" spans="2:13" s="4" customFormat="1" ht="15.75" customHeight="1">
      <c r="B48" s="28" t="s">
        <v>22</v>
      </c>
      <c r="C48" s="9">
        <v>6</v>
      </c>
      <c r="D48" s="3">
        <f t="shared" si="9"/>
        <v>4332</v>
      </c>
      <c r="E48" s="1">
        <v>2498</v>
      </c>
      <c r="F48" s="1">
        <v>1834</v>
      </c>
      <c r="G48" s="1">
        <v>1590</v>
      </c>
      <c r="H48" s="3">
        <f t="shared" si="10"/>
        <v>274</v>
      </c>
      <c r="I48" s="1">
        <v>207</v>
      </c>
      <c r="J48" s="1">
        <v>59</v>
      </c>
      <c r="K48" s="1">
        <v>7</v>
      </c>
      <c r="L48" s="1">
        <v>1</v>
      </c>
      <c r="M48" s="1">
        <v>63</v>
      </c>
    </row>
    <row r="49" spans="2:13" s="4" customFormat="1" ht="15.75" customHeight="1">
      <c r="B49" s="28" t="s">
        <v>24</v>
      </c>
      <c r="C49" s="9">
        <v>2</v>
      </c>
      <c r="D49" s="3">
        <f t="shared" si="9"/>
        <v>1472</v>
      </c>
      <c r="E49" s="1">
        <v>652</v>
      </c>
      <c r="F49" s="1">
        <v>820</v>
      </c>
      <c r="G49" s="1">
        <v>480</v>
      </c>
      <c r="H49" s="3">
        <f t="shared" si="10"/>
        <v>93</v>
      </c>
      <c r="I49" s="1">
        <v>65</v>
      </c>
      <c r="J49" s="1">
        <v>28</v>
      </c>
      <c r="K49" s="1">
        <v>0</v>
      </c>
      <c r="L49" s="1">
        <v>0</v>
      </c>
      <c r="M49" s="1">
        <v>18</v>
      </c>
    </row>
    <row r="50" spans="2:13" s="4" customFormat="1" ht="15.75" customHeight="1">
      <c r="B50" s="28" t="s">
        <v>101</v>
      </c>
      <c r="C50" s="9">
        <v>1</v>
      </c>
      <c r="D50" s="3">
        <f t="shared" si="9"/>
        <v>576</v>
      </c>
      <c r="E50" s="1">
        <v>289</v>
      </c>
      <c r="F50" s="1">
        <v>287</v>
      </c>
      <c r="G50" s="1">
        <v>200</v>
      </c>
      <c r="H50" s="3">
        <f t="shared" si="10"/>
        <v>42</v>
      </c>
      <c r="I50" s="1">
        <v>26</v>
      </c>
      <c r="J50" s="1">
        <v>16</v>
      </c>
      <c r="K50" s="1">
        <v>0</v>
      </c>
      <c r="L50" s="1">
        <v>0</v>
      </c>
      <c r="M50" s="1">
        <v>7</v>
      </c>
    </row>
    <row r="51" spans="2:13" s="4" customFormat="1" ht="15.75" customHeight="1">
      <c r="B51" s="28" t="s">
        <v>107</v>
      </c>
      <c r="C51" s="9">
        <v>3</v>
      </c>
      <c r="D51" s="3">
        <f t="shared" si="9"/>
        <v>1849</v>
      </c>
      <c r="E51" s="1">
        <v>697</v>
      </c>
      <c r="F51" s="1">
        <v>1152</v>
      </c>
      <c r="G51" s="1">
        <v>775</v>
      </c>
      <c r="H51" s="3">
        <f t="shared" si="10"/>
        <v>132</v>
      </c>
      <c r="I51" s="1">
        <v>98</v>
      </c>
      <c r="J51" s="1">
        <v>34</v>
      </c>
      <c r="K51" s="1">
        <v>0</v>
      </c>
      <c r="L51" s="1">
        <v>0</v>
      </c>
      <c r="M51" s="1">
        <v>31</v>
      </c>
    </row>
    <row r="52" spans="2:13" s="4" customFormat="1" ht="15.75" customHeight="1">
      <c r="B52" s="28" t="s">
        <v>104</v>
      </c>
      <c r="C52" s="9">
        <v>2</v>
      </c>
      <c r="D52" s="3">
        <f t="shared" si="9"/>
        <v>1437</v>
      </c>
      <c r="E52" s="1">
        <v>725</v>
      </c>
      <c r="F52" s="1">
        <v>712</v>
      </c>
      <c r="G52" s="1">
        <v>480</v>
      </c>
      <c r="H52" s="3">
        <f t="shared" si="10"/>
        <v>99</v>
      </c>
      <c r="I52" s="1">
        <v>74</v>
      </c>
      <c r="J52" s="1">
        <v>18</v>
      </c>
      <c r="K52" s="1">
        <v>7</v>
      </c>
      <c r="L52" s="1">
        <v>0</v>
      </c>
      <c r="M52" s="1">
        <v>20</v>
      </c>
    </row>
    <row r="53" spans="2:13" s="4" customFormat="1" ht="15.75" customHeight="1">
      <c r="B53" s="28" t="s">
        <v>38</v>
      </c>
      <c r="C53" s="9">
        <v>1</v>
      </c>
      <c r="D53" s="3">
        <f t="shared" si="9"/>
        <v>457</v>
      </c>
      <c r="E53" s="1">
        <v>139</v>
      </c>
      <c r="F53" s="1">
        <v>318</v>
      </c>
      <c r="G53" s="1">
        <v>160</v>
      </c>
      <c r="H53" s="3">
        <f t="shared" si="10"/>
        <v>37</v>
      </c>
      <c r="I53" s="1">
        <v>23</v>
      </c>
      <c r="J53" s="1">
        <v>14</v>
      </c>
      <c r="K53" s="1">
        <v>0</v>
      </c>
      <c r="L53" s="1">
        <v>0</v>
      </c>
      <c r="M53" s="1">
        <v>8</v>
      </c>
    </row>
    <row r="54" spans="2:13" s="4" customFormat="1" ht="15.75" customHeight="1">
      <c r="B54" s="28" t="s">
        <v>105</v>
      </c>
      <c r="C54" s="9">
        <v>1</v>
      </c>
      <c r="D54" s="3">
        <f>SUM(E54:F54)</f>
        <v>205</v>
      </c>
      <c r="E54" s="1">
        <v>127</v>
      </c>
      <c r="F54" s="1">
        <v>78</v>
      </c>
      <c r="G54" s="1">
        <v>80</v>
      </c>
      <c r="H54" s="3">
        <f t="shared" si="10"/>
        <v>24</v>
      </c>
      <c r="I54" s="1">
        <v>17</v>
      </c>
      <c r="J54" s="1">
        <v>7</v>
      </c>
      <c r="K54" s="1">
        <v>0</v>
      </c>
      <c r="L54" s="1">
        <v>0</v>
      </c>
      <c r="M54" s="1">
        <v>5</v>
      </c>
    </row>
    <row r="55" spans="2:13" s="4" customFormat="1" ht="15.75" customHeight="1">
      <c r="B55" s="28" t="s">
        <v>39</v>
      </c>
      <c r="C55" s="9">
        <v>1</v>
      </c>
      <c r="D55" s="3">
        <f>SUM(E55:F55)</f>
        <v>677</v>
      </c>
      <c r="E55" s="1">
        <v>370</v>
      </c>
      <c r="F55" s="1">
        <v>307</v>
      </c>
      <c r="G55" s="6">
        <v>240</v>
      </c>
      <c r="H55" s="3">
        <f>SUM(I55:L55)</f>
        <v>69</v>
      </c>
      <c r="I55" s="1">
        <v>51</v>
      </c>
      <c r="J55" s="1">
        <v>18</v>
      </c>
      <c r="K55" s="1">
        <v>0</v>
      </c>
      <c r="L55" s="1">
        <v>0</v>
      </c>
      <c r="M55" s="1">
        <v>12</v>
      </c>
    </row>
    <row r="56" spans="2:13" s="4" customFormat="1" ht="15.75" customHeight="1">
      <c r="B56" s="28"/>
      <c r="C56" s="9"/>
      <c r="D56" s="3"/>
      <c r="E56" s="1"/>
      <c r="F56" s="1"/>
      <c r="G56" s="1"/>
      <c r="H56" s="3"/>
      <c r="I56" s="1"/>
      <c r="J56" s="1"/>
      <c r="K56" s="1"/>
      <c r="L56" s="1"/>
      <c r="M56" s="1"/>
    </row>
    <row r="57" spans="1:13" s="4" customFormat="1" ht="15.75" customHeight="1">
      <c r="A57" s="175" t="s">
        <v>144</v>
      </c>
      <c r="B57" s="176"/>
      <c r="C57" s="9">
        <f>SUM(C58:C60)</f>
        <v>33</v>
      </c>
      <c r="D57" s="9">
        <f aca="true" t="shared" si="11" ref="D57:M57">SUM(D58:D60)</f>
        <v>23943</v>
      </c>
      <c r="E57" s="9">
        <f t="shared" si="11"/>
        <v>12351</v>
      </c>
      <c r="F57" s="9">
        <f t="shared" si="11"/>
        <v>11592</v>
      </c>
      <c r="G57" s="9">
        <f t="shared" si="11"/>
        <v>8625</v>
      </c>
      <c r="H57" s="9">
        <f t="shared" si="11"/>
        <v>1659</v>
      </c>
      <c r="I57" s="9">
        <f t="shared" si="11"/>
        <v>1164</v>
      </c>
      <c r="J57" s="9">
        <f t="shared" si="11"/>
        <v>408</v>
      </c>
      <c r="K57" s="9">
        <f t="shared" si="11"/>
        <v>68</v>
      </c>
      <c r="L57" s="9">
        <f t="shared" si="11"/>
        <v>19</v>
      </c>
      <c r="M57" s="9">
        <f t="shared" si="11"/>
        <v>276</v>
      </c>
    </row>
    <row r="58" spans="2:13" s="4" customFormat="1" ht="15.75" customHeight="1">
      <c r="B58" s="28" t="s">
        <v>11</v>
      </c>
      <c r="C58" s="9">
        <v>31</v>
      </c>
      <c r="D58" s="3">
        <f>SUM(E58:F58)</f>
        <v>22650</v>
      </c>
      <c r="E58" s="1">
        <v>11601</v>
      </c>
      <c r="F58" s="1">
        <v>11049</v>
      </c>
      <c r="G58" s="1">
        <v>8145</v>
      </c>
      <c r="H58" s="3">
        <f>SUM(I58:L58)</f>
        <v>1561</v>
      </c>
      <c r="I58" s="1">
        <v>1102</v>
      </c>
      <c r="J58" s="1">
        <v>380</v>
      </c>
      <c r="K58" s="1">
        <v>61</v>
      </c>
      <c r="L58" s="1">
        <v>18</v>
      </c>
      <c r="M58" s="1">
        <v>260</v>
      </c>
    </row>
    <row r="59" spans="2:13" s="4" customFormat="1" ht="15.75" customHeight="1">
      <c r="B59" s="28" t="s">
        <v>27</v>
      </c>
      <c r="C59" s="9">
        <v>1</v>
      </c>
      <c r="D59" s="3">
        <f>SUM(E59:F59)</f>
        <v>555</v>
      </c>
      <c r="E59" s="1">
        <v>299</v>
      </c>
      <c r="F59" s="1">
        <v>256</v>
      </c>
      <c r="G59" s="1">
        <v>200</v>
      </c>
      <c r="H59" s="3">
        <f>SUM(I59:L59)</f>
        <v>41</v>
      </c>
      <c r="I59" s="1">
        <v>26</v>
      </c>
      <c r="J59" s="1">
        <v>15</v>
      </c>
      <c r="K59" s="1">
        <v>0</v>
      </c>
      <c r="L59" s="1">
        <v>0</v>
      </c>
      <c r="M59" s="1">
        <v>8</v>
      </c>
    </row>
    <row r="60" spans="2:13" s="4" customFormat="1" ht="15.75" customHeight="1">
      <c r="B60" s="28" t="s">
        <v>40</v>
      </c>
      <c r="C60" s="9">
        <v>1</v>
      </c>
      <c r="D60" s="3">
        <f>SUM(E60:F60)</f>
        <v>738</v>
      </c>
      <c r="E60" s="1">
        <v>451</v>
      </c>
      <c r="F60" s="1">
        <v>287</v>
      </c>
      <c r="G60" s="1">
        <v>280</v>
      </c>
      <c r="H60" s="3">
        <f>SUM(I60:L60)</f>
        <v>57</v>
      </c>
      <c r="I60" s="1">
        <v>36</v>
      </c>
      <c r="J60" s="1">
        <v>13</v>
      </c>
      <c r="K60" s="1">
        <v>7</v>
      </c>
      <c r="L60" s="1">
        <v>1</v>
      </c>
      <c r="M60" s="1">
        <v>8</v>
      </c>
    </row>
    <row r="61" spans="1:13" s="4" customFormat="1" ht="15.75" customHeight="1" thickBot="1">
      <c r="A61" s="90"/>
      <c r="B61" s="5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s="4" customFormat="1" ht="15.75" customHeight="1">
      <c r="B62" s="6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6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6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6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6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6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6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6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6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6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6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 s="4" customFormat="1" ht="15.75" customHeight="1">
      <c r="B73" s="6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 s="4" customFormat="1" ht="15.75" customHeight="1">
      <c r="B74" s="6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="4" customFormat="1" ht="15.75" customHeight="1"/>
    <row r="76" s="4" customFormat="1" ht="15.75" customHeight="1"/>
    <row r="77" s="4" customFormat="1" ht="15.75" customHeight="1"/>
    <row r="78" s="4" customFormat="1" ht="15.75" customHeight="1"/>
    <row r="79" s="4" customFormat="1" ht="15.7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ht="15" customHeight="1"/>
    <row r="96" ht="15" customHeight="1"/>
  </sheetData>
  <mergeCells count="18">
    <mergeCell ref="D4:F5"/>
    <mergeCell ref="C4:C6"/>
    <mergeCell ref="H5:H6"/>
    <mergeCell ref="A57:B57"/>
    <mergeCell ref="G4:G6"/>
    <mergeCell ref="A43:B43"/>
    <mergeCell ref="A27:B27"/>
    <mergeCell ref="A40:B40"/>
    <mergeCell ref="M4:M6"/>
    <mergeCell ref="H4:L4"/>
    <mergeCell ref="A15:B15"/>
    <mergeCell ref="A7:B7"/>
    <mergeCell ref="A8:B8"/>
    <mergeCell ref="A9:B9"/>
    <mergeCell ref="A10:B10"/>
    <mergeCell ref="A11:B11"/>
    <mergeCell ref="A13:B13"/>
    <mergeCell ref="A12:B12"/>
  </mergeCells>
  <printOptions horizontalCentered="1"/>
  <pageMargins left="0.1968503937007874" right="0.2755905511811024" top="0.4724409448818898" bottom="0.5905511811023623" header="0.2755905511811024" footer="0.4724409448818898"/>
  <pageSetup firstPageNumber="19" useFirstPageNumber="1" horizontalDpi="600" verticalDpi="600" orientation="portrait" paperSize="9" scale="80" r:id="rId1"/>
  <headerFooter alignWithMargins="0">
    <oddFooter>&amp;C&amp;"ＭＳ 明朝,標準"&amp;15&amp;P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" sqref="F5:F6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205" t="s">
        <v>213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5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58"/>
      <c r="B4" s="59" t="s">
        <v>48</v>
      </c>
      <c r="C4" s="60"/>
      <c r="D4" s="60"/>
      <c r="E4" s="59" t="s">
        <v>49</v>
      </c>
      <c r="F4" s="35"/>
      <c r="G4" s="35"/>
      <c r="H4" s="35"/>
      <c r="I4" s="61"/>
      <c r="J4" s="180" t="s">
        <v>131</v>
      </c>
      <c r="K4" s="181"/>
      <c r="L4" s="181"/>
      <c r="M4" s="181"/>
      <c r="N4" s="181"/>
      <c r="O4" s="181"/>
      <c r="P4" s="181" t="s">
        <v>131</v>
      </c>
      <c r="Q4" s="181"/>
      <c r="R4" s="181"/>
      <c r="S4" s="181"/>
      <c r="T4" s="181"/>
      <c r="U4" s="181"/>
      <c r="V4" s="181"/>
      <c r="W4" s="181"/>
      <c r="X4" s="181"/>
      <c r="Y4" s="183" t="s">
        <v>126</v>
      </c>
      <c r="Z4" s="200"/>
      <c r="AA4" s="201"/>
      <c r="AB4" s="183" t="s">
        <v>127</v>
      </c>
    </row>
    <row r="5" spans="1:28" s="4" customFormat="1" ht="15.75" customHeight="1">
      <c r="A5" s="62" t="s">
        <v>50</v>
      </c>
      <c r="B5" s="195" t="s">
        <v>112</v>
      </c>
      <c r="C5" s="195" t="s">
        <v>212</v>
      </c>
      <c r="D5" s="195" t="s">
        <v>116</v>
      </c>
      <c r="E5" s="195" t="s">
        <v>112</v>
      </c>
      <c r="F5" s="195" t="s">
        <v>128</v>
      </c>
      <c r="G5" s="195" t="s">
        <v>129</v>
      </c>
      <c r="H5" s="195" t="s">
        <v>130</v>
      </c>
      <c r="I5" s="199" t="s">
        <v>117</v>
      </c>
      <c r="J5" s="63" t="s">
        <v>52</v>
      </c>
      <c r="K5" s="36"/>
      <c r="L5" s="37"/>
      <c r="M5" s="63" t="s">
        <v>53</v>
      </c>
      <c r="N5" s="36"/>
      <c r="O5" s="36"/>
      <c r="P5" s="36" t="s">
        <v>54</v>
      </c>
      <c r="Q5" s="36"/>
      <c r="R5" s="36"/>
      <c r="S5" s="63" t="s">
        <v>55</v>
      </c>
      <c r="T5" s="36"/>
      <c r="U5" s="36"/>
      <c r="V5" s="63" t="s">
        <v>51</v>
      </c>
      <c r="W5" s="36"/>
      <c r="X5" s="36"/>
      <c r="Y5" s="202"/>
      <c r="Z5" s="203"/>
      <c r="AA5" s="204"/>
      <c r="AB5" s="184"/>
    </row>
    <row r="6" spans="1:28" s="4" customFormat="1" ht="15.75" customHeight="1">
      <c r="A6" s="47"/>
      <c r="B6" s="163"/>
      <c r="C6" s="163"/>
      <c r="D6" s="163"/>
      <c r="E6" s="163"/>
      <c r="F6" s="198"/>
      <c r="G6" s="198"/>
      <c r="H6" s="198"/>
      <c r="I6" s="185"/>
      <c r="J6" s="24" t="s">
        <v>3</v>
      </c>
      <c r="K6" s="24" t="s">
        <v>4</v>
      </c>
      <c r="L6" s="26" t="s">
        <v>5</v>
      </c>
      <c r="M6" s="24" t="s">
        <v>3</v>
      </c>
      <c r="N6" s="24" t="s">
        <v>4</v>
      </c>
      <c r="O6" s="24" t="s">
        <v>5</v>
      </c>
      <c r="P6" s="66" t="s">
        <v>3</v>
      </c>
      <c r="Q6" s="24" t="s">
        <v>4</v>
      </c>
      <c r="R6" s="24" t="s">
        <v>5</v>
      </c>
      <c r="S6" s="24" t="s">
        <v>3</v>
      </c>
      <c r="T6" s="24" t="s">
        <v>4</v>
      </c>
      <c r="U6" s="24" t="s">
        <v>5</v>
      </c>
      <c r="V6" s="24" t="s">
        <v>3</v>
      </c>
      <c r="W6" s="24" t="s">
        <v>4</v>
      </c>
      <c r="X6" s="24" t="s">
        <v>5</v>
      </c>
      <c r="Y6" s="24" t="s">
        <v>3</v>
      </c>
      <c r="Z6" s="24" t="s">
        <v>4</v>
      </c>
      <c r="AA6" s="24" t="s">
        <v>5</v>
      </c>
      <c r="AB6" s="185"/>
    </row>
    <row r="7" spans="1:28" s="4" customFormat="1" ht="16.5" customHeight="1">
      <c r="A7" s="28" t="s">
        <v>106</v>
      </c>
      <c r="B7" s="1">
        <v>27</v>
      </c>
      <c r="C7" s="1">
        <v>22</v>
      </c>
      <c r="D7" s="1">
        <v>5</v>
      </c>
      <c r="E7" s="1">
        <v>913</v>
      </c>
      <c r="F7" s="1">
        <v>18</v>
      </c>
      <c r="G7" s="1">
        <v>449</v>
      </c>
      <c r="H7" s="1">
        <v>238</v>
      </c>
      <c r="I7" s="1">
        <v>208</v>
      </c>
      <c r="J7" s="1">
        <v>3520</v>
      </c>
      <c r="K7" s="1">
        <v>2241</v>
      </c>
      <c r="L7" s="1">
        <v>1279</v>
      </c>
      <c r="M7" s="1">
        <v>55</v>
      </c>
      <c r="N7" s="1">
        <v>28</v>
      </c>
      <c r="O7" s="1">
        <v>27</v>
      </c>
      <c r="P7" s="1">
        <v>1396</v>
      </c>
      <c r="Q7" s="1">
        <v>923</v>
      </c>
      <c r="R7" s="1">
        <v>473</v>
      </c>
      <c r="S7" s="1">
        <v>794</v>
      </c>
      <c r="T7" s="1">
        <v>496</v>
      </c>
      <c r="U7" s="1">
        <v>298</v>
      </c>
      <c r="V7" s="1">
        <v>1275</v>
      </c>
      <c r="W7" s="1">
        <v>794</v>
      </c>
      <c r="X7" s="1">
        <v>481</v>
      </c>
      <c r="Y7" s="1">
        <v>1901</v>
      </c>
      <c r="Z7" s="1">
        <v>704</v>
      </c>
      <c r="AA7" s="1">
        <v>1197</v>
      </c>
      <c r="AB7" s="1">
        <v>241</v>
      </c>
    </row>
    <row r="8" spans="1:28" s="4" customFormat="1" ht="16.5" customHeight="1">
      <c r="A8" s="28" t="s">
        <v>135</v>
      </c>
      <c r="B8" s="1">
        <v>29</v>
      </c>
      <c r="C8" s="1">
        <v>22</v>
      </c>
      <c r="D8" s="1">
        <v>7</v>
      </c>
      <c r="E8" s="1">
        <v>933</v>
      </c>
      <c r="F8" s="1">
        <v>15</v>
      </c>
      <c r="G8" s="1">
        <v>445</v>
      </c>
      <c r="H8" s="1">
        <v>257</v>
      </c>
      <c r="I8" s="1">
        <v>216</v>
      </c>
      <c r="J8" s="1">
        <v>3618</v>
      </c>
      <c r="K8" s="1">
        <v>2311</v>
      </c>
      <c r="L8" s="1">
        <v>1307</v>
      </c>
      <c r="M8" s="1">
        <v>53</v>
      </c>
      <c r="N8" s="1">
        <v>27</v>
      </c>
      <c r="O8" s="1">
        <v>26</v>
      </c>
      <c r="P8" s="1">
        <v>1389</v>
      </c>
      <c r="Q8" s="1">
        <v>910</v>
      </c>
      <c r="R8" s="1">
        <v>479</v>
      </c>
      <c r="S8" s="1">
        <v>863</v>
      </c>
      <c r="T8" s="1">
        <v>552</v>
      </c>
      <c r="U8" s="1">
        <v>311</v>
      </c>
      <c r="V8" s="1">
        <v>1313</v>
      </c>
      <c r="W8" s="1">
        <v>822</v>
      </c>
      <c r="X8" s="1">
        <v>491</v>
      </c>
      <c r="Y8" s="1">
        <v>1937</v>
      </c>
      <c r="Z8" s="1">
        <v>726</v>
      </c>
      <c r="AA8" s="1">
        <v>1211</v>
      </c>
      <c r="AB8" s="1">
        <v>243</v>
      </c>
    </row>
    <row r="9" spans="1:28" s="4" customFormat="1" ht="16.5" customHeight="1">
      <c r="A9" s="28" t="s">
        <v>206</v>
      </c>
      <c r="B9" s="1">
        <v>29</v>
      </c>
      <c r="C9" s="1">
        <v>22</v>
      </c>
      <c r="D9" s="1">
        <v>7</v>
      </c>
      <c r="E9" s="1">
        <v>961</v>
      </c>
      <c r="F9" s="1">
        <v>12</v>
      </c>
      <c r="G9" s="1">
        <v>462</v>
      </c>
      <c r="H9" s="1">
        <v>264</v>
      </c>
      <c r="I9" s="1">
        <v>223</v>
      </c>
      <c r="J9" s="1">
        <v>3785</v>
      </c>
      <c r="K9" s="1">
        <v>2428</v>
      </c>
      <c r="L9" s="1">
        <v>1357</v>
      </c>
      <c r="M9" s="1">
        <v>42</v>
      </c>
      <c r="N9" s="1">
        <v>21</v>
      </c>
      <c r="O9" s="1">
        <v>21</v>
      </c>
      <c r="P9" s="1">
        <v>1437</v>
      </c>
      <c r="Q9" s="1">
        <v>950</v>
      </c>
      <c r="R9" s="1">
        <v>487</v>
      </c>
      <c r="S9" s="1">
        <v>908</v>
      </c>
      <c r="T9" s="1">
        <v>573</v>
      </c>
      <c r="U9" s="1">
        <v>335</v>
      </c>
      <c r="V9" s="1">
        <v>1398</v>
      </c>
      <c r="W9" s="1">
        <v>884</v>
      </c>
      <c r="X9" s="1">
        <v>514</v>
      </c>
      <c r="Y9" s="1">
        <v>2022</v>
      </c>
      <c r="Z9" s="1">
        <v>754</v>
      </c>
      <c r="AA9" s="1">
        <v>1268</v>
      </c>
      <c r="AB9" s="1">
        <v>244</v>
      </c>
    </row>
    <row r="10" spans="1:28" s="4" customFormat="1" ht="16.5" customHeight="1">
      <c r="A10" s="139" t="s">
        <v>207</v>
      </c>
      <c r="B10" s="6">
        <v>30</v>
      </c>
      <c r="C10" s="6">
        <v>22</v>
      </c>
      <c r="D10" s="6">
        <v>8</v>
      </c>
      <c r="E10" s="6">
        <v>996</v>
      </c>
      <c r="F10" s="6">
        <v>15</v>
      </c>
      <c r="G10" s="6">
        <v>486</v>
      </c>
      <c r="H10" s="6">
        <v>268</v>
      </c>
      <c r="I10" s="6">
        <v>227</v>
      </c>
      <c r="J10" s="6">
        <v>3930</v>
      </c>
      <c r="K10" s="6">
        <v>2576</v>
      </c>
      <c r="L10" s="6">
        <v>1354</v>
      </c>
      <c r="M10" s="6">
        <v>52</v>
      </c>
      <c r="N10" s="6">
        <v>27</v>
      </c>
      <c r="O10" s="6">
        <v>25</v>
      </c>
      <c r="P10" s="6">
        <v>1508</v>
      </c>
      <c r="Q10" s="6">
        <v>1026</v>
      </c>
      <c r="R10" s="6">
        <v>482</v>
      </c>
      <c r="S10" s="6">
        <v>937</v>
      </c>
      <c r="T10" s="6">
        <v>598</v>
      </c>
      <c r="U10" s="6">
        <v>339</v>
      </c>
      <c r="V10" s="6">
        <v>1433</v>
      </c>
      <c r="W10" s="6">
        <v>925</v>
      </c>
      <c r="X10" s="6">
        <v>508</v>
      </c>
      <c r="Y10" s="6">
        <v>2092</v>
      </c>
      <c r="Z10" s="6">
        <v>770</v>
      </c>
      <c r="AA10" s="6">
        <v>1322</v>
      </c>
      <c r="AB10" s="6">
        <v>253</v>
      </c>
    </row>
    <row r="11" spans="1:28" s="11" customFormat="1" ht="16.5" customHeight="1">
      <c r="A11" s="10" t="s">
        <v>202</v>
      </c>
      <c r="B11" s="3">
        <f aca="true" t="shared" si="0" ref="B11:AB11">SUM(B12:B14)</f>
        <v>31</v>
      </c>
      <c r="C11" s="3">
        <f t="shared" si="0"/>
        <v>22</v>
      </c>
      <c r="D11" s="12">
        <f t="shared" si="0"/>
        <v>9</v>
      </c>
      <c r="E11" s="3">
        <f t="shared" si="0"/>
        <v>1002</v>
      </c>
      <c r="F11" s="3">
        <f t="shared" si="0"/>
        <v>15</v>
      </c>
      <c r="G11" s="12">
        <f t="shared" si="0"/>
        <v>485</v>
      </c>
      <c r="H11" s="12">
        <f t="shared" si="0"/>
        <v>270</v>
      </c>
      <c r="I11" s="3">
        <f t="shared" si="0"/>
        <v>232</v>
      </c>
      <c r="J11" s="3">
        <f t="shared" si="0"/>
        <v>4030</v>
      </c>
      <c r="K11" s="12">
        <f t="shared" si="0"/>
        <v>2648</v>
      </c>
      <c r="L11" s="12">
        <f t="shared" si="0"/>
        <v>1382</v>
      </c>
      <c r="M11" s="3">
        <f t="shared" si="0"/>
        <v>48</v>
      </c>
      <c r="N11" s="12">
        <f t="shared" si="0"/>
        <v>24</v>
      </c>
      <c r="O11" s="12">
        <f t="shared" si="0"/>
        <v>24</v>
      </c>
      <c r="P11" s="3">
        <f t="shared" si="0"/>
        <v>1553</v>
      </c>
      <c r="Q11" s="12">
        <f t="shared" si="0"/>
        <v>1055</v>
      </c>
      <c r="R11" s="12">
        <f t="shared" si="0"/>
        <v>498</v>
      </c>
      <c r="S11" s="3">
        <f t="shared" si="0"/>
        <v>912</v>
      </c>
      <c r="T11" s="12">
        <f t="shared" si="0"/>
        <v>582</v>
      </c>
      <c r="U11" s="12">
        <f t="shared" si="0"/>
        <v>330</v>
      </c>
      <c r="V11" s="3">
        <f t="shared" si="0"/>
        <v>1517</v>
      </c>
      <c r="W11" s="12">
        <f t="shared" si="0"/>
        <v>987</v>
      </c>
      <c r="X11" s="12">
        <f t="shared" si="0"/>
        <v>530</v>
      </c>
      <c r="Y11" s="12">
        <f t="shared" si="0"/>
        <v>2122</v>
      </c>
      <c r="Z11" s="12">
        <f t="shared" si="0"/>
        <v>781</v>
      </c>
      <c r="AA11" s="12">
        <f t="shared" si="0"/>
        <v>1341</v>
      </c>
      <c r="AB11" s="12">
        <f t="shared" si="0"/>
        <v>254</v>
      </c>
    </row>
    <row r="12" spans="1:28" s="64" customFormat="1" ht="16.5" customHeight="1">
      <c r="A12" s="10" t="s">
        <v>132</v>
      </c>
      <c r="B12" s="3">
        <f>SUM(C12:D12)</f>
        <v>1</v>
      </c>
      <c r="C12" s="12">
        <v>1</v>
      </c>
      <c r="D12" s="13">
        <v>0</v>
      </c>
      <c r="E12" s="3">
        <f>SUM(F12:I12)</f>
        <v>9</v>
      </c>
      <c r="F12" s="3">
        <v>0</v>
      </c>
      <c r="G12" s="12">
        <v>3</v>
      </c>
      <c r="H12" s="12">
        <v>3</v>
      </c>
      <c r="I12" s="3">
        <v>3</v>
      </c>
      <c r="J12" s="3">
        <f>K12+L12</f>
        <v>60</v>
      </c>
      <c r="K12" s="12">
        <f aca="true" t="shared" si="1" ref="K12:L14">N12+Q12+T12+W12</f>
        <v>43</v>
      </c>
      <c r="L12" s="12">
        <f t="shared" si="1"/>
        <v>17</v>
      </c>
      <c r="M12" s="3">
        <f>SUM(N12:O12)</f>
        <v>0</v>
      </c>
      <c r="N12" s="12">
        <v>0</v>
      </c>
      <c r="O12" s="12">
        <v>0</v>
      </c>
      <c r="P12" s="3">
        <f>Q12+R12</f>
        <v>15</v>
      </c>
      <c r="Q12" s="12">
        <v>12</v>
      </c>
      <c r="R12" s="12">
        <v>3</v>
      </c>
      <c r="S12" s="3">
        <f>T12+U12</f>
        <v>18</v>
      </c>
      <c r="T12" s="12">
        <v>14</v>
      </c>
      <c r="U12" s="12">
        <v>4</v>
      </c>
      <c r="V12" s="3">
        <f>W12+X12</f>
        <v>27</v>
      </c>
      <c r="W12" s="12">
        <v>17</v>
      </c>
      <c r="X12" s="12">
        <v>10</v>
      </c>
      <c r="Y12" s="3">
        <f>Z12+AA12</f>
        <v>28</v>
      </c>
      <c r="Z12" s="12">
        <v>16</v>
      </c>
      <c r="AA12" s="12">
        <v>12</v>
      </c>
      <c r="AB12" s="12">
        <v>2</v>
      </c>
    </row>
    <row r="13" spans="1:28" s="64" customFormat="1" ht="16.5" customHeight="1">
      <c r="A13" s="10" t="s">
        <v>133</v>
      </c>
      <c r="B13" s="3">
        <f>SUM(C13:D13)</f>
        <v>29</v>
      </c>
      <c r="C13" s="12">
        <v>20</v>
      </c>
      <c r="D13" s="13">
        <v>9</v>
      </c>
      <c r="E13" s="3">
        <f>SUM(F13:I13)</f>
        <v>984</v>
      </c>
      <c r="F13" s="3">
        <v>15</v>
      </c>
      <c r="G13" s="12">
        <v>479</v>
      </c>
      <c r="H13" s="12">
        <v>264</v>
      </c>
      <c r="I13" s="3">
        <v>226</v>
      </c>
      <c r="J13" s="3">
        <f>K13+L13</f>
        <v>3927</v>
      </c>
      <c r="K13" s="12">
        <f t="shared" si="1"/>
        <v>2579</v>
      </c>
      <c r="L13" s="12">
        <f t="shared" si="1"/>
        <v>1348</v>
      </c>
      <c r="M13" s="3">
        <f>SUM(N13:O13)</f>
        <v>48</v>
      </c>
      <c r="N13" s="12">
        <v>24</v>
      </c>
      <c r="O13" s="12">
        <v>24</v>
      </c>
      <c r="P13" s="3">
        <f>Q13+R13</f>
        <v>1530</v>
      </c>
      <c r="Q13" s="12">
        <v>1037</v>
      </c>
      <c r="R13" s="12">
        <v>493</v>
      </c>
      <c r="S13" s="3">
        <f>T13+U13</f>
        <v>887</v>
      </c>
      <c r="T13" s="12">
        <v>563</v>
      </c>
      <c r="U13" s="12">
        <v>324</v>
      </c>
      <c r="V13" s="3">
        <f>W13+X13</f>
        <v>1462</v>
      </c>
      <c r="W13" s="12">
        <v>955</v>
      </c>
      <c r="X13" s="12">
        <v>507</v>
      </c>
      <c r="Y13" s="3">
        <f>Z13+AA13</f>
        <v>2082</v>
      </c>
      <c r="Z13" s="12">
        <v>760</v>
      </c>
      <c r="AA13" s="12">
        <v>1322</v>
      </c>
      <c r="AB13" s="12">
        <v>251</v>
      </c>
    </row>
    <row r="14" spans="1:28" s="64" customFormat="1" ht="16.5" customHeight="1">
      <c r="A14" s="10" t="s">
        <v>134</v>
      </c>
      <c r="B14" s="3">
        <f>SUM(C14:D14)</f>
        <v>1</v>
      </c>
      <c r="C14" s="12">
        <v>1</v>
      </c>
      <c r="D14" s="13">
        <v>0</v>
      </c>
      <c r="E14" s="3">
        <f>SUM(F14:I14)</f>
        <v>9</v>
      </c>
      <c r="F14" s="3">
        <v>0</v>
      </c>
      <c r="G14" s="12">
        <v>3</v>
      </c>
      <c r="H14" s="12">
        <v>3</v>
      </c>
      <c r="I14" s="3">
        <v>3</v>
      </c>
      <c r="J14" s="3">
        <f>K14+L14</f>
        <v>43</v>
      </c>
      <c r="K14" s="12">
        <f t="shared" si="1"/>
        <v>26</v>
      </c>
      <c r="L14" s="12">
        <f t="shared" si="1"/>
        <v>17</v>
      </c>
      <c r="M14" s="3">
        <f>SUM(N14:O14)</f>
        <v>0</v>
      </c>
      <c r="N14" s="12">
        <v>0</v>
      </c>
      <c r="O14" s="12">
        <v>0</v>
      </c>
      <c r="P14" s="3">
        <f>Q14+R14</f>
        <v>8</v>
      </c>
      <c r="Q14" s="12">
        <v>6</v>
      </c>
      <c r="R14" s="12">
        <v>2</v>
      </c>
      <c r="S14" s="3">
        <f>T14+U14</f>
        <v>7</v>
      </c>
      <c r="T14" s="12">
        <v>5</v>
      </c>
      <c r="U14" s="12">
        <v>2</v>
      </c>
      <c r="V14" s="3">
        <f>W14+X14</f>
        <v>28</v>
      </c>
      <c r="W14" s="12">
        <v>15</v>
      </c>
      <c r="X14" s="12">
        <v>13</v>
      </c>
      <c r="Y14" s="3">
        <f>Z14+AA14</f>
        <v>12</v>
      </c>
      <c r="Z14" s="12">
        <v>5</v>
      </c>
      <c r="AA14" s="12">
        <v>7</v>
      </c>
      <c r="AB14" s="12">
        <v>1</v>
      </c>
    </row>
    <row r="15" spans="1:28" s="4" customFormat="1" ht="15" thickBot="1">
      <c r="A15" s="13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</sheetData>
  <mergeCells count="13">
    <mergeCell ref="B1:M1"/>
    <mergeCell ref="B5:B6"/>
    <mergeCell ref="C5:C6"/>
    <mergeCell ref="D5:D6"/>
    <mergeCell ref="E5:E6"/>
    <mergeCell ref="AB4:AB6"/>
    <mergeCell ref="F5:F6"/>
    <mergeCell ref="G5:G6"/>
    <mergeCell ref="H5:H6"/>
    <mergeCell ref="I5:I6"/>
    <mergeCell ref="Y4:AA5"/>
    <mergeCell ref="J4:O4"/>
    <mergeCell ref="P4:X4"/>
  </mergeCells>
  <printOptions horizontalCentered="1"/>
  <pageMargins left="0.5905511811023623" right="0.7086614173228347" top="0.5905511811023623" bottom="0.5905511811023623" header="0.5118110236220472" footer="0.4724409448818898"/>
  <pageSetup firstPageNumber="20" useFirstPageNumber="1" horizontalDpi="600" verticalDpi="600" orientation="portrait" paperSize="9" scale="83" r:id="rId2"/>
  <headerFooter alignWithMargins="0">
    <oddFooter>&amp;C&amp;"ＭＳ 明朝,標準"&amp;14&amp;P</oddFooter>
  </headerFooter>
  <colBreaks count="1" manualBreakCount="1">
    <brk id="15" max="33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6"/>
  <sheetViews>
    <sheetView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2" sqref="Q12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625" style="6" customWidth="1"/>
    <col min="4" max="4" width="8.625" style="6" customWidth="1"/>
    <col min="5" max="7" width="7.625" style="6" customWidth="1"/>
    <col min="8" max="8" width="8.75390625" style="6" customWidth="1"/>
    <col min="9" max="9" width="8.875" style="6" hidden="1" customWidth="1"/>
    <col min="10" max="12" width="8.625" style="6" hidden="1" customWidth="1"/>
    <col min="13" max="13" width="8.875" style="6" hidden="1" customWidth="1"/>
    <col min="14" max="14" width="8.625" style="6" customWidth="1"/>
    <col min="15" max="16" width="5.125" style="6" hidden="1" customWidth="1"/>
    <col min="17" max="17" width="6.625" style="6" customWidth="1"/>
    <col min="18" max="18" width="8.625" style="6" customWidth="1"/>
    <col min="19" max="20" width="6.625" style="6" customWidth="1"/>
    <col min="21" max="21" width="8.625" style="6" customWidth="1"/>
    <col min="22" max="23" width="4.00390625" style="6" hidden="1" customWidth="1"/>
    <col min="24" max="24" width="4.50390625" style="6" hidden="1" customWidth="1"/>
    <col min="25" max="25" width="3.50390625" style="6" hidden="1" customWidth="1"/>
    <col min="26" max="26" width="4.50390625" style="6" hidden="1" customWidth="1"/>
    <col min="27" max="27" width="8.625" style="6" customWidth="1"/>
    <col min="28" max="29" width="4.00390625" style="6" hidden="1" customWidth="1"/>
    <col min="30" max="16384" width="9.00390625" style="6" customWidth="1"/>
  </cols>
  <sheetData>
    <row r="1" spans="2:27" ht="24">
      <c r="B1" s="15" t="s">
        <v>186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5" customHeight="1" thickBot="1"/>
    <row r="4" spans="1:29" s="4" customFormat="1" ht="18" customHeight="1">
      <c r="A4" s="92"/>
      <c r="B4" s="32"/>
      <c r="C4" s="213" t="s">
        <v>122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33"/>
      <c r="P4" s="33"/>
      <c r="Q4" s="206" t="s">
        <v>124</v>
      </c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35"/>
      <c r="AC4" s="35"/>
    </row>
    <row r="5" spans="1:29" s="4" customFormat="1" ht="15.75" customHeight="1">
      <c r="A5" s="211" t="s">
        <v>44</v>
      </c>
      <c r="B5" s="212"/>
      <c r="C5" s="195" t="s">
        <v>121</v>
      </c>
      <c r="D5" s="208" t="s">
        <v>120</v>
      </c>
      <c r="E5" s="208"/>
      <c r="F5" s="208"/>
      <c r="G5" s="208"/>
      <c r="H5" s="210" t="s">
        <v>119</v>
      </c>
      <c r="I5" s="36"/>
      <c r="J5" s="37"/>
      <c r="K5" s="38" t="s">
        <v>63</v>
      </c>
      <c r="L5" s="36"/>
      <c r="M5" s="37"/>
      <c r="N5" s="217" t="s">
        <v>115</v>
      </c>
      <c r="O5" s="39"/>
      <c r="P5" s="39"/>
      <c r="Q5" s="197" t="s">
        <v>121</v>
      </c>
      <c r="R5" s="208" t="s">
        <v>120</v>
      </c>
      <c r="S5" s="208"/>
      <c r="T5" s="208"/>
      <c r="U5" s="202" t="s">
        <v>123</v>
      </c>
      <c r="V5" s="40"/>
      <c r="W5" s="41"/>
      <c r="X5" s="40" t="s">
        <v>63</v>
      </c>
      <c r="Y5" s="40"/>
      <c r="Z5" s="41"/>
      <c r="AA5" s="210" t="s">
        <v>115</v>
      </c>
      <c r="AB5" s="42"/>
      <c r="AC5" s="43"/>
    </row>
    <row r="6" spans="1:29" s="4" customFormat="1" ht="15.75" customHeight="1" thickBot="1">
      <c r="A6" s="93"/>
      <c r="B6" s="44"/>
      <c r="C6" s="198"/>
      <c r="D6" s="14" t="s">
        <v>3</v>
      </c>
      <c r="E6" s="94" t="s">
        <v>136</v>
      </c>
      <c r="F6" s="94" t="s">
        <v>137</v>
      </c>
      <c r="G6" s="94" t="s">
        <v>138</v>
      </c>
      <c r="H6" s="216"/>
      <c r="I6" s="14" t="s">
        <v>4</v>
      </c>
      <c r="J6" s="14" t="s">
        <v>5</v>
      </c>
      <c r="K6" s="14" t="s">
        <v>3</v>
      </c>
      <c r="L6" s="14" t="s">
        <v>4</v>
      </c>
      <c r="M6" s="14" t="s">
        <v>5</v>
      </c>
      <c r="N6" s="218"/>
      <c r="O6" s="147" t="s">
        <v>4</v>
      </c>
      <c r="P6" s="45" t="s">
        <v>5</v>
      </c>
      <c r="Q6" s="198"/>
      <c r="R6" s="26" t="s">
        <v>112</v>
      </c>
      <c r="S6" s="26" t="s">
        <v>113</v>
      </c>
      <c r="T6" s="26" t="s">
        <v>114</v>
      </c>
      <c r="U6" s="209"/>
      <c r="V6" s="46" t="s">
        <v>4</v>
      </c>
      <c r="W6" s="46" t="s">
        <v>5</v>
      </c>
      <c r="X6" s="46" t="s">
        <v>3</v>
      </c>
      <c r="Y6" s="46" t="s">
        <v>4</v>
      </c>
      <c r="Z6" s="46" t="s">
        <v>5</v>
      </c>
      <c r="AA6" s="185"/>
      <c r="AB6" s="47" t="s">
        <v>113</v>
      </c>
      <c r="AC6" s="48" t="s">
        <v>114</v>
      </c>
    </row>
    <row r="7" spans="1:29" s="4" customFormat="1" ht="15" customHeight="1">
      <c r="A7" s="169" t="s">
        <v>203</v>
      </c>
      <c r="B7" s="170"/>
      <c r="C7" s="148">
        <v>100</v>
      </c>
      <c r="D7" s="49">
        <v>14876</v>
      </c>
      <c r="E7" s="49">
        <v>1862</v>
      </c>
      <c r="F7" s="49">
        <v>12439</v>
      </c>
      <c r="G7" s="49">
        <v>575</v>
      </c>
      <c r="H7" s="49">
        <v>1011</v>
      </c>
      <c r="I7" s="49">
        <v>527</v>
      </c>
      <c r="J7" s="49">
        <v>484</v>
      </c>
      <c r="K7" s="49">
        <v>2360</v>
      </c>
      <c r="L7" s="49">
        <v>1467</v>
      </c>
      <c r="M7" s="49">
        <v>893</v>
      </c>
      <c r="N7" s="154">
        <v>324</v>
      </c>
      <c r="O7" s="1">
        <v>110</v>
      </c>
      <c r="P7" s="1">
        <v>214</v>
      </c>
      <c r="Q7" s="49">
        <v>48</v>
      </c>
      <c r="R7" s="49">
        <v>1795</v>
      </c>
      <c r="S7" s="49">
        <v>747</v>
      </c>
      <c r="T7" s="49">
        <v>1048</v>
      </c>
      <c r="U7" s="49">
        <v>116</v>
      </c>
      <c r="V7" s="49">
        <v>42</v>
      </c>
      <c r="W7" s="49">
        <v>74</v>
      </c>
      <c r="X7" s="49">
        <v>177</v>
      </c>
      <c r="Y7" s="49">
        <v>84</v>
      </c>
      <c r="Z7" s="49">
        <v>93</v>
      </c>
      <c r="AA7" s="49">
        <v>31</v>
      </c>
      <c r="AB7" s="1">
        <v>13</v>
      </c>
      <c r="AC7" s="1">
        <v>30</v>
      </c>
    </row>
    <row r="8" spans="1:29" s="4" customFormat="1" ht="15" customHeight="1">
      <c r="A8" s="169" t="s">
        <v>108</v>
      </c>
      <c r="B8" s="170"/>
      <c r="C8" s="148">
        <v>100</v>
      </c>
      <c r="D8" s="49">
        <v>14616</v>
      </c>
      <c r="E8" s="49">
        <v>1430</v>
      </c>
      <c r="F8" s="49">
        <v>12718</v>
      </c>
      <c r="G8" s="49">
        <v>468</v>
      </c>
      <c r="H8" s="49">
        <v>1062</v>
      </c>
      <c r="I8" s="49">
        <v>559</v>
      </c>
      <c r="J8" s="49">
        <v>503</v>
      </c>
      <c r="K8" s="49">
        <v>2556</v>
      </c>
      <c r="L8" s="49">
        <v>1700</v>
      </c>
      <c r="M8" s="49">
        <v>856</v>
      </c>
      <c r="N8" s="154">
        <v>366</v>
      </c>
      <c r="O8" s="1">
        <v>142</v>
      </c>
      <c r="P8" s="1">
        <v>224</v>
      </c>
      <c r="Q8" s="49">
        <v>45</v>
      </c>
      <c r="R8" s="49">
        <v>1700</v>
      </c>
      <c r="S8" s="49">
        <v>737</v>
      </c>
      <c r="T8" s="49">
        <v>963</v>
      </c>
      <c r="U8" s="49">
        <v>108</v>
      </c>
      <c r="V8" s="49">
        <v>39</v>
      </c>
      <c r="W8" s="49">
        <v>69</v>
      </c>
      <c r="X8" s="49">
        <v>154</v>
      </c>
      <c r="Y8" s="49">
        <v>76</v>
      </c>
      <c r="Z8" s="49">
        <v>78</v>
      </c>
      <c r="AA8" s="49">
        <v>28</v>
      </c>
      <c r="AB8" s="1">
        <v>12</v>
      </c>
      <c r="AC8" s="1">
        <v>18</v>
      </c>
    </row>
    <row r="9" spans="1:29" s="4" customFormat="1" ht="15" customHeight="1">
      <c r="A9" s="169" t="s">
        <v>139</v>
      </c>
      <c r="B9" s="160"/>
      <c r="C9" s="148">
        <v>100</v>
      </c>
      <c r="D9" s="49">
        <v>14010</v>
      </c>
      <c r="E9" s="49">
        <v>1393</v>
      </c>
      <c r="F9" s="49">
        <v>12196</v>
      </c>
      <c r="G9" s="49">
        <v>421</v>
      </c>
      <c r="H9" s="49">
        <v>1004</v>
      </c>
      <c r="I9" s="49"/>
      <c r="J9" s="49"/>
      <c r="K9" s="49"/>
      <c r="L9" s="49"/>
      <c r="M9" s="49"/>
      <c r="N9" s="154">
        <v>366</v>
      </c>
      <c r="O9" s="1"/>
      <c r="P9" s="1"/>
      <c r="Q9" s="49">
        <v>45</v>
      </c>
      <c r="R9" s="49">
        <v>1832</v>
      </c>
      <c r="S9" s="49">
        <v>777</v>
      </c>
      <c r="T9" s="49">
        <v>1055</v>
      </c>
      <c r="U9" s="49">
        <v>117</v>
      </c>
      <c r="V9" s="49"/>
      <c r="W9" s="49"/>
      <c r="X9" s="49"/>
      <c r="Y9" s="49"/>
      <c r="Z9" s="49"/>
      <c r="AA9" s="49">
        <v>29</v>
      </c>
      <c r="AB9" s="1">
        <v>13</v>
      </c>
      <c r="AC9" s="1">
        <v>18</v>
      </c>
    </row>
    <row r="10" spans="1:29" s="4" customFormat="1" ht="15" customHeight="1">
      <c r="A10" s="177" t="s">
        <v>194</v>
      </c>
      <c r="B10" s="219"/>
      <c r="C10" s="149">
        <v>101</v>
      </c>
      <c r="D10" s="150">
        <v>13120</v>
      </c>
      <c r="E10" s="150">
        <v>1343</v>
      </c>
      <c r="F10" s="150">
        <v>11452</v>
      </c>
      <c r="G10" s="150">
        <v>325</v>
      </c>
      <c r="H10" s="150">
        <v>998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5">
        <v>371</v>
      </c>
      <c r="O10" s="6">
        <v>0</v>
      </c>
      <c r="P10" s="6">
        <v>0</v>
      </c>
      <c r="Q10" s="6">
        <v>45</v>
      </c>
      <c r="R10" s="6">
        <v>1700</v>
      </c>
      <c r="S10" s="6">
        <v>765</v>
      </c>
      <c r="T10" s="6">
        <v>935</v>
      </c>
      <c r="U10" s="6">
        <v>116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22</v>
      </c>
      <c r="AB10" s="1">
        <v>13</v>
      </c>
      <c r="AC10" s="1">
        <v>18</v>
      </c>
    </row>
    <row r="11" spans="1:29" s="11" customFormat="1" ht="15" customHeight="1">
      <c r="A11" s="175" t="s">
        <v>214</v>
      </c>
      <c r="B11" s="160"/>
      <c r="C11" s="151">
        <f>C15+C27+C40+C43+C57</f>
        <v>98</v>
      </c>
      <c r="D11" s="50">
        <f>SUM(E11:G11)</f>
        <v>12523</v>
      </c>
      <c r="E11" s="50">
        <f aca="true" t="shared" si="0" ref="E11:AC11">E15+E27+E40+E43+E57</f>
        <v>1335</v>
      </c>
      <c r="F11" s="50">
        <f t="shared" si="0"/>
        <v>10937</v>
      </c>
      <c r="G11" s="50">
        <f t="shared" si="0"/>
        <v>251</v>
      </c>
      <c r="H11" s="50">
        <f t="shared" si="0"/>
        <v>992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156">
        <f t="shared" si="0"/>
        <v>352</v>
      </c>
      <c r="O11" s="3">
        <f t="shared" si="0"/>
        <v>0</v>
      </c>
      <c r="P11" s="3">
        <f t="shared" si="0"/>
        <v>0</v>
      </c>
      <c r="Q11" s="50">
        <f t="shared" si="0"/>
        <v>40</v>
      </c>
      <c r="R11" s="50">
        <f t="shared" si="0"/>
        <v>1525</v>
      </c>
      <c r="S11" s="50">
        <f t="shared" si="0"/>
        <v>676</v>
      </c>
      <c r="T11" s="50">
        <f t="shared" si="0"/>
        <v>849</v>
      </c>
      <c r="U11" s="50">
        <f t="shared" si="0"/>
        <v>107</v>
      </c>
      <c r="V11" s="50">
        <f t="shared" si="0"/>
        <v>0</v>
      </c>
      <c r="W11" s="50">
        <f t="shared" si="0"/>
        <v>0</v>
      </c>
      <c r="X11" s="50">
        <f t="shared" si="0"/>
        <v>0</v>
      </c>
      <c r="Y11" s="50">
        <f t="shared" si="0"/>
        <v>0</v>
      </c>
      <c r="Z11" s="50">
        <f t="shared" si="0"/>
        <v>0</v>
      </c>
      <c r="AA11" s="50">
        <f t="shared" si="0"/>
        <v>18</v>
      </c>
      <c r="AB11" s="50">
        <f t="shared" si="0"/>
        <v>12</v>
      </c>
      <c r="AC11" s="50">
        <f t="shared" si="0"/>
        <v>17</v>
      </c>
    </row>
    <row r="12" spans="1:29" s="11" customFormat="1" ht="15" customHeight="1">
      <c r="A12" s="175" t="s">
        <v>46</v>
      </c>
      <c r="B12" s="176"/>
      <c r="C12" s="151">
        <v>11</v>
      </c>
      <c r="D12" s="50">
        <f>SUM(E12:G12)</f>
        <v>1603</v>
      </c>
      <c r="E12" s="50">
        <v>0</v>
      </c>
      <c r="F12" s="50">
        <v>1603</v>
      </c>
      <c r="G12" s="50">
        <v>0</v>
      </c>
      <c r="H12" s="50">
        <v>161</v>
      </c>
      <c r="I12" s="50"/>
      <c r="J12" s="50"/>
      <c r="K12" s="50"/>
      <c r="L12" s="50"/>
      <c r="M12" s="50"/>
      <c r="N12" s="156">
        <v>66</v>
      </c>
      <c r="O12" s="3"/>
      <c r="P12" s="3"/>
      <c r="Q12" s="50">
        <v>0</v>
      </c>
      <c r="R12" s="50">
        <f>S12+T12</f>
        <v>0</v>
      </c>
      <c r="S12" s="50">
        <v>0</v>
      </c>
      <c r="T12" s="50">
        <v>0</v>
      </c>
      <c r="U12" s="50">
        <v>0</v>
      </c>
      <c r="V12" s="50"/>
      <c r="W12" s="50"/>
      <c r="X12" s="50"/>
      <c r="Y12" s="50"/>
      <c r="Z12" s="50"/>
      <c r="AA12" s="50">
        <v>0</v>
      </c>
      <c r="AB12" s="3">
        <v>0</v>
      </c>
      <c r="AC12" s="3">
        <v>0</v>
      </c>
    </row>
    <row r="13" spans="1:29" s="11" customFormat="1" ht="15" customHeight="1">
      <c r="A13" s="175" t="s">
        <v>47</v>
      </c>
      <c r="B13" s="176"/>
      <c r="C13" s="151">
        <v>87</v>
      </c>
      <c r="D13" s="50">
        <f>SUM(E13:G13)</f>
        <v>10920</v>
      </c>
      <c r="E13" s="50">
        <v>1335</v>
      </c>
      <c r="F13" s="50">
        <v>9334</v>
      </c>
      <c r="G13" s="50">
        <v>251</v>
      </c>
      <c r="H13" s="50">
        <v>831</v>
      </c>
      <c r="I13" s="50"/>
      <c r="J13" s="50"/>
      <c r="K13" s="50"/>
      <c r="L13" s="50"/>
      <c r="M13" s="50"/>
      <c r="N13" s="156">
        <v>286</v>
      </c>
      <c r="O13" s="3"/>
      <c r="P13" s="3"/>
      <c r="Q13" s="50">
        <v>40</v>
      </c>
      <c r="R13" s="50">
        <f>S13+T13</f>
        <v>1525</v>
      </c>
      <c r="S13" s="50">
        <v>676</v>
      </c>
      <c r="T13" s="50">
        <v>849</v>
      </c>
      <c r="U13" s="50">
        <v>107</v>
      </c>
      <c r="V13" s="50"/>
      <c r="W13" s="50"/>
      <c r="X13" s="50"/>
      <c r="Y13" s="50"/>
      <c r="Z13" s="50"/>
      <c r="AA13" s="50">
        <v>18</v>
      </c>
      <c r="AB13" s="1">
        <v>12</v>
      </c>
      <c r="AC13" s="1">
        <v>17</v>
      </c>
    </row>
    <row r="14" spans="1:29" s="4" customFormat="1" ht="15" customHeight="1">
      <c r="A14" s="95"/>
      <c r="B14" s="28"/>
      <c r="C14" s="148"/>
      <c r="D14" s="50"/>
      <c r="E14" s="49"/>
      <c r="F14" s="49"/>
      <c r="G14" s="49"/>
      <c r="H14" s="50"/>
      <c r="I14" s="49"/>
      <c r="J14" s="49"/>
      <c r="K14" s="50"/>
      <c r="L14" s="49"/>
      <c r="M14" s="49"/>
      <c r="N14" s="156"/>
      <c r="O14" s="1"/>
      <c r="P14" s="1"/>
      <c r="Q14" s="51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"/>
      <c r="AC14" s="1"/>
    </row>
    <row r="15" spans="1:29" s="64" customFormat="1" ht="15" customHeight="1">
      <c r="A15" s="175" t="s">
        <v>140</v>
      </c>
      <c r="B15" s="176"/>
      <c r="C15" s="151">
        <f>SUM(C16:C25)</f>
        <v>10</v>
      </c>
      <c r="D15" s="50">
        <f>SUM(D16:D25)</f>
        <v>889</v>
      </c>
      <c r="E15" s="50">
        <f>SUM(E16:E25)</f>
        <v>0</v>
      </c>
      <c r="F15" s="50">
        <f>SUM(F16:F25)</f>
        <v>885</v>
      </c>
      <c r="G15" s="50">
        <f aca="true" t="shared" si="1" ref="G15:AA15">SUM(G16:G25)</f>
        <v>4</v>
      </c>
      <c r="H15" s="50">
        <f t="shared" si="1"/>
        <v>86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  <c r="M15" s="50">
        <f t="shared" si="1"/>
        <v>0</v>
      </c>
      <c r="N15" s="156">
        <f t="shared" si="1"/>
        <v>40</v>
      </c>
      <c r="O15" s="3">
        <f t="shared" si="1"/>
        <v>0</v>
      </c>
      <c r="P15" s="3">
        <f t="shared" si="1"/>
        <v>0</v>
      </c>
      <c r="Q15" s="50">
        <f t="shared" si="1"/>
        <v>4</v>
      </c>
      <c r="R15" s="50">
        <f t="shared" si="1"/>
        <v>148</v>
      </c>
      <c r="S15" s="50">
        <f t="shared" si="1"/>
        <v>66</v>
      </c>
      <c r="T15" s="50">
        <f t="shared" si="1"/>
        <v>82</v>
      </c>
      <c r="U15" s="50">
        <f t="shared" si="1"/>
        <v>7</v>
      </c>
      <c r="V15" s="50">
        <f t="shared" si="1"/>
        <v>0</v>
      </c>
      <c r="W15" s="50">
        <f t="shared" si="1"/>
        <v>0</v>
      </c>
      <c r="X15" s="50">
        <f t="shared" si="1"/>
        <v>0</v>
      </c>
      <c r="Y15" s="50">
        <f t="shared" si="1"/>
        <v>0</v>
      </c>
      <c r="Z15" s="50">
        <f t="shared" si="1"/>
        <v>0</v>
      </c>
      <c r="AA15" s="50">
        <f t="shared" si="1"/>
        <v>1</v>
      </c>
      <c r="AB15" s="3">
        <f>SUM(AB16:AB25)</f>
        <v>1</v>
      </c>
      <c r="AC15" s="3">
        <f>SUM(AC16:AC25)</f>
        <v>0</v>
      </c>
    </row>
    <row r="16" spans="2:29" s="4" customFormat="1" ht="15" customHeight="1">
      <c r="B16" s="28" t="s">
        <v>13</v>
      </c>
      <c r="C16" s="152">
        <v>5</v>
      </c>
      <c r="D16" s="50">
        <f>SUM(E16:G16)</f>
        <v>458</v>
      </c>
      <c r="E16" s="49">
        <v>0</v>
      </c>
      <c r="F16" s="49">
        <v>454</v>
      </c>
      <c r="G16" s="49">
        <v>4</v>
      </c>
      <c r="H16" s="49">
        <v>33</v>
      </c>
      <c r="I16" s="49"/>
      <c r="J16" s="49"/>
      <c r="K16" s="49"/>
      <c r="L16" s="49"/>
      <c r="M16" s="49"/>
      <c r="N16" s="154">
        <v>26</v>
      </c>
      <c r="O16" s="1"/>
      <c r="P16" s="1"/>
      <c r="Q16" s="49">
        <v>1</v>
      </c>
      <c r="R16" s="50">
        <f aca="true" t="shared" si="2" ref="R16:R25">SUM(S16:T16)</f>
        <v>76</v>
      </c>
      <c r="S16" s="49">
        <v>30</v>
      </c>
      <c r="T16" s="49">
        <v>46</v>
      </c>
      <c r="U16" s="49">
        <v>2</v>
      </c>
      <c r="V16" s="49"/>
      <c r="W16" s="49"/>
      <c r="X16" s="49"/>
      <c r="Y16" s="49"/>
      <c r="Z16" s="49"/>
      <c r="AA16" s="49">
        <v>0</v>
      </c>
      <c r="AB16" s="1">
        <v>0</v>
      </c>
      <c r="AC16" s="1">
        <v>0</v>
      </c>
    </row>
    <row r="17" spans="2:29" s="4" customFormat="1" ht="15" customHeight="1">
      <c r="B17" s="28" t="s">
        <v>16</v>
      </c>
      <c r="C17" s="152">
        <v>1</v>
      </c>
      <c r="D17" s="50">
        <f aca="true" t="shared" si="3" ref="D17:D24">SUM(E17:G17)</f>
        <v>9</v>
      </c>
      <c r="E17" s="49">
        <v>0</v>
      </c>
      <c r="F17" s="49">
        <v>9</v>
      </c>
      <c r="G17" s="49">
        <v>0</v>
      </c>
      <c r="H17" s="49">
        <v>10</v>
      </c>
      <c r="I17" s="49"/>
      <c r="J17" s="49"/>
      <c r="K17" s="49"/>
      <c r="L17" s="49"/>
      <c r="M17" s="49"/>
      <c r="N17" s="154">
        <v>2</v>
      </c>
      <c r="O17" s="1"/>
      <c r="P17" s="1"/>
      <c r="Q17" s="49">
        <v>1</v>
      </c>
      <c r="R17" s="50">
        <f t="shared" si="2"/>
        <v>23</v>
      </c>
      <c r="S17" s="49">
        <v>11</v>
      </c>
      <c r="T17" s="49">
        <v>12</v>
      </c>
      <c r="U17" s="49">
        <v>3</v>
      </c>
      <c r="V17" s="49"/>
      <c r="W17" s="49"/>
      <c r="X17" s="49"/>
      <c r="Y17" s="49"/>
      <c r="Z17" s="49"/>
      <c r="AA17" s="49">
        <v>0</v>
      </c>
      <c r="AB17" s="1">
        <v>0</v>
      </c>
      <c r="AC17" s="1">
        <v>0</v>
      </c>
    </row>
    <row r="18" spans="2:29" s="4" customFormat="1" ht="15" customHeight="1">
      <c r="B18" s="28" t="s">
        <v>25</v>
      </c>
      <c r="C18" s="152">
        <v>1</v>
      </c>
      <c r="D18" s="50">
        <f t="shared" si="3"/>
        <v>128</v>
      </c>
      <c r="E18" s="49">
        <v>0</v>
      </c>
      <c r="F18" s="49">
        <v>128</v>
      </c>
      <c r="G18" s="49">
        <v>0</v>
      </c>
      <c r="H18" s="49">
        <v>12</v>
      </c>
      <c r="I18" s="49"/>
      <c r="J18" s="49"/>
      <c r="K18" s="49"/>
      <c r="L18" s="49"/>
      <c r="M18" s="49"/>
      <c r="N18" s="154">
        <v>4</v>
      </c>
      <c r="O18" s="1"/>
      <c r="P18" s="1"/>
      <c r="Q18" s="49">
        <v>0</v>
      </c>
      <c r="R18" s="50">
        <f t="shared" si="2"/>
        <v>0</v>
      </c>
      <c r="S18" s="49">
        <v>0</v>
      </c>
      <c r="T18" s="49">
        <v>0</v>
      </c>
      <c r="U18" s="49">
        <v>0</v>
      </c>
      <c r="V18" s="49"/>
      <c r="W18" s="49"/>
      <c r="X18" s="49"/>
      <c r="Y18" s="49"/>
      <c r="Z18" s="49"/>
      <c r="AA18" s="49">
        <v>0</v>
      </c>
      <c r="AB18" s="1">
        <v>0</v>
      </c>
      <c r="AC18" s="1">
        <v>0</v>
      </c>
    </row>
    <row r="19" spans="2:29" s="4" customFormat="1" ht="15" customHeight="1">
      <c r="B19" s="28" t="s">
        <v>100</v>
      </c>
      <c r="C19" s="152">
        <v>1</v>
      </c>
      <c r="D19" s="50">
        <f t="shared" si="3"/>
        <v>78</v>
      </c>
      <c r="E19" s="49">
        <v>0</v>
      </c>
      <c r="F19" s="49">
        <v>78</v>
      </c>
      <c r="G19" s="49">
        <v>0</v>
      </c>
      <c r="H19" s="49">
        <v>8</v>
      </c>
      <c r="I19" s="49"/>
      <c r="J19" s="49"/>
      <c r="K19" s="49"/>
      <c r="L19" s="49"/>
      <c r="M19" s="49"/>
      <c r="N19" s="154">
        <v>1</v>
      </c>
      <c r="O19" s="1"/>
      <c r="P19" s="1"/>
      <c r="Q19" s="49">
        <v>0</v>
      </c>
      <c r="R19" s="50">
        <f t="shared" si="2"/>
        <v>0</v>
      </c>
      <c r="S19" s="49">
        <v>0</v>
      </c>
      <c r="T19" s="49">
        <v>0</v>
      </c>
      <c r="U19" s="49">
        <v>0</v>
      </c>
      <c r="V19" s="49"/>
      <c r="W19" s="49"/>
      <c r="X19" s="49"/>
      <c r="Y19" s="49"/>
      <c r="Z19" s="49"/>
      <c r="AA19" s="49">
        <v>0</v>
      </c>
      <c r="AB19" s="1">
        <v>0</v>
      </c>
      <c r="AC19" s="1">
        <v>0</v>
      </c>
    </row>
    <row r="20" spans="2:29" s="4" customFormat="1" ht="15" customHeight="1">
      <c r="B20" s="28" t="s">
        <v>102</v>
      </c>
      <c r="C20" s="152">
        <v>2</v>
      </c>
      <c r="D20" s="50">
        <f t="shared" si="3"/>
        <v>216</v>
      </c>
      <c r="E20" s="49">
        <v>0</v>
      </c>
      <c r="F20" s="49">
        <v>216</v>
      </c>
      <c r="G20" s="49">
        <v>0</v>
      </c>
      <c r="H20" s="49">
        <v>23</v>
      </c>
      <c r="I20" s="49"/>
      <c r="J20" s="49"/>
      <c r="K20" s="49"/>
      <c r="L20" s="49"/>
      <c r="M20" s="49"/>
      <c r="N20" s="154">
        <v>7</v>
      </c>
      <c r="O20" s="1"/>
      <c r="P20" s="1"/>
      <c r="Q20" s="49">
        <v>0</v>
      </c>
      <c r="R20" s="50">
        <f t="shared" si="2"/>
        <v>0</v>
      </c>
      <c r="S20" s="49">
        <v>0</v>
      </c>
      <c r="T20" s="49">
        <v>0</v>
      </c>
      <c r="U20" s="49">
        <v>0</v>
      </c>
      <c r="V20" s="49"/>
      <c r="W20" s="49"/>
      <c r="X20" s="49"/>
      <c r="Y20" s="49"/>
      <c r="Z20" s="49"/>
      <c r="AA20" s="49">
        <v>0</v>
      </c>
      <c r="AB20" s="1">
        <v>0</v>
      </c>
      <c r="AC20" s="1">
        <v>0</v>
      </c>
    </row>
    <row r="21" spans="2:29" s="4" customFormat="1" ht="15" customHeight="1">
      <c r="B21" s="28" t="s">
        <v>28</v>
      </c>
      <c r="C21" s="152">
        <v>0</v>
      </c>
      <c r="D21" s="50">
        <f t="shared" si="3"/>
        <v>0</v>
      </c>
      <c r="E21" s="49">
        <v>0</v>
      </c>
      <c r="F21" s="49">
        <v>0</v>
      </c>
      <c r="G21" s="49">
        <v>0</v>
      </c>
      <c r="H21" s="49">
        <v>0</v>
      </c>
      <c r="I21" s="49"/>
      <c r="J21" s="49"/>
      <c r="K21" s="49"/>
      <c r="L21" s="49"/>
      <c r="M21" s="49"/>
      <c r="N21" s="154">
        <v>0</v>
      </c>
      <c r="O21" s="1"/>
      <c r="P21" s="1"/>
      <c r="Q21" s="49">
        <v>1</v>
      </c>
      <c r="R21" s="50">
        <f t="shared" si="2"/>
        <v>36</v>
      </c>
      <c r="S21" s="49">
        <v>15</v>
      </c>
      <c r="T21" s="49">
        <v>21</v>
      </c>
      <c r="U21" s="49">
        <v>1</v>
      </c>
      <c r="V21" s="49"/>
      <c r="W21" s="49"/>
      <c r="X21" s="49"/>
      <c r="Y21" s="49"/>
      <c r="Z21" s="49"/>
      <c r="AA21" s="49">
        <v>0</v>
      </c>
      <c r="AB21" s="1">
        <v>0</v>
      </c>
      <c r="AC21" s="1">
        <v>0</v>
      </c>
    </row>
    <row r="22" spans="2:29" s="4" customFormat="1" ht="15" customHeight="1">
      <c r="B22" s="28" t="s">
        <v>29</v>
      </c>
      <c r="C22" s="152">
        <v>0</v>
      </c>
      <c r="D22" s="50">
        <f t="shared" si="3"/>
        <v>0</v>
      </c>
      <c r="E22" s="49">
        <v>0</v>
      </c>
      <c r="F22" s="49">
        <v>0</v>
      </c>
      <c r="G22" s="49">
        <v>0</v>
      </c>
      <c r="H22" s="49">
        <v>0</v>
      </c>
      <c r="I22" s="49"/>
      <c r="J22" s="49"/>
      <c r="K22" s="49"/>
      <c r="L22" s="49"/>
      <c r="M22" s="49"/>
      <c r="N22" s="154">
        <v>0</v>
      </c>
      <c r="O22" s="1"/>
      <c r="P22" s="1"/>
      <c r="Q22" s="49">
        <v>0</v>
      </c>
      <c r="R22" s="50">
        <f t="shared" si="2"/>
        <v>0</v>
      </c>
      <c r="S22" s="49">
        <v>0</v>
      </c>
      <c r="T22" s="49">
        <v>0</v>
      </c>
      <c r="U22" s="49">
        <v>0</v>
      </c>
      <c r="V22" s="49"/>
      <c r="W22" s="49"/>
      <c r="X22" s="49"/>
      <c r="Y22" s="49"/>
      <c r="Z22" s="49"/>
      <c r="AA22" s="49">
        <v>0</v>
      </c>
      <c r="AB22" s="1">
        <v>0</v>
      </c>
      <c r="AC22" s="1">
        <v>0</v>
      </c>
    </row>
    <row r="23" spans="2:29" s="4" customFormat="1" ht="15" customHeight="1">
      <c r="B23" s="28" t="s">
        <v>30</v>
      </c>
      <c r="C23" s="152">
        <v>0</v>
      </c>
      <c r="D23" s="50">
        <f t="shared" si="3"/>
        <v>0</v>
      </c>
      <c r="E23" s="49">
        <v>0</v>
      </c>
      <c r="F23" s="49">
        <v>0</v>
      </c>
      <c r="G23" s="49">
        <v>0</v>
      </c>
      <c r="H23" s="49">
        <v>0</v>
      </c>
      <c r="I23" s="49"/>
      <c r="J23" s="49"/>
      <c r="K23" s="49"/>
      <c r="L23" s="49"/>
      <c r="M23" s="49"/>
      <c r="N23" s="154">
        <v>0</v>
      </c>
      <c r="O23" s="1"/>
      <c r="P23" s="1"/>
      <c r="Q23" s="49">
        <v>0</v>
      </c>
      <c r="R23" s="50">
        <f t="shared" si="2"/>
        <v>0</v>
      </c>
      <c r="S23" s="49">
        <v>0</v>
      </c>
      <c r="T23" s="49">
        <v>0</v>
      </c>
      <c r="U23" s="49">
        <v>0</v>
      </c>
      <c r="V23" s="49"/>
      <c r="W23" s="49"/>
      <c r="X23" s="49"/>
      <c r="Y23" s="49"/>
      <c r="Z23" s="49"/>
      <c r="AA23" s="49">
        <v>0</v>
      </c>
      <c r="AB23" s="1">
        <v>0</v>
      </c>
      <c r="AC23" s="1">
        <v>0</v>
      </c>
    </row>
    <row r="24" spans="2:29" s="4" customFormat="1" ht="15" customHeight="1">
      <c r="B24" s="28" t="s">
        <v>31</v>
      </c>
      <c r="C24" s="152">
        <v>0</v>
      </c>
      <c r="D24" s="50">
        <f t="shared" si="3"/>
        <v>0</v>
      </c>
      <c r="E24" s="49">
        <v>0</v>
      </c>
      <c r="F24" s="49">
        <v>0</v>
      </c>
      <c r="G24" s="49">
        <v>0</v>
      </c>
      <c r="H24" s="49">
        <v>0</v>
      </c>
      <c r="I24" s="49"/>
      <c r="J24" s="49"/>
      <c r="K24" s="49"/>
      <c r="L24" s="49"/>
      <c r="M24" s="49"/>
      <c r="N24" s="154">
        <v>0</v>
      </c>
      <c r="O24" s="1"/>
      <c r="P24" s="1"/>
      <c r="Q24" s="49">
        <v>1</v>
      </c>
      <c r="R24" s="50">
        <f t="shared" si="2"/>
        <v>13</v>
      </c>
      <c r="S24" s="49">
        <v>10</v>
      </c>
      <c r="T24" s="49">
        <v>3</v>
      </c>
      <c r="U24" s="49">
        <v>1</v>
      </c>
      <c r="V24" s="49"/>
      <c r="W24" s="49"/>
      <c r="X24" s="49"/>
      <c r="Y24" s="49"/>
      <c r="Z24" s="49"/>
      <c r="AA24" s="49">
        <v>1</v>
      </c>
      <c r="AB24" s="1">
        <v>1</v>
      </c>
      <c r="AC24" s="1">
        <v>0</v>
      </c>
    </row>
    <row r="25" spans="2:29" s="4" customFormat="1" ht="15" customHeight="1">
      <c r="B25" s="28" t="s">
        <v>32</v>
      </c>
      <c r="C25" s="152">
        <v>0</v>
      </c>
      <c r="D25" s="50">
        <f>SUM(E25:G25)</f>
        <v>0</v>
      </c>
      <c r="E25" s="49">
        <v>0</v>
      </c>
      <c r="F25" s="49">
        <v>0</v>
      </c>
      <c r="G25" s="49">
        <v>0</v>
      </c>
      <c r="H25" s="49">
        <v>0</v>
      </c>
      <c r="I25" s="49"/>
      <c r="J25" s="49"/>
      <c r="K25" s="49"/>
      <c r="L25" s="49"/>
      <c r="M25" s="49"/>
      <c r="N25" s="154">
        <v>0</v>
      </c>
      <c r="O25" s="1"/>
      <c r="P25" s="1"/>
      <c r="Q25" s="49">
        <v>0</v>
      </c>
      <c r="R25" s="50">
        <f t="shared" si="2"/>
        <v>0</v>
      </c>
      <c r="S25" s="49">
        <v>0</v>
      </c>
      <c r="T25" s="49">
        <v>0</v>
      </c>
      <c r="U25" s="49">
        <v>0</v>
      </c>
      <c r="V25" s="49"/>
      <c r="W25" s="49"/>
      <c r="X25" s="49"/>
      <c r="Y25" s="49"/>
      <c r="Z25" s="49"/>
      <c r="AA25" s="49">
        <v>0</v>
      </c>
      <c r="AB25" s="1">
        <v>0</v>
      </c>
      <c r="AC25" s="1">
        <v>0</v>
      </c>
    </row>
    <row r="26" spans="2:29" s="4" customFormat="1" ht="15" customHeight="1">
      <c r="B26" s="28"/>
      <c r="C26" s="152"/>
      <c r="D26" s="50"/>
      <c r="E26" s="49"/>
      <c r="F26" s="49"/>
      <c r="G26" s="49"/>
      <c r="H26" s="49"/>
      <c r="I26" s="49"/>
      <c r="J26" s="49"/>
      <c r="K26" s="49"/>
      <c r="L26" s="49"/>
      <c r="M26" s="49"/>
      <c r="N26" s="154"/>
      <c r="O26" s="1"/>
      <c r="P26" s="1"/>
      <c r="Q26" s="49"/>
      <c r="R26" s="50"/>
      <c r="S26" s="49"/>
      <c r="T26" s="49"/>
      <c r="U26" s="49"/>
      <c r="V26" s="49"/>
      <c r="W26" s="49"/>
      <c r="X26" s="49"/>
      <c r="Y26" s="49"/>
      <c r="Z26" s="49"/>
      <c r="AA26" s="49"/>
      <c r="AB26" s="1"/>
      <c r="AC26" s="1"/>
    </row>
    <row r="27" spans="1:29" s="64" customFormat="1" ht="15" customHeight="1">
      <c r="A27" s="175" t="s">
        <v>141</v>
      </c>
      <c r="B27" s="176"/>
      <c r="C27" s="151">
        <f aca="true" t="shared" si="4" ref="C27:AC27">SUM(C28:C38)</f>
        <v>18</v>
      </c>
      <c r="D27" s="50">
        <f t="shared" si="4"/>
        <v>2014</v>
      </c>
      <c r="E27" s="50">
        <f t="shared" si="4"/>
        <v>131</v>
      </c>
      <c r="F27" s="50">
        <f t="shared" si="4"/>
        <v>1863</v>
      </c>
      <c r="G27" s="50">
        <f t="shared" si="4"/>
        <v>20</v>
      </c>
      <c r="H27" s="50">
        <f t="shared" si="4"/>
        <v>171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</v>
      </c>
      <c r="M27" s="50">
        <f t="shared" si="4"/>
        <v>0</v>
      </c>
      <c r="N27" s="156">
        <f t="shared" si="4"/>
        <v>72</v>
      </c>
      <c r="O27" s="3">
        <f t="shared" si="4"/>
        <v>0</v>
      </c>
      <c r="P27" s="3">
        <f t="shared" si="4"/>
        <v>0</v>
      </c>
      <c r="Q27" s="50">
        <f t="shared" si="4"/>
        <v>7</v>
      </c>
      <c r="R27" s="50">
        <f t="shared" si="4"/>
        <v>229</v>
      </c>
      <c r="S27" s="50">
        <f t="shared" si="4"/>
        <v>92</v>
      </c>
      <c r="T27" s="50">
        <f t="shared" si="4"/>
        <v>137</v>
      </c>
      <c r="U27" s="50">
        <f t="shared" si="4"/>
        <v>18</v>
      </c>
      <c r="V27" s="50">
        <f t="shared" si="4"/>
        <v>0</v>
      </c>
      <c r="W27" s="50">
        <f t="shared" si="4"/>
        <v>0</v>
      </c>
      <c r="X27" s="50">
        <f t="shared" si="4"/>
        <v>0</v>
      </c>
      <c r="Y27" s="50">
        <f t="shared" si="4"/>
        <v>0</v>
      </c>
      <c r="Z27" s="50">
        <f t="shared" si="4"/>
        <v>0</v>
      </c>
      <c r="AA27" s="50">
        <f t="shared" si="4"/>
        <v>1</v>
      </c>
      <c r="AB27" s="3">
        <f t="shared" si="4"/>
        <v>0</v>
      </c>
      <c r="AC27" s="3">
        <f t="shared" si="4"/>
        <v>3</v>
      </c>
    </row>
    <row r="28" spans="2:29" s="4" customFormat="1" ht="15" customHeight="1">
      <c r="B28" s="28" t="s">
        <v>12</v>
      </c>
      <c r="C28" s="152">
        <v>5</v>
      </c>
      <c r="D28" s="50">
        <f>SUM(E28:G28)</f>
        <v>384</v>
      </c>
      <c r="E28" s="49">
        <v>0</v>
      </c>
      <c r="F28" s="49">
        <v>384</v>
      </c>
      <c r="G28" s="49">
        <v>0</v>
      </c>
      <c r="H28" s="49">
        <v>32</v>
      </c>
      <c r="I28" s="49"/>
      <c r="J28" s="49"/>
      <c r="K28" s="49"/>
      <c r="L28" s="49"/>
      <c r="M28" s="49"/>
      <c r="N28" s="154">
        <v>16</v>
      </c>
      <c r="O28" s="1"/>
      <c r="P28" s="1"/>
      <c r="Q28" s="49">
        <v>3</v>
      </c>
      <c r="R28" s="50">
        <f aca="true" t="shared" si="5" ref="R28:R38">SUM(S28:T28)</f>
        <v>27</v>
      </c>
      <c r="S28" s="49">
        <v>10</v>
      </c>
      <c r="T28" s="49">
        <v>17</v>
      </c>
      <c r="U28" s="49">
        <v>2</v>
      </c>
      <c r="V28" s="49"/>
      <c r="W28" s="49"/>
      <c r="X28" s="49"/>
      <c r="Y28" s="49"/>
      <c r="Z28" s="49"/>
      <c r="AA28" s="49">
        <v>1</v>
      </c>
      <c r="AB28" s="1">
        <v>0</v>
      </c>
      <c r="AC28" s="1">
        <v>1</v>
      </c>
    </row>
    <row r="29" spans="2:29" s="4" customFormat="1" ht="15" customHeight="1">
      <c r="B29" s="28" t="s">
        <v>14</v>
      </c>
      <c r="C29" s="152">
        <v>2</v>
      </c>
      <c r="D29" s="50">
        <f aca="true" t="shared" si="6" ref="D29:D38">SUM(E29:G29)</f>
        <v>265</v>
      </c>
      <c r="E29" s="49">
        <v>0</v>
      </c>
      <c r="F29" s="49">
        <v>265</v>
      </c>
      <c r="G29" s="49">
        <v>0</v>
      </c>
      <c r="H29" s="49">
        <v>24</v>
      </c>
      <c r="I29" s="49"/>
      <c r="J29" s="49"/>
      <c r="K29" s="49"/>
      <c r="L29" s="49"/>
      <c r="M29" s="49"/>
      <c r="N29" s="154">
        <v>6</v>
      </c>
      <c r="O29" s="1"/>
      <c r="P29" s="1"/>
      <c r="Q29" s="49">
        <v>1</v>
      </c>
      <c r="R29" s="50">
        <f t="shared" si="5"/>
        <v>38</v>
      </c>
      <c r="S29" s="49">
        <v>0</v>
      </c>
      <c r="T29" s="49">
        <v>38</v>
      </c>
      <c r="U29" s="49">
        <v>3</v>
      </c>
      <c r="V29" s="49"/>
      <c r="W29" s="49"/>
      <c r="X29" s="49"/>
      <c r="Y29" s="49"/>
      <c r="Z29" s="49"/>
      <c r="AA29" s="49">
        <v>0</v>
      </c>
      <c r="AB29" s="1">
        <v>0</v>
      </c>
      <c r="AC29" s="1">
        <v>1</v>
      </c>
    </row>
    <row r="30" spans="2:29" s="4" customFormat="1" ht="15" customHeight="1">
      <c r="B30" s="28" t="s">
        <v>15</v>
      </c>
      <c r="C30" s="152">
        <v>2</v>
      </c>
      <c r="D30" s="50">
        <f t="shared" si="6"/>
        <v>149</v>
      </c>
      <c r="E30" s="49">
        <v>82</v>
      </c>
      <c r="F30" s="49">
        <v>67</v>
      </c>
      <c r="G30" s="49">
        <v>0</v>
      </c>
      <c r="H30" s="49">
        <v>12</v>
      </c>
      <c r="I30" s="49"/>
      <c r="J30" s="49"/>
      <c r="K30" s="49"/>
      <c r="L30" s="49"/>
      <c r="M30" s="49"/>
      <c r="N30" s="154">
        <v>7</v>
      </c>
      <c r="O30" s="1"/>
      <c r="P30" s="1"/>
      <c r="Q30" s="49">
        <v>0</v>
      </c>
      <c r="R30" s="50">
        <f t="shared" si="5"/>
        <v>0</v>
      </c>
      <c r="S30" s="49">
        <v>0</v>
      </c>
      <c r="T30" s="49">
        <v>0</v>
      </c>
      <c r="U30" s="49">
        <v>0</v>
      </c>
      <c r="V30" s="49"/>
      <c r="W30" s="49"/>
      <c r="X30" s="49"/>
      <c r="Y30" s="49"/>
      <c r="Z30" s="49"/>
      <c r="AA30" s="49">
        <v>0</v>
      </c>
      <c r="AB30" s="1">
        <v>0</v>
      </c>
      <c r="AC30" s="1">
        <v>0</v>
      </c>
    </row>
    <row r="31" spans="2:29" s="4" customFormat="1" ht="15" customHeight="1">
      <c r="B31" s="28" t="s">
        <v>18</v>
      </c>
      <c r="C31" s="152">
        <v>5</v>
      </c>
      <c r="D31" s="50">
        <f t="shared" si="6"/>
        <v>567</v>
      </c>
      <c r="E31" s="49">
        <v>49</v>
      </c>
      <c r="F31" s="49">
        <v>498</v>
      </c>
      <c r="G31" s="49">
        <v>20</v>
      </c>
      <c r="H31" s="49">
        <v>59</v>
      </c>
      <c r="I31" s="49"/>
      <c r="J31" s="49"/>
      <c r="K31" s="49"/>
      <c r="L31" s="49"/>
      <c r="M31" s="49"/>
      <c r="N31" s="154">
        <v>33</v>
      </c>
      <c r="O31" s="1"/>
      <c r="P31" s="1"/>
      <c r="Q31" s="49">
        <v>3</v>
      </c>
      <c r="R31" s="50">
        <f t="shared" si="5"/>
        <v>164</v>
      </c>
      <c r="S31" s="49">
        <v>82</v>
      </c>
      <c r="T31" s="49">
        <v>82</v>
      </c>
      <c r="U31" s="49">
        <v>13</v>
      </c>
      <c r="V31" s="49"/>
      <c r="W31" s="49"/>
      <c r="X31" s="49"/>
      <c r="Y31" s="49"/>
      <c r="Z31" s="49"/>
      <c r="AA31" s="49">
        <v>0</v>
      </c>
      <c r="AB31" s="1">
        <v>0</v>
      </c>
      <c r="AC31" s="1">
        <v>1</v>
      </c>
    </row>
    <row r="32" spans="2:29" s="4" customFormat="1" ht="15" customHeight="1">
      <c r="B32" s="28" t="s">
        <v>23</v>
      </c>
      <c r="C32" s="152">
        <v>1</v>
      </c>
      <c r="D32" s="50">
        <f t="shared" si="6"/>
        <v>94</v>
      </c>
      <c r="E32" s="49">
        <v>0</v>
      </c>
      <c r="F32" s="49">
        <v>94</v>
      </c>
      <c r="G32" s="49">
        <v>0</v>
      </c>
      <c r="H32" s="49">
        <v>8</v>
      </c>
      <c r="I32" s="49"/>
      <c r="J32" s="49"/>
      <c r="K32" s="49"/>
      <c r="L32" s="49"/>
      <c r="M32" s="49"/>
      <c r="N32" s="154">
        <v>4</v>
      </c>
      <c r="O32" s="1"/>
      <c r="P32" s="1"/>
      <c r="Q32" s="49">
        <v>0</v>
      </c>
      <c r="R32" s="50">
        <f t="shared" si="5"/>
        <v>0</v>
      </c>
      <c r="S32" s="49">
        <v>0</v>
      </c>
      <c r="T32" s="49">
        <v>0</v>
      </c>
      <c r="U32" s="49">
        <v>0</v>
      </c>
      <c r="V32" s="49"/>
      <c r="W32" s="49"/>
      <c r="X32" s="49"/>
      <c r="Y32" s="49"/>
      <c r="Z32" s="49"/>
      <c r="AA32" s="49">
        <v>0</v>
      </c>
      <c r="AB32" s="1">
        <v>0</v>
      </c>
      <c r="AC32" s="1">
        <v>0</v>
      </c>
    </row>
    <row r="33" spans="2:29" s="4" customFormat="1" ht="15" customHeight="1">
      <c r="B33" s="28" t="s">
        <v>26</v>
      </c>
      <c r="C33" s="152">
        <v>0</v>
      </c>
      <c r="D33" s="50">
        <f t="shared" si="6"/>
        <v>0</v>
      </c>
      <c r="E33" s="49">
        <v>0</v>
      </c>
      <c r="F33" s="49">
        <v>0</v>
      </c>
      <c r="G33" s="49">
        <v>0</v>
      </c>
      <c r="H33" s="49">
        <v>0</v>
      </c>
      <c r="I33" s="49"/>
      <c r="J33" s="49"/>
      <c r="K33" s="49"/>
      <c r="L33" s="49"/>
      <c r="M33" s="49"/>
      <c r="N33" s="154">
        <v>0</v>
      </c>
      <c r="O33" s="1"/>
      <c r="P33" s="1"/>
      <c r="Q33" s="49">
        <v>0</v>
      </c>
      <c r="R33" s="50">
        <f t="shared" si="5"/>
        <v>0</v>
      </c>
      <c r="S33" s="49">
        <v>0</v>
      </c>
      <c r="T33" s="49">
        <v>0</v>
      </c>
      <c r="U33" s="49">
        <v>0</v>
      </c>
      <c r="V33" s="49"/>
      <c r="W33" s="49"/>
      <c r="X33" s="49"/>
      <c r="Y33" s="49"/>
      <c r="Z33" s="49"/>
      <c r="AA33" s="49">
        <v>0</v>
      </c>
      <c r="AB33" s="1">
        <v>0</v>
      </c>
      <c r="AC33" s="1">
        <v>0</v>
      </c>
    </row>
    <row r="34" spans="2:29" s="4" customFormat="1" ht="15" customHeight="1">
      <c r="B34" s="28" t="s">
        <v>33</v>
      </c>
      <c r="C34" s="152">
        <v>0</v>
      </c>
      <c r="D34" s="50">
        <f t="shared" si="6"/>
        <v>0</v>
      </c>
      <c r="E34" s="49">
        <v>0</v>
      </c>
      <c r="F34" s="49">
        <v>0</v>
      </c>
      <c r="G34" s="49">
        <v>0</v>
      </c>
      <c r="H34" s="49">
        <v>0</v>
      </c>
      <c r="I34" s="49"/>
      <c r="J34" s="49"/>
      <c r="K34" s="49"/>
      <c r="L34" s="49"/>
      <c r="M34" s="49"/>
      <c r="N34" s="154">
        <v>0</v>
      </c>
      <c r="O34" s="1"/>
      <c r="P34" s="1"/>
      <c r="Q34" s="49">
        <v>0</v>
      </c>
      <c r="R34" s="50">
        <f t="shared" si="5"/>
        <v>0</v>
      </c>
      <c r="S34" s="49">
        <v>0</v>
      </c>
      <c r="T34" s="49">
        <v>0</v>
      </c>
      <c r="U34" s="49">
        <v>0</v>
      </c>
      <c r="V34" s="49"/>
      <c r="W34" s="49"/>
      <c r="X34" s="49"/>
      <c r="Y34" s="49"/>
      <c r="Z34" s="49"/>
      <c r="AA34" s="49">
        <v>0</v>
      </c>
      <c r="AB34" s="1">
        <v>0</v>
      </c>
      <c r="AC34" s="1">
        <v>0</v>
      </c>
    </row>
    <row r="35" spans="2:29" s="4" customFormat="1" ht="15" customHeight="1">
      <c r="B35" s="28" t="s">
        <v>34</v>
      </c>
      <c r="C35" s="152">
        <v>2</v>
      </c>
      <c r="D35" s="50">
        <f t="shared" si="6"/>
        <v>519</v>
      </c>
      <c r="E35" s="49">
        <v>0</v>
      </c>
      <c r="F35" s="49">
        <v>519</v>
      </c>
      <c r="G35" s="49">
        <v>0</v>
      </c>
      <c r="H35" s="49">
        <v>33</v>
      </c>
      <c r="I35" s="49"/>
      <c r="J35" s="49"/>
      <c r="K35" s="49"/>
      <c r="L35" s="49"/>
      <c r="M35" s="49"/>
      <c r="N35" s="154">
        <v>5</v>
      </c>
      <c r="O35" s="1"/>
      <c r="P35" s="1"/>
      <c r="Q35" s="49">
        <v>0</v>
      </c>
      <c r="R35" s="50">
        <f t="shared" si="5"/>
        <v>0</v>
      </c>
      <c r="S35" s="49">
        <v>0</v>
      </c>
      <c r="T35" s="49">
        <v>0</v>
      </c>
      <c r="U35" s="49">
        <v>0</v>
      </c>
      <c r="V35" s="49"/>
      <c r="W35" s="49"/>
      <c r="X35" s="49"/>
      <c r="Y35" s="49"/>
      <c r="Z35" s="49"/>
      <c r="AA35" s="49">
        <v>0</v>
      </c>
      <c r="AB35" s="1">
        <v>0</v>
      </c>
      <c r="AC35" s="1">
        <v>0</v>
      </c>
    </row>
    <row r="36" spans="2:29" s="4" customFormat="1" ht="15" customHeight="1">
      <c r="B36" s="28" t="s">
        <v>35</v>
      </c>
      <c r="C36" s="152">
        <v>0</v>
      </c>
      <c r="D36" s="50">
        <f t="shared" si="6"/>
        <v>0</v>
      </c>
      <c r="E36" s="49">
        <v>0</v>
      </c>
      <c r="F36" s="49">
        <v>0</v>
      </c>
      <c r="G36" s="49">
        <v>0</v>
      </c>
      <c r="H36" s="49">
        <v>0</v>
      </c>
      <c r="I36" s="49"/>
      <c r="J36" s="49"/>
      <c r="K36" s="49"/>
      <c r="L36" s="49"/>
      <c r="M36" s="49"/>
      <c r="N36" s="154">
        <v>0</v>
      </c>
      <c r="O36" s="1"/>
      <c r="P36" s="1"/>
      <c r="Q36" s="49">
        <v>0</v>
      </c>
      <c r="R36" s="50">
        <f t="shared" si="5"/>
        <v>0</v>
      </c>
      <c r="S36" s="49">
        <v>0</v>
      </c>
      <c r="T36" s="49">
        <v>0</v>
      </c>
      <c r="U36" s="49">
        <v>0</v>
      </c>
      <c r="V36" s="49"/>
      <c r="W36" s="49"/>
      <c r="X36" s="49"/>
      <c r="Y36" s="49"/>
      <c r="Z36" s="49"/>
      <c r="AA36" s="49">
        <v>0</v>
      </c>
      <c r="AB36" s="1">
        <v>0</v>
      </c>
      <c r="AC36" s="1">
        <v>0</v>
      </c>
    </row>
    <row r="37" spans="2:29" s="4" customFormat="1" ht="15" customHeight="1">
      <c r="B37" s="28" t="s">
        <v>36</v>
      </c>
      <c r="C37" s="152">
        <v>1</v>
      </c>
      <c r="D37" s="50">
        <f t="shared" si="6"/>
        <v>36</v>
      </c>
      <c r="E37" s="49">
        <v>0</v>
      </c>
      <c r="F37" s="49">
        <v>36</v>
      </c>
      <c r="G37" s="49">
        <v>0</v>
      </c>
      <c r="H37" s="49">
        <v>3</v>
      </c>
      <c r="I37" s="49"/>
      <c r="J37" s="49"/>
      <c r="K37" s="49"/>
      <c r="L37" s="49"/>
      <c r="M37" s="49"/>
      <c r="N37" s="154">
        <v>1</v>
      </c>
      <c r="O37" s="1"/>
      <c r="P37" s="1"/>
      <c r="Q37" s="49">
        <v>0</v>
      </c>
      <c r="R37" s="50">
        <f t="shared" si="5"/>
        <v>0</v>
      </c>
      <c r="S37" s="49">
        <v>0</v>
      </c>
      <c r="T37" s="49">
        <v>0</v>
      </c>
      <c r="U37" s="49">
        <v>0</v>
      </c>
      <c r="V37" s="49"/>
      <c r="W37" s="49"/>
      <c r="X37" s="49"/>
      <c r="Y37" s="49"/>
      <c r="Z37" s="49"/>
      <c r="AA37" s="49">
        <v>0</v>
      </c>
      <c r="AB37" s="1">
        <v>0</v>
      </c>
      <c r="AC37" s="1">
        <v>0</v>
      </c>
    </row>
    <row r="38" spans="2:29" s="4" customFormat="1" ht="15" customHeight="1">
      <c r="B38" s="28" t="s">
        <v>37</v>
      </c>
      <c r="C38" s="152">
        <v>0</v>
      </c>
      <c r="D38" s="50">
        <f t="shared" si="6"/>
        <v>0</v>
      </c>
      <c r="E38" s="49">
        <v>0</v>
      </c>
      <c r="F38" s="49">
        <v>0</v>
      </c>
      <c r="G38" s="49">
        <v>0</v>
      </c>
      <c r="H38" s="49">
        <v>0</v>
      </c>
      <c r="I38" s="49"/>
      <c r="J38" s="49"/>
      <c r="K38" s="49"/>
      <c r="L38" s="49"/>
      <c r="M38" s="49"/>
      <c r="N38" s="154">
        <v>0</v>
      </c>
      <c r="O38" s="1"/>
      <c r="P38" s="1"/>
      <c r="Q38" s="49">
        <v>0</v>
      </c>
      <c r="R38" s="50">
        <f t="shared" si="5"/>
        <v>0</v>
      </c>
      <c r="S38" s="49">
        <v>0</v>
      </c>
      <c r="T38" s="49">
        <v>0</v>
      </c>
      <c r="U38" s="49">
        <v>0</v>
      </c>
      <c r="V38" s="49"/>
      <c r="W38" s="49"/>
      <c r="X38" s="49"/>
      <c r="Y38" s="49"/>
      <c r="Z38" s="49"/>
      <c r="AA38" s="49">
        <v>0</v>
      </c>
      <c r="AB38" s="1">
        <v>0</v>
      </c>
      <c r="AC38" s="1">
        <v>0</v>
      </c>
    </row>
    <row r="39" spans="2:29" s="4" customFormat="1" ht="15" customHeight="1">
      <c r="B39" s="28"/>
      <c r="C39" s="152"/>
      <c r="D39" s="50"/>
      <c r="E39" s="49"/>
      <c r="F39" s="49"/>
      <c r="G39" s="49"/>
      <c r="H39" s="49"/>
      <c r="I39" s="49"/>
      <c r="J39" s="49"/>
      <c r="K39" s="49"/>
      <c r="L39" s="49"/>
      <c r="M39" s="49"/>
      <c r="N39" s="154"/>
      <c r="O39" s="1"/>
      <c r="P39" s="1"/>
      <c r="Q39" s="49"/>
      <c r="R39" s="50"/>
      <c r="S39" s="49"/>
      <c r="T39" s="49"/>
      <c r="U39" s="49"/>
      <c r="V39" s="49"/>
      <c r="W39" s="49"/>
      <c r="X39" s="49"/>
      <c r="Y39" s="49"/>
      <c r="Z39" s="49"/>
      <c r="AA39" s="49"/>
      <c r="AB39" s="1"/>
      <c r="AC39" s="1"/>
    </row>
    <row r="40" spans="1:29" s="64" customFormat="1" ht="15" customHeight="1">
      <c r="A40" s="175" t="s">
        <v>142</v>
      </c>
      <c r="B40" s="176"/>
      <c r="C40" s="151">
        <f aca="true" t="shared" si="7" ref="C40:AC40">SUM(C41:C41)</f>
        <v>31</v>
      </c>
      <c r="D40" s="50">
        <f t="shared" si="7"/>
        <v>4208</v>
      </c>
      <c r="E40" s="50">
        <f t="shared" si="7"/>
        <v>267</v>
      </c>
      <c r="F40" s="50">
        <f t="shared" si="7"/>
        <v>3775</v>
      </c>
      <c r="G40" s="50">
        <f t="shared" si="7"/>
        <v>166</v>
      </c>
      <c r="H40" s="50">
        <f t="shared" si="7"/>
        <v>294</v>
      </c>
      <c r="I40" s="50">
        <f t="shared" si="7"/>
        <v>0</v>
      </c>
      <c r="J40" s="50">
        <f t="shared" si="7"/>
        <v>0</v>
      </c>
      <c r="K40" s="50">
        <f t="shared" si="7"/>
        <v>0</v>
      </c>
      <c r="L40" s="50">
        <f t="shared" si="7"/>
        <v>0</v>
      </c>
      <c r="M40" s="50">
        <f t="shared" si="7"/>
        <v>0</v>
      </c>
      <c r="N40" s="156">
        <f t="shared" si="7"/>
        <v>95</v>
      </c>
      <c r="O40" s="3">
        <f t="shared" si="7"/>
        <v>0</v>
      </c>
      <c r="P40" s="3">
        <f t="shared" si="7"/>
        <v>0</v>
      </c>
      <c r="Q40" s="50">
        <f t="shared" si="7"/>
        <v>13</v>
      </c>
      <c r="R40" s="50">
        <f t="shared" si="7"/>
        <v>641</v>
      </c>
      <c r="S40" s="50">
        <f t="shared" si="7"/>
        <v>299</v>
      </c>
      <c r="T40" s="50">
        <f t="shared" si="7"/>
        <v>342</v>
      </c>
      <c r="U40" s="50">
        <f t="shared" si="7"/>
        <v>41</v>
      </c>
      <c r="V40" s="50">
        <f t="shared" si="7"/>
        <v>0</v>
      </c>
      <c r="W40" s="50">
        <f t="shared" si="7"/>
        <v>0</v>
      </c>
      <c r="X40" s="50">
        <f t="shared" si="7"/>
        <v>0</v>
      </c>
      <c r="Y40" s="50">
        <f t="shared" si="7"/>
        <v>0</v>
      </c>
      <c r="Z40" s="50">
        <f t="shared" si="7"/>
        <v>0</v>
      </c>
      <c r="AA40" s="50">
        <f t="shared" si="7"/>
        <v>12</v>
      </c>
      <c r="AB40" s="50">
        <f t="shared" si="7"/>
        <v>8</v>
      </c>
      <c r="AC40" s="50">
        <f t="shared" si="7"/>
        <v>11</v>
      </c>
    </row>
    <row r="41" spans="2:29" s="4" customFormat="1" ht="15" customHeight="1">
      <c r="B41" s="28" t="s">
        <v>10</v>
      </c>
      <c r="C41" s="152">
        <v>31</v>
      </c>
      <c r="D41" s="50">
        <f>SUM(E41:G41)</f>
        <v>4208</v>
      </c>
      <c r="E41" s="49">
        <v>267</v>
      </c>
      <c r="F41" s="49">
        <v>3775</v>
      </c>
      <c r="G41" s="49">
        <v>166</v>
      </c>
      <c r="H41" s="49">
        <v>294</v>
      </c>
      <c r="I41" s="49"/>
      <c r="J41" s="49"/>
      <c r="K41" s="49"/>
      <c r="L41" s="49"/>
      <c r="M41" s="49"/>
      <c r="N41" s="154">
        <v>95</v>
      </c>
      <c r="O41" s="1"/>
      <c r="P41" s="1"/>
      <c r="Q41" s="49">
        <v>13</v>
      </c>
      <c r="R41" s="50">
        <f>SUM(S41:T41)</f>
        <v>641</v>
      </c>
      <c r="S41" s="49">
        <v>299</v>
      </c>
      <c r="T41" s="49">
        <v>342</v>
      </c>
      <c r="U41" s="49">
        <v>41</v>
      </c>
      <c r="V41" s="49"/>
      <c r="W41" s="49"/>
      <c r="X41" s="49"/>
      <c r="Y41" s="49"/>
      <c r="Z41" s="49"/>
      <c r="AA41" s="49">
        <v>12</v>
      </c>
      <c r="AB41" s="1">
        <v>8</v>
      </c>
      <c r="AC41" s="1">
        <v>11</v>
      </c>
    </row>
    <row r="42" spans="2:29" s="4" customFormat="1" ht="15" customHeight="1">
      <c r="B42" s="28"/>
      <c r="C42" s="152"/>
      <c r="D42" s="50"/>
      <c r="E42" s="49"/>
      <c r="F42" s="49"/>
      <c r="G42" s="49"/>
      <c r="H42" s="49"/>
      <c r="I42" s="49"/>
      <c r="J42" s="49"/>
      <c r="K42" s="49"/>
      <c r="L42" s="49"/>
      <c r="M42" s="49"/>
      <c r="N42" s="154"/>
      <c r="O42" s="1"/>
      <c r="P42" s="1"/>
      <c r="Q42" s="49"/>
      <c r="R42" s="50"/>
      <c r="S42" s="49"/>
      <c r="T42" s="49"/>
      <c r="U42" s="49"/>
      <c r="V42" s="49"/>
      <c r="W42" s="49"/>
      <c r="X42" s="49"/>
      <c r="Y42" s="49"/>
      <c r="Z42" s="49"/>
      <c r="AA42" s="49"/>
      <c r="AB42" s="1"/>
      <c r="AC42" s="1"/>
    </row>
    <row r="43" spans="1:29" s="64" customFormat="1" ht="15" customHeight="1">
      <c r="A43" s="220" t="s">
        <v>143</v>
      </c>
      <c r="B43" s="221"/>
      <c r="C43" s="151">
        <f>SUM(C44:C55)</f>
        <v>13</v>
      </c>
      <c r="D43" s="50">
        <f>SUM(D44:D55)</f>
        <v>1524</v>
      </c>
      <c r="E43" s="50">
        <f>SUM(E44:E55)</f>
        <v>507</v>
      </c>
      <c r="F43" s="50">
        <f>SUM(F44:F55)</f>
        <v>991</v>
      </c>
      <c r="G43" s="50">
        <f>SUM(G44:G55)</f>
        <v>26</v>
      </c>
      <c r="H43" s="50">
        <f aca="true" t="shared" si="8" ref="H43:AC43">SUM(H44:H55)</f>
        <v>145</v>
      </c>
      <c r="I43" s="50">
        <f t="shared" si="8"/>
        <v>0</v>
      </c>
      <c r="J43" s="50">
        <f t="shared" si="8"/>
        <v>0</v>
      </c>
      <c r="K43" s="50">
        <f t="shared" si="8"/>
        <v>0</v>
      </c>
      <c r="L43" s="50">
        <f t="shared" si="8"/>
        <v>0</v>
      </c>
      <c r="M43" s="50">
        <f t="shared" si="8"/>
        <v>0</v>
      </c>
      <c r="N43" s="156">
        <f t="shared" si="8"/>
        <v>51</v>
      </c>
      <c r="O43" s="3">
        <f t="shared" si="8"/>
        <v>0</v>
      </c>
      <c r="P43" s="3">
        <f t="shared" si="8"/>
        <v>0</v>
      </c>
      <c r="Q43" s="50">
        <f t="shared" si="8"/>
        <v>4</v>
      </c>
      <c r="R43" s="50">
        <f t="shared" si="8"/>
        <v>108</v>
      </c>
      <c r="S43" s="50">
        <f t="shared" si="8"/>
        <v>48</v>
      </c>
      <c r="T43" s="50">
        <f t="shared" si="8"/>
        <v>60</v>
      </c>
      <c r="U43" s="50">
        <f t="shared" si="8"/>
        <v>6</v>
      </c>
      <c r="V43" s="50">
        <f t="shared" si="8"/>
        <v>0</v>
      </c>
      <c r="W43" s="50">
        <f t="shared" si="8"/>
        <v>0</v>
      </c>
      <c r="X43" s="50">
        <f t="shared" si="8"/>
        <v>0</v>
      </c>
      <c r="Y43" s="50">
        <f t="shared" si="8"/>
        <v>0</v>
      </c>
      <c r="Z43" s="50">
        <f t="shared" si="8"/>
        <v>0</v>
      </c>
      <c r="AA43" s="50">
        <f t="shared" si="8"/>
        <v>1</v>
      </c>
      <c r="AB43" s="50">
        <f t="shared" si="8"/>
        <v>0</v>
      </c>
      <c r="AC43" s="50">
        <f t="shared" si="8"/>
        <v>2</v>
      </c>
    </row>
    <row r="44" spans="2:29" s="4" customFormat="1" ht="15" customHeight="1">
      <c r="B44" s="28" t="s">
        <v>17</v>
      </c>
      <c r="C44" s="152">
        <v>2</v>
      </c>
      <c r="D44" s="50">
        <f>SUM(E44:G44)</f>
        <v>350</v>
      </c>
      <c r="E44" s="49">
        <v>232</v>
      </c>
      <c r="F44" s="49">
        <v>118</v>
      </c>
      <c r="G44" s="49">
        <v>0</v>
      </c>
      <c r="H44" s="49">
        <v>25</v>
      </c>
      <c r="I44" s="49"/>
      <c r="J44" s="49"/>
      <c r="K44" s="49"/>
      <c r="L44" s="49"/>
      <c r="M44" s="49"/>
      <c r="N44" s="154">
        <v>5</v>
      </c>
      <c r="O44" s="1"/>
      <c r="P44" s="1"/>
      <c r="Q44" s="49">
        <v>1</v>
      </c>
      <c r="R44" s="50">
        <f aca="true" t="shared" si="9" ref="R44:R55">SUM(S44:T44)</f>
        <v>11</v>
      </c>
      <c r="S44" s="49">
        <v>1</v>
      </c>
      <c r="T44" s="49">
        <v>10</v>
      </c>
      <c r="U44" s="49">
        <v>2</v>
      </c>
      <c r="V44" s="49"/>
      <c r="W44" s="49"/>
      <c r="X44" s="49"/>
      <c r="Y44" s="49"/>
      <c r="Z44" s="49"/>
      <c r="AA44" s="49">
        <v>0</v>
      </c>
      <c r="AB44" s="1">
        <v>0</v>
      </c>
      <c r="AC44" s="1">
        <v>2</v>
      </c>
    </row>
    <row r="45" spans="2:29" s="4" customFormat="1" ht="15" customHeight="1">
      <c r="B45" s="28" t="s">
        <v>19</v>
      </c>
      <c r="C45" s="152">
        <v>5</v>
      </c>
      <c r="D45" s="50">
        <f aca="true" t="shared" si="10" ref="D45:D53">SUM(E45:G45)</f>
        <v>669</v>
      </c>
      <c r="E45" s="49">
        <v>159</v>
      </c>
      <c r="F45" s="49">
        <v>510</v>
      </c>
      <c r="G45" s="49">
        <v>0</v>
      </c>
      <c r="H45" s="49">
        <v>73</v>
      </c>
      <c r="I45" s="49"/>
      <c r="J45" s="49"/>
      <c r="K45" s="49"/>
      <c r="L45" s="49"/>
      <c r="M45" s="49"/>
      <c r="N45" s="154">
        <v>22</v>
      </c>
      <c r="O45" s="1"/>
      <c r="P45" s="1"/>
      <c r="Q45" s="49">
        <v>1</v>
      </c>
      <c r="R45" s="50">
        <f t="shared" si="9"/>
        <v>0</v>
      </c>
      <c r="S45" s="49">
        <v>0</v>
      </c>
      <c r="T45" s="49">
        <v>0</v>
      </c>
      <c r="U45" s="49">
        <v>0</v>
      </c>
      <c r="V45" s="49"/>
      <c r="W45" s="49"/>
      <c r="X45" s="49"/>
      <c r="Y45" s="49"/>
      <c r="Z45" s="49"/>
      <c r="AA45" s="49">
        <v>0</v>
      </c>
      <c r="AB45" s="1">
        <v>0</v>
      </c>
      <c r="AC45" s="1">
        <v>0</v>
      </c>
    </row>
    <row r="46" spans="2:29" s="4" customFormat="1" ht="15" customHeight="1">
      <c r="B46" s="28" t="s">
        <v>20</v>
      </c>
      <c r="C46" s="152">
        <v>1</v>
      </c>
      <c r="D46" s="50">
        <f t="shared" si="10"/>
        <v>132</v>
      </c>
      <c r="E46" s="49">
        <v>0</v>
      </c>
      <c r="F46" s="49">
        <v>132</v>
      </c>
      <c r="G46" s="49">
        <v>0</v>
      </c>
      <c r="H46" s="49">
        <v>12</v>
      </c>
      <c r="I46" s="49"/>
      <c r="J46" s="49"/>
      <c r="K46" s="49"/>
      <c r="L46" s="49"/>
      <c r="M46" s="49"/>
      <c r="N46" s="154">
        <v>16</v>
      </c>
      <c r="O46" s="1"/>
      <c r="P46" s="1"/>
      <c r="Q46" s="49">
        <v>0</v>
      </c>
      <c r="R46" s="50">
        <f t="shared" si="9"/>
        <v>0</v>
      </c>
      <c r="S46" s="49">
        <v>0</v>
      </c>
      <c r="T46" s="49">
        <v>0</v>
      </c>
      <c r="U46" s="49">
        <v>0</v>
      </c>
      <c r="V46" s="49"/>
      <c r="W46" s="49"/>
      <c r="X46" s="49"/>
      <c r="Y46" s="49"/>
      <c r="Z46" s="49"/>
      <c r="AA46" s="49">
        <v>0</v>
      </c>
      <c r="AB46" s="1">
        <v>0</v>
      </c>
      <c r="AC46" s="1">
        <v>0</v>
      </c>
    </row>
    <row r="47" spans="2:29" s="4" customFormat="1" ht="15" customHeight="1">
      <c r="B47" s="28" t="s">
        <v>21</v>
      </c>
      <c r="C47" s="152">
        <v>1</v>
      </c>
      <c r="D47" s="50">
        <f t="shared" si="10"/>
        <v>37</v>
      </c>
      <c r="E47" s="150">
        <v>3</v>
      </c>
      <c r="F47" s="150">
        <v>34</v>
      </c>
      <c r="G47" s="49">
        <v>0</v>
      </c>
      <c r="H47" s="49">
        <v>5</v>
      </c>
      <c r="I47" s="49"/>
      <c r="J47" s="49"/>
      <c r="K47" s="49"/>
      <c r="L47" s="49"/>
      <c r="M47" s="49"/>
      <c r="N47" s="154">
        <v>1</v>
      </c>
      <c r="O47" s="1"/>
      <c r="P47" s="1"/>
      <c r="Q47" s="49">
        <v>0</v>
      </c>
      <c r="R47" s="50">
        <f t="shared" si="9"/>
        <v>0</v>
      </c>
      <c r="S47" s="49">
        <v>0</v>
      </c>
      <c r="T47" s="49">
        <v>0</v>
      </c>
      <c r="U47" s="49">
        <v>0</v>
      </c>
      <c r="V47" s="49"/>
      <c r="W47" s="49"/>
      <c r="X47" s="49"/>
      <c r="Y47" s="49"/>
      <c r="Z47" s="49"/>
      <c r="AA47" s="49">
        <v>0</v>
      </c>
      <c r="AB47" s="1">
        <v>0</v>
      </c>
      <c r="AC47" s="1">
        <v>0</v>
      </c>
    </row>
    <row r="48" spans="2:29" s="4" customFormat="1" ht="15" customHeight="1">
      <c r="B48" s="28" t="s">
        <v>22</v>
      </c>
      <c r="C48" s="152">
        <v>1</v>
      </c>
      <c r="D48" s="50">
        <f t="shared" si="10"/>
        <v>84</v>
      </c>
      <c r="E48" s="49">
        <v>84</v>
      </c>
      <c r="F48" s="49">
        <v>0</v>
      </c>
      <c r="G48" s="49">
        <v>0</v>
      </c>
      <c r="H48" s="49">
        <v>5</v>
      </c>
      <c r="I48" s="49"/>
      <c r="J48" s="49"/>
      <c r="K48" s="49"/>
      <c r="L48" s="49"/>
      <c r="M48" s="49"/>
      <c r="N48" s="154">
        <v>1</v>
      </c>
      <c r="O48" s="1"/>
      <c r="P48" s="1"/>
      <c r="Q48" s="49">
        <v>0</v>
      </c>
      <c r="R48" s="50">
        <f t="shared" si="9"/>
        <v>0</v>
      </c>
      <c r="S48" s="49">
        <v>0</v>
      </c>
      <c r="T48" s="49">
        <v>0</v>
      </c>
      <c r="U48" s="49">
        <v>0</v>
      </c>
      <c r="V48" s="49"/>
      <c r="W48" s="49"/>
      <c r="X48" s="49"/>
      <c r="Y48" s="49"/>
      <c r="Z48" s="49"/>
      <c r="AA48" s="49">
        <v>0</v>
      </c>
      <c r="AB48" s="1">
        <v>0</v>
      </c>
      <c r="AC48" s="1">
        <v>0</v>
      </c>
    </row>
    <row r="49" spans="2:29" s="4" customFormat="1" ht="15" customHeight="1">
      <c r="B49" s="28" t="s">
        <v>24</v>
      </c>
      <c r="C49" s="152">
        <v>1</v>
      </c>
      <c r="D49" s="50">
        <f t="shared" si="10"/>
        <v>194</v>
      </c>
      <c r="E49" s="49">
        <v>0</v>
      </c>
      <c r="F49" s="49">
        <v>194</v>
      </c>
      <c r="G49" s="49">
        <v>0</v>
      </c>
      <c r="H49" s="49">
        <v>18</v>
      </c>
      <c r="I49" s="49"/>
      <c r="J49" s="49"/>
      <c r="K49" s="49"/>
      <c r="L49" s="49"/>
      <c r="M49" s="49"/>
      <c r="N49" s="154">
        <v>6</v>
      </c>
      <c r="O49" s="1"/>
      <c r="P49" s="1"/>
      <c r="Q49" s="49">
        <v>1</v>
      </c>
      <c r="R49" s="50">
        <f t="shared" si="9"/>
        <v>24</v>
      </c>
      <c r="S49" s="49">
        <v>12</v>
      </c>
      <c r="T49" s="49">
        <v>12</v>
      </c>
      <c r="U49" s="49">
        <v>1</v>
      </c>
      <c r="V49" s="49"/>
      <c r="W49" s="49"/>
      <c r="X49" s="49"/>
      <c r="Y49" s="49"/>
      <c r="Z49" s="49"/>
      <c r="AA49" s="49">
        <v>1</v>
      </c>
      <c r="AB49" s="1">
        <v>0</v>
      </c>
      <c r="AC49" s="1">
        <v>0</v>
      </c>
    </row>
    <row r="50" spans="2:29" s="4" customFormat="1" ht="15" customHeight="1">
      <c r="B50" s="28" t="s">
        <v>101</v>
      </c>
      <c r="C50" s="152">
        <v>1</v>
      </c>
      <c r="D50" s="50">
        <f t="shared" si="10"/>
        <v>56</v>
      </c>
      <c r="E50" s="49">
        <v>29</v>
      </c>
      <c r="F50" s="49">
        <v>3</v>
      </c>
      <c r="G50" s="49">
        <v>24</v>
      </c>
      <c r="H50" s="49">
        <v>6</v>
      </c>
      <c r="I50" s="49"/>
      <c r="J50" s="49"/>
      <c r="K50" s="49"/>
      <c r="L50" s="49"/>
      <c r="M50" s="49"/>
      <c r="N50" s="154">
        <v>0</v>
      </c>
      <c r="O50" s="1"/>
      <c r="P50" s="1"/>
      <c r="Q50" s="49">
        <v>0</v>
      </c>
      <c r="R50" s="50">
        <f t="shared" si="9"/>
        <v>0</v>
      </c>
      <c r="S50" s="49">
        <v>0</v>
      </c>
      <c r="T50" s="49">
        <v>0</v>
      </c>
      <c r="U50" s="49">
        <v>0</v>
      </c>
      <c r="V50" s="49"/>
      <c r="W50" s="49"/>
      <c r="X50" s="49"/>
      <c r="Y50" s="49"/>
      <c r="Z50" s="49"/>
      <c r="AA50" s="49">
        <v>0</v>
      </c>
      <c r="AB50" s="1">
        <v>0</v>
      </c>
      <c r="AC50" s="1">
        <v>0</v>
      </c>
    </row>
    <row r="51" spans="2:29" s="4" customFormat="1" ht="15" customHeight="1">
      <c r="B51" s="28" t="s">
        <v>107</v>
      </c>
      <c r="C51" s="152">
        <v>0</v>
      </c>
      <c r="D51" s="50">
        <f t="shared" si="10"/>
        <v>0</v>
      </c>
      <c r="E51" s="49">
        <v>0</v>
      </c>
      <c r="F51" s="49">
        <v>0</v>
      </c>
      <c r="G51" s="49">
        <v>0</v>
      </c>
      <c r="H51" s="49">
        <v>0</v>
      </c>
      <c r="I51" s="49"/>
      <c r="J51" s="49"/>
      <c r="K51" s="49"/>
      <c r="L51" s="49"/>
      <c r="M51" s="49"/>
      <c r="N51" s="154">
        <v>0</v>
      </c>
      <c r="O51" s="1"/>
      <c r="P51" s="1"/>
      <c r="Q51" s="49">
        <v>1</v>
      </c>
      <c r="R51" s="50">
        <f t="shared" si="9"/>
        <v>73</v>
      </c>
      <c r="S51" s="49">
        <v>35</v>
      </c>
      <c r="T51" s="49">
        <v>38</v>
      </c>
      <c r="U51" s="49">
        <v>3</v>
      </c>
      <c r="V51" s="49"/>
      <c r="W51" s="49"/>
      <c r="X51" s="49"/>
      <c r="Y51" s="49"/>
      <c r="Z51" s="49"/>
      <c r="AA51" s="49">
        <v>0</v>
      </c>
      <c r="AB51" s="1">
        <v>0</v>
      </c>
      <c r="AC51" s="1">
        <v>0</v>
      </c>
    </row>
    <row r="52" spans="2:29" s="4" customFormat="1" ht="15" customHeight="1">
      <c r="B52" s="28" t="s">
        <v>104</v>
      </c>
      <c r="C52" s="152">
        <v>1</v>
      </c>
      <c r="D52" s="50">
        <f t="shared" si="10"/>
        <v>2</v>
      </c>
      <c r="E52" s="49">
        <v>0</v>
      </c>
      <c r="F52" s="49">
        <v>0</v>
      </c>
      <c r="G52" s="49">
        <v>2</v>
      </c>
      <c r="H52" s="49">
        <v>1</v>
      </c>
      <c r="I52" s="49"/>
      <c r="J52" s="49"/>
      <c r="K52" s="49"/>
      <c r="L52" s="49"/>
      <c r="M52" s="49"/>
      <c r="N52" s="154">
        <v>0</v>
      </c>
      <c r="O52" s="1"/>
      <c r="P52" s="1"/>
      <c r="Q52" s="49">
        <v>0</v>
      </c>
      <c r="R52" s="50">
        <f t="shared" si="9"/>
        <v>0</v>
      </c>
      <c r="S52" s="49">
        <v>0</v>
      </c>
      <c r="T52" s="49">
        <v>0</v>
      </c>
      <c r="U52" s="49">
        <v>0</v>
      </c>
      <c r="V52" s="49"/>
      <c r="W52" s="49"/>
      <c r="X52" s="49"/>
      <c r="Y52" s="49"/>
      <c r="Z52" s="49"/>
      <c r="AA52" s="49">
        <v>0</v>
      </c>
      <c r="AB52" s="1">
        <v>0</v>
      </c>
      <c r="AC52" s="1">
        <v>0</v>
      </c>
    </row>
    <row r="53" spans="2:29" s="4" customFormat="1" ht="15" customHeight="1">
      <c r="B53" s="28" t="s">
        <v>38</v>
      </c>
      <c r="C53" s="152">
        <v>0</v>
      </c>
      <c r="D53" s="50">
        <f t="shared" si="10"/>
        <v>0</v>
      </c>
      <c r="E53" s="49">
        <v>0</v>
      </c>
      <c r="F53" s="49">
        <v>0</v>
      </c>
      <c r="G53" s="49">
        <v>0</v>
      </c>
      <c r="H53" s="49">
        <v>0</v>
      </c>
      <c r="I53" s="49"/>
      <c r="J53" s="49"/>
      <c r="K53" s="49"/>
      <c r="L53" s="49"/>
      <c r="M53" s="49"/>
      <c r="N53" s="154">
        <v>0</v>
      </c>
      <c r="O53" s="1"/>
      <c r="P53" s="1"/>
      <c r="Q53" s="49">
        <v>0</v>
      </c>
      <c r="R53" s="50">
        <f t="shared" si="9"/>
        <v>0</v>
      </c>
      <c r="S53" s="49">
        <v>0</v>
      </c>
      <c r="T53" s="49">
        <v>0</v>
      </c>
      <c r="U53" s="49">
        <v>0</v>
      </c>
      <c r="V53" s="49"/>
      <c r="W53" s="49"/>
      <c r="X53" s="49"/>
      <c r="Y53" s="49"/>
      <c r="Z53" s="49"/>
      <c r="AA53" s="49">
        <v>0</v>
      </c>
      <c r="AB53" s="1">
        <v>0</v>
      </c>
      <c r="AC53" s="1">
        <v>0</v>
      </c>
    </row>
    <row r="54" spans="2:29" s="4" customFormat="1" ht="15" customHeight="1">
      <c r="B54" s="28" t="s">
        <v>105</v>
      </c>
      <c r="C54" s="152">
        <v>0</v>
      </c>
      <c r="D54" s="50">
        <f>SUM(E54:G54)</f>
        <v>0</v>
      </c>
      <c r="E54" s="49">
        <v>0</v>
      </c>
      <c r="F54" s="49">
        <v>0</v>
      </c>
      <c r="G54" s="49">
        <v>0</v>
      </c>
      <c r="H54" s="49">
        <v>0</v>
      </c>
      <c r="I54" s="49"/>
      <c r="J54" s="49"/>
      <c r="K54" s="49"/>
      <c r="L54" s="49"/>
      <c r="M54" s="49"/>
      <c r="N54" s="154">
        <v>0</v>
      </c>
      <c r="O54" s="1"/>
      <c r="P54" s="1"/>
      <c r="Q54" s="49">
        <v>0</v>
      </c>
      <c r="R54" s="50">
        <f t="shared" si="9"/>
        <v>0</v>
      </c>
      <c r="S54" s="49">
        <v>0</v>
      </c>
      <c r="T54" s="49">
        <v>0</v>
      </c>
      <c r="U54" s="49">
        <v>0</v>
      </c>
      <c r="V54" s="49"/>
      <c r="W54" s="49"/>
      <c r="X54" s="49"/>
      <c r="Y54" s="49"/>
      <c r="Z54" s="49"/>
      <c r="AA54" s="49">
        <v>0</v>
      </c>
      <c r="AB54" s="1">
        <v>0</v>
      </c>
      <c r="AC54" s="1">
        <v>0</v>
      </c>
    </row>
    <row r="55" spans="2:29" s="4" customFormat="1" ht="15" customHeight="1">
      <c r="B55" s="28" t="s">
        <v>39</v>
      </c>
      <c r="C55" s="152">
        <v>0</v>
      </c>
      <c r="D55" s="50">
        <f>SUM(E55:G55)</f>
        <v>0</v>
      </c>
      <c r="E55" s="49">
        <v>0</v>
      </c>
      <c r="F55" s="49">
        <v>0</v>
      </c>
      <c r="G55" s="49">
        <v>0</v>
      </c>
      <c r="H55" s="49">
        <v>0</v>
      </c>
      <c r="I55" s="49"/>
      <c r="J55" s="49"/>
      <c r="K55" s="49"/>
      <c r="L55" s="49"/>
      <c r="M55" s="49"/>
      <c r="N55" s="154">
        <v>0</v>
      </c>
      <c r="O55" s="1"/>
      <c r="P55" s="1"/>
      <c r="Q55" s="49">
        <v>0</v>
      </c>
      <c r="R55" s="50">
        <f t="shared" si="9"/>
        <v>0</v>
      </c>
      <c r="S55" s="49">
        <v>0</v>
      </c>
      <c r="T55" s="49">
        <v>0</v>
      </c>
      <c r="U55" s="49">
        <v>0</v>
      </c>
      <c r="V55" s="49"/>
      <c r="W55" s="49"/>
      <c r="X55" s="49"/>
      <c r="Y55" s="49"/>
      <c r="Z55" s="49"/>
      <c r="AA55" s="49">
        <v>0</v>
      </c>
      <c r="AB55" s="1">
        <v>0</v>
      </c>
      <c r="AC55" s="1">
        <v>0</v>
      </c>
    </row>
    <row r="56" spans="2:29" s="4" customFormat="1" ht="15" customHeight="1">
      <c r="B56" s="28"/>
      <c r="C56" s="152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154"/>
      <c r="O56" s="1"/>
      <c r="P56" s="1"/>
      <c r="Q56" s="49"/>
      <c r="R56" s="50"/>
      <c r="S56" s="49"/>
      <c r="T56" s="49"/>
      <c r="U56" s="49"/>
      <c r="V56" s="49"/>
      <c r="W56" s="49"/>
      <c r="X56" s="49"/>
      <c r="Y56" s="49"/>
      <c r="Z56" s="49"/>
      <c r="AA56" s="49"/>
      <c r="AB56" s="1"/>
      <c r="AC56" s="1"/>
    </row>
    <row r="57" spans="1:29" s="64" customFormat="1" ht="15" customHeight="1">
      <c r="A57" s="175" t="s">
        <v>144</v>
      </c>
      <c r="B57" s="222"/>
      <c r="C57" s="151">
        <f>SUM(C58:C60)</f>
        <v>26</v>
      </c>
      <c r="D57" s="50">
        <f>SUM(D58:D60)</f>
        <v>3888</v>
      </c>
      <c r="E57" s="50">
        <f>SUM(E58:E60)</f>
        <v>430</v>
      </c>
      <c r="F57" s="50">
        <f>SUM(F58:F60)</f>
        <v>3423</v>
      </c>
      <c r="G57" s="50">
        <f aca="true" t="shared" si="11" ref="G57:AC57">SUM(G58:G60)</f>
        <v>35</v>
      </c>
      <c r="H57" s="50">
        <f t="shared" si="11"/>
        <v>296</v>
      </c>
      <c r="I57" s="50">
        <f t="shared" si="11"/>
        <v>0</v>
      </c>
      <c r="J57" s="50">
        <f t="shared" si="11"/>
        <v>0</v>
      </c>
      <c r="K57" s="50">
        <f t="shared" si="11"/>
        <v>0</v>
      </c>
      <c r="L57" s="50">
        <f t="shared" si="11"/>
        <v>0</v>
      </c>
      <c r="M57" s="50">
        <f t="shared" si="11"/>
        <v>0</v>
      </c>
      <c r="N57" s="156">
        <f t="shared" si="11"/>
        <v>94</v>
      </c>
      <c r="O57" s="3">
        <f t="shared" si="11"/>
        <v>0</v>
      </c>
      <c r="P57" s="3">
        <f t="shared" si="11"/>
        <v>0</v>
      </c>
      <c r="Q57" s="50">
        <f t="shared" si="11"/>
        <v>12</v>
      </c>
      <c r="R57" s="50">
        <f t="shared" si="11"/>
        <v>399</v>
      </c>
      <c r="S57" s="50">
        <f t="shared" si="11"/>
        <v>171</v>
      </c>
      <c r="T57" s="50">
        <f t="shared" si="11"/>
        <v>228</v>
      </c>
      <c r="U57" s="50">
        <f t="shared" si="11"/>
        <v>35</v>
      </c>
      <c r="V57" s="50">
        <f t="shared" si="11"/>
        <v>0</v>
      </c>
      <c r="W57" s="50">
        <f t="shared" si="11"/>
        <v>0</v>
      </c>
      <c r="X57" s="50">
        <f t="shared" si="11"/>
        <v>0</v>
      </c>
      <c r="Y57" s="50">
        <f t="shared" si="11"/>
        <v>0</v>
      </c>
      <c r="Z57" s="50">
        <f t="shared" si="11"/>
        <v>0</v>
      </c>
      <c r="AA57" s="50">
        <f t="shared" si="11"/>
        <v>3</v>
      </c>
      <c r="AB57" s="50">
        <f t="shared" si="11"/>
        <v>3</v>
      </c>
      <c r="AC57" s="50">
        <f t="shared" si="11"/>
        <v>1</v>
      </c>
    </row>
    <row r="58" spans="2:29" s="4" customFormat="1" ht="15" customHeight="1">
      <c r="B58" s="28" t="s">
        <v>11</v>
      </c>
      <c r="C58" s="152">
        <v>26</v>
      </c>
      <c r="D58" s="50">
        <f>SUM(E58:G58)</f>
        <v>3888</v>
      </c>
      <c r="E58" s="49">
        <v>430</v>
      </c>
      <c r="F58" s="49">
        <v>3423</v>
      </c>
      <c r="G58" s="49">
        <v>35</v>
      </c>
      <c r="H58" s="49">
        <v>296</v>
      </c>
      <c r="I58" s="49"/>
      <c r="J58" s="49"/>
      <c r="K58" s="49"/>
      <c r="L58" s="49"/>
      <c r="M58" s="49"/>
      <c r="N58" s="154">
        <v>94</v>
      </c>
      <c r="O58" s="1"/>
      <c r="P58" s="1"/>
      <c r="Q58" s="49">
        <v>12</v>
      </c>
      <c r="R58" s="50">
        <f>SUM(S58:T58)</f>
        <v>399</v>
      </c>
      <c r="S58" s="49">
        <v>171</v>
      </c>
      <c r="T58" s="49">
        <v>228</v>
      </c>
      <c r="U58" s="49">
        <v>35</v>
      </c>
      <c r="V58" s="49"/>
      <c r="W58" s="49"/>
      <c r="X58" s="49"/>
      <c r="Y58" s="49"/>
      <c r="Z58" s="49"/>
      <c r="AA58" s="49">
        <v>3</v>
      </c>
      <c r="AB58" s="1">
        <v>3</v>
      </c>
      <c r="AC58" s="1">
        <v>1</v>
      </c>
    </row>
    <row r="59" spans="2:29" s="4" customFormat="1" ht="15" customHeight="1">
      <c r="B59" s="28" t="s">
        <v>27</v>
      </c>
      <c r="C59" s="152">
        <v>0</v>
      </c>
      <c r="D59" s="50">
        <f>SUM(E59:G59)</f>
        <v>0</v>
      </c>
      <c r="E59" s="49">
        <v>0</v>
      </c>
      <c r="F59" s="49">
        <v>0</v>
      </c>
      <c r="G59" s="49">
        <v>0</v>
      </c>
      <c r="H59" s="49">
        <v>0</v>
      </c>
      <c r="I59" s="49"/>
      <c r="J59" s="49"/>
      <c r="K59" s="49"/>
      <c r="L59" s="49"/>
      <c r="M59" s="49"/>
      <c r="N59" s="154">
        <v>0</v>
      </c>
      <c r="O59" s="1"/>
      <c r="P59" s="1"/>
      <c r="Q59" s="49">
        <v>0</v>
      </c>
      <c r="R59" s="50">
        <f>SUM(S59:T59)</f>
        <v>0</v>
      </c>
      <c r="S59" s="49">
        <v>0</v>
      </c>
      <c r="T59" s="49">
        <v>0</v>
      </c>
      <c r="U59" s="49">
        <v>0</v>
      </c>
      <c r="V59" s="49"/>
      <c r="W59" s="49"/>
      <c r="X59" s="49"/>
      <c r="Y59" s="49"/>
      <c r="Z59" s="49"/>
      <c r="AA59" s="49">
        <v>0</v>
      </c>
      <c r="AB59" s="1">
        <v>0</v>
      </c>
      <c r="AC59" s="1">
        <v>0</v>
      </c>
    </row>
    <row r="60" spans="2:29" s="4" customFormat="1" ht="15" customHeight="1">
      <c r="B60" s="28" t="s">
        <v>40</v>
      </c>
      <c r="C60" s="152">
        <v>0</v>
      </c>
      <c r="D60" s="50">
        <f>SUM(E60:G60)</f>
        <v>0</v>
      </c>
      <c r="E60" s="49">
        <v>0</v>
      </c>
      <c r="F60" s="49">
        <v>0</v>
      </c>
      <c r="G60" s="49">
        <v>0</v>
      </c>
      <c r="H60" s="49">
        <v>0</v>
      </c>
      <c r="I60" s="49"/>
      <c r="J60" s="49"/>
      <c r="K60" s="49"/>
      <c r="L60" s="49"/>
      <c r="M60" s="49"/>
      <c r="N60" s="154">
        <v>0</v>
      </c>
      <c r="O60" s="1"/>
      <c r="P60" s="1"/>
      <c r="Q60" s="49">
        <v>0</v>
      </c>
      <c r="R60" s="50">
        <f>SUM(S60:T60)</f>
        <v>0</v>
      </c>
      <c r="S60" s="49">
        <v>0</v>
      </c>
      <c r="T60" s="49">
        <v>0</v>
      </c>
      <c r="U60" s="49">
        <v>0</v>
      </c>
      <c r="V60" s="49"/>
      <c r="W60" s="49"/>
      <c r="X60" s="49"/>
      <c r="Y60" s="49"/>
      <c r="Z60" s="49"/>
      <c r="AA60" s="49">
        <v>0</v>
      </c>
      <c r="AB60" s="1">
        <v>0</v>
      </c>
      <c r="AC60" s="1">
        <v>0</v>
      </c>
    </row>
    <row r="61" spans="1:29" s="4" customFormat="1" ht="15" customHeight="1" thickBot="1">
      <c r="A61" s="90"/>
      <c r="B61" s="52"/>
      <c r="C61" s="1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57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2:16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s="4" customFormat="1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s="4" customFormat="1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="4" customFormat="1" ht="15" customHeight="1"/>
  </sheetData>
  <mergeCells count="23">
    <mergeCell ref="A57:B57"/>
    <mergeCell ref="A13:B13"/>
    <mergeCell ref="A15:B15"/>
    <mergeCell ref="A27:B27"/>
    <mergeCell ref="A40:B40"/>
    <mergeCell ref="A9:B9"/>
    <mergeCell ref="A10:B10"/>
    <mergeCell ref="A12:B12"/>
    <mergeCell ref="A43:B43"/>
    <mergeCell ref="A11:B11"/>
    <mergeCell ref="A7:B7"/>
    <mergeCell ref="A5:B5"/>
    <mergeCell ref="A8:B8"/>
    <mergeCell ref="C4:N4"/>
    <mergeCell ref="D5:G5"/>
    <mergeCell ref="C5:C6"/>
    <mergeCell ref="H5:H6"/>
    <mergeCell ref="N5:N6"/>
    <mergeCell ref="Q4:AA4"/>
    <mergeCell ref="Q5:Q6"/>
    <mergeCell ref="R5:T5"/>
    <mergeCell ref="U5:U6"/>
    <mergeCell ref="AA5:AA6"/>
  </mergeCells>
  <printOptions/>
  <pageMargins left="0.4724409448818898" right="0.2755905511811024" top="0.3937007874015748" bottom="0.5905511811023623" header="0.2362204724409449" footer="0.4724409448818898"/>
  <pageSetup firstPageNumber="21" useFirstPageNumber="1" horizontalDpi="600" verticalDpi="600" orientation="portrait" paperSize="9" scale="82" r:id="rId2"/>
  <headerFooter alignWithMargins="0">
    <oddFooter>&amp;C&amp;"ＭＳ 明朝,標準"&amp;14&amp;P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2.625" style="100" customWidth="1"/>
    <col min="2" max="2" width="13.125" style="113" customWidth="1"/>
    <col min="3" max="7" width="8.625" style="100" customWidth="1"/>
    <col min="8" max="10" width="6.625" style="100" customWidth="1"/>
    <col min="11" max="11" width="8.125" style="100" customWidth="1"/>
    <col min="12" max="12" width="7.625" style="100" customWidth="1"/>
    <col min="13" max="13" width="7.00390625" style="100" customWidth="1"/>
    <col min="14" max="14" width="7.00390625" style="109" customWidth="1"/>
    <col min="15" max="16" width="7.625" style="100" customWidth="1"/>
    <col min="17" max="16384" width="14.00390625" style="100" customWidth="1"/>
  </cols>
  <sheetData>
    <row r="1" spans="2:15" s="6" customFormat="1" ht="24">
      <c r="B1" s="15" t="s">
        <v>187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98" customFormat="1" ht="15" customHeight="1">
      <c r="N3" s="99"/>
    </row>
    <row r="4" spans="1:14" ht="17.25" customHeight="1">
      <c r="A4" s="231" t="s">
        <v>44</v>
      </c>
      <c r="B4" s="228"/>
      <c r="C4" s="228" t="s">
        <v>3</v>
      </c>
      <c r="D4" s="227" t="s">
        <v>166</v>
      </c>
      <c r="E4" s="227" t="s">
        <v>167</v>
      </c>
      <c r="F4" s="227" t="s">
        <v>168</v>
      </c>
      <c r="G4" s="227" t="s">
        <v>169</v>
      </c>
      <c r="H4" s="227" t="s">
        <v>170</v>
      </c>
      <c r="I4" s="227" t="s">
        <v>171</v>
      </c>
      <c r="J4" s="227" t="s">
        <v>172</v>
      </c>
      <c r="K4" s="227" t="s">
        <v>173</v>
      </c>
      <c r="L4" s="230" t="s">
        <v>174</v>
      </c>
      <c r="M4" s="227" t="s">
        <v>175</v>
      </c>
      <c r="N4" s="229" t="s">
        <v>176</v>
      </c>
    </row>
    <row r="5" spans="1:14" ht="17.25" customHeight="1">
      <c r="A5" s="231"/>
      <c r="B5" s="228"/>
      <c r="C5" s="228"/>
      <c r="D5" s="227"/>
      <c r="E5" s="227"/>
      <c r="F5" s="227"/>
      <c r="G5" s="227"/>
      <c r="H5" s="227"/>
      <c r="I5" s="227"/>
      <c r="J5" s="227"/>
      <c r="K5" s="227"/>
      <c r="L5" s="230"/>
      <c r="M5" s="227"/>
      <c r="N5" s="229"/>
    </row>
    <row r="6" spans="1:14" ht="21" customHeight="1">
      <c r="A6" s="231"/>
      <c r="B6" s="228"/>
      <c r="C6" s="228"/>
      <c r="D6" s="227"/>
      <c r="E6" s="227"/>
      <c r="F6" s="227"/>
      <c r="G6" s="227"/>
      <c r="H6" s="227"/>
      <c r="I6" s="227"/>
      <c r="J6" s="227"/>
      <c r="K6" s="227"/>
      <c r="L6" s="230"/>
      <c r="M6" s="227"/>
      <c r="N6" s="229"/>
    </row>
    <row r="7" spans="1:14" ht="15" customHeight="1">
      <c r="A7" s="232" t="s">
        <v>165</v>
      </c>
      <c r="B7" s="233"/>
      <c r="C7" s="103">
        <v>38167</v>
      </c>
      <c r="D7" s="103">
        <v>37124</v>
      </c>
      <c r="E7" s="103">
        <v>75</v>
      </c>
      <c r="F7" s="103">
        <v>7</v>
      </c>
      <c r="G7" s="104">
        <v>26</v>
      </c>
      <c r="H7" s="103">
        <v>394</v>
      </c>
      <c r="I7" s="103">
        <v>534</v>
      </c>
      <c r="J7" s="103">
        <v>7</v>
      </c>
      <c r="K7" s="103">
        <v>1031</v>
      </c>
      <c r="L7" s="103">
        <v>62</v>
      </c>
      <c r="M7" s="105">
        <v>97.3</v>
      </c>
      <c r="N7" s="106">
        <v>1.2</v>
      </c>
    </row>
    <row r="8" spans="1:14" ht="15" customHeight="1">
      <c r="A8" s="232" t="s">
        <v>215</v>
      </c>
      <c r="B8" s="233"/>
      <c r="C8" s="107">
        <v>36786</v>
      </c>
      <c r="D8" s="107">
        <v>35719</v>
      </c>
      <c r="E8" s="107">
        <v>99</v>
      </c>
      <c r="F8" s="107">
        <v>8</v>
      </c>
      <c r="G8" s="107">
        <v>35</v>
      </c>
      <c r="H8" s="107">
        <v>348</v>
      </c>
      <c r="I8" s="107">
        <v>574</v>
      </c>
      <c r="J8" s="107">
        <v>3</v>
      </c>
      <c r="K8" s="107">
        <v>776</v>
      </c>
      <c r="L8" s="107">
        <v>85</v>
      </c>
      <c r="M8" s="108">
        <v>97.1</v>
      </c>
      <c r="N8" s="109">
        <v>1.2</v>
      </c>
    </row>
    <row r="9" spans="1:14" ht="15" customHeight="1">
      <c r="A9" s="232" t="s">
        <v>216</v>
      </c>
      <c r="B9" s="233"/>
      <c r="C9" s="107">
        <v>37360</v>
      </c>
      <c r="D9" s="107">
        <v>36329</v>
      </c>
      <c r="E9" s="107">
        <v>88</v>
      </c>
      <c r="F9" s="107">
        <v>9</v>
      </c>
      <c r="G9" s="107">
        <v>28</v>
      </c>
      <c r="H9" s="107">
        <v>407</v>
      </c>
      <c r="I9" s="107">
        <v>497</v>
      </c>
      <c r="J9" s="107">
        <v>2</v>
      </c>
      <c r="K9" s="107">
        <v>857</v>
      </c>
      <c r="L9" s="107">
        <v>96</v>
      </c>
      <c r="M9" s="108">
        <v>97.2</v>
      </c>
      <c r="N9" s="108">
        <v>1.3</v>
      </c>
    </row>
    <row r="10" spans="1:14" ht="15" customHeight="1">
      <c r="A10" s="234" t="s">
        <v>195</v>
      </c>
      <c r="B10" s="235"/>
      <c r="C10" s="100">
        <v>35564</v>
      </c>
      <c r="D10" s="100">
        <v>34622</v>
      </c>
      <c r="E10" s="100">
        <v>89</v>
      </c>
      <c r="F10" s="100">
        <v>14</v>
      </c>
      <c r="G10" s="100">
        <v>26</v>
      </c>
      <c r="H10" s="100">
        <v>328</v>
      </c>
      <c r="I10" s="100">
        <v>484</v>
      </c>
      <c r="J10" s="100">
        <v>1</v>
      </c>
      <c r="K10" s="100">
        <v>773</v>
      </c>
      <c r="L10" s="100">
        <v>61</v>
      </c>
      <c r="M10" s="140">
        <v>97.4</v>
      </c>
      <c r="N10" s="109">
        <v>1.1</v>
      </c>
    </row>
    <row r="11" spans="1:16" s="116" customFormat="1" ht="15" customHeight="1">
      <c r="A11" s="223" t="s">
        <v>217</v>
      </c>
      <c r="B11" s="224"/>
      <c r="C11" s="114">
        <f>SUM(D11:J11)</f>
        <v>36299</v>
      </c>
      <c r="D11" s="114">
        <f aca="true" t="shared" si="0" ref="D11:L11">SUM(D16,D28,D41,D44,D58)</f>
        <v>35323</v>
      </c>
      <c r="E11" s="114">
        <f t="shared" si="0"/>
        <v>131</v>
      </c>
      <c r="F11" s="114">
        <f t="shared" si="0"/>
        <v>19</v>
      </c>
      <c r="G11" s="114">
        <f t="shared" si="0"/>
        <v>46</v>
      </c>
      <c r="H11" s="114">
        <f t="shared" si="0"/>
        <v>269</v>
      </c>
      <c r="I11" s="114">
        <f t="shared" si="0"/>
        <v>508</v>
      </c>
      <c r="J11" s="114">
        <f t="shared" si="0"/>
        <v>3</v>
      </c>
      <c r="K11" s="114">
        <f t="shared" si="0"/>
        <v>846</v>
      </c>
      <c r="L11" s="114">
        <f t="shared" si="0"/>
        <v>42</v>
      </c>
      <c r="M11" s="115">
        <f>ROUND(D11/C11*100,1)</f>
        <v>97.3</v>
      </c>
      <c r="N11" s="146">
        <f>ROUND((H11+L11)/C11*100,1)</f>
        <v>0.9</v>
      </c>
      <c r="O11" s="145"/>
      <c r="P11" s="144"/>
    </row>
    <row r="12" spans="1:14" s="116" customFormat="1" ht="15" customHeight="1">
      <c r="A12" s="223" t="s">
        <v>148</v>
      </c>
      <c r="B12" s="224"/>
      <c r="C12" s="114">
        <f>SUM(D12:J12)</f>
        <v>396</v>
      </c>
      <c r="D12" s="114">
        <v>392</v>
      </c>
      <c r="E12" s="114">
        <v>0</v>
      </c>
      <c r="F12" s="114">
        <v>0</v>
      </c>
      <c r="G12" s="114">
        <v>0</v>
      </c>
      <c r="H12" s="114">
        <v>1</v>
      </c>
      <c r="I12" s="114">
        <v>3</v>
      </c>
      <c r="J12" s="114">
        <v>0</v>
      </c>
      <c r="K12" s="114">
        <v>16</v>
      </c>
      <c r="L12" s="114">
        <v>0</v>
      </c>
      <c r="M12" s="115">
        <v>98.989898989899</v>
      </c>
      <c r="N12" s="146">
        <v>0.25252525252525</v>
      </c>
    </row>
    <row r="13" spans="1:14" s="116" customFormat="1" ht="15" customHeight="1">
      <c r="A13" s="223" t="s">
        <v>149</v>
      </c>
      <c r="B13" s="224"/>
      <c r="C13" s="114">
        <f>SUM(D13:J13)</f>
        <v>34284</v>
      </c>
      <c r="D13" s="114">
        <v>33323</v>
      </c>
      <c r="E13" s="114">
        <v>131</v>
      </c>
      <c r="F13" s="114">
        <v>19</v>
      </c>
      <c r="G13" s="114">
        <v>46</v>
      </c>
      <c r="H13" s="114">
        <v>267</v>
      </c>
      <c r="I13" s="114">
        <v>495</v>
      </c>
      <c r="J13" s="114">
        <v>3</v>
      </c>
      <c r="K13" s="114">
        <v>804</v>
      </c>
      <c r="L13" s="114">
        <v>42</v>
      </c>
      <c r="M13" s="115">
        <v>97.1969431804923</v>
      </c>
      <c r="N13" s="146">
        <v>0.90129506475323</v>
      </c>
    </row>
    <row r="14" spans="1:14" s="116" customFormat="1" ht="15" customHeight="1">
      <c r="A14" s="223" t="s">
        <v>150</v>
      </c>
      <c r="B14" s="224"/>
      <c r="C14" s="114">
        <f>SUM(D14:J14)</f>
        <v>1619</v>
      </c>
      <c r="D14" s="114">
        <v>1608</v>
      </c>
      <c r="E14" s="114">
        <v>0</v>
      </c>
      <c r="F14" s="114">
        <v>0</v>
      </c>
      <c r="G14" s="114">
        <v>0</v>
      </c>
      <c r="H14" s="114">
        <v>1</v>
      </c>
      <c r="I14" s="114">
        <v>10</v>
      </c>
      <c r="J14" s="114">
        <v>0</v>
      </c>
      <c r="K14" s="114">
        <v>26</v>
      </c>
      <c r="L14" s="114">
        <v>0</v>
      </c>
      <c r="M14" s="115">
        <v>99.3205682520074</v>
      </c>
      <c r="N14" s="146">
        <v>0.06176652254478</v>
      </c>
    </row>
    <row r="15" spans="1:14" ht="15" customHeight="1">
      <c r="A15" s="101"/>
      <c r="B15" s="102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110"/>
    </row>
    <row r="16" spans="1:14" s="116" customFormat="1" ht="15" customHeight="1">
      <c r="A16" s="223" t="s">
        <v>160</v>
      </c>
      <c r="B16" s="224"/>
      <c r="C16" s="114">
        <f>SUM(D16:J16)</f>
        <v>2325</v>
      </c>
      <c r="D16" s="114">
        <f>SUM(D17:D26)</f>
        <v>2264</v>
      </c>
      <c r="E16" s="114">
        <f aca="true" t="shared" si="1" ref="E16:L16">SUM(E17:E26)</f>
        <v>1</v>
      </c>
      <c r="F16" s="114">
        <f t="shared" si="1"/>
        <v>1</v>
      </c>
      <c r="G16" s="114">
        <f t="shared" si="1"/>
        <v>7</v>
      </c>
      <c r="H16" s="114">
        <f t="shared" si="1"/>
        <v>25</v>
      </c>
      <c r="I16" s="114">
        <f t="shared" si="1"/>
        <v>27</v>
      </c>
      <c r="J16" s="114">
        <f t="shared" si="1"/>
        <v>0</v>
      </c>
      <c r="K16" s="114">
        <f t="shared" si="1"/>
        <v>28</v>
      </c>
      <c r="L16" s="114">
        <f t="shared" si="1"/>
        <v>7</v>
      </c>
      <c r="M16" s="115">
        <f>ROUND(D16/C16*100,1)</f>
        <v>97.4</v>
      </c>
      <c r="N16" s="115">
        <f>ROUND((H16+L16)/C16*100,1)</f>
        <v>1.4</v>
      </c>
    </row>
    <row r="17" spans="2:14" ht="15" customHeight="1">
      <c r="B17" s="102" t="s">
        <v>13</v>
      </c>
      <c r="C17" s="107">
        <f aca="true" t="shared" si="2" ref="C17:C61">SUM(D17:J17)</f>
        <v>286</v>
      </c>
      <c r="D17" s="107">
        <v>284</v>
      </c>
      <c r="E17" s="107">
        <v>0</v>
      </c>
      <c r="F17" s="107">
        <v>0</v>
      </c>
      <c r="G17" s="107">
        <v>1</v>
      </c>
      <c r="H17" s="107">
        <v>1</v>
      </c>
      <c r="I17" s="107">
        <v>0</v>
      </c>
      <c r="J17" s="107">
        <v>0</v>
      </c>
      <c r="K17" s="107">
        <v>9</v>
      </c>
      <c r="L17" s="107">
        <v>1</v>
      </c>
      <c r="M17" s="110">
        <v>99.3006993006993</v>
      </c>
      <c r="N17" s="110">
        <v>0.69930069930069</v>
      </c>
    </row>
    <row r="18" spans="2:14" ht="15" customHeight="1">
      <c r="B18" s="102" t="s">
        <v>16</v>
      </c>
      <c r="C18" s="107">
        <f t="shared" si="2"/>
        <v>635</v>
      </c>
      <c r="D18" s="107">
        <v>606</v>
      </c>
      <c r="E18" s="107">
        <v>0</v>
      </c>
      <c r="F18" s="107">
        <v>0</v>
      </c>
      <c r="G18" s="107">
        <v>2</v>
      </c>
      <c r="H18" s="107">
        <v>12</v>
      </c>
      <c r="I18" s="107">
        <v>15</v>
      </c>
      <c r="J18" s="107">
        <v>0</v>
      </c>
      <c r="K18" s="107">
        <v>8</v>
      </c>
      <c r="L18" s="107">
        <v>3</v>
      </c>
      <c r="M18" s="110">
        <v>95.4330708661417</v>
      </c>
      <c r="N18" s="110">
        <v>2.36220472440944</v>
      </c>
    </row>
    <row r="19" spans="2:14" ht="15" customHeight="1">
      <c r="B19" s="102" t="s">
        <v>25</v>
      </c>
      <c r="C19" s="107">
        <f t="shared" si="2"/>
        <v>202</v>
      </c>
      <c r="D19" s="107">
        <v>198</v>
      </c>
      <c r="E19" s="107">
        <v>0</v>
      </c>
      <c r="F19" s="107">
        <v>0</v>
      </c>
      <c r="G19" s="107">
        <v>0</v>
      </c>
      <c r="H19" s="107">
        <v>2</v>
      </c>
      <c r="I19" s="107">
        <v>2</v>
      </c>
      <c r="J19" s="107">
        <v>0</v>
      </c>
      <c r="K19" s="107">
        <v>6</v>
      </c>
      <c r="L19" s="107">
        <v>2</v>
      </c>
      <c r="M19" s="110">
        <v>98.019801980198</v>
      </c>
      <c r="N19" s="110">
        <v>1.98019801980198</v>
      </c>
    </row>
    <row r="20" spans="2:14" ht="15" customHeight="1">
      <c r="B20" s="102" t="s">
        <v>151</v>
      </c>
      <c r="C20" s="107">
        <f t="shared" si="2"/>
        <v>347</v>
      </c>
      <c r="D20" s="107">
        <v>340</v>
      </c>
      <c r="E20" s="107">
        <v>0</v>
      </c>
      <c r="F20" s="107">
        <v>1</v>
      </c>
      <c r="G20" s="107">
        <v>0</v>
      </c>
      <c r="H20" s="107">
        <v>1</v>
      </c>
      <c r="I20" s="107">
        <v>5</v>
      </c>
      <c r="J20" s="107">
        <v>0</v>
      </c>
      <c r="K20" s="107">
        <v>0</v>
      </c>
      <c r="L20" s="107">
        <v>0</v>
      </c>
      <c r="M20" s="110">
        <v>97.9827089337176</v>
      </c>
      <c r="N20" s="110">
        <v>0.28818443804034</v>
      </c>
    </row>
    <row r="21" spans="2:14" ht="15" customHeight="1">
      <c r="B21" s="102" t="s">
        <v>154</v>
      </c>
      <c r="C21" s="107">
        <f t="shared" si="2"/>
        <v>475</v>
      </c>
      <c r="D21" s="107">
        <v>466</v>
      </c>
      <c r="E21" s="107">
        <v>1</v>
      </c>
      <c r="F21" s="107">
        <v>0</v>
      </c>
      <c r="G21" s="107">
        <v>1</v>
      </c>
      <c r="H21" s="107">
        <v>3</v>
      </c>
      <c r="I21" s="107">
        <v>4</v>
      </c>
      <c r="J21" s="107">
        <v>0</v>
      </c>
      <c r="K21" s="107">
        <v>3</v>
      </c>
      <c r="L21" s="107">
        <v>0</v>
      </c>
      <c r="M21" s="110">
        <v>98.1052631578947</v>
      </c>
      <c r="N21" s="110">
        <v>0.63157894736842</v>
      </c>
    </row>
    <row r="22" spans="2:14" ht="15" customHeight="1">
      <c r="B22" s="102" t="s">
        <v>28</v>
      </c>
      <c r="C22" s="107">
        <f t="shared" si="2"/>
        <v>126</v>
      </c>
      <c r="D22" s="107">
        <v>125</v>
      </c>
      <c r="E22" s="107">
        <v>0</v>
      </c>
      <c r="F22" s="107">
        <v>0</v>
      </c>
      <c r="G22" s="107">
        <v>0</v>
      </c>
      <c r="H22" s="107">
        <v>1</v>
      </c>
      <c r="I22" s="107">
        <v>0</v>
      </c>
      <c r="J22" s="107">
        <v>0</v>
      </c>
      <c r="K22" s="107">
        <v>0</v>
      </c>
      <c r="L22" s="107">
        <v>0</v>
      </c>
      <c r="M22" s="110">
        <v>99.2063492063492</v>
      </c>
      <c r="N22" s="110">
        <v>0.79365079365079</v>
      </c>
    </row>
    <row r="23" spans="2:14" ht="15" customHeight="1">
      <c r="B23" s="102" t="s">
        <v>29</v>
      </c>
      <c r="C23" s="107">
        <f t="shared" si="2"/>
        <v>58</v>
      </c>
      <c r="D23" s="107">
        <v>58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10">
        <v>100</v>
      </c>
      <c r="N23" s="111">
        <v>0</v>
      </c>
    </row>
    <row r="24" spans="2:14" ht="15" customHeight="1">
      <c r="B24" s="102" t="s">
        <v>30</v>
      </c>
      <c r="C24" s="107">
        <f t="shared" si="2"/>
        <v>71</v>
      </c>
      <c r="D24" s="107">
        <v>69</v>
      </c>
      <c r="E24" s="107">
        <v>0</v>
      </c>
      <c r="F24" s="107">
        <v>0</v>
      </c>
      <c r="G24" s="107">
        <v>0</v>
      </c>
      <c r="H24" s="107">
        <v>1</v>
      </c>
      <c r="I24" s="107">
        <v>1</v>
      </c>
      <c r="J24" s="107">
        <v>0</v>
      </c>
      <c r="K24" s="107">
        <v>1</v>
      </c>
      <c r="L24" s="107">
        <v>1</v>
      </c>
      <c r="M24" s="110">
        <v>97.1830985915493</v>
      </c>
      <c r="N24" s="158">
        <v>2.8169014084507</v>
      </c>
    </row>
    <row r="25" spans="2:14" ht="15" customHeight="1">
      <c r="B25" s="102" t="s">
        <v>31</v>
      </c>
      <c r="C25" s="107">
        <f t="shared" si="2"/>
        <v>59</v>
      </c>
      <c r="D25" s="107">
        <v>54</v>
      </c>
      <c r="E25" s="107">
        <v>0</v>
      </c>
      <c r="F25" s="107">
        <v>0</v>
      </c>
      <c r="G25" s="107">
        <v>1</v>
      </c>
      <c r="H25" s="107">
        <v>4</v>
      </c>
      <c r="I25" s="107">
        <v>0</v>
      </c>
      <c r="J25" s="107">
        <v>0</v>
      </c>
      <c r="K25" s="107">
        <v>1</v>
      </c>
      <c r="L25" s="107">
        <v>0</v>
      </c>
      <c r="M25" s="110">
        <v>91.5254237288135</v>
      </c>
      <c r="N25" s="158">
        <v>6.77966101694915</v>
      </c>
    </row>
    <row r="26" spans="2:14" ht="15" customHeight="1">
      <c r="B26" s="102" t="s">
        <v>32</v>
      </c>
      <c r="C26" s="107">
        <f t="shared" si="2"/>
        <v>66</v>
      </c>
      <c r="D26" s="107">
        <v>64</v>
      </c>
      <c r="E26" s="107">
        <v>0</v>
      </c>
      <c r="F26" s="107">
        <v>0</v>
      </c>
      <c r="G26" s="107">
        <v>2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10">
        <v>96.9696969696969</v>
      </c>
      <c r="N26" s="111">
        <v>0</v>
      </c>
    </row>
    <row r="27" spans="2:14" ht="15" customHeight="1">
      <c r="B27" s="102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10"/>
      <c r="N27" s="111"/>
    </row>
    <row r="28" spans="1:14" s="116" customFormat="1" ht="15" customHeight="1">
      <c r="A28" s="223" t="s">
        <v>161</v>
      </c>
      <c r="B28" s="224"/>
      <c r="C28" s="114">
        <f>SUM(D28:J28)</f>
        <v>9787</v>
      </c>
      <c r="D28" s="114">
        <f aca="true" t="shared" si="3" ref="D28:L28">SUM(D29:D39)</f>
        <v>9510</v>
      </c>
      <c r="E28" s="114">
        <f t="shared" si="3"/>
        <v>8</v>
      </c>
      <c r="F28" s="114">
        <f t="shared" si="3"/>
        <v>1</v>
      </c>
      <c r="G28" s="114">
        <f t="shared" si="3"/>
        <v>13</v>
      </c>
      <c r="H28" s="114">
        <f t="shared" si="3"/>
        <v>94</v>
      </c>
      <c r="I28" s="114">
        <f t="shared" si="3"/>
        <v>161</v>
      </c>
      <c r="J28" s="114">
        <f t="shared" si="3"/>
        <v>0</v>
      </c>
      <c r="K28" s="114">
        <f t="shared" si="3"/>
        <v>187</v>
      </c>
      <c r="L28" s="114">
        <f t="shared" si="3"/>
        <v>14</v>
      </c>
      <c r="M28" s="115">
        <f>ROUND(D28/C28*100,1)</f>
        <v>97.2</v>
      </c>
      <c r="N28" s="115">
        <f>ROUND((H28+L28)/C28*100,1)</f>
        <v>1.1</v>
      </c>
    </row>
    <row r="29" spans="2:14" ht="15" customHeight="1">
      <c r="B29" s="102" t="s">
        <v>12</v>
      </c>
      <c r="C29" s="107">
        <f t="shared" si="2"/>
        <v>2091</v>
      </c>
      <c r="D29" s="107">
        <v>2023</v>
      </c>
      <c r="E29" s="107">
        <v>0</v>
      </c>
      <c r="F29" s="107">
        <v>0</v>
      </c>
      <c r="G29" s="107">
        <v>7</v>
      </c>
      <c r="H29" s="107">
        <v>17</v>
      </c>
      <c r="I29" s="107">
        <v>44</v>
      </c>
      <c r="J29" s="107">
        <v>0</v>
      </c>
      <c r="K29" s="107">
        <v>17</v>
      </c>
      <c r="L29" s="107">
        <v>3</v>
      </c>
      <c r="M29" s="110">
        <v>96.7479674796748</v>
      </c>
      <c r="N29" s="110">
        <v>0.95648015303682</v>
      </c>
    </row>
    <row r="30" spans="2:14" ht="15" customHeight="1">
      <c r="B30" s="102" t="s">
        <v>14</v>
      </c>
      <c r="C30" s="107">
        <f t="shared" si="2"/>
        <v>1083</v>
      </c>
      <c r="D30" s="107">
        <v>1059</v>
      </c>
      <c r="E30" s="107">
        <v>0</v>
      </c>
      <c r="F30" s="107">
        <v>0</v>
      </c>
      <c r="G30" s="107">
        <v>2</v>
      </c>
      <c r="H30" s="107">
        <v>11</v>
      </c>
      <c r="I30" s="107">
        <v>11</v>
      </c>
      <c r="J30" s="107">
        <v>0</v>
      </c>
      <c r="K30" s="107">
        <v>14</v>
      </c>
      <c r="L30" s="107">
        <v>0</v>
      </c>
      <c r="M30" s="110">
        <v>97.7839335180055</v>
      </c>
      <c r="N30" s="110">
        <v>1.01569713758079</v>
      </c>
    </row>
    <row r="31" spans="2:14" ht="15" customHeight="1">
      <c r="B31" s="102" t="s">
        <v>15</v>
      </c>
      <c r="C31" s="107">
        <f t="shared" si="2"/>
        <v>1253</v>
      </c>
      <c r="D31" s="107">
        <v>1219</v>
      </c>
      <c r="E31" s="107">
        <v>4</v>
      </c>
      <c r="F31" s="107">
        <v>0</v>
      </c>
      <c r="G31" s="107">
        <v>0</v>
      </c>
      <c r="H31" s="107">
        <v>6</v>
      </c>
      <c r="I31" s="107">
        <v>24</v>
      </c>
      <c r="J31" s="107">
        <v>0</v>
      </c>
      <c r="K31" s="107">
        <v>50</v>
      </c>
      <c r="L31" s="107">
        <v>4</v>
      </c>
      <c r="M31" s="110">
        <v>97.2865123703112</v>
      </c>
      <c r="N31" s="110">
        <v>0.79808459696727</v>
      </c>
    </row>
    <row r="32" spans="2:14" ht="15" customHeight="1">
      <c r="B32" s="102" t="s">
        <v>18</v>
      </c>
      <c r="C32" s="107">
        <f t="shared" si="2"/>
        <v>2648</v>
      </c>
      <c r="D32" s="107">
        <v>2547</v>
      </c>
      <c r="E32" s="107">
        <v>1</v>
      </c>
      <c r="F32" s="107">
        <v>0</v>
      </c>
      <c r="G32" s="107">
        <v>4</v>
      </c>
      <c r="H32" s="107">
        <v>34</v>
      </c>
      <c r="I32" s="107">
        <v>62</v>
      </c>
      <c r="J32" s="107">
        <v>0</v>
      </c>
      <c r="K32" s="107">
        <v>65</v>
      </c>
      <c r="L32" s="107">
        <v>3</v>
      </c>
      <c r="M32" s="110">
        <v>96.1858006042296</v>
      </c>
      <c r="N32" s="110">
        <v>1.39728096676737</v>
      </c>
    </row>
    <row r="33" spans="2:14" ht="15" customHeight="1">
      <c r="B33" s="102" t="s">
        <v>23</v>
      </c>
      <c r="C33" s="107">
        <f t="shared" si="2"/>
        <v>819</v>
      </c>
      <c r="D33" s="107">
        <v>806</v>
      </c>
      <c r="E33" s="107">
        <v>1</v>
      </c>
      <c r="F33" s="107">
        <v>0</v>
      </c>
      <c r="G33" s="107">
        <v>0</v>
      </c>
      <c r="H33" s="107">
        <v>7</v>
      </c>
      <c r="I33" s="107">
        <v>5</v>
      </c>
      <c r="J33" s="107">
        <v>0</v>
      </c>
      <c r="K33" s="107">
        <v>18</v>
      </c>
      <c r="L33" s="107">
        <v>4</v>
      </c>
      <c r="M33" s="110">
        <v>98.4126984126984</v>
      </c>
      <c r="N33" s="110">
        <v>1.34310134310134</v>
      </c>
    </row>
    <row r="34" spans="2:14" ht="15" customHeight="1">
      <c r="B34" s="102" t="s">
        <v>26</v>
      </c>
      <c r="C34" s="107">
        <f t="shared" si="2"/>
        <v>540</v>
      </c>
      <c r="D34" s="107">
        <v>535</v>
      </c>
      <c r="E34" s="107">
        <v>0</v>
      </c>
      <c r="F34" s="107">
        <v>1</v>
      </c>
      <c r="G34" s="107">
        <v>0</v>
      </c>
      <c r="H34" s="107">
        <v>4</v>
      </c>
      <c r="I34" s="107">
        <v>0</v>
      </c>
      <c r="J34" s="107">
        <v>0</v>
      </c>
      <c r="K34" s="107">
        <v>9</v>
      </c>
      <c r="L34" s="107">
        <v>0</v>
      </c>
      <c r="M34" s="110">
        <v>99.0740740740741</v>
      </c>
      <c r="N34" s="110">
        <v>0.74074074074074</v>
      </c>
    </row>
    <row r="35" spans="2:14" ht="15" customHeight="1">
      <c r="B35" s="102" t="s">
        <v>33</v>
      </c>
      <c r="C35" s="107">
        <f t="shared" si="2"/>
        <v>395</v>
      </c>
      <c r="D35" s="107">
        <v>383</v>
      </c>
      <c r="E35" s="107">
        <v>0</v>
      </c>
      <c r="F35" s="107">
        <v>0</v>
      </c>
      <c r="G35" s="107">
        <v>0</v>
      </c>
      <c r="H35" s="107">
        <v>7</v>
      </c>
      <c r="I35" s="107">
        <v>5</v>
      </c>
      <c r="J35" s="107">
        <v>0</v>
      </c>
      <c r="K35" s="107">
        <v>4</v>
      </c>
      <c r="L35" s="107">
        <v>0</v>
      </c>
      <c r="M35" s="110">
        <v>96.9620253164557</v>
      </c>
      <c r="N35" s="110">
        <v>1.77215189873417</v>
      </c>
    </row>
    <row r="36" spans="2:14" ht="15" customHeight="1">
      <c r="B36" s="102" t="s">
        <v>34</v>
      </c>
      <c r="C36" s="107">
        <f t="shared" si="2"/>
        <v>318</v>
      </c>
      <c r="D36" s="107">
        <v>309</v>
      </c>
      <c r="E36" s="107">
        <v>2</v>
      </c>
      <c r="F36" s="107">
        <v>0</v>
      </c>
      <c r="G36" s="107">
        <v>0</v>
      </c>
      <c r="H36" s="107">
        <v>1</v>
      </c>
      <c r="I36" s="107">
        <v>6</v>
      </c>
      <c r="J36" s="107">
        <v>0</v>
      </c>
      <c r="K36" s="107">
        <v>1</v>
      </c>
      <c r="L36" s="107">
        <v>0</v>
      </c>
      <c r="M36" s="110">
        <v>97.1698113207547</v>
      </c>
      <c r="N36" s="110">
        <v>0.31446540880503</v>
      </c>
    </row>
    <row r="37" spans="2:14" ht="15" customHeight="1">
      <c r="B37" s="102" t="s">
        <v>35</v>
      </c>
      <c r="C37" s="107">
        <f t="shared" si="2"/>
        <v>362</v>
      </c>
      <c r="D37" s="107">
        <v>355</v>
      </c>
      <c r="E37" s="107">
        <v>0</v>
      </c>
      <c r="F37" s="107">
        <v>0</v>
      </c>
      <c r="G37" s="107">
        <v>0</v>
      </c>
      <c r="H37" s="107">
        <v>4</v>
      </c>
      <c r="I37" s="107">
        <v>3</v>
      </c>
      <c r="J37" s="107">
        <v>0</v>
      </c>
      <c r="K37" s="107">
        <v>3</v>
      </c>
      <c r="L37" s="107">
        <v>0</v>
      </c>
      <c r="M37" s="110">
        <v>98.0662983425414</v>
      </c>
      <c r="N37" s="110">
        <v>1.1049723756906</v>
      </c>
    </row>
    <row r="38" spans="2:14" ht="15" customHeight="1">
      <c r="B38" s="102" t="s">
        <v>36</v>
      </c>
      <c r="C38" s="107">
        <f t="shared" si="2"/>
        <v>193</v>
      </c>
      <c r="D38" s="107">
        <v>189</v>
      </c>
      <c r="E38" s="107">
        <v>0</v>
      </c>
      <c r="F38" s="107">
        <v>0</v>
      </c>
      <c r="G38" s="107">
        <v>0</v>
      </c>
      <c r="H38" s="107">
        <v>3</v>
      </c>
      <c r="I38" s="107">
        <v>1</v>
      </c>
      <c r="J38" s="107">
        <v>0</v>
      </c>
      <c r="K38" s="107">
        <v>4</v>
      </c>
      <c r="L38" s="107">
        <v>0</v>
      </c>
      <c r="M38" s="110">
        <v>97.9274611398964</v>
      </c>
      <c r="N38" s="110">
        <v>1.55440414507772</v>
      </c>
    </row>
    <row r="39" spans="2:14" ht="15" customHeight="1">
      <c r="B39" s="102" t="s">
        <v>37</v>
      </c>
      <c r="C39" s="107">
        <f t="shared" si="2"/>
        <v>85</v>
      </c>
      <c r="D39" s="107">
        <v>85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2</v>
      </c>
      <c r="L39" s="107">
        <v>0</v>
      </c>
      <c r="M39" s="110">
        <v>100</v>
      </c>
      <c r="N39" s="158">
        <v>0</v>
      </c>
    </row>
    <row r="40" spans="2:14" ht="15" customHeight="1">
      <c r="B40" s="102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10"/>
      <c r="N40" s="111"/>
    </row>
    <row r="41" spans="1:14" s="116" customFormat="1" ht="15" customHeight="1">
      <c r="A41" s="223" t="s">
        <v>162</v>
      </c>
      <c r="B41" s="224"/>
      <c r="C41" s="114">
        <f>SUM(D41:J41)</f>
        <v>6828</v>
      </c>
      <c r="D41" s="114">
        <f aca="true" t="shared" si="4" ref="D41:L41">SUM(D42:D42)</f>
        <v>6673</v>
      </c>
      <c r="E41" s="114">
        <f t="shared" si="4"/>
        <v>17</v>
      </c>
      <c r="F41" s="114">
        <f t="shared" si="4"/>
        <v>10</v>
      </c>
      <c r="G41" s="114">
        <f t="shared" si="4"/>
        <v>7</v>
      </c>
      <c r="H41" s="114">
        <f t="shared" si="4"/>
        <v>36</v>
      </c>
      <c r="I41" s="114">
        <f t="shared" si="4"/>
        <v>85</v>
      </c>
      <c r="J41" s="114">
        <f t="shared" si="4"/>
        <v>0</v>
      </c>
      <c r="K41" s="114">
        <f t="shared" si="4"/>
        <v>179</v>
      </c>
      <c r="L41" s="114">
        <f t="shared" si="4"/>
        <v>6</v>
      </c>
      <c r="M41" s="115">
        <f>ROUND(D41/C41*100,1)</f>
        <v>97.7</v>
      </c>
      <c r="N41" s="117">
        <f>ROUND((H41+L41)/C41*100,1)</f>
        <v>0.6</v>
      </c>
    </row>
    <row r="42" spans="2:14" ht="15" customHeight="1">
      <c r="B42" s="102" t="s">
        <v>10</v>
      </c>
      <c r="C42" s="107">
        <f t="shared" si="2"/>
        <v>6828</v>
      </c>
      <c r="D42" s="107">
        <v>6673</v>
      </c>
      <c r="E42" s="107">
        <v>17</v>
      </c>
      <c r="F42" s="107">
        <v>10</v>
      </c>
      <c r="G42" s="107">
        <v>7</v>
      </c>
      <c r="H42" s="107">
        <v>36</v>
      </c>
      <c r="I42" s="107">
        <v>85</v>
      </c>
      <c r="J42" s="107">
        <v>0</v>
      </c>
      <c r="K42" s="107">
        <v>179</v>
      </c>
      <c r="L42" s="107">
        <v>6</v>
      </c>
      <c r="M42" s="110">
        <v>97.72993555946104</v>
      </c>
      <c r="N42" s="110">
        <v>0.6151142355008787</v>
      </c>
    </row>
    <row r="43" spans="2:14" ht="15" customHeight="1">
      <c r="B43" s="102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10"/>
      <c r="N43" s="110"/>
    </row>
    <row r="44" spans="1:14" s="116" customFormat="1" ht="15" customHeight="1">
      <c r="A44" s="225" t="s">
        <v>163</v>
      </c>
      <c r="B44" s="226"/>
      <c r="C44" s="114">
        <f>SUM(D44:J44)</f>
        <v>9047</v>
      </c>
      <c r="D44" s="114">
        <f>SUM(D45:D56)</f>
        <v>8745</v>
      </c>
      <c r="E44" s="114">
        <f aca="true" t="shared" si="5" ref="E44:L44">SUM(E45:E56)</f>
        <v>101</v>
      </c>
      <c r="F44" s="114">
        <f t="shared" si="5"/>
        <v>6</v>
      </c>
      <c r="G44" s="114">
        <f t="shared" si="5"/>
        <v>9</v>
      </c>
      <c r="H44" s="114">
        <f t="shared" si="5"/>
        <v>72</v>
      </c>
      <c r="I44" s="114">
        <f t="shared" si="5"/>
        <v>111</v>
      </c>
      <c r="J44" s="114">
        <f t="shared" si="5"/>
        <v>3</v>
      </c>
      <c r="K44" s="114">
        <f t="shared" si="5"/>
        <v>239</v>
      </c>
      <c r="L44" s="114">
        <f t="shared" si="5"/>
        <v>13</v>
      </c>
      <c r="M44" s="115">
        <f>ROUND(D44/C44*100,1)</f>
        <v>96.7</v>
      </c>
      <c r="N44" s="117">
        <f>ROUND((H44+L44)/C44*100,1)</f>
        <v>0.9</v>
      </c>
    </row>
    <row r="45" spans="2:14" ht="15" customHeight="1">
      <c r="B45" s="102" t="s">
        <v>17</v>
      </c>
      <c r="C45" s="107">
        <f t="shared" si="2"/>
        <v>1041</v>
      </c>
      <c r="D45" s="107">
        <v>1015</v>
      </c>
      <c r="E45" s="107">
        <v>8</v>
      </c>
      <c r="F45" s="107">
        <v>0</v>
      </c>
      <c r="G45" s="107">
        <v>2</v>
      </c>
      <c r="H45" s="107">
        <v>8</v>
      </c>
      <c r="I45" s="107">
        <v>8</v>
      </c>
      <c r="J45" s="107">
        <v>0</v>
      </c>
      <c r="K45" s="107">
        <v>25</v>
      </c>
      <c r="L45" s="107">
        <v>1</v>
      </c>
      <c r="M45" s="110">
        <v>97.5024015369836</v>
      </c>
      <c r="N45" s="110">
        <v>0.86455331412103</v>
      </c>
    </row>
    <row r="46" spans="2:14" ht="15" customHeight="1">
      <c r="B46" s="102" t="s">
        <v>19</v>
      </c>
      <c r="C46" s="107">
        <f t="shared" si="2"/>
        <v>1627</v>
      </c>
      <c r="D46" s="107">
        <v>1588</v>
      </c>
      <c r="E46" s="107">
        <v>2</v>
      </c>
      <c r="F46" s="107">
        <v>0</v>
      </c>
      <c r="G46" s="107">
        <v>0</v>
      </c>
      <c r="H46" s="107">
        <v>15</v>
      </c>
      <c r="I46" s="107">
        <v>22</v>
      </c>
      <c r="J46" s="107">
        <v>0</v>
      </c>
      <c r="K46" s="107">
        <v>84</v>
      </c>
      <c r="L46" s="107">
        <v>7</v>
      </c>
      <c r="M46" s="110">
        <v>97.6029502151198</v>
      </c>
      <c r="N46" s="110">
        <v>1.35218192993239</v>
      </c>
    </row>
    <row r="47" spans="2:14" ht="15" customHeight="1">
      <c r="B47" s="102" t="s">
        <v>20</v>
      </c>
      <c r="C47" s="107">
        <f t="shared" si="2"/>
        <v>1257</v>
      </c>
      <c r="D47" s="107">
        <v>1218</v>
      </c>
      <c r="E47" s="107">
        <v>17</v>
      </c>
      <c r="F47" s="107">
        <v>0</v>
      </c>
      <c r="G47" s="107">
        <v>1</v>
      </c>
      <c r="H47" s="107">
        <v>9</v>
      </c>
      <c r="I47" s="107">
        <v>12</v>
      </c>
      <c r="J47" s="107">
        <v>0</v>
      </c>
      <c r="K47" s="107">
        <v>18</v>
      </c>
      <c r="L47" s="107">
        <v>0</v>
      </c>
      <c r="M47" s="110">
        <v>96.8973747016706</v>
      </c>
      <c r="N47" s="110">
        <v>0.71599045346062</v>
      </c>
    </row>
    <row r="48" spans="2:14" ht="15" customHeight="1">
      <c r="B48" s="102" t="s">
        <v>21</v>
      </c>
      <c r="C48" s="107">
        <f t="shared" si="2"/>
        <v>1131</v>
      </c>
      <c r="D48" s="107">
        <v>1089</v>
      </c>
      <c r="E48" s="107">
        <v>23</v>
      </c>
      <c r="F48" s="107">
        <v>2</v>
      </c>
      <c r="G48" s="107">
        <v>1</v>
      </c>
      <c r="H48" s="107">
        <v>2</v>
      </c>
      <c r="I48" s="107">
        <v>14</v>
      </c>
      <c r="J48" s="107">
        <v>0</v>
      </c>
      <c r="K48" s="107">
        <v>21</v>
      </c>
      <c r="L48" s="107">
        <v>2</v>
      </c>
      <c r="M48" s="110">
        <v>96.2864721485411</v>
      </c>
      <c r="N48" s="110">
        <v>0.35366931918656</v>
      </c>
    </row>
    <row r="49" spans="2:14" ht="15" customHeight="1">
      <c r="B49" s="102" t="s">
        <v>22</v>
      </c>
      <c r="C49" s="107">
        <f t="shared" si="2"/>
        <v>1352</v>
      </c>
      <c r="D49" s="107">
        <v>1303</v>
      </c>
      <c r="E49" s="107">
        <v>19</v>
      </c>
      <c r="F49" s="107">
        <v>0</v>
      </c>
      <c r="G49" s="107">
        <v>1</v>
      </c>
      <c r="H49" s="107">
        <v>13</v>
      </c>
      <c r="I49" s="107">
        <v>16</v>
      </c>
      <c r="J49" s="107">
        <v>0</v>
      </c>
      <c r="K49" s="107">
        <v>31</v>
      </c>
      <c r="L49" s="107">
        <v>1</v>
      </c>
      <c r="M49" s="110">
        <v>96.3757396449704</v>
      </c>
      <c r="N49" s="110">
        <v>1.03550295857988</v>
      </c>
    </row>
    <row r="50" spans="2:14" ht="15" customHeight="1">
      <c r="B50" s="102" t="s">
        <v>24</v>
      </c>
      <c r="C50" s="107">
        <f t="shared" si="2"/>
        <v>785</v>
      </c>
      <c r="D50" s="107">
        <v>749</v>
      </c>
      <c r="E50" s="107">
        <v>10</v>
      </c>
      <c r="F50" s="107">
        <v>0</v>
      </c>
      <c r="G50" s="107">
        <v>1</v>
      </c>
      <c r="H50" s="107">
        <v>5</v>
      </c>
      <c r="I50" s="107">
        <v>17</v>
      </c>
      <c r="J50" s="107">
        <v>3</v>
      </c>
      <c r="K50" s="107">
        <v>26</v>
      </c>
      <c r="L50" s="107">
        <v>0</v>
      </c>
      <c r="M50" s="110">
        <v>95.4140127388535</v>
      </c>
      <c r="N50" s="110">
        <v>0.63694267515923</v>
      </c>
    </row>
    <row r="51" spans="2:14" ht="15" customHeight="1">
      <c r="B51" s="102" t="s">
        <v>152</v>
      </c>
      <c r="C51" s="107">
        <f t="shared" si="2"/>
        <v>393</v>
      </c>
      <c r="D51" s="107">
        <v>373</v>
      </c>
      <c r="E51" s="107">
        <v>2</v>
      </c>
      <c r="F51" s="107">
        <v>1</v>
      </c>
      <c r="G51" s="107">
        <v>0</v>
      </c>
      <c r="H51" s="107">
        <v>9</v>
      </c>
      <c r="I51" s="107">
        <v>8</v>
      </c>
      <c r="J51" s="107">
        <v>0</v>
      </c>
      <c r="K51" s="107">
        <v>8</v>
      </c>
      <c r="L51" s="107">
        <v>0</v>
      </c>
      <c r="M51" s="110">
        <v>94.9109414758269</v>
      </c>
      <c r="N51" s="110">
        <v>2.29007633587786</v>
      </c>
    </row>
    <row r="52" spans="2:14" ht="15" customHeight="1">
      <c r="B52" s="102" t="s">
        <v>153</v>
      </c>
      <c r="C52" s="107">
        <f t="shared" si="2"/>
        <v>475</v>
      </c>
      <c r="D52" s="107">
        <v>452</v>
      </c>
      <c r="E52" s="107">
        <v>13</v>
      </c>
      <c r="F52" s="107">
        <v>2</v>
      </c>
      <c r="G52" s="107">
        <v>1</v>
      </c>
      <c r="H52" s="107">
        <v>4</v>
      </c>
      <c r="I52" s="107">
        <v>3</v>
      </c>
      <c r="J52" s="107">
        <v>0</v>
      </c>
      <c r="K52" s="107">
        <v>5</v>
      </c>
      <c r="L52" s="107">
        <v>0</v>
      </c>
      <c r="M52" s="110">
        <v>95.1578947368421</v>
      </c>
      <c r="N52" s="110">
        <v>0.84210526315789</v>
      </c>
    </row>
    <row r="53" spans="2:14" ht="15" customHeight="1">
      <c r="B53" s="102" t="s">
        <v>155</v>
      </c>
      <c r="C53" s="107">
        <f t="shared" si="2"/>
        <v>436</v>
      </c>
      <c r="D53" s="107">
        <v>418</v>
      </c>
      <c r="E53" s="107">
        <v>6</v>
      </c>
      <c r="F53" s="107">
        <v>0</v>
      </c>
      <c r="G53" s="107">
        <v>2</v>
      </c>
      <c r="H53" s="107">
        <v>5</v>
      </c>
      <c r="I53" s="107">
        <v>5</v>
      </c>
      <c r="J53" s="107">
        <v>0</v>
      </c>
      <c r="K53" s="107">
        <v>6</v>
      </c>
      <c r="L53" s="107">
        <v>1</v>
      </c>
      <c r="M53" s="110">
        <v>95.8715596330275</v>
      </c>
      <c r="N53" s="110">
        <v>1.37614678899082</v>
      </c>
    </row>
    <row r="54" spans="2:14" ht="15" customHeight="1">
      <c r="B54" s="102" t="s">
        <v>38</v>
      </c>
      <c r="C54" s="107">
        <f t="shared" si="2"/>
        <v>286</v>
      </c>
      <c r="D54" s="107">
        <v>282</v>
      </c>
      <c r="E54" s="107">
        <v>0</v>
      </c>
      <c r="F54" s="107">
        <v>0</v>
      </c>
      <c r="G54" s="107">
        <v>0</v>
      </c>
      <c r="H54" s="107">
        <v>0</v>
      </c>
      <c r="I54" s="107">
        <v>4</v>
      </c>
      <c r="J54" s="107">
        <v>0</v>
      </c>
      <c r="K54" s="107">
        <v>7</v>
      </c>
      <c r="L54" s="107">
        <v>0</v>
      </c>
      <c r="M54" s="110">
        <v>98.6013986013986</v>
      </c>
      <c r="N54" s="158">
        <v>0</v>
      </c>
    </row>
    <row r="55" spans="2:14" ht="15" customHeight="1">
      <c r="B55" s="102" t="s">
        <v>156</v>
      </c>
      <c r="C55" s="107">
        <f t="shared" si="2"/>
        <v>80</v>
      </c>
      <c r="D55" s="107">
        <v>78</v>
      </c>
      <c r="E55" s="107">
        <v>0</v>
      </c>
      <c r="F55" s="107">
        <v>1</v>
      </c>
      <c r="G55" s="107">
        <v>0</v>
      </c>
      <c r="H55" s="107">
        <v>0</v>
      </c>
      <c r="I55" s="107">
        <v>1</v>
      </c>
      <c r="J55" s="107">
        <v>0</v>
      </c>
      <c r="K55" s="107">
        <v>0</v>
      </c>
      <c r="L55" s="107">
        <v>0</v>
      </c>
      <c r="M55" s="110">
        <v>97.5</v>
      </c>
      <c r="N55" s="111">
        <v>0</v>
      </c>
    </row>
    <row r="56" spans="2:14" ht="15" customHeight="1">
      <c r="B56" s="102" t="s">
        <v>39</v>
      </c>
      <c r="C56" s="107">
        <f t="shared" si="2"/>
        <v>184</v>
      </c>
      <c r="D56" s="107">
        <v>180</v>
      </c>
      <c r="E56" s="107">
        <v>1</v>
      </c>
      <c r="F56" s="107">
        <v>0</v>
      </c>
      <c r="G56" s="107">
        <v>0</v>
      </c>
      <c r="H56" s="107">
        <v>2</v>
      </c>
      <c r="I56" s="107">
        <v>1</v>
      </c>
      <c r="J56" s="107">
        <v>0</v>
      </c>
      <c r="K56" s="107">
        <v>8</v>
      </c>
      <c r="L56" s="107">
        <v>1</v>
      </c>
      <c r="M56" s="110">
        <v>97.8260869565217</v>
      </c>
      <c r="N56" s="110">
        <v>1.63043478260869</v>
      </c>
    </row>
    <row r="57" spans="2:14" ht="15" customHeight="1">
      <c r="B57" s="102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0"/>
      <c r="N57" s="110"/>
    </row>
    <row r="58" spans="1:14" s="116" customFormat="1" ht="15" customHeight="1">
      <c r="A58" s="223" t="s">
        <v>164</v>
      </c>
      <c r="B58" s="224"/>
      <c r="C58" s="114">
        <f>SUM(D58:J58)</f>
        <v>8312</v>
      </c>
      <c r="D58" s="114">
        <f>SUM(D59:D61)</f>
        <v>8131</v>
      </c>
      <c r="E58" s="114">
        <f aca="true" t="shared" si="6" ref="E58:L58">SUM(E59:E61)</f>
        <v>4</v>
      </c>
      <c r="F58" s="114">
        <f t="shared" si="6"/>
        <v>1</v>
      </c>
      <c r="G58" s="114">
        <f t="shared" si="6"/>
        <v>10</v>
      </c>
      <c r="H58" s="114">
        <f t="shared" si="6"/>
        <v>42</v>
      </c>
      <c r="I58" s="114">
        <f t="shared" si="6"/>
        <v>124</v>
      </c>
      <c r="J58" s="114">
        <f t="shared" si="6"/>
        <v>0</v>
      </c>
      <c r="K58" s="114">
        <f t="shared" si="6"/>
        <v>213</v>
      </c>
      <c r="L58" s="114">
        <f t="shared" si="6"/>
        <v>2</v>
      </c>
      <c r="M58" s="115">
        <f>ROUND(D58/C58*100,1)</f>
        <v>97.8</v>
      </c>
      <c r="N58" s="117">
        <f>ROUND((H58+L58)/C58*100,1)</f>
        <v>0.5</v>
      </c>
    </row>
    <row r="59" spans="2:14" ht="15" customHeight="1">
      <c r="B59" s="102" t="s">
        <v>11</v>
      </c>
      <c r="C59" s="107">
        <f t="shared" si="2"/>
        <v>7734</v>
      </c>
      <c r="D59" s="107">
        <v>7558</v>
      </c>
      <c r="E59" s="107">
        <v>4</v>
      </c>
      <c r="F59" s="107">
        <v>1</v>
      </c>
      <c r="G59" s="107">
        <v>10</v>
      </c>
      <c r="H59" s="107">
        <v>42</v>
      </c>
      <c r="I59" s="107">
        <v>119</v>
      </c>
      <c r="J59" s="107">
        <v>0</v>
      </c>
      <c r="K59" s="107">
        <v>190</v>
      </c>
      <c r="L59" s="107">
        <v>1</v>
      </c>
      <c r="M59" s="110">
        <v>97.72433410912852</v>
      </c>
      <c r="N59" s="110">
        <v>0.5559865528833722</v>
      </c>
    </row>
    <row r="60" spans="2:14" ht="15" customHeight="1">
      <c r="B60" s="102" t="s">
        <v>27</v>
      </c>
      <c r="C60" s="107">
        <f t="shared" si="2"/>
        <v>431</v>
      </c>
      <c r="D60" s="107">
        <v>429</v>
      </c>
      <c r="E60" s="107">
        <v>0</v>
      </c>
      <c r="F60" s="107">
        <v>0</v>
      </c>
      <c r="G60" s="107">
        <v>0</v>
      </c>
      <c r="H60" s="107">
        <v>0</v>
      </c>
      <c r="I60" s="107">
        <v>2</v>
      </c>
      <c r="J60" s="107">
        <v>0</v>
      </c>
      <c r="K60" s="107">
        <v>21</v>
      </c>
      <c r="L60" s="107">
        <v>0</v>
      </c>
      <c r="M60" s="110">
        <v>99.5359628770301</v>
      </c>
      <c r="N60" s="111">
        <v>0</v>
      </c>
    </row>
    <row r="61" spans="2:14" ht="15" customHeight="1">
      <c r="B61" s="102" t="s">
        <v>40</v>
      </c>
      <c r="C61" s="107">
        <f t="shared" si="2"/>
        <v>147</v>
      </c>
      <c r="D61" s="107">
        <v>144</v>
      </c>
      <c r="E61" s="107">
        <v>0</v>
      </c>
      <c r="F61" s="107">
        <v>0</v>
      </c>
      <c r="G61" s="107">
        <v>0</v>
      </c>
      <c r="H61" s="107">
        <v>0</v>
      </c>
      <c r="I61" s="107">
        <v>3</v>
      </c>
      <c r="J61" s="107">
        <v>0</v>
      </c>
      <c r="K61" s="107">
        <v>2</v>
      </c>
      <c r="L61" s="107">
        <v>1</v>
      </c>
      <c r="M61" s="110">
        <v>97.9591836734694</v>
      </c>
      <c r="N61" s="159">
        <v>0.68027210884353</v>
      </c>
    </row>
    <row r="62" spans="1:14" ht="15" customHeight="1">
      <c r="A62" s="112"/>
      <c r="B62" s="122"/>
      <c r="C62" s="118"/>
      <c r="D62" s="119"/>
      <c r="E62" s="119"/>
      <c r="F62" s="119"/>
      <c r="G62" s="119"/>
      <c r="H62" s="119"/>
      <c r="I62" s="119"/>
      <c r="J62" s="119"/>
      <c r="K62" s="119"/>
      <c r="L62" s="118"/>
      <c r="M62" s="120"/>
      <c r="N62" s="121"/>
    </row>
  </sheetData>
  <mergeCells count="26">
    <mergeCell ref="A14:B14"/>
    <mergeCell ref="A4:B6"/>
    <mergeCell ref="A9:B9"/>
    <mergeCell ref="A12:B12"/>
    <mergeCell ref="A13:B13"/>
    <mergeCell ref="A7:B7"/>
    <mergeCell ref="A8:B8"/>
    <mergeCell ref="A10:B10"/>
    <mergeCell ref="A11:B11"/>
    <mergeCell ref="M4:M6"/>
    <mergeCell ref="H4:H6"/>
    <mergeCell ref="N4:N6"/>
    <mergeCell ref="G4:G6"/>
    <mergeCell ref="I4:I6"/>
    <mergeCell ref="L4:L6"/>
    <mergeCell ref="F4:F6"/>
    <mergeCell ref="J4:J6"/>
    <mergeCell ref="K4:K6"/>
    <mergeCell ref="C4:C6"/>
    <mergeCell ref="D4:D6"/>
    <mergeCell ref="E4:E6"/>
    <mergeCell ref="A58:B58"/>
    <mergeCell ref="A16:B16"/>
    <mergeCell ref="A28:B28"/>
    <mergeCell ref="A41:B41"/>
    <mergeCell ref="A44:B44"/>
  </mergeCells>
  <printOptions horizontalCentered="1"/>
  <pageMargins left="0.3937007874015748" right="0.3937007874015748" top="0.3937007874015748" bottom="0.5905511811023623" header="0.3937007874015748" footer="0.4724409448818898"/>
  <pageSetup blackAndWhite="1" firstPageNumber="22" useFirstPageNumber="1" fitToHeight="0" horizontalDpi="98" verticalDpi="98" orientation="portrait" paperSize="9" scale="83" r:id="rId1"/>
  <headerFooter alignWithMargins="0">
    <oddFooter xml:space="preserve">&amp;C&amp;"ＭＳ 明朝,標準"&amp;14&amp;P </oddFooter>
  </headerFooter>
  <ignoredErrors>
    <ignoredError sqref="C45:C61 C42 C12:C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85" workbookViewId="0" topLeftCell="A1">
      <pane xSplit="2" ySplit="6" topLeftCell="C7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A1" sqref="A1"/>
    </sheetView>
  </sheetViews>
  <sheetFormatPr defaultColWidth="9.00390625" defaultRowHeight="13.5"/>
  <cols>
    <col min="1" max="1" width="2.625" style="123" customWidth="1"/>
    <col min="2" max="2" width="13.125" style="123" customWidth="1"/>
    <col min="3" max="14" width="7.625" style="123" customWidth="1"/>
    <col min="15" max="15" width="12.50390625" style="123" bestFit="1" customWidth="1"/>
    <col min="16" max="16" width="10.00390625" style="123" bestFit="1" customWidth="1"/>
    <col min="17" max="16384" width="9.00390625" style="123" customWidth="1"/>
  </cols>
  <sheetData>
    <row r="1" spans="2:15" s="6" customFormat="1" ht="24">
      <c r="B1" s="15" t="s">
        <v>188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/>
    <row r="4" spans="1:14" ht="17.25" customHeight="1">
      <c r="A4" s="253" t="s">
        <v>44</v>
      </c>
      <c r="B4" s="242"/>
      <c r="C4" s="242" t="s">
        <v>3</v>
      </c>
      <c r="D4" s="240" t="s">
        <v>177</v>
      </c>
      <c r="E4" s="246" t="s">
        <v>178</v>
      </c>
      <c r="F4" s="246" t="s">
        <v>179</v>
      </c>
      <c r="G4" s="247" t="s">
        <v>180</v>
      </c>
      <c r="H4" s="236" t="s">
        <v>181</v>
      </c>
      <c r="I4" s="250" t="s">
        <v>157</v>
      </c>
      <c r="J4" s="243" t="s">
        <v>182</v>
      </c>
      <c r="K4" s="236" t="s">
        <v>158</v>
      </c>
      <c r="L4" s="237" t="s">
        <v>183</v>
      </c>
      <c r="M4" s="240" t="s">
        <v>184</v>
      </c>
      <c r="N4" s="241" t="s">
        <v>185</v>
      </c>
    </row>
    <row r="5" spans="1:14" ht="17.25" customHeight="1">
      <c r="A5" s="253"/>
      <c r="B5" s="242"/>
      <c r="C5" s="242"/>
      <c r="D5" s="240"/>
      <c r="E5" s="246"/>
      <c r="F5" s="246"/>
      <c r="G5" s="248"/>
      <c r="H5" s="236"/>
      <c r="I5" s="251"/>
      <c r="J5" s="244"/>
      <c r="K5" s="236"/>
      <c r="L5" s="238"/>
      <c r="M5" s="240"/>
      <c r="N5" s="241"/>
    </row>
    <row r="6" spans="1:14" ht="21" customHeight="1">
      <c r="A6" s="253"/>
      <c r="B6" s="242"/>
      <c r="C6" s="242"/>
      <c r="D6" s="240"/>
      <c r="E6" s="246"/>
      <c r="F6" s="246"/>
      <c r="G6" s="249"/>
      <c r="H6" s="236"/>
      <c r="I6" s="252"/>
      <c r="J6" s="245"/>
      <c r="K6" s="236"/>
      <c r="L6" s="239"/>
      <c r="M6" s="240"/>
      <c r="N6" s="241"/>
    </row>
    <row r="7" spans="1:14" ht="15" customHeight="1">
      <c r="A7" s="232" t="s">
        <v>203</v>
      </c>
      <c r="B7" s="233"/>
      <c r="C7" s="124">
        <v>37270</v>
      </c>
      <c r="D7" s="124">
        <v>18329</v>
      </c>
      <c r="E7" s="124">
        <v>7073</v>
      </c>
      <c r="F7" s="124">
        <v>924</v>
      </c>
      <c r="G7" s="124">
        <v>239</v>
      </c>
      <c r="H7" s="124">
        <v>7978</v>
      </c>
      <c r="I7" s="124">
        <v>490</v>
      </c>
      <c r="J7" s="124">
        <v>2235</v>
      </c>
      <c r="K7" s="124">
        <v>2</v>
      </c>
      <c r="L7" s="124">
        <v>18</v>
      </c>
      <c r="M7" s="125">
        <v>49.2</v>
      </c>
      <c r="N7" s="125">
        <v>21.5</v>
      </c>
    </row>
    <row r="8" spans="1:14" ht="15" customHeight="1">
      <c r="A8" s="232" t="s">
        <v>215</v>
      </c>
      <c r="B8" s="233"/>
      <c r="C8" s="124">
        <v>37413</v>
      </c>
      <c r="D8" s="124">
        <v>18953</v>
      </c>
      <c r="E8" s="124">
        <v>6830</v>
      </c>
      <c r="F8" s="124">
        <v>876</v>
      </c>
      <c r="G8" s="124">
        <v>162</v>
      </c>
      <c r="H8" s="124">
        <v>8318</v>
      </c>
      <c r="I8" s="124">
        <v>340</v>
      </c>
      <c r="J8" s="124">
        <v>1927</v>
      </c>
      <c r="K8" s="124">
        <v>7</v>
      </c>
      <c r="L8" s="124">
        <v>15</v>
      </c>
      <c r="M8" s="125">
        <v>50.7</v>
      </c>
      <c r="N8" s="125">
        <v>22.3</v>
      </c>
    </row>
    <row r="9" spans="1:14" ht="15" customHeight="1">
      <c r="A9" s="232" t="s">
        <v>216</v>
      </c>
      <c r="B9" s="233"/>
      <c r="C9" s="124">
        <v>36105</v>
      </c>
      <c r="D9" s="124">
        <v>18817</v>
      </c>
      <c r="E9" s="124">
        <v>6328</v>
      </c>
      <c r="F9" s="124">
        <v>579</v>
      </c>
      <c r="G9" s="124">
        <v>141</v>
      </c>
      <c r="H9" s="124">
        <v>8254</v>
      </c>
      <c r="I9" s="124">
        <v>369</v>
      </c>
      <c r="J9" s="124">
        <v>1617</v>
      </c>
      <c r="K9" s="124">
        <v>0</v>
      </c>
      <c r="L9" s="124">
        <v>17</v>
      </c>
      <c r="M9" s="125">
        <v>52.1</v>
      </c>
      <c r="N9" s="125">
        <v>22.9</v>
      </c>
    </row>
    <row r="10" spans="1:14" ht="15" customHeight="1">
      <c r="A10" s="234" t="s">
        <v>196</v>
      </c>
      <c r="B10" s="235"/>
      <c r="C10" s="141">
        <v>33951</v>
      </c>
      <c r="D10" s="141">
        <v>17854</v>
      </c>
      <c r="E10" s="141">
        <v>5557</v>
      </c>
      <c r="F10" s="141">
        <v>719</v>
      </c>
      <c r="G10" s="141">
        <v>103</v>
      </c>
      <c r="H10" s="141">
        <v>8113</v>
      </c>
      <c r="I10" s="141">
        <v>229</v>
      </c>
      <c r="J10" s="141">
        <v>1376</v>
      </c>
      <c r="K10" s="142">
        <v>0</v>
      </c>
      <c r="L10" s="141">
        <v>7</v>
      </c>
      <c r="M10" s="123">
        <v>52.6</v>
      </c>
      <c r="N10" s="123">
        <v>23.9</v>
      </c>
    </row>
    <row r="11" spans="1:16" s="131" customFormat="1" ht="15" customHeight="1">
      <c r="A11" s="223" t="s">
        <v>218</v>
      </c>
      <c r="B11" s="224"/>
      <c r="C11" s="129">
        <f>SUM(D11:K11)</f>
        <v>32809</v>
      </c>
      <c r="D11" s="129">
        <f aca="true" t="shared" si="0" ref="D11:L11">SUM(D15,D27,D40,D43,D57)</f>
        <v>17826</v>
      </c>
      <c r="E11" s="129">
        <f t="shared" si="0"/>
        <v>4912</v>
      </c>
      <c r="F11" s="129">
        <f t="shared" si="0"/>
        <v>710</v>
      </c>
      <c r="G11" s="129">
        <f t="shared" si="0"/>
        <v>133</v>
      </c>
      <c r="H11" s="129">
        <f t="shared" si="0"/>
        <v>7512</v>
      </c>
      <c r="I11" s="129">
        <f t="shared" si="0"/>
        <v>309</v>
      </c>
      <c r="J11" s="129">
        <f t="shared" si="0"/>
        <v>1407</v>
      </c>
      <c r="K11" s="129">
        <f t="shared" si="0"/>
        <v>0</v>
      </c>
      <c r="L11" s="129">
        <f t="shared" si="0"/>
        <v>13</v>
      </c>
      <c r="M11" s="130">
        <f>D11/C11*100</f>
        <v>54.33265262580389</v>
      </c>
      <c r="N11" s="130">
        <f>(H11+L11)/C11*100</f>
        <v>22.93577981651376</v>
      </c>
      <c r="O11" s="143"/>
      <c r="P11" s="143"/>
    </row>
    <row r="12" spans="1:15" s="131" customFormat="1" ht="15" customHeight="1">
      <c r="A12" s="223" t="s">
        <v>149</v>
      </c>
      <c r="B12" s="224"/>
      <c r="C12" s="129">
        <f>SUM(D12:K12)</f>
        <v>22667</v>
      </c>
      <c r="D12" s="132">
        <v>11922</v>
      </c>
      <c r="E12" s="132">
        <v>3327</v>
      </c>
      <c r="F12" s="132">
        <v>572</v>
      </c>
      <c r="G12" s="132">
        <v>93</v>
      </c>
      <c r="H12" s="132">
        <v>5603</v>
      </c>
      <c r="I12" s="132">
        <v>199</v>
      </c>
      <c r="J12" s="132">
        <v>951</v>
      </c>
      <c r="K12" s="129">
        <v>0</v>
      </c>
      <c r="L12" s="132">
        <v>12</v>
      </c>
      <c r="M12" s="130">
        <v>52.5962853487448</v>
      </c>
      <c r="N12" s="130">
        <v>24.7716945339039</v>
      </c>
      <c r="O12" s="143"/>
    </row>
    <row r="13" spans="1:15" s="131" customFormat="1" ht="15" customHeight="1">
      <c r="A13" s="223" t="s">
        <v>150</v>
      </c>
      <c r="B13" s="224"/>
      <c r="C13" s="129">
        <f>SUM(D13:K13)</f>
        <v>10142</v>
      </c>
      <c r="D13" s="132">
        <v>5904</v>
      </c>
      <c r="E13" s="132">
        <v>1585</v>
      </c>
      <c r="F13" s="132">
        <v>138</v>
      </c>
      <c r="G13" s="132">
        <v>40</v>
      </c>
      <c r="H13" s="132">
        <v>1909</v>
      </c>
      <c r="I13" s="132">
        <v>110</v>
      </c>
      <c r="J13" s="132">
        <v>456</v>
      </c>
      <c r="K13" s="129">
        <v>0</v>
      </c>
      <c r="L13" s="129">
        <v>1</v>
      </c>
      <c r="M13" s="130">
        <v>58.2133701439558</v>
      </c>
      <c r="N13" s="130">
        <v>18.8325774009071</v>
      </c>
      <c r="O13" s="143"/>
    </row>
    <row r="14" spans="1:14" ht="15" customHeight="1">
      <c r="A14" s="101"/>
      <c r="B14" s="102"/>
      <c r="C14" s="124"/>
      <c r="D14" s="126"/>
      <c r="E14" s="126"/>
      <c r="F14" s="126"/>
      <c r="G14" s="126"/>
      <c r="H14" s="126"/>
      <c r="I14" s="126"/>
      <c r="J14" s="126"/>
      <c r="K14" s="126"/>
      <c r="L14" s="124"/>
      <c r="M14" s="125"/>
      <c r="N14" s="125"/>
    </row>
    <row r="15" spans="1:14" s="131" customFormat="1" ht="15" customHeight="1">
      <c r="A15" s="223" t="s">
        <v>140</v>
      </c>
      <c r="B15" s="224"/>
      <c r="C15" s="133">
        <f aca="true" t="shared" si="1" ref="C15:C25">SUM(D15:K15)</f>
        <v>2127</v>
      </c>
      <c r="D15" s="129">
        <f>SUM(D16:D25)</f>
        <v>1194</v>
      </c>
      <c r="E15" s="129">
        <f aca="true" t="shared" si="2" ref="E15:L15">SUM(E16:E25)</f>
        <v>340</v>
      </c>
      <c r="F15" s="129">
        <f t="shared" si="2"/>
        <v>40</v>
      </c>
      <c r="G15" s="129">
        <f t="shared" si="2"/>
        <v>5</v>
      </c>
      <c r="H15" s="129">
        <f t="shared" si="2"/>
        <v>428</v>
      </c>
      <c r="I15" s="129">
        <f t="shared" si="2"/>
        <v>30</v>
      </c>
      <c r="J15" s="129">
        <f t="shared" si="2"/>
        <v>90</v>
      </c>
      <c r="K15" s="129">
        <f t="shared" si="2"/>
        <v>0</v>
      </c>
      <c r="L15" s="129">
        <f t="shared" si="2"/>
        <v>1</v>
      </c>
      <c r="M15" s="134">
        <f>ROUND(D15/C15*100,1)</f>
        <v>56.1</v>
      </c>
      <c r="N15" s="134">
        <f>ROUND((H15+L15)/C15*100,1)</f>
        <v>20.2</v>
      </c>
    </row>
    <row r="16" spans="1:14" ht="15" customHeight="1">
      <c r="A16" s="100"/>
      <c r="B16" s="102" t="s">
        <v>13</v>
      </c>
      <c r="C16" s="124">
        <f t="shared" si="1"/>
        <v>105</v>
      </c>
      <c r="D16" s="124">
        <v>13</v>
      </c>
      <c r="E16" s="124">
        <v>28</v>
      </c>
      <c r="F16" s="124">
        <v>0</v>
      </c>
      <c r="G16" s="124">
        <v>0</v>
      </c>
      <c r="H16" s="124">
        <v>59</v>
      </c>
      <c r="I16" s="124">
        <v>1</v>
      </c>
      <c r="J16" s="124">
        <v>4</v>
      </c>
      <c r="K16" s="124">
        <v>0</v>
      </c>
      <c r="L16" s="124">
        <v>0</v>
      </c>
      <c r="M16" s="127">
        <v>12.3809523809523</v>
      </c>
      <c r="N16" s="127">
        <v>56.1904761904762</v>
      </c>
    </row>
    <row r="17" spans="1:14" ht="15" customHeight="1">
      <c r="A17" s="100"/>
      <c r="B17" s="102" t="s">
        <v>16</v>
      </c>
      <c r="C17" s="124">
        <f t="shared" si="1"/>
        <v>381</v>
      </c>
      <c r="D17" s="124">
        <v>165</v>
      </c>
      <c r="E17" s="124">
        <v>93</v>
      </c>
      <c r="F17" s="124">
        <v>7</v>
      </c>
      <c r="G17" s="124">
        <v>2</v>
      </c>
      <c r="H17" s="124">
        <v>97</v>
      </c>
      <c r="I17" s="124">
        <v>10</v>
      </c>
      <c r="J17" s="124">
        <v>7</v>
      </c>
      <c r="K17" s="124">
        <v>0</v>
      </c>
      <c r="L17" s="124">
        <v>0</v>
      </c>
      <c r="M17" s="127">
        <v>43.3070866141732</v>
      </c>
      <c r="N17" s="127">
        <v>25.4593175853018</v>
      </c>
    </row>
    <row r="18" spans="1:14" ht="15" customHeight="1">
      <c r="A18" s="100"/>
      <c r="B18" s="102" t="s">
        <v>25</v>
      </c>
      <c r="C18" s="124">
        <f t="shared" si="1"/>
        <v>520</v>
      </c>
      <c r="D18" s="124">
        <v>391</v>
      </c>
      <c r="E18" s="124">
        <v>58</v>
      </c>
      <c r="F18" s="124">
        <v>9</v>
      </c>
      <c r="G18" s="124">
        <v>0</v>
      </c>
      <c r="H18" s="124">
        <v>41</v>
      </c>
      <c r="I18" s="124">
        <v>3</v>
      </c>
      <c r="J18" s="124">
        <v>18</v>
      </c>
      <c r="K18" s="124">
        <v>0</v>
      </c>
      <c r="L18" s="124">
        <v>0</v>
      </c>
      <c r="M18" s="127">
        <v>75.1923076923077</v>
      </c>
      <c r="N18" s="127">
        <v>7.88461538461538</v>
      </c>
    </row>
    <row r="19" spans="1:14" ht="15" customHeight="1">
      <c r="A19" s="100"/>
      <c r="B19" s="102" t="s">
        <v>151</v>
      </c>
      <c r="C19" s="124">
        <f t="shared" si="1"/>
        <v>200</v>
      </c>
      <c r="D19" s="124">
        <v>63</v>
      </c>
      <c r="E19" s="124">
        <v>42</v>
      </c>
      <c r="F19" s="124">
        <v>2</v>
      </c>
      <c r="G19" s="124">
        <v>2</v>
      </c>
      <c r="H19" s="124">
        <v>89</v>
      </c>
      <c r="I19" s="124">
        <v>0</v>
      </c>
      <c r="J19" s="124">
        <v>2</v>
      </c>
      <c r="K19" s="124">
        <v>0</v>
      </c>
      <c r="L19" s="124">
        <v>0</v>
      </c>
      <c r="M19" s="127">
        <v>31.5</v>
      </c>
      <c r="N19" s="127">
        <v>44.5</v>
      </c>
    </row>
    <row r="20" spans="1:14" ht="15" customHeight="1">
      <c r="A20" s="100"/>
      <c r="B20" s="102" t="s">
        <v>154</v>
      </c>
      <c r="C20" s="124">
        <f t="shared" si="1"/>
        <v>666</v>
      </c>
      <c r="D20" s="124">
        <v>486</v>
      </c>
      <c r="E20" s="124">
        <v>45</v>
      </c>
      <c r="F20" s="124">
        <v>22</v>
      </c>
      <c r="G20" s="124">
        <v>1</v>
      </c>
      <c r="H20" s="124">
        <v>47</v>
      </c>
      <c r="I20" s="124">
        <v>16</v>
      </c>
      <c r="J20" s="124">
        <v>49</v>
      </c>
      <c r="K20" s="124">
        <v>0</v>
      </c>
      <c r="L20" s="124">
        <v>0</v>
      </c>
      <c r="M20" s="127">
        <v>72.9729729729729</v>
      </c>
      <c r="N20" s="127">
        <v>7.05705705705705</v>
      </c>
    </row>
    <row r="21" spans="1:14" ht="15" customHeight="1">
      <c r="A21" s="100"/>
      <c r="B21" s="102" t="s">
        <v>28</v>
      </c>
      <c r="C21" s="124">
        <f t="shared" si="1"/>
        <v>114</v>
      </c>
      <c r="D21" s="124">
        <v>30</v>
      </c>
      <c r="E21" s="124">
        <v>35</v>
      </c>
      <c r="F21" s="124">
        <v>0</v>
      </c>
      <c r="G21" s="124">
        <v>0</v>
      </c>
      <c r="H21" s="124">
        <v>45</v>
      </c>
      <c r="I21" s="124">
        <v>0</v>
      </c>
      <c r="J21" s="124">
        <v>4</v>
      </c>
      <c r="K21" s="124">
        <v>0</v>
      </c>
      <c r="L21" s="124">
        <v>0</v>
      </c>
      <c r="M21" s="127">
        <v>26.3157894736842</v>
      </c>
      <c r="N21" s="127">
        <v>39.4736842105263</v>
      </c>
    </row>
    <row r="22" spans="1:14" ht="15" customHeight="1">
      <c r="A22" s="100"/>
      <c r="B22" s="102" t="s">
        <v>29</v>
      </c>
      <c r="C22" s="124">
        <f t="shared" si="1"/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</row>
    <row r="23" spans="1:14" ht="15" customHeight="1">
      <c r="A23" s="100"/>
      <c r="B23" s="102" t="s">
        <v>30</v>
      </c>
      <c r="C23" s="124">
        <f t="shared" si="1"/>
        <v>31</v>
      </c>
      <c r="D23" s="124">
        <v>5</v>
      </c>
      <c r="E23" s="124">
        <v>9</v>
      </c>
      <c r="F23" s="124">
        <v>0</v>
      </c>
      <c r="G23" s="124">
        <v>0</v>
      </c>
      <c r="H23" s="124">
        <v>12</v>
      </c>
      <c r="I23" s="124">
        <v>0</v>
      </c>
      <c r="J23" s="124">
        <v>5</v>
      </c>
      <c r="K23" s="124">
        <v>0</v>
      </c>
      <c r="L23" s="124">
        <v>0</v>
      </c>
      <c r="M23" s="127">
        <v>16.1290322580645</v>
      </c>
      <c r="N23" s="127">
        <v>38.7096774193548</v>
      </c>
    </row>
    <row r="24" spans="1:14" ht="15" customHeight="1">
      <c r="A24" s="100"/>
      <c r="B24" s="102" t="s">
        <v>31</v>
      </c>
      <c r="C24" s="124">
        <f t="shared" si="1"/>
        <v>110</v>
      </c>
      <c r="D24" s="124">
        <v>41</v>
      </c>
      <c r="E24" s="124">
        <v>30</v>
      </c>
      <c r="F24" s="124">
        <v>0</v>
      </c>
      <c r="G24" s="124">
        <v>0</v>
      </c>
      <c r="H24" s="124">
        <v>38</v>
      </c>
      <c r="I24" s="124">
        <v>0</v>
      </c>
      <c r="J24" s="124">
        <v>1</v>
      </c>
      <c r="K24" s="124">
        <v>0</v>
      </c>
      <c r="L24" s="124">
        <v>1</v>
      </c>
      <c r="M24" s="127">
        <v>37.2727272727272</v>
      </c>
      <c r="N24" s="127">
        <v>35.4545454545454</v>
      </c>
    </row>
    <row r="25" spans="1:14" ht="15" customHeight="1">
      <c r="A25" s="100"/>
      <c r="B25" s="102" t="s">
        <v>32</v>
      </c>
      <c r="C25" s="124">
        <f t="shared" si="1"/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</row>
    <row r="26" spans="1:14" ht="15" customHeight="1">
      <c r="A26" s="100"/>
      <c r="B26" s="102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4" s="131" customFormat="1" ht="15" customHeight="1">
      <c r="A27" s="223" t="s">
        <v>141</v>
      </c>
      <c r="B27" s="224"/>
      <c r="C27" s="129">
        <f aca="true" t="shared" si="3" ref="C27:C38">SUM(D27:K27)</f>
        <v>8604</v>
      </c>
      <c r="D27" s="129">
        <f aca="true" t="shared" si="4" ref="D27:L27">SUM(D28:D38)</f>
        <v>4754</v>
      </c>
      <c r="E27" s="129">
        <f t="shared" si="4"/>
        <v>1383</v>
      </c>
      <c r="F27" s="129">
        <f t="shared" si="4"/>
        <v>212</v>
      </c>
      <c r="G27" s="129">
        <f t="shared" si="4"/>
        <v>45</v>
      </c>
      <c r="H27" s="129">
        <f t="shared" si="4"/>
        <v>1857</v>
      </c>
      <c r="I27" s="129">
        <f t="shared" si="4"/>
        <v>104</v>
      </c>
      <c r="J27" s="129">
        <f t="shared" si="4"/>
        <v>249</v>
      </c>
      <c r="K27" s="129">
        <f t="shared" si="4"/>
        <v>0</v>
      </c>
      <c r="L27" s="129">
        <f t="shared" si="4"/>
        <v>1</v>
      </c>
      <c r="M27" s="134">
        <f>ROUND(D27/C27*100,1)</f>
        <v>55.3</v>
      </c>
      <c r="N27" s="134">
        <f>ROUND((H27+L27)/C27*100,1)</f>
        <v>21.6</v>
      </c>
    </row>
    <row r="28" spans="1:14" ht="15" customHeight="1">
      <c r="A28" s="100"/>
      <c r="B28" s="102" t="s">
        <v>12</v>
      </c>
      <c r="C28" s="124">
        <f t="shared" si="3"/>
        <v>2748</v>
      </c>
      <c r="D28" s="124">
        <v>1550</v>
      </c>
      <c r="E28" s="124">
        <v>464</v>
      </c>
      <c r="F28" s="124">
        <v>59</v>
      </c>
      <c r="G28" s="124">
        <v>25</v>
      </c>
      <c r="H28" s="124">
        <v>546</v>
      </c>
      <c r="I28" s="124">
        <v>18</v>
      </c>
      <c r="J28" s="124">
        <v>86</v>
      </c>
      <c r="K28" s="124">
        <v>0</v>
      </c>
      <c r="L28" s="124">
        <v>0</v>
      </c>
      <c r="M28" s="127">
        <v>56.4046579330422</v>
      </c>
      <c r="N28" s="127">
        <v>19.8689956331877</v>
      </c>
    </row>
    <row r="29" spans="1:14" ht="15" customHeight="1">
      <c r="A29" s="100"/>
      <c r="B29" s="102" t="s">
        <v>14</v>
      </c>
      <c r="C29" s="124">
        <f t="shared" si="3"/>
        <v>1151</v>
      </c>
      <c r="D29" s="124">
        <v>938</v>
      </c>
      <c r="E29" s="124">
        <v>113</v>
      </c>
      <c r="F29" s="124">
        <v>31</v>
      </c>
      <c r="G29" s="124">
        <v>0</v>
      </c>
      <c r="H29" s="124">
        <v>29</v>
      </c>
      <c r="I29" s="124">
        <v>14</v>
      </c>
      <c r="J29" s="124">
        <v>26</v>
      </c>
      <c r="K29" s="124">
        <v>0</v>
      </c>
      <c r="L29" s="124">
        <v>0</v>
      </c>
      <c r="M29" s="127">
        <v>81.4943527367506</v>
      </c>
      <c r="N29" s="127">
        <v>2.51954821894005</v>
      </c>
    </row>
    <row r="30" spans="1:14" ht="15" customHeight="1">
      <c r="A30" s="100"/>
      <c r="B30" s="102" t="s">
        <v>15</v>
      </c>
      <c r="C30" s="124">
        <f t="shared" si="3"/>
        <v>1482</v>
      </c>
      <c r="D30" s="124">
        <v>823</v>
      </c>
      <c r="E30" s="124">
        <v>303</v>
      </c>
      <c r="F30" s="124">
        <v>17</v>
      </c>
      <c r="G30" s="124">
        <v>7</v>
      </c>
      <c r="H30" s="124">
        <v>278</v>
      </c>
      <c r="I30" s="124">
        <v>18</v>
      </c>
      <c r="J30" s="124">
        <v>36</v>
      </c>
      <c r="K30" s="124">
        <v>0</v>
      </c>
      <c r="L30" s="124">
        <v>0</v>
      </c>
      <c r="M30" s="127">
        <v>55.5330634278002</v>
      </c>
      <c r="N30" s="127">
        <v>18.7584345479082</v>
      </c>
    </row>
    <row r="31" spans="1:14" ht="15" customHeight="1">
      <c r="A31" s="100"/>
      <c r="B31" s="102" t="s">
        <v>18</v>
      </c>
      <c r="C31" s="124">
        <f t="shared" si="3"/>
        <v>1581</v>
      </c>
      <c r="D31" s="124">
        <v>951</v>
      </c>
      <c r="E31" s="124">
        <v>163</v>
      </c>
      <c r="F31" s="124">
        <v>50</v>
      </c>
      <c r="G31" s="124">
        <v>3</v>
      </c>
      <c r="H31" s="124">
        <v>368</v>
      </c>
      <c r="I31" s="124">
        <v>22</v>
      </c>
      <c r="J31" s="124">
        <v>24</v>
      </c>
      <c r="K31" s="124">
        <v>0</v>
      </c>
      <c r="L31" s="124">
        <v>0</v>
      </c>
      <c r="M31" s="127">
        <v>60.1518026565465</v>
      </c>
      <c r="N31" s="127">
        <v>23.2764073371284</v>
      </c>
    </row>
    <row r="32" spans="1:14" ht="15" customHeight="1">
      <c r="A32" s="100"/>
      <c r="B32" s="102" t="s">
        <v>23</v>
      </c>
      <c r="C32" s="124">
        <f t="shared" si="3"/>
        <v>416</v>
      </c>
      <c r="D32" s="124">
        <v>85</v>
      </c>
      <c r="E32" s="124">
        <v>74</v>
      </c>
      <c r="F32" s="124">
        <v>4</v>
      </c>
      <c r="G32" s="124">
        <v>4</v>
      </c>
      <c r="H32" s="124">
        <v>234</v>
      </c>
      <c r="I32" s="124">
        <v>4</v>
      </c>
      <c r="J32" s="124">
        <v>11</v>
      </c>
      <c r="K32" s="124">
        <v>0</v>
      </c>
      <c r="L32" s="124">
        <v>0</v>
      </c>
      <c r="M32" s="127">
        <v>20.4326923076923</v>
      </c>
      <c r="N32" s="127">
        <v>56.25</v>
      </c>
    </row>
    <row r="33" spans="1:14" ht="15" customHeight="1">
      <c r="A33" s="100"/>
      <c r="B33" s="102" t="s">
        <v>26</v>
      </c>
      <c r="C33" s="124">
        <f t="shared" si="3"/>
        <v>255</v>
      </c>
      <c r="D33" s="124">
        <v>114</v>
      </c>
      <c r="E33" s="124">
        <v>57</v>
      </c>
      <c r="F33" s="124">
        <v>0</v>
      </c>
      <c r="G33" s="124">
        <v>4</v>
      </c>
      <c r="H33" s="124">
        <v>66</v>
      </c>
      <c r="I33" s="124">
        <v>7</v>
      </c>
      <c r="J33" s="124">
        <v>7</v>
      </c>
      <c r="K33" s="124">
        <v>0</v>
      </c>
      <c r="L33" s="124">
        <v>1</v>
      </c>
      <c r="M33" s="127">
        <v>44.7058823529411</v>
      </c>
      <c r="N33" s="127">
        <v>26.2745098039215</v>
      </c>
    </row>
    <row r="34" spans="1:14" ht="15" customHeight="1">
      <c r="A34" s="100"/>
      <c r="B34" s="102" t="s">
        <v>33</v>
      </c>
      <c r="C34" s="124">
        <f t="shared" si="3"/>
        <v>199</v>
      </c>
      <c r="D34" s="124">
        <v>31</v>
      </c>
      <c r="E34" s="124">
        <v>64</v>
      </c>
      <c r="F34" s="124">
        <v>0</v>
      </c>
      <c r="G34" s="124">
        <v>0</v>
      </c>
      <c r="H34" s="124">
        <v>87</v>
      </c>
      <c r="I34" s="124">
        <v>0</v>
      </c>
      <c r="J34" s="124">
        <v>17</v>
      </c>
      <c r="K34" s="124">
        <v>0</v>
      </c>
      <c r="L34" s="124">
        <v>0</v>
      </c>
      <c r="M34" s="127">
        <v>15.5778894472361</v>
      </c>
      <c r="N34" s="127">
        <v>43.7185929648241</v>
      </c>
    </row>
    <row r="35" spans="1:14" ht="15" customHeight="1">
      <c r="A35" s="100"/>
      <c r="B35" s="102" t="s">
        <v>34</v>
      </c>
      <c r="C35" s="124">
        <f t="shared" si="3"/>
        <v>216</v>
      </c>
      <c r="D35" s="124">
        <v>49</v>
      </c>
      <c r="E35" s="124">
        <v>42</v>
      </c>
      <c r="F35" s="124">
        <v>0</v>
      </c>
      <c r="G35" s="124">
        <v>1</v>
      </c>
      <c r="H35" s="124">
        <v>111</v>
      </c>
      <c r="I35" s="124">
        <v>6</v>
      </c>
      <c r="J35" s="124">
        <v>7</v>
      </c>
      <c r="K35" s="124">
        <v>0</v>
      </c>
      <c r="L35" s="124">
        <v>0</v>
      </c>
      <c r="M35" s="127">
        <v>22.6851851851851</v>
      </c>
      <c r="N35" s="127">
        <v>51.3888888888888</v>
      </c>
    </row>
    <row r="36" spans="1:14" ht="15" customHeight="1">
      <c r="A36" s="100"/>
      <c r="B36" s="102" t="s">
        <v>35</v>
      </c>
      <c r="C36" s="124">
        <f t="shared" si="3"/>
        <v>334</v>
      </c>
      <c r="D36" s="124">
        <v>82</v>
      </c>
      <c r="E36" s="124">
        <v>101</v>
      </c>
      <c r="F36" s="124">
        <v>0</v>
      </c>
      <c r="G36" s="124">
        <v>1</v>
      </c>
      <c r="H36" s="124">
        <v>118</v>
      </c>
      <c r="I36" s="124">
        <v>0</v>
      </c>
      <c r="J36" s="124">
        <v>32</v>
      </c>
      <c r="K36" s="124">
        <v>0</v>
      </c>
      <c r="L36" s="124">
        <v>0</v>
      </c>
      <c r="M36" s="127">
        <v>24.5508982035928</v>
      </c>
      <c r="N36" s="127">
        <v>35.3293413173652</v>
      </c>
    </row>
    <row r="37" spans="1:14" ht="15" customHeight="1">
      <c r="A37" s="100"/>
      <c r="B37" s="102" t="s">
        <v>36</v>
      </c>
      <c r="C37" s="124">
        <f t="shared" si="3"/>
        <v>222</v>
      </c>
      <c r="D37" s="124">
        <v>131</v>
      </c>
      <c r="E37" s="124">
        <v>2</v>
      </c>
      <c r="F37" s="124">
        <v>51</v>
      </c>
      <c r="G37" s="124">
        <v>0</v>
      </c>
      <c r="H37" s="124">
        <v>20</v>
      </c>
      <c r="I37" s="124">
        <v>15</v>
      </c>
      <c r="J37" s="124">
        <v>3</v>
      </c>
      <c r="K37" s="124">
        <v>0</v>
      </c>
      <c r="L37" s="124">
        <v>0</v>
      </c>
      <c r="M37" s="127">
        <v>59.009009009009</v>
      </c>
      <c r="N37" s="127">
        <v>9.00900900900901</v>
      </c>
    </row>
    <row r="38" spans="1:14" ht="15" customHeight="1">
      <c r="A38" s="100"/>
      <c r="B38" s="102" t="s">
        <v>37</v>
      </c>
      <c r="C38" s="124">
        <f t="shared" si="3"/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</row>
    <row r="39" spans="1:14" ht="15" customHeight="1">
      <c r="A39" s="100"/>
      <c r="B39" s="10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 s="131" customFormat="1" ht="15" customHeight="1">
      <c r="A40" s="223" t="s">
        <v>142</v>
      </c>
      <c r="B40" s="224"/>
      <c r="C40" s="129">
        <f>SUM(D40:K40)</f>
        <v>6758</v>
      </c>
      <c r="D40" s="129">
        <f aca="true" t="shared" si="5" ref="D40:L40">SUM(D41:D41)</f>
        <v>4054</v>
      </c>
      <c r="E40" s="129">
        <f t="shared" si="5"/>
        <v>925</v>
      </c>
      <c r="F40" s="129">
        <f t="shared" si="5"/>
        <v>194</v>
      </c>
      <c r="G40" s="129">
        <f t="shared" si="5"/>
        <v>26</v>
      </c>
      <c r="H40" s="129">
        <f t="shared" si="5"/>
        <v>1190</v>
      </c>
      <c r="I40" s="129">
        <f t="shared" si="5"/>
        <v>81</v>
      </c>
      <c r="J40" s="129">
        <f t="shared" si="5"/>
        <v>288</v>
      </c>
      <c r="K40" s="129">
        <f t="shared" si="5"/>
        <v>0</v>
      </c>
      <c r="L40" s="129">
        <f t="shared" si="5"/>
        <v>9</v>
      </c>
      <c r="M40" s="134">
        <f>ROUND(D40/C40*100,1)</f>
        <v>60</v>
      </c>
      <c r="N40" s="134">
        <f>ROUND((H40+L40)/C40*100,1)</f>
        <v>17.7</v>
      </c>
    </row>
    <row r="41" spans="1:14" ht="15" customHeight="1">
      <c r="A41" s="100"/>
      <c r="B41" s="102" t="s">
        <v>10</v>
      </c>
      <c r="C41" s="124">
        <f>SUM(D41:K41)</f>
        <v>6758</v>
      </c>
      <c r="D41" s="124">
        <v>4054</v>
      </c>
      <c r="E41" s="124">
        <v>925</v>
      </c>
      <c r="F41" s="124">
        <v>194</v>
      </c>
      <c r="G41" s="124">
        <v>26</v>
      </c>
      <c r="H41" s="124">
        <v>1190</v>
      </c>
      <c r="I41" s="124">
        <v>81</v>
      </c>
      <c r="J41" s="124">
        <v>288</v>
      </c>
      <c r="K41" s="124">
        <v>0</v>
      </c>
      <c r="L41" s="124">
        <v>9</v>
      </c>
      <c r="M41" s="127">
        <v>59.98816217815922</v>
      </c>
      <c r="N41" s="127">
        <v>17.741935483870968</v>
      </c>
    </row>
    <row r="42" spans="1:14" ht="15" customHeight="1">
      <c r="A42" s="100"/>
      <c r="B42" s="102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14" s="131" customFormat="1" ht="15" customHeight="1">
      <c r="A43" s="254" t="s">
        <v>159</v>
      </c>
      <c r="B43" s="255"/>
      <c r="C43" s="129">
        <f aca="true" t="shared" si="6" ref="C43:C55">SUM(D43:K43)</f>
        <v>7710</v>
      </c>
      <c r="D43" s="129">
        <f>SUM(D44:D55)</f>
        <v>4002</v>
      </c>
      <c r="E43" s="129">
        <f aca="true" t="shared" si="7" ref="E43:L43">SUM(E44:E55)</f>
        <v>1145</v>
      </c>
      <c r="F43" s="129">
        <f t="shared" si="7"/>
        <v>84</v>
      </c>
      <c r="G43" s="129">
        <f t="shared" si="7"/>
        <v>21</v>
      </c>
      <c r="H43" s="129">
        <f t="shared" si="7"/>
        <v>2085</v>
      </c>
      <c r="I43" s="129">
        <f t="shared" si="7"/>
        <v>29</v>
      </c>
      <c r="J43" s="129">
        <f t="shared" si="7"/>
        <v>344</v>
      </c>
      <c r="K43" s="129">
        <f t="shared" si="7"/>
        <v>0</v>
      </c>
      <c r="L43" s="129">
        <f t="shared" si="7"/>
        <v>1</v>
      </c>
      <c r="M43" s="134">
        <f>ROUND(D43/C43*100,1)</f>
        <v>51.9</v>
      </c>
      <c r="N43" s="134">
        <f>ROUND((H43+L43)/C43*100,1)</f>
        <v>27.1</v>
      </c>
    </row>
    <row r="44" spans="1:14" ht="15" customHeight="1">
      <c r="A44" s="100"/>
      <c r="B44" s="102" t="s">
        <v>17</v>
      </c>
      <c r="C44" s="124">
        <f t="shared" si="6"/>
        <v>980</v>
      </c>
      <c r="D44" s="124">
        <v>393</v>
      </c>
      <c r="E44" s="124">
        <v>164</v>
      </c>
      <c r="F44" s="124">
        <v>1</v>
      </c>
      <c r="G44" s="124">
        <v>4</v>
      </c>
      <c r="H44" s="124">
        <v>384</v>
      </c>
      <c r="I44" s="124">
        <v>0</v>
      </c>
      <c r="J44" s="124">
        <v>34</v>
      </c>
      <c r="K44" s="124">
        <v>0</v>
      </c>
      <c r="L44" s="124">
        <v>0</v>
      </c>
      <c r="M44" s="127">
        <v>40.1020408163265</v>
      </c>
      <c r="N44" s="127">
        <v>39.1836734693877</v>
      </c>
    </row>
    <row r="45" spans="1:14" ht="15" customHeight="1">
      <c r="A45" s="100"/>
      <c r="B45" s="102" t="s">
        <v>19</v>
      </c>
      <c r="C45" s="124">
        <f t="shared" si="6"/>
        <v>1372</v>
      </c>
      <c r="D45" s="124">
        <v>800</v>
      </c>
      <c r="E45" s="124">
        <v>223</v>
      </c>
      <c r="F45" s="124">
        <v>8</v>
      </c>
      <c r="G45" s="124">
        <v>2</v>
      </c>
      <c r="H45" s="124">
        <v>215</v>
      </c>
      <c r="I45" s="124">
        <v>5</v>
      </c>
      <c r="J45" s="124">
        <v>119</v>
      </c>
      <c r="K45" s="124">
        <v>0</v>
      </c>
      <c r="L45" s="124">
        <v>1</v>
      </c>
      <c r="M45" s="127">
        <v>58.3090379008746</v>
      </c>
      <c r="N45" s="127">
        <v>15.7434402332361</v>
      </c>
    </row>
    <row r="46" spans="1:14" ht="15" customHeight="1">
      <c r="A46" s="100"/>
      <c r="B46" s="102" t="s">
        <v>20</v>
      </c>
      <c r="C46" s="124">
        <f t="shared" si="6"/>
        <v>748</v>
      </c>
      <c r="D46" s="124">
        <v>419</v>
      </c>
      <c r="E46" s="124">
        <v>60</v>
      </c>
      <c r="F46" s="124">
        <v>62</v>
      </c>
      <c r="G46" s="124">
        <v>2</v>
      </c>
      <c r="H46" s="124">
        <v>182</v>
      </c>
      <c r="I46" s="124">
        <v>8</v>
      </c>
      <c r="J46" s="124">
        <v>15</v>
      </c>
      <c r="K46" s="124">
        <v>0</v>
      </c>
      <c r="L46" s="124">
        <v>0</v>
      </c>
      <c r="M46" s="127">
        <v>56.0160427807486</v>
      </c>
      <c r="N46" s="127">
        <v>24.331550802139</v>
      </c>
    </row>
    <row r="47" spans="1:14" ht="15" customHeight="1">
      <c r="A47" s="100"/>
      <c r="B47" s="102" t="s">
        <v>21</v>
      </c>
      <c r="C47" s="124">
        <f t="shared" si="6"/>
        <v>1021</v>
      </c>
      <c r="D47" s="124">
        <v>519</v>
      </c>
      <c r="E47" s="124">
        <v>142</v>
      </c>
      <c r="F47" s="124">
        <v>0</v>
      </c>
      <c r="G47" s="124">
        <v>1</v>
      </c>
      <c r="H47" s="124">
        <v>312</v>
      </c>
      <c r="I47" s="124">
        <v>4</v>
      </c>
      <c r="J47" s="124">
        <v>43</v>
      </c>
      <c r="K47" s="124">
        <v>0</v>
      </c>
      <c r="L47" s="124">
        <v>0</v>
      </c>
      <c r="M47" s="127">
        <v>50.8325171400587</v>
      </c>
      <c r="N47" s="127">
        <v>30.5582761998041</v>
      </c>
    </row>
    <row r="48" spans="1:14" ht="15" customHeight="1">
      <c r="A48" s="100"/>
      <c r="B48" s="102" t="s">
        <v>22</v>
      </c>
      <c r="C48" s="124">
        <f t="shared" si="6"/>
        <v>1398</v>
      </c>
      <c r="D48" s="124">
        <v>820</v>
      </c>
      <c r="E48" s="124">
        <v>170</v>
      </c>
      <c r="F48" s="124">
        <v>1</v>
      </c>
      <c r="G48" s="124">
        <v>4</v>
      </c>
      <c r="H48" s="124">
        <v>327</v>
      </c>
      <c r="I48" s="124">
        <v>4</v>
      </c>
      <c r="J48" s="124">
        <v>72</v>
      </c>
      <c r="K48" s="124">
        <v>0</v>
      </c>
      <c r="L48" s="124">
        <v>0</v>
      </c>
      <c r="M48" s="127">
        <v>58.6552217453505</v>
      </c>
      <c r="N48" s="127">
        <v>23.3905579399141</v>
      </c>
    </row>
    <row r="49" spans="1:14" ht="15" customHeight="1">
      <c r="A49" s="100"/>
      <c r="B49" s="102" t="s">
        <v>24</v>
      </c>
      <c r="C49" s="124">
        <f t="shared" si="6"/>
        <v>491</v>
      </c>
      <c r="D49" s="124">
        <v>274</v>
      </c>
      <c r="E49" s="124">
        <v>67</v>
      </c>
      <c r="F49" s="124">
        <v>0</v>
      </c>
      <c r="G49" s="124">
        <v>2</v>
      </c>
      <c r="H49" s="124">
        <v>132</v>
      </c>
      <c r="I49" s="124">
        <v>0</v>
      </c>
      <c r="J49" s="124">
        <v>16</v>
      </c>
      <c r="K49" s="124">
        <v>0</v>
      </c>
      <c r="L49" s="124">
        <v>0</v>
      </c>
      <c r="M49" s="127">
        <v>55.8044806517311</v>
      </c>
      <c r="N49" s="127">
        <v>26.8839103869653</v>
      </c>
    </row>
    <row r="50" spans="1:14" ht="15" customHeight="1">
      <c r="A50" s="100"/>
      <c r="B50" s="102" t="s">
        <v>152</v>
      </c>
      <c r="C50" s="124">
        <f t="shared" si="6"/>
        <v>175</v>
      </c>
      <c r="D50" s="124">
        <v>44</v>
      </c>
      <c r="E50" s="124">
        <v>36</v>
      </c>
      <c r="F50" s="124">
        <v>0</v>
      </c>
      <c r="G50" s="124">
        <v>4</v>
      </c>
      <c r="H50" s="124">
        <v>86</v>
      </c>
      <c r="I50" s="124">
        <v>2</v>
      </c>
      <c r="J50" s="124">
        <v>3</v>
      </c>
      <c r="K50" s="124">
        <v>0</v>
      </c>
      <c r="L50" s="124">
        <v>0</v>
      </c>
      <c r="M50" s="127">
        <v>25.1428571428571</v>
      </c>
      <c r="N50" s="127">
        <v>49.1428571428571</v>
      </c>
    </row>
    <row r="51" spans="1:14" ht="15" customHeight="1">
      <c r="A51" s="100"/>
      <c r="B51" s="102" t="s">
        <v>153</v>
      </c>
      <c r="C51" s="124">
        <f t="shared" si="6"/>
        <v>641</v>
      </c>
      <c r="D51" s="124">
        <v>357</v>
      </c>
      <c r="E51" s="124">
        <v>121</v>
      </c>
      <c r="F51" s="124">
        <v>5</v>
      </c>
      <c r="G51" s="124">
        <v>1</v>
      </c>
      <c r="H51" s="124">
        <v>135</v>
      </c>
      <c r="I51" s="124">
        <v>5</v>
      </c>
      <c r="J51" s="124">
        <v>17</v>
      </c>
      <c r="K51" s="124">
        <v>0</v>
      </c>
      <c r="L51" s="124">
        <v>0</v>
      </c>
      <c r="M51" s="127">
        <v>55.6942277691107</v>
      </c>
      <c r="N51" s="127">
        <v>21.0608424336973</v>
      </c>
    </row>
    <row r="52" spans="1:14" ht="15" customHeight="1">
      <c r="A52" s="100"/>
      <c r="B52" s="102" t="s">
        <v>155</v>
      </c>
      <c r="C52" s="124">
        <f t="shared" si="6"/>
        <v>481</v>
      </c>
      <c r="D52" s="124">
        <v>268</v>
      </c>
      <c r="E52" s="124">
        <v>63</v>
      </c>
      <c r="F52" s="124">
        <v>5</v>
      </c>
      <c r="G52" s="124">
        <v>1</v>
      </c>
      <c r="H52" s="124">
        <v>124</v>
      </c>
      <c r="I52" s="124">
        <v>0</v>
      </c>
      <c r="J52" s="124">
        <v>20</v>
      </c>
      <c r="K52" s="124">
        <v>0</v>
      </c>
      <c r="L52" s="124">
        <v>0</v>
      </c>
      <c r="M52" s="127">
        <v>55.7172557172557</v>
      </c>
      <c r="N52" s="127">
        <v>25.7796257796257</v>
      </c>
    </row>
    <row r="53" spans="1:14" ht="15" customHeight="1">
      <c r="A53" s="100"/>
      <c r="B53" s="102" t="s">
        <v>38</v>
      </c>
      <c r="C53" s="124">
        <f t="shared" si="6"/>
        <v>136</v>
      </c>
      <c r="D53" s="124">
        <v>62</v>
      </c>
      <c r="E53" s="124">
        <v>35</v>
      </c>
      <c r="F53" s="124">
        <v>0</v>
      </c>
      <c r="G53" s="124">
        <v>0</v>
      </c>
      <c r="H53" s="124">
        <v>37</v>
      </c>
      <c r="I53" s="124">
        <v>0</v>
      </c>
      <c r="J53" s="124">
        <v>2</v>
      </c>
      <c r="K53" s="124">
        <v>0</v>
      </c>
      <c r="L53" s="124">
        <v>0</v>
      </c>
      <c r="M53" s="128">
        <v>45.5882352941176</v>
      </c>
      <c r="N53" s="128">
        <v>27.2058823529411</v>
      </c>
    </row>
    <row r="54" spans="1:14" ht="15" customHeight="1">
      <c r="A54" s="100"/>
      <c r="B54" s="102" t="s">
        <v>156</v>
      </c>
      <c r="C54" s="124">
        <f t="shared" si="6"/>
        <v>64</v>
      </c>
      <c r="D54" s="124">
        <v>17</v>
      </c>
      <c r="E54" s="124">
        <v>17</v>
      </c>
      <c r="F54" s="124">
        <v>0</v>
      </c>
      <c r="G54" s="124">
        <v>0</v>
      </c>
      <c r="H54" s="124">
        <v>28</v>
      </c>
      <c r="I54" s="124">
        <v>1</v>
      </c>
      <c r="J54" s="124">
        <v>1</v>
      </c>
      <c r="K54" s="124">
        <v>0</v>
      </c>
      <c r="L54" s="124">
        <v>0</v>
      </c>
      <c r="M54" s="128">
        <v>26.5625</v>
      </c>
      <c r="N54" s="128">
        <v>43.75</v>
      </c>
    </row>
    <row r="55" spans="1:14" ht="15" customHeight="1">
      <c r="A55" s="100"/>
      <c r="B55" s="102" t="s">
        <v>39</v>
      </c>
      <c r="C55" s="124">
        <f t="shared" si="6"/>
        <v>203</v>
      </c>
      <c r="D55" s="124">
        <v>29</v>
      </c>
      <c r="E55" s="124">
        <v>47</v>
      </c>
      <c r="F55" s="124">
        <v>2</v>
      </c>
      <c r="G55" s="124">
        <v>0</v>
      </c>
      <c r="H55" s="124">
        <v>123</v>
      </c>
      <c r="I55" s="124">
        <v>0</v>
      </c>
      <c r="J55" s="124">
        <v>2</v>
      </c>
      <c r="K55" s="124">
        <v>0</v>
      </c>
      <c r="L55" s="124">
        <v>0</v>
      </c>
      <c r="M55" s="128">
        <v>14.2857142857142</v>
      </c>
      <c r="N55" s="128">
        <v>60.5911330049261</v>
      </c>
    </row>
    <row r="56" spans="1:14" ht="15" customHeight="1">
      <c r="A56" s="100"/>
      <c r="B56" s="102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8"/>
      <c r="N56" s="128"/>
    </row>
    <row r="57" spans="1:14" s="131" customFormat="1" ht="15" customHeight="1">
      <c r="A57" s="223" t="s">
        <v>144</v>
      </c>
      <c r="B57" s="224"/>
      <c r="C57" s="129">
        <f>SUM(D57:K57)</f>
        <v>7610</v>
      </c>
      <c r="D57" s="129">
        <f>SUM(D58:D60)</f>
        <v>3822</v>
      </c>
      <c r="E57" s="129">
        <f aca="true" t="shared" si="8" ref="E57:L57">SUM(E58:E60)</f>
        <v>1119</v>
      </c>
      <c r="F57" s="129">
        <f t="shared" si="8"/>
        <v>180</v>
      </c>
      <c r="G57" s="129">
        <f t="shared" si="8"/>
        <v>36</v>
      </c>
      <c r="H57" s="129">
        <f t="shared" si="8"/>
        <v>1952</v>
      </c>
      <c r="I57" s="129">
        <f t="shared" si="8"/>
        <v>65</v>
      </c>
      <c r="J57" s="129">
        <f t="shared" si="8"/>
        <v>436</v>
      </c>
      <c r="K57" s="129">
        <f t="shared" si="8"/>
        <v>0</v>
      </c>
      <c r="L57" s="129">
        <f t="shared" si="8"/>
        <v>1</v>
      </c>
      <c r="M57" s="134">
        <f>ROUND(D57/C57*100,1)</f>
        <v>50.2</v>
      </c>
      <c r="N57" s="134">
        <f>ROUND((H57+L57)/C57*100,1)</f>
        <v>25.7</v>
      </c>
    </row>
    <row r="58" spans="1:14" ht="15" customHeight="1">
      <c r="A58" s="100"/>
      <c r="B58" s="102" t="s">
        <v>11</v>
      </c>
      <c r="C58" s="124">
        <f>SUM(D58:K58)</f>
        <v>7204</v>
      </c>
      <c r="D58" s="124">
        <v>3730</v>
      </c>
      <c r="E58" s="124">
        <v>1034</v>
      </c>
      <c r="F58" s="124">
        <v>180</v>
      </c>
      <c r="G58" s="124">
        <v>31</v>
      </c>
      <c r="H58" s="124">
        <v>1744</v>
      </c>
      <c r="I58" s="124">
        <v>54</v>
      </c>
      <c r="J58" s="124">
        <v>431</v>
      </c>
      <c r="K58" s="124">
        <v>0</v>
      </c>
      <c r="L58" s="124">
        <v>1</v>
      </c>
      <c r="M58" s="127">
        <v>51.77679067184897</v>
      </c>
      <c r="N58" s="127">
        <v>24.222654081066075</v>
      </c>
    </row>
    <row r="59" spans="1:14" ht="15" customHeight="1">
      <c r="A59" s="100"/>
      <c r="B59" s="102" t="s">
        <v>27</v>
      </c>
      <c r="C59" s="124">
        <f>SUM(D59:K59)</f>
        <v>200</v>
      </c>
      <c r="D59" s="124">
        <v>67</v>
      </c>
      <c r="E59" s="124">
        <v>46</v>
      </c>
      <c r="F59" s="124">
        <v>0</v>
      </c>
      <c r="G59" s="124">
        <v>1</v>
      </c>
      <c r="H59" s="124">
        <v>82</v>
      </c>
      <c r="I59" s="124">
        <v>1</v>
      </c>
      <c r="J59" s="124">
        <v>3</v>
      </c>
      <c r="K59" s="124">
        <v>0</v>
      </c>
      <c r="L59" s="124">
        <v>0</v>
      </c>
      <c r="M59" s="127">
        <v>33.5</v>
      </c>
      <c r="N59" s="127">
        <v>41</v>
      </c>
    </row>
    <row r="60" spans="1:14" ht="15" customHeight="1">
      <c r="A60" s="100"/>
      <c r="B60" s="102" t="s">
        <v>40</v>
      </c>
      <c r="C60" s="124">
        <f>SUM(D60:K60)</f>
        <v>206</v>
      </c>
      <c r="D60" s="124">
        <v>25</v>
      </c>
      <c r="E60" s="124">
        <v>39</v>
      </c>
      <c r="F60" s="124">
        <v>0</v>
      </c>
      <c r="G60" s="124">
        <v>4</v>
      </c>
      <c r="H60" s="124">
        <v>126</v>
      </c>
      <c r="I60" s="124">
        <v>10</v>
      </c>
      <c r="J60" s="124">
        <v>2</v>
      </c>
      <c r="K60" s="124">
        <v>0</v>
      </c>
      <c r="L60" s="124">
        <v>0</v>
      </c>
      <c r="M60" s="128">
        <v>12.135922330097</v>
      </c>
      <c r="N60" s="128">
        <v>61.1650485436893</v>
      </c>
    </row>
    <row r="61" spans="1:14" ht="15" customHeight="1">
      <c r="A61" s="135"/>
      <c r="B61" s="136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25">
    <mergeCell ref="A57:B57"/>
    <mergeCell ref="A15:B15"/>
    <mergeCell ref="A27:B27"/>
    <mergeCell ref="A40:B40"/>
    <mergeCell ref="A43:B43"/>
    <mergeCell ref="A9:B9"/>
    <mergeCell ref="A12:B12"/>
    <mergeCell ref="A13:B13"/>
    <mergeCell ref="A4:B6"/>
    <mergeCell ref="A7:B7"/>
    <mergeCell ref="A8:B8"/>
    <mergeCell ref="A10:B10"/>
    <mergeCell ref="A11:B11"/>
    <mergeCell ref="C4:C6"/>
    <mergeCell ref="H4:H6"/>
    <mergeCell ref="J4:J6"/>
    <mergeCell ref="D4:D6"/>
    <mergeCell ref="E4:E6"/>
    <mergeCell ref="F4:F6"/>
    <mergeCell ref="G4:G6"/>
    <mergeCell ref="I4:I6"/>
    <mergeCell ref="K4:K6"/>
    <mergeCell ref="L4:L6"/>
    <mergeCell ref="M4:M6"/>
    <mergeCell ref="N4:N6"/>
  </mergeCells>
  <printOptions horizontalCentered="1"/>
  <pageMargins left="0.3937007874015748" right="0.3937007874015748" top="0.3937007874015748" bottom="0.5905511811023623" header="0.3937007874015748" footer="0.4724409448818898"/>
  <pageSetup firstPageNumber="23" useFirstPageNumber="1" fitToHeight="0" horizontalDpi="300" verticalDpi="300" orientation="portrait" paperSize="9" scale="83" r:id="rId1"/>
  <headerFooter alignWithMargins="0">
    <oddFooter xml:space="preserve">&amp;C&amp;"ＭＳ 明朝,標準"&amp;14 &amp;P </oddFooter>
  </headerFooter>
  <ignoredErrors>
    <ignoredError sqref="C12:C38 C39:C41 C42:C52 C53:C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00184252</cp:lastModifiedBy>
  <cp:lastPrinted>2009-08-07T05:20:48Z</cp:lastPrinted>
  <dcterms:created xsi:type="dcterms:W3CDTF">1999-07-01T07:33:26Z</dcterms:created>
  <dcterms:modified xsi:type="dcterms:W3CDTF">2009-08-07T05:21:01Z</dcterms:modified>
  <cp:category/>
  <cp:version/>
  <cp:contentType/>
  <cp:contentStatus/>
</cp:coreProperties>
</file>