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98" activeTab="0"/>
  </bookViews>
  <sheets>
    <sheet name="H19性質別歳出" sheetId="1" r:id="rId1"/>
    <sheet name="H19のH18との比較" sheetId="2" r:id="rId2"/>
    <sheet name="H18性質別歳出" sheetId="3" r:id="rId3"/>
  </sheets>
  <definedNames>
    <definedName name="_xlnm.Print_Area" localSheetId="2">'H18性質別歳出'!$A$1:$T$50</definedName>
    <definedName name="_xlnm.Print_Area" localSheetId="1">'H19のH18との比較'!$A$1:$T$52</definedName>
    <definedName name="_xlnm.Print_Area" localSheetId="0">'H19性質別歳出'!$A$1:$T$50</definedName>
    <definedName name="_xlnm.Print_Titles" localSheetId="2">'H18性質別歳出'!$A:$A</definedName>
    <definedName name="_xlnm.Print_Titles" localSheetId="1">'H19のH18との比較'!$A:$A</definedName>
    <definedName name="_xlnm.Print_Titles" localSheetId="0">'H19性質別歳出'!$A:$A</definedName>
  </definedNames>
  <calcPr fullCalcOnLoad="1"/>
</workbook>
</file>

<file path=xl/sharedStrings.xml><?xml version="1.0" encoding="utf-8"?>
<sst xmlns="http://schemas.openxmlformats.org/spreadsheetml/2006/main" count="207" uniqueCount="93">
  <si>
    <t>静岡市</t>
  </si>
  <si>
    <t>浜松市</t>
  </si>
  <si>
    <t>沼津市</t>
  </si>
  <si>
    <t>熱海市</t>
  </si>
  <si>
    <t>三島市</t>
  </si>
  <si>
    <t>富士宮市</t>
  </si>
  <si>
    <t>御殿場市</t>
  </si>
  <si>
    <t>東伊豆町</t>
  </si>
  <si>
    <t>西伊豆町</t>
  </si>
  <si>
    <t>市計</t>
  </si>
  <si>
    <t>（単位：千円）</t>
  </si>
  <si>
    <t>歳出合計</t>
  </si>
  <si>
    <t>経常的経費</t>
  </si>
  <si>
    <t>積立金</t>
  </si>
  <si>
    <t>貸付・投資・出資金</t>
  </si>
  <si>
    <t>繰出金</t>
  </si>
  <si>
    <t>前年度繰上充用金</t>
  </si>
  <si>
    <t>投資的経費</t>
  </si>
  <si>
    <t>義務的経費</t>
  </si>
  <si>
    <t>物件費</t>
  </si>
  <si>
    <t>維持補修費</t>
  </si>
  <si>
    <t>補助費等</t>
  </si>
  <si>
    <t>失業対策事業</t>
  </si>
  <si>
    <t>人件費</t>
  </si>
  <si>
    <t>扶助費</t>
  </si>
  <si>
    <t>公債費</t>
  </si>
  <si>
    <t>補助</t>
  </si>
  <si>
    <t>単独</t>
  </si>
  <si>
    <t>県計</t>
  </si>
  <si>
    <t>性質別歳出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</si>
  <si>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</si>
  <si>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</si>
  <si>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</si>
  <si>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</si>
  <si>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</si>
  <si>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</si>
  <si>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</si>
  <si>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</si>
  <si>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下田市</t>
  </si>
  <si>
    <t>裾野市</t>
  </si>
  <si>
    <t>湖西市</t>
  </si>
  <si>
    <t>伊豆市</t>
  </si>
  <si>
    <t>御前崎市</t>
  </si>
  <si>
    <t>河津町</t>
  </si>
  <si>
    <t>南伊豆町</t>
  </si>
  <si>
    <t>松崎町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</si>
  <si>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</si>
  <si>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</si>
  <si>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</si>
  <si>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</si>
  <si>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</si>
  <si>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</si>
  <si>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</si>
  <si>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</si>
  <si>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</si>
  <si>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</si>
  <si>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</si>
  <si>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</si>
  <si>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</si>
  <si>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菊川市</t>
  </si>
  <si>
    <t>伊豆の国市</t>
  </si>
  <si>
    <t>牧之原市</t>
  </si>
  <si>
    <t>川根本町</t>
  </si>
  <si>
    <t>町計</t>
  </si>
  <si>
    <t>（平成19年度）</t>
  </si>
  <si>
    <t>普通建設
事業</t>
  </si>
  <si>
    <t>災害復旧
事業</t>
  </si>
  <si>
    <t>災害復旧事業</t>
  </si>
  <si>
    <t>（単位：千円）</t>
  </si>
  <si>
    <t>歳出合計</t>
  </si>
  <si>
    <t>経常的経費</t>
  </si>
  <si>
    <t>積立金</t>
  </si>
  <si>
    <t>貸付・投資・出資金</t>
  </si>
  <si>
    <t>繰出金</t>
  </si>
  <si>
    <t>前年度繰上充用金</t>
  </si>
  <si>
    <t>投資的経費</t>
  </si>
  <si>
    <t>義務的経費</t>
  </si>
  <si>
    <t>物件費</t>
  </si>
  <si>
    <t>維持補修費</t>
  </si>
  <si>
    <t>補助費等</t>
  </si>
  <si>
    <t>普通建設事業</t>
  </si>
  <si>
    <t>失業対策事業</t>
  </si>
  <si>
    <t>人件費</t>
  </si>
  <si>
    <t>扶助費</t>
  </si>
  <si>
    <t>公債費</t>
  </si>
  <si>
    <t>補助</t>
  </si>
  <si>
    <t>単独</t>
  </si>
  <si>
    <t>県計</t>
  </si>
  <si>
    <t>市計</t>
  </si>
  <si>
    <t>（単位：％）</t>
  </si>
  <si>
    <t>増加団体数</t>
  </si>
  <si>
    <t>減少団体数</t>
  </si>
  <si>
    <t>（前年度増減率）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</si>
</sst>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  <numFmt numFmtId="186" formatCode="#,##0.0;&quot;▲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i/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38" fontId="0" fillId="0" borderId="5" xfId="16" applyFont="1" applyBorder="1" applyAlignment="1">
      <alignment vertical="center" wrapText="1"/>
    </xf>
    <xf numFmtId="38" fontId="0" fillId="0" borderId="6" xfId="16" applyFont="1" applyBorder="1" applyAlignment="1">
      <alignment vertical="center" wrapText="1"/>
    </xf>
    <xf numFmtId="38" fontId="0" fillId="0" borderId="7" xfId="16" applyFont="1" applyBorder="1" applyAlignment="1">
      <alignment vertical="center" wrapText="1"/>
    </xf>
    <xf numFmtId="0" fontId="0" fillId="0" borderId="8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 wrapText="1"/>
    </xf>
    <xf numFmtId="38" fontId="0" fillId="0" borderId="9" xfId="0" applyNumberFormat="1" applyFont="1" applyBorder="1" applyAlignment="1">
      <alignment vertical="center" wrapText="1"/>
    </xf>
    <xf numFmtId="38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distributed" vertical="center"/>
    </xf>
    <xf numFmtId="38" fontId="0" fillId="0" borderId="12" xfId="0" applyNumberFormat="1" applyFont="1" applyBorder="1" applyAlignment="1">
      <alignment vertical="center" wrapText="1"/>
    </xf>
    <xf numFmtId="38" fontId="0" fillId="0" borderId="13" xfId="0" applyNumberFormat="1" applyFont="1" applyBorder="1" applyAlignment="1">
      <alignment vertical="center" wrapText="1"/>
    </xf>
    <xf numFmtId="38" fontId="0" fillId="0" borderId="14" xfId="0" applyNumberFormat="1" applyFont="1" applyBorder="1" applyAlignment="1">
      <alignment vertical="center" wrapText="1"/>
    </xf>
    <xf numFmtId="38" fontId="0" fillId="0" borderId="5" xfId="0" applyNumberFormat="1" applyFont="1" applyBorder="1" applyAlignment="1">
      <alignment vertical="center"/>
    </xf>
    <xf numFmtId="38" fontId="0" fillId="0" borderId="15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0" borderId="9" xfId="16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9" xfId="16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38" fontId="0" fillId="0" borderId="18" xfId="0" applyNumberFormat="1" applyFont="1" applyBorder="1" applyAlignment="1">
      <alignment vertical="center"/>
    </xf>
    <xf numFmtId="38" fontId="0" fillId="0" borderId="19" xfId="16" applyFont="1" applyBorder="1" applyAlignment="1">
      <alignment vertical="center"/>
    </xf>
    <xf numFmtId="38" fontId="0" fillId="0" borderId="20" xfId="16" applyFont="1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0" borderId="20" xfId="16" applyFont="1" applyBorder="1" applyAlignment="1">
      <alignment vertical="center"/>
    </xf>
    <xf numFmtId="38" fontId="0" fillId="0" borderId="1" xfId="0" applyNumberFormat="1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23" xfId="16" applyFont="1" applyBorder="1" applyAlignment="1">
      <alignment vertical="center"/>
    </xf>
    <xf numFmtId="38" fontId="0" fillId="0" borderId="24" xfId="16" applyFont="1" applyBorder="1" applyAlignment="1">
      <alignment vertical="center"/>
    </xf>
    <xf numFmtId="38" fontId="0" fillId="0" borderId="23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8" fontId="0" fillId="0" borderId="26" xfId="0" applyNumberFormat="1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28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0" fontId="0" fillId="0" borderId="2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3" xfId="0" applyFont="1" applyBorder="1" applyAlignment="1">
      <alignment horizontal="center"/>
    </xf>
    <xf numFmtId="38" fontId="0" fillId="0" borderId="3" xfId="16" applyFont="1" applyBorder="1" applyAlignment="1">
      <alignment horizontal="center"/>
    </xf>
    <xf numFmtId="0" fontId="0" fillId="0" borderId="4" xfId="0" applyFont="1" applyBorder="1" applyAlignment="1">
      <alignment horizontal="distributed"/>
    </xf>
    <xf numFmtId="38" fontId="0" fillId="0" borderId="5" xfId="16" applyFont="1" applyBorder="1" applyAlignment="1">
      <alignment wrapText="1"/>
    </xf>
    <xf numFmtId="38" fontId="0" fillId="0" borderId="6" xfId="16" applyFont="1" applyBorder="1" applyAlignment="1">
      <alignment wrapText="1"/>
    </xf>
    <xf numFmtId="38" fontId="0" fillId="0" borderId="7" xfId="16" applyFont="1" applyBorder="1" applyAlignment="1">
      <alignment wrapText="1"/>
    </xf>
    <xf numFmtId="0" fontId="0" fillId="0" borderId="8" xfId="0" applyFont="1" applyBorder="1" applyAlignment="1">
      <alignment horizontal="distributed"/>
    </xf>
    <xf numFmtId="38" fontId="0" fillId="0" borderId="1" xfId="0" applyNumberFormat="1" applyFont="1" applyBorder="1" applyAlignment="1">
      <alignment wrapText="1"/>
    </xf>
    <xf numFmtId="38" fontId="0" fillId="0" borderId="9" xfId="0" applyNumberFormat="1" applyFont="1" applyBorder="1" applyAlignment="1">
      <alignment wrapText="1"/>
    </xf>
    <xf numFmtId="38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horizontal="distributed"/>
    </xf>
    <xf numFmtId="38" fontId="0" fillId="0" borderId="12" xfId="0" applyNumberFormat="1" applyFont="1" applyBorder="1" applyAlignment="1">
      <alignment wrapText="1"/>
    </xf>
    <xf numFmtId="38" fontId="0" fillId="0" borderId="13" xfId="0" applyNumberFormat="1" applyFont="1" applyBorder="1" applyAlignment="1">
      <alignment wrapText="1"/>
    </xf>
    <xf numFmtId="38" fontId="0" fillId="0" borderId="14" xfId="0" applyNumberFormat="1" applyFont="1" applyBorder="1" applyAlignment="1">
      <alignment wrapText="1"/>
    </xf>
    <xf numFmtId="38" fontId="0" fillId="0" borderId="5" xfId="0" applyNumberFormat="1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0" xfId="0" applyNumberFormat="1" applyFont="1" applyAlignment="1">
      <alignment/>
    </xf>
    <xf numFmtId="0" fontId="0" fillId="0" borderId="17" xfId="0" applyFont="1" applyBorder="1" applyAlignment="1">
      <alignment horizontal="distributed"/>
    </xf>
    <xf numFmtId="38" fontId="0" fillId="0" borderId="18" xfId="0" applyNumberFormat="1" applyFont="1" applyBorder="1" applyAlignment="1">
      <alignment/>
    </xf>
    <xf numFmtId="38" fontId="0" fillId="0" borderId="19" xfId="16" applyFont="1" applyBorder="1" applyAlignment="1">
      <alignment/>
    </xf>
    <xf numFmtId="38" fontId="0" fillId="0" borderId="20" xfId="16" applyFont="1" applyBorder="1" applyAlignment="1">
      <alignment/>
    </xf>
    <xf numFmtId="38" fontId="0" fillId="0" borderId="18" xfId="16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22" xfId="16" applyFont="1" applyBorder="1" applyAlignment="1">
      <alignment/>
    </xf>
    <xf numFmtId="38" fontId="0" fillId="0" borderId="23" xfId="16" applyFont="1" applyBorder="1" applyAlignment="1">
      <alignment/>
    </xf>
    <xf numFmtId="38" fontId="0" fillId="0" borderId="24" xfId="16" applyFont="1" applyBorder="1" applyAlignment="1">
      <alignment/>
    </xf>
    <xf numFmtId="38" fontId="0" fillId="0" borderId="5" xfId="16" applyFont="1" applyBorder="1" applyAlignment="1">
      <alignment/>
    </xf>
    <xf numFmtId="0" fontId="0" fillId="0" borderId="25" xfId="0" applyFont="1" applyBorder="1" applyAlignment="1">
      <alignment horizontal="distributed"/>
    </xf>
    <xf numFmtId="38" fontId="0" fillId="0" borderId="26" xfId="0" applyNumberFormat="1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27" xfId="16" applyFont="1" applyBorder="1" applyAlignment="1">
      <alignment/>
    </xf>
    <xf numFmtId="38" fontId="0" fillId="0" borderId="28" xfId="16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6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38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86" fontId="0" fillId="0" borderId="5" xfId="16" applyNumberFormat="1" applyFont="1" applyBorder="1" applyAlignment="1">
      <alignment horizontal="right" vertical="center" wrapText="1"/>
    </xf>
    <xf numFmtId="186" fontId="0" fillId="0" borderId="6" xfId="16" applyNumberFormat="1" applyFont="1" applyBorder="1" applyAlignment="1">
      <alignment horizontal="right" vertical="center" wrapText="1"/>
    </xf>
    <xf numFmtId="186" fontId="0" fillId="0" borderId="7" xfId="16" applyNumberFormat="1" applyFont="1" applyBorder="1" applyAlignment="1">
      <alignment horizontal="right" vertical="center" wrapText="1"/>
    </xf>
    <xf numFmtId="186" fontId="0" fillId="0" borderId="1" xfId="0" applyNumberFormat="1" applyFont="1" applyBorder="1" applyAlignment="1">
      <alignment horizontal="right" vertical="center" wrapText="1"/>
    </xf>
    <xf numFmtId="186" fontId="0" fillId="0" borderId="9" xfId="0" applyNumberFormat="1" applyFont="1" applyBorder="1" applyAlignment="1">
      <alignment horizontal="right" vertical="center" wrapText="1"/>
    </xf>
    <xf numFmtId="186" fontId="0" fillId="0" borderId="10" xfId="0" applyNumberFormat="1" applyFont="1" applyBorder="1" applyAlignment="1">
      <alignment horizontal="right" vertical="center" wrapText="1"/>
    </xf>
    <xf numFmtId="186" fontId="0" fillId="0" borderId="12" xfId="0" applyNumberFormat="1" applyFont="1" applyBorder="1" applyAlignment="1">
      <alignment horizontal="right" vertical="center" wrapText="1"/>
    </xf>
    <xf numFmtId="186" fontId="0" fillId="0" borderId="13" xfId="0" applyNumberFormat="1" applyFont="1" applyBorder="1" applyAlignment="1">
      <alignment horizontal="right" vertical="center" wrapText="1"/>
    </xf>
    <xf numFmtId="186" fontId="0" fillId="0" borderId="14" xfId="0" applyNumberFormat="1" applyFont="1" applyBorder="1" applyAlignment="1">
      <alignment horizontal="right" vertical="center" wrapText="1"/>
    </xf>
    <xf numFmtId="186" fontId="0" fillId="0" borderId="5" xfId="0" applyNumberFormat="1" applyFont="1" applyBorder="1" applyAlignment="1">
      <alignment horizontal="right" vertical="center"/>
    </xf>
    <xf numFmtId="186" fontId="0" fillId="0" borderId="15" xfId="16" applyNumberFormat="1" applyFont="1" applyBorder="1" applyAlignment="1">
      <alignment horizontal="right" vertical="center"/>
    </xf>
    <xf numFmtId="186" fontId="0" fillId="0" borderId="16" xfId="16" applyNumberFormat="1" applyFont="1" applyBorder="1" applyAlignment="1">
      <alignment horizontal="right" vertical="center"/>
    </xf>
    <xf numFmtId="186" fontId="0" fillId="0" borderId="1" xfId="16" applyNumberFormat="1" applyFont="1" applyBorder="1" applyAlignment="1">
      <alignment horizontal="right" vertical="center"/>
    </xf>
    <xf numFmtId="186" fontId="0" fillId="0" borderId="2" xfId="16" applyNumberFormat="1" applyFont="1" applyBorder="1" applyAlignment="1">
      <alignment horizontal="right" vertical="center"/>
    </xf>
    <xf numFmtId="186" fontId="0" fillId="0" borderId="9" xfId="16" applyNumberFormat="1" applyFont="1" applyBorder="1" applyAlignment="1">
      <alignment horizontal="right" vertical="center"/>
    </xf>
    <xf numFmtId="186" fontId="0" fillId="0" borderId="18" xfId="0" applyNumberFormat="1" applyFont="1" applyBorder="1" applyAlignment="1">
      <alignment horizontal="right" vertical="center"/>
    </xf>
    <xf numFmtId="186" fontId="0" fillId="0" borderId="19" xfId="16" applyNumberFormat="1" applyFont="1" applyBorder="1" applyAlignment="1">
      <alignment horizontal="right" vertical="center"/>
    </xf>
    <xf numFmtId="186" fontId="0" fillId="0" borderId="20" xfId="16" applyNumberFormat="1" applyFont="1" applyBorder="1" applyAlignment="1">
      <alignment horizontal="right" vertical="center"/>
    </xf>
    <xf numFmtId="186" fontId="0" fillId="0" borderId="18" xfId="16" applyNumberFormat="1" applyFont="1" applyBorder="1" applyAlignment="1">
      <alignment horizontal="right" vertical="center"/>
    </xf>
    <xf numFmtId="186" fontId="0" fillId="0" borderId="1" xfId="0" applyNumberFormat="1" applyFont="1" applyBorder="1" applyAlignment="1">
      <alignment horizontal="right" vertical="center"/>
    </xf>
    <xf numFmtId="186" fontId="0" fillId="0" borderId="21" xfId="0" applyNumberFormat="1" applyFont="1" applyBorder="1" applyAlignment="1">
      <alignment horizontal="right" vertical="center"/>
    </xf>
    <xf numFmtId="186" fontId="0" fillId="0" borderId="22" xfId="16" applyNumberFormat="1" applyFont="1" applyBorder="1" applyAlignment="1">
      <alignment horizontal="right" vertical="center"/>
    </xf>
    <xf numFmtId="186" fontId="0" fillId="0" borderId="23" xfId="16" applyNumberFormat="1" applyFont="1" applyBorder="1" applyAlignment="1">
      <alignment horizontal="right" vertical="center"/>
    </xf>
    <xf numFmtId="186" fontId="0" fillId="0" borderId="24" xfId="16" applyNumberFormat="1" applyFont="1" applyBorder="1" applyAlignment="1">
      <alignment horizontal="right" vertical="center"/>
    </xf>
    <xf numFmtId="186" fontId="0" fillId="0" borderId="5" xfId="16" applyNumberFormat="1" applyFont="1" applyBorder="1" applyAlignment="1">
      <alignment horizontal="right" vertical="center"/>
    </xf>
    <xf numFmtId="186" fontId="0" fillId="0" borderId="26" xfId="0" applyNumberFormat="1" applyFont="1" applyBorder="1" applyAlignment="1">
      <alignment horizontal="right" vertical="center"/>
    </xf>
    <xf numFmtId="186" fontId="0" fillId="0" borderId="3" xfId="16" applyNumberFormat="1" applyFont="1" applyBorder="1" applyAlignment="1">
      <alignment horizontal="right" vertical="center"/>
    </xf>
    <xf numFmtId="186" fontId="0" fillId="0" borderId="27" xfId="16" applyNumberFormat="1" applyFont="1" applyBorder="1" applyAlignment="1">
      <alignment horizontal="right" vertical="center"/>
    </xf>
    <xf numFmtId="186" fontId="0" fillId="0" borderId="28" xfId="16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0" fillId="0" borderId="31" xfId="16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38" fontId="0" fillId="0" borderId="37" xfId="16" applyFont="1" applyBorder="1" applyAlignment="1">
      <alignment horizontal="center" vertical="center" wrapText="1"/>
    </xf>
    <xf numFmtId="38" fontId="0" fillId="0" borderId="3" xfId="16" applyFont="1" applyBorder="1" applyAlignment="1">
      <alignment horizontal="center" vertical="center" wrapText="1"/>
    </xf>
    <xf numFmtId="38" fontId="0" fillId="0" borderId="1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8" fontId="0" fillId="0" borderId="37" xfId="16" applyFont="1" applyBorder="1" applyAlignment="1">
      <alignment horizontal="center" vertical="center" wrapText="1"/>
    </xf>
    <xf numFmtId="38" fontId="0" fillId="0" borderId="3" xfId="16" applyFont="1" applyBorder="1" applyAlignment="1">
      <alignment horizontal="center" vertical="center" wrapText="1"/>
    </xf>
    <xf numFmtId="38" fontId="0" fillId="0" borderId="1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31" xfId="16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38" fontId="0" fillId="0" borderId="1" xfId="16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31" xfId="16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00390625" defaultRowHeight="13.5"/>
  <cols>
    <col min="1" max="1" width="13.125" style="2" customWidth="1"/>
    <col min="2" max="2" width="13.00390625" style="2" customWidth="1"/>
    <col min="3" max="3" width="11.375" style="2" customWidth="1"/>
    <col min="4" max="4" width="12.375" style="2" customWidth="1"/>
    <col min="5" max="5" width="11.375" style="2" customWidth="1"/>
    <col min="6" max="6" width="12.125" style="2" customWidth="1"/>
    <col min="7" max="8" width="11.375" style="2" customWidth="1"/>
    <col min="9" max="9" width="10.50390625" style="2" customWidth="1"/>
    <col min="10" max="10" width="11.375" style="2" customWidth="1"/>
    <col min="11" max="12" width="10.375" style="2" customWidth="1"/>
    <col min="13" max="13" width="12.00390625" style="2" customWidth="1"/>
    <col min="14" max="14" width="9.125" style="2" bestFit="1" customWidth="1"/>
    <col min="15" max="15" width="11.375" style="2" customWidth="1"/>
    <col min="16" max="18" width="11.375" style="3" customWidth="1"/>
    <col min="19" max="19" width="10.50390625" style="2" bestFit="1" customWidth="1"/>
    <col min="20" max="20" width="9.125" style="2" bestFit="1" customWidth="1"/>
    <col min="21" max="21" width="12.875" style="2" hidden="1" customWidth="1"/>
    <col min="22" max="22" width="9.125" style="2" hidden="1" customWidth="1"/>
    <col min="23" max="16384" width="9.00390625" style="2" customWidth="1"/>
  </cols>
  <sheetData>
    <row r="1" spans="1:11" ht="15" customHeight="1">
      <c r="A1" s="1" t="s">
        <v>29</v>
      </c>
      <c r="B1" s="1"/>
      <c r="K1" s="1"/>
    </row>
    <row r="2" spans="1:20" ht="15" customHeight="1" thickBot="1">
      <c r="A2" s="2" t="s">
        <v>64</v>
      </c>
      <c r="I2" s="137" t="s">
        <v>10</v>
      </c>
      <c r="J2" s="137"/>
      <c r="S2" s="137" t="s">
        <v>10</v>
      </c>
      <c r="T2" s="137"/>
    </row>
    <row r="3" spans="1:20" ht="14.25">
      <c r="A3" s="147"/>
      <c r="B3" s="150" t="s">
        <v>11</v>
      </c>
      <c r="C3" s="46" t="s">
        <v>12</v>
      </c>
      <c r="D3" s="155"/>
      <c r="E3" s="156"/>
      <c r="F3" s="156"/>
      <c r="G3" s="156"/>
      <c r="H3" s="156"/>
      <c r="I3" s="156"/>
      <c r="J3" s="157"/>
      <c r="K3" s="138" t="s">
        <v>13</v>
      </c>
      <c r="L3" s="141" t="s">
        <v>14</v>
      </c>
      <c r="M3" s="141" t="s">
        <v>15</v>
      </c>
      <c r="N3" s="142" t="s">
        <v>16</v>
      </c>
      <c r="O3" s="141" t="s">
        <v>17</v>
      </c>
      <c r="P3" s="130"/>
      <c r="Q3" s="130"/>
      <c r="R3" s="130"/>
      <c r="S3" s="131"/>
      <c r="T3" s="132"/>
    </row>
    <row r="4" spans="1:20" ht="13.5">
      <c r="A4" s="148"/>
      <c r="B4" s="151"/>
      <c r="C4" s="153"/>
      <c r="D4" s="158" t="s">
        <v>18</v>
      </c>
      <c r="E4" s="160"/>
      <c r="F4" s="161"/>
      <c r="G4" s="161"/>
      <c r="H4" s="133" t="s">
        <v>19</v>
      </c>
      <c r="I4" s="133" t="s">
        <v>20</v>
      </c>
      <c r="J4" s="135" t="s">
        <v>21</v>
      </c>
      <c r="K4" s="139"/>
      <c r="L4" s="133"/>
      <c r="M4" s="133"/>
      <c r="N4" s="133"/>
      <c r="O4" s="133"/>
      <c r="P4" s="143" t="s">
        <v>65</v>
      </c>
      <c r="Q4" s="145"/>
      <c r="R4" s="146"/>
      <c r="S4" s="133" t="s">
        <v>66</v>
      </c>
      <c r="T4" s="135" t="s">
        <v>22</v>
      </c>
    </row>
    <row r="5" spans="1:20" ht="14.25" thickBot="1">
      <c r="A5" s="149"/>
      <c r="B5" s="152"/>
      <c r="C5" s="154"/>
      <c r="D5" s="159"/>
      <c r="E5" s="6" t="s">
        <v>23</v>
      </c>
      <c r="F5" s="6" t="s">
        <v>24</v>
      </c>
      <c r="G5" s="6" t="s">
        <v>25</v>
      </c>
      <c r="H5" s="134"/>
      <c r="I5" s="134"/>
      <c r="J5" s="136"/>
      <c r="K5" s="140"/>
      <c r="L5" s="134"/>
      <c r="M5" s="134"/>
      <c r="N5" s="134"/>
      <c r="O5" s="134"/>
      <c r="P5" s="144"/>
      <c r="Q5" s="7" t="s">
        <v>26</v>
      </c>
      <c r="R5" s="7" t="s">
        <v>27</v>
      </c>
      <c r="S5" s="134"/>
      <c r="T5" s="136"/>
    </row>
    <row r="6" spans="1:20" ht="23.25" customHeight="1">
      <c r="A6" s="8" t="s">
        <v>28</v>
      </c>
      <c r="B6" s="9">
        <f>SUM(B7:B8)</f>
        <v>1285416725</v>
      </c>
      <c r="C6" s="9">
        <f aca="true" t="shared" si="0" ref="C6:J6">SUM(C7:C8)</f>
        <v>866053413</v>
      </c>
      <c r="D6" s="9">
        <f t="shared" si="0"/>
        <v>556712451</v>
      </c>
      <c r="E6" s="9">
        <f t="shared" si="0"/>
        <v>250928329</v>
      </c>
      <c r="F6" s="9">
        <f t="shared" si="0"/>
        <v>142710303</v>
      </c>
      <c r="G6" s="9">
        <f t="shared" si="0"/>
        <v>163073819</v>
      </c>
      <c r="H6" s="9">
        <f t="shared" si="0"/>
        <v>166217242</v>
      </c>
      <c r="I6" s="9">
        <f t="shared" si="0"/>
        <v>14972087</v>
      </c>
      <c r="J6" s="10">
        <f t="shared" si="0"/>
        <v>128151633</v>
      </c>
      <c r="K6" s="9">
        <f>SUM(K7:K8)</f>
        <v>20575364</v>
      </c>
      <c r="L6" s="9">
        <f aca="true" t="shared" si="1" ref="L6:T6">SUM(L7:L8)</f>
        <v>22681957</v>
      </c>
      <c r="M6" s="9">
        <f t="shared" si="1"/>
        <v>102983070</v>
      </c>
      <c r="N6" s="9">
        <f t="shared" si="1"/>
        <v>0</v>
      </c>
      <c r="O6" s="9">
        <f t="shared" si="1"/>
        <v>273122921</v>
      </c>
      <c r="P6" s="9">
        <f t="shared" si="1"/>
        <v>270566403</v>
      </c>
      <c r="Q6" s="9">
        <f t="shared" si="1"/>
        <v>105891489</v>
      </c>
      <c r="R6" s="9">
        <f t="shared" si="1"/>
        <v>164674914</v>
      </c>
      <c r="S6" s="9">
        <f t="shared" si="1"/>
        <v>2556518</v>
      </c>
      <c r="T6" s="11">
        <f t="shared" si="1"/>
        <v>0</v>
      </c>
    </row>
    <row r="7" spans="1:20" ht="23.25" customHeight="1">
      <c r="A7" s="12" t="s">
        <v>9</v>
      </c>
      <c r="B7" s="13">
        <f>SUM(B9:B31)</f>
        <v>1169895132</v>
      </c>
      <c r="C7" s="13">
        <f>SUM(C9:C31)</f>
        <v>785855065</v>
      </c>
      <c r="D7" s="13">
        <f aca="true" t="shared" si="2" ref="D7:J7">SUM(D9:D31)</f>
        <v>511223757</v>
      </c>
      <c r="E7" s="13">
        <f t="shared" si="2"/>
        <v>227171905</v>
      </c>
      <c r="F7" s="13">
        <f t="shared" si="2"/>
        <v>135000778</v>
      </c>
      <c r="G7" s="13">
        <f t="shared" si="2"/>
        <v>149051074</v>
      </c>
      <c r="H7" s="13">
        <f t="shared" si="2"/>
        <v>147858439</v>
      </c>
      <c r="I7" s="13">
        <f t="shared" si="2"/>
        <v>14220039</v>
      </c>
      <c r="J7" s="14">
        <f t="shared" si="2"/>
        <v>112552830</v>
      </c>
      <c r="K7" s="13">
        <f>SUM(K9:K31)</f>
        <v>16559351</v>
      </c>
      <c r="L7" s="13">
        <f>SUM(L9:L31)</f>
        <v>21983549</v>
      </c>
      <c r="M7" s="13">
        <f aca="true" t="shared" si="3" ref="M7:T7">SUM(M9:M31)</f>
        <v>91857398</v>
      </c>
      <c r="N7" s="13">
        <f t="shared" si="3"/>
        <v>0</v>
      </c>
      <c r="O7" s="13">
        <f t="shared" si="3"/>
        <v>253639769</v>
      </c>
      <c r="P7" s="13">
        <f t="shared" si="3"/>
        <v>251483421</v>
      </c>
      <c r="Q7" s="13">
        <f t="shared" si="3"/>
        <v>99942302</v>
      </c>
      <c r="R7" s="13">
        <f t="shared" si="3"/>
        <v>151541119</v>
      </c>
      <c r="S7" s="13">
        <f t="shared" si="3"/>
        <v>2156348</v>
      </c>
      <c r="T7" s="15">
        <f t="shared" si="3"/>
        <v>0</v>
      </c>
    </row>
    <row r="8" spans="1:20" ht="23.25" customHeight="1" thickBot="1">
      <c r="A8" s="16" t="s">
        <v>63</v>
      </c>
      <c r="B8" s="17">
        <f>SUM(B32:B50)</f>
        <v>115521593</v>
      </c>
      <c r="C8" s="17">
        <f>SUM(C32:C50)</f>
        <v>80198348</v>
      </c>
      <c r="D8" s="17">
        <f aca="true" t="shared" si="4" ref="D8:J8">SUM(D32:D50)</f>
        <v>45488694</v>
      </c>
      <c r="E8" s="17">
        <f t="shared" si="4"/>
        <v>23756424</v>
      </c>
      <c r="F8" s="17">
        <f t="shared" si="4"/>
        <v>7709525</v>
      </c>
      <c r="G8" s="17">
        <f t="shared" si="4"/>
        <v>14022745</v>
      </c>
      <c r="H8" s="17">
        <f t="shared" si="4"/>
        <v>18358803</v>
      </c>
      <c r="I8" s="17">
        <f t="shared" si="4"/>
        <v>752048</v>
      </c>
      <c r="J8" s="18">
        <f t="shared" si="4"/>
        <v>15598803</v>
      </c>
      <c r="K8" s="17">
        <f>SUM(K32:K50)</f>
        <v>4016013</v>
      </c>
      <c r="L8" s="17">
        <f>SUM(L32:L50)</f>
        <v>698408</v>
      </c>
      <c r="M8" s="17">
        <f aca="true" t="shared" si="5" ref="M8:T8">SUM(M32:M50)</f>
        <v>11125672</v>
      </c>
      <c r="N8" s="17">
        <f t="shared" si="5"/>
        <v>0</v>
      </c>
      <c r="O8" s="17">
        <f t="shared" si="5"/>
        <v>19483152</v>
      </c>
      <c r="P8" s="17">
        <f t="shared" si="5"/>
        <v>19082982</v>
      </c>
      <c r="Q8" s="17">
        <f t="shared" si="5"/>
        <v>5949187</v>
      </c>
      <c r="R8" s="17">
        <f t="shared" si="5"/>
        <v>13133795</v>
      </c>
      <c r="S8" s="17">
        <f t="shared" si="5"/>
        <v>400170</v>
      </c>
      <c r="T8" s="19">
        <f t="shared" si="5"/>
        <v>0</v>
      </c>
    </row>
    <row r="9" spans="1:22" ht="23.25" customHeight="1" thickTop="1">
      <c r="A9" s="8" t="s">
        <v>0</v>
      </c>
      <c r="B9" s="20">
        <f>C9+K9+L9+M9+N9+O9</f>
        <v>265235289</v>
      </c>
      <c r="C9" s="21">
        <f>D9+H9+I9+J9</f>
        <v>178281068</v>
      </c>
      <c r="D9" s="21">
        <f>SUM(E9:G9)</f>
        <v>120507754</v>
      </c>
      <c r="E9" s="21">
        <v>50859799</v>
      </c>
      <c r="F9" s="21">
        <v>32819751</v>
      </c>
      <c r="G9" s="21">
        <v>36828204</v>
      </c>
      <c r="H9" s="21">
        <v>28804951</v>
      </c>
      <c r="I9" s="21">
        <v>3646103</v>
      </c>
      <c r="J9" s="22">
        <v>25322260</v>
      </c>
      <c r="K9" s="4">
        <v>2479337</v>
      </c>
      <c r="L9" s="5">
        <v>2426047</v>
      </c>
      <c r="M9" s="5">
        <v>15742853</v>
      </c>
      <c r="N9" s="5">
        <v>0</v>
      </c>
      <c r="O9" s="21">
        <f aca="true" t="shared" si="6" ref="O9:O50">P9+S9+T9</f>
        <v>66305984</v>
      </c>
      <c r="P9" s="5">
        <v>65905676</v>
      </c>
      <c r="Q9" s="21">
        <v>29718067</v>
      </c>
      <c r="R9" s="5">
        <v>36187609</v>
      </c>
      <c r="S9" s="5">
        <v>400308</v>
      </c>
      <c r="T9" s="23">
        <v>0</v>
      </c>
      <c r="U9" s="24">
        <f aca="true" t="shared" si="7" ref="U9:U50">E9+F9+G9+H9+I9+J9+K9+L9+M9+Q9+R9+S9</f>
        <v>265235289</v>
      </c>
      <c r="V9" s="24">
        <f aca="true" t="shared" si="8" ref="V9:V50">B9-U9</f>
        <v>0</v>
      </c>
    </row>
    <row r="10" spans="1:22" ht="23.25" customHeight="1">
      <c r="A10" s="12" t="s">
        <v>1</v>
      </c>
      <c r="B10" s="20">
        <f aca="true" t="shared" si="9" ref="B10:B50">C10+K10+L10+M10+N10+O10</f>
        <v>262017067</v>
      </c>
      <c r="C10" s="5">
        <f aca="true" t="shared" si="10" ref="C10:C34">D10+H10+I10+J10</f>
        <v>181776216</v>
      </c>
      <c r="D10" s="5">
        <f aca="true" t="shared" si="11" ref="D10:D50">SUM(E10:G10)</f>
        <v>122244715</v>
      </c>
      <c r="E10" s="5">
        <v>51013418</v>
      </c>
      <c r="F10" s="5">
        <v>33769563</v>
      </c>
      <c r="G10" s="5">
        <v>37461734</v>
      </c>
      <c r="H10" s="5">
        <v>33253242</v>
      </c>
      <c r="I10" s="5">
        <v>4360665</v>
      </c>
      <c r="J10" s="25">
        <v>21917594</v>
      </c>
      <c r="K10" s="4">
        <v>3299977</v>
      </c>
      <c r="L10" s="5">
        <v>2984649</v>
      </c>
      <c r="M10" s="5">
        <v>15677173</v>
      </c>
      <c r="N10" s="5">
        <v>0</v>
      </c>
      <c r="O10" s="5">
        <f t="shared" si="6"/>
        <v>58279052</v>
      </c>
      <c r="P10" s="5">
        <v>57613706</v>
      </c>
      <c r="Q10" s="5">
        <v>26285183</v>
      </c>
      <c r="R10" s="5">
        <v>31328523</v>
      </c>
      <c r="S10" s="5">
        <v>665346</v>
      </c>
      <c r="T10" s="23">
        <v>0</v>
      </c>
      <c r="U10" s="24">
        <f t="shared" si="7"/>
        <v>262017067</v>
      </c>
      <c r="V10" s="24">
        <f t="shared" si="8"/>
        <v>0</v>
      </c>
    </row>
    <row r="11" spans="1:22" ht="23.25" customHeight="1">
      <c r="A11" s="12" t="s">
        <v>2</v>
      </c>
      <c r="B11" s="20">
        <f t="shared" si="9"/>
        <v>76728237</v>
      </c>
      <c r="C11" s="5">
        <f t="shared" si="10"/>
        <v>48548429</v>
      </c>
      <c r="D11" s="5">
        <f t="shared" si="11"/>
        <v>31571343</v>
      </c>
      <c r="E11" s="5">
        <v>14310031</v>
      </c>
      <c r="F11" s="5">
        <v>9413407</v>
      </c>
      <c r="G11" s="5">
        <v>7847905</v>
      </c>
      <c r="H11" s="5">
        <v>8710640</v>
      </c>
      <c r="I11" s="5">
        <v>627431</v>
      </c>
      <c r="J11" s="25">
        <v>7639015</v>
      </c>
      <c r="K11" s="4">
        <v>2043867</v>
      </c>
      <c r="L11" s="5">
        <v>25424</v>
      </c>
      <c r="M11" s="5">
        <v>4177802</v>
      </c>
      <c r="N11" s="5">
        <v>0</v>
      </c>
      <c r="O11" s="5">
        <f t="shared" si="6"/>
        <v>21932715</v>
      </c>
      <c r="P11" s="5">
        <v>21909641</v>
      </c>
      <c r="Q11" s="5">
        <v>7970028</v>
      </c>
      <c r="R11" s="5">
        <v>13939613</v>
      </c>
      <c r="S11" s="5">
        <v>23074</v>
      </c>
      <c r="T11" s="23">
        <v>0</v>
      </c>
      <c r="U11" s="24">
        <f t="shared" si="7"/>
        <v>76728237</v>
      </c>
      <c r="V11" s="24">
        <f t="shared" si="8"/>
        <v>0</v>
      </c>
    </row>
    <row r="12" spans="1:22" ht="23.25" customHeight="1">
      <c r="A12" s="12" t="s">
        <v>3</v>
      </c>
      <c r="B12" s="20">
        <f t="shared" si="9"/>
        <v>18139467</v>
      </c>
      <c r="C12" s="5">
        <f t="shared" si="10"/>
        <v>13924039</v>
      </c>
      <c r="D12" s="5">
        <f t="shared" si="11"/>
        <v>10055274</v>
      </c>
      <c r="E12" s="5">
        <v>5093728</v>
      </c>
      <c r="F12" s="5">
        <v>2583373</v>
      </c>
      <c r="G12" s="5">
        <v>2378173</v>
      </c>
      <c r="H12" s="5">
        <v>2699206</v>
      </c>
      <c r="I12" s="5">
        <v>114240</v>
      </c>
      <c r="J12" s="25">
        <v>1055319</v>
      </c>
      <c r="K12" s="4">
        <v>886735</v>
      </c>
      <c r="L12" s="5">
        <v>191350</v>
      </c>
      <c r="M12" s="5">
        <v>1712508</v>
      </c>
      <c r="N12" s="5">
        <v>0</v>
      </c>
      <c r="O12" s="5">
        <f t="shared" si="6"/>
        <v>1424835</v>
      </c>
      <c r="P12" s="5">
        <v>1398250</v>
      </c>
      <c r="Q12" s="5">
        <v>310391</v>
      </c>
      <c r="R12" s="5">
        <v>1087859</v>
      </c>
      <c r="S12" s="5">
        <v>26585</v>
      </c>
      <c r="T12" s="23">
        <v>0</v>
      </c>
      <c r="U12" s="24">
        <f t="shared" si="7"/>
        <v>18139467</v>
      </c>
      <c r="V12" s="24">
        <f t="shared" si="8"/>
        <v>0</v>
      </c>
    </row>
    <row r="13" spans="1:22" ht="23.25" customHeight="1">
      <c r="A13" s="12" t="s">
        <v>4</v>
      </c>
      <c r="B13" s="20">
        <f t="shared" si="9"/>
        <v>31480222</v>
      </c>
      <c r="C13" s="5">
        <f t="shared" si="10"/>
        <v>22102278</v>
      </c>
      <c r="D13" s="5">
        <f t="shared" si="11"/>
        <v>15662148</v>
      </c>
      <c r="E13" s="5">
        <v>7936669</v>
      </c>
      <c r="F13" s="5">
        <v>4084184</v>
      </c>
      <c r="G13" s="5">
        <v>3641295</v>
      </c>
      <c r="H13" s="5">
        <v>4688360</v>
      </c>
      <c r="I13" s="5">
        <v>152217</v>
      </c>
      <c r="J13" s="25">
        <v>1599553</v>
      </c>
      <c r="K13" s="4">
        <v>12871</v>
      </c>
      <c r="L13" s="5">
        <v>1261755</v>
      </c>
      <c r="M13" s="5">
        <v>3563793</v>
      </c>
      <c r="N13" s="5">
        <v>0</v>
      </c>
      <c r="O13" s="5">
        <f t="shared" si="6"/>
        <v>4539525</v>
      </c>
      <c r="P13" s="5">
        <v>4469382</v>
      </c>
      <c r="Q13" s="5">
        <v>1616913</v>
      </c>
      <c r="R13" s="5">
        <v>2852469</v>
      </c>
      <c r="S13" s="5">
        <v>70143</v>
      </c>
      <c r="T13" s="23">
        <v>0</v>
      </c>
      <c r="U13" s="24">
        <f t="shared" si="7"/>
        <v>31480222</v>
      </c>
      <c r="V13" s="24">
        <f t="shared" si="8"/>
        <v>0</v>
      </c>
    </row>
    <row r="14" spans="1:22" ht="23.25" customHeight="1">
      <c r="A14" s="12" t="s">
        <v>5</v>
      </c>
      <c r="B14" s="20">
        <f t="shared" si="9"/>
        <v>30916715</v>
      </c>
      <c r="C14" s="5">
        <f t="shared" si="10"/>
        <v>24523814</v>
      </c>
      <c r="D14" s="5">
        <f t="shared" si="11"/>
        <v>15092312</v>
      </c>
      <c r="E14" s="5">
        <v>6603489</v>
      </c>
      <c r="F14" s="5">
        <v>3893484</v>
      </c>
      <c r="G14" s="5">
        <v>4595339</v>
      </c>
      <c r="H14" s="5">
        <v>4319699</v>
      </c>
      <c r="I14" s="5">
        <v>418900</v>
      </c>
      <c r="J14" s="25">
        <v>4692903</v>
      </c>
      <c r="K14" s="4">
        <v>186298</v>
      </c>
      <c r="L14" s="5">
        <v>627547</v>
      </c>
      <c r="M14" s="5">
        <v>3664739</v>
      </c>
      <c r="N14" s="5">
        <v>0</v>
      </c>
      <c r="O14" s="5">
        <f t="shared" si="6"/>
        <v>1914317</v>
      </c>
      <c r="P14" s="5">
        <v>1914317</v>
      </c>
      <c r="Q14" s="5">
        <v>495216</v>
      </c>
      <c r="R14" s="5">
        <v>1419101</v>
      </c>
      <c r="S14" s="5">
        <v>0</v>
      </c>
      <c r="T14" s="23">
        <v>0</v>
      </c>
      <c r="U14" s="24">
        <f t="shared" si="7"/>
        <v>30916715</v>
      </c>
      <c r="V14" s="24">
        <f t="shared" si="8"/>
        <v>0</v>
      </c>
    </row>
    <row r="15" spans="1:22" ht="23.25" customHeight="1">
      <c r="A15" s="12" t="s">
        <v>30</v>
      </c>
      <c r="B15" s="20">
        <f t="shared" si="9"/>
        <v>22272346</v>
      </c>
      <c r="C15" s="5">
        <f t="shared" si="10"/>
        <v>17264840</v>
      </c>
      <c r="D15" s="5">
        <f t="shared" si="11"/>
        <v>13001729</v>
      </c>
      <c r="E15" s="5">
        <v>6724934</v>
      </c>
      <c r="F15" s="5">
        <v>3577213</v>
      </c>
      <c r="G15" s="5">
        <v>2699582</v>
      </c>
      <c r="H15" s="5">
        <v>3090076</v>
      </c>
      <c r="I15" s="5">
        <v>150574</v>
      </c>
      <c r="J15" s="25">
        <v>1022461</v>
      </c>
      <c r="K15" s="4">
        <v>151766</v>
      </c>
      <c r="L15" s="5">
        <v>247044</v>
      </c>
      <c r="M15" s="5">
        <v>2985474</v>
      </c>
      <c r="N15" s="5">
        <v>0</v>
      </c>
      <c r="O15" s="5">
        <f t="shared" si="6"/>
        <v>1623222</v>
      </c>
      <c r="P15" s="5">
        <v>1592977</v>
      </c>
      <c r="Q15" s="5">
        <v>198520</v>
      </c>
      <c r="R15" s="5">
        <v>1394457</v>
      </c>
      <c r="S15" s="5">
        <v>30245</v>
      </c>
      <c r="T15" s="23">
        <v>0</v>
      </c>
      <c r="U15" s="24">
        <f t="shared" si="7"/>
        <v>22272346</v>
      </c>
      <c r="V15" s="24">
        <f t="shared" si="8"/>
        <v>0</v>
      </c>
    </row>
    <row r="16" spans="1:22" ht="23.25" customHeight="1">
      <c r="A16" s="12" t="s">
        <v>31</v>
      </c>
      <c r="B16" s="20">
        <f t="shared" si="9"/>
        <v>30541828</v>
      </c>
      <c r="C16" s="5">
        <f t="shared" si="10"/>
        <v>20667181</v>
      </c>
      <c r="D16" s="5">
        <f t="shared" si="11"/>
        <v>12630428</v>
      </c>
      <c r="E16" s="5">
        <v>5692941</v>
      </c>
      <c r="F16" s="5">
        <v>3404933</v>
      </c>
      <c r="G16" s="5">
        <v>3532554</v>
      </c>
      <c r="H16" s="5">
        <v>3728312</v>
      </c>
      <c r="I16" s="5">
        <v>160749</v>
      </c>
      <c r="J16" s="25">
        <v>4147692</v>
      </c>
      <c r="K16" s="4">
        <v>64659</v>
      </c>
      <c r="L16" s="5">
        <v>6240</v>
      </c>
      <c r="M16" s="5">
        <v>2498437</v>
      </c>
      <c r="N16" s="5">
        <v>0</v>
      </c>
      <c r="O16" s="5">
        <f t="shared" si="6"/>
        <v>7305311</v>
      </c>
      <c r="P16" s="5">
        <v>7256358</v>
      </c>
      <c r="Q16" s="5">
        <v>4178700</v>
      </c>
      <c r="R16" s="5">
        <v>3077658</v>
      </c>
      <c r="S16" s="5">
        <v>48953</v>
      </c>
      <c r="T16" s="23">
        <v>0</v>
      </c>
      <c r="U16" s="24">
        <f t="shared" si="7"/>
        <v>30541828</v>
      </c>
      <c r="V16" s="24">
        <f t="shared" si="8"/>
        <v>0</v>
      </c>
    </row>
    <row r="17" spans="1:22" ht="23.25" customHeight="1">
      <c r="A17" s="12" t="s">
        <v>32</v>
      </c>
      <c r="B17" s="20">
        <f t="shared" si="9"/>
        <v>75468336</v>
      </c>
      <c r="C17" s="5">
        <f t="shared" si="10"/>
        <v>46581190</v>
      </c>
      <c r="D17" s="5">
        <f t="shared" si="11"/>
        <v>30167056</v>
      </c>
      <c r="E17" s="5">
        <v>14808067</v>
      </c>
      <c r="F17" s="5">
        <v>7807719</v>
      </c>
      <c r="G17" s="5">
        <v>7551270</v>
      </c>
      <c r="H17" s="5">
        <v>10324941</v>
      </c>
      <c r="I17" s="5">
        <v>1232169</v>
      </c>
      <c r="J17" s="25">
        <v>4857024</v>
      </c>
      <c r="K17" s="4">
        <v>275333</v>
      </c>
      <c r="L17" s="5">
        <v>3599082</v>
      </c>
      <c r="M17" s="5">
        <v>8034468</v>
      </c>
      <c r="N17" s="5">
        <v>0</v>
      </c>
      <c r="O17" s="5">
        <f t="shared" si="6"/>
        <v>16978263</v>
      </c>
      <c r="P17" s="5">
        <v>16945426</v>
      </c>
      <c r="Q17" s="5">
        <v>6511471</v>
      </c>
      <c r="R17" s="5">
        <v>10433955</v>
      </c>
      <c r="S17" s="5">
        <v>32837</v>
      </c>
      <c r="T17" s="23">
        <v>0</v>
      </c>
      <c r="U17" s="24">
        <f t="shared" si="7"/>
        <v>75468336</v>
      </c>
      <c r="V17" s="24">
        <f t="shared" si="8"/>
        <v>0</v>
      </c>
    </row>
    <row r="18" spans="1:22" ht="23.25" customHeight="1">
      <c r="A18" s="12" t="s">
        <v>33</v>
      </c>
      <c r="B18" s="20">
        <f t="shared" si="9"/>
        <v>55936034</v>
      </c>
      <c r="C18" s="5">
        <f t="shared" si="10"/>
        <v>36295102</v>
      </c>
      <c r="D18" s="5">
        <f t="shared" si="11"/>
        <v>23121257</v>
      </c>
      <c r="E18" s="5">
        <v>11569063</v>
      </c>
      <c r="F18" s="5">
        <v>4537362</v>
      </c>
      <c r="G18" s="5">
        <v>7014832</v>
      </c>
      <c r="H18" s="5">
        <v>8546155</v>
      </c>
      <c r="I18" s="5">
        <v>608356</v>
      </c>
      <c r="J18" s="25">
        <v>4019334</v>
      </c>
      <c r="K18" s="4">
        <v>540821</v>
      </c>
      <c r="L18" s="5">
        <v>2800328</v>
      </c>
      <c r="M18" s="5">
        <v>6189190</v>
      </c>
      <c r="N18" s="5">
        <v>0</v>
      </c>
      <c r="O18" s="5">
        <f t="shared" si="6"/>
        <v>10110593</v>
      </c>
      <c r="P18" s="5">
        <v>10104805</v>
      </c>
      <c r="Q18" s="5">
        <v>2948896</v>
      </c>
      <c r="R18" s="5">
        <v>7155909</v>
      </c>
      <c r="S18" s="5">
        <v>5788</v>
      </c>
      <c r="T18" s="23">
        <v>0</v>
      </c>
      <c r="U18" s="24">
        <f t="shared" si="7"/>
        <v>55936034</v>
      </c>
      <c r="V18" s="24">
        <f t="shared" si="8"/>
        <v>0</v>
      </c>
    </row>
    <row r="19" spans="1:22" ht="23.25" customHeight="1">
      <c r="A19" s="12" t="s">
        <v>34</v>
      </c>
      <c r="B19" s="20">
        <f t="shared" si="9"/>
        <v>33331140</v>
      </c>
      <c r="C19" s="5">
        <f t="shared" si="10"/>
        <v>21587119</v>
      </c>
      <c r="D19" s="5">
        <f t="shared" si="11"/>
        <v>13873341</v>
      </c>
      <c r="E19" s="5">
        <v>6235745</v>
      </c>
      <c r="F19" s="5">
        <v>3617855</v>
      </c>
      <c r="G19" s="5">
        <v>4019741</v>
      </c>
      <c r="H19" s="5">
        <v>3731801</v>
      </c>
      <c r="I19" s="5">
        <v>506169</v>
      </c>
      <c r="J19" s="25">
        <v>3475808</v>
      </c>
      <c r="K19" s="4">
        <v>132465</v>
      </c>
      <c r="L19" s="5">
        <v>1193223</v>
      </c>
      <c r="M19" s="5">
        <v>3614484</v>
      </c>
      <c r="N19" s="5">
        <v>0</v>
      </c>
      <c r="O19" s="5">
        <f t="shared" si="6"/>
        <v>6803849</v>
      </c>
      <c r="P19" s="5">
        <v>6803849</v>
      </c>
      <c r="Q19" s="5">
        <v>3098660</v>
      </c>
      <c r="R19" s="5">
        <v>3705189</v>
      </c>
      <c r="S19" s="5">
        <v>0</v>
      </c>
      <c r="T19" s="23">
        <v>0</v>
      </c>
      <c r="U19" s="24">
        <f t="shared" si="7"/>
        <v>33331140</v>
      </c>
      <c r="V19" s="24">
        <f t="shared" si="8"/>
        <v>0</v>
      </c>
    </row>
    <row r="20" spans="1:22" ht="23.25" customHeight="1">
      <c r="A20" s="12" t="s">
        <v>35</v>
      </c>
      <c r="B20" s="20">
        <f t="shared" si="9"/>
        <v>39752999</v>
      </c>
      <c r="C20" s="5">
        <f t="shared" si="10"/>
        <v>27600904</v>
      </c>
      <c r="D20" s="5">
        <f t="shared" si="11"/>
        <v>16597118</v>
      </c>
      <c r="E20" s="5">
        <v>6642296</v>
      </c>
      <c r="F20" s="5">
        <v>4073257</v>
      </c>
      <c r="G20" s="5">
        <v>5881565</v>
      </c>
      <c r="H20" s="5">
        <v>6436485</v>
      </c>
      <c r="I20" s="5">
        <v>465831</v>
      </c>
      <c r="J20" s="25">
        <v>4101470</v>
      </c>
      <c r="K20" s="4">
        <v>92490</v>
      </c>
      <c r="L20" s="5">
        <v>1143148</v>
      </c>
      <c r="M20" s="5">
        <v>3250842</v>
      </c>
      <c r="N20" s="5">
        <v>0</v>
      </c>
      <c r="O20" s="5">
        <f t="shared" si="6"/>
        <v>7665615</v>
      </c>
      <c r="P20" s="5">
        <v>7608159</v>
      </c>
      <c r="Q20" s="5">
        <v>2143457</v>
      </c>
      <c r="R20" s="5">
        <v>5464702</v>
      </c>
      <c r="S20" s="5">
        <v>57456</v>
      </c>
      <c r="T20" s="23">
        <v>0</v>
      </c>
      <c r="U20" s="24">
        <f t="shared" si="7"/>
        <v>39752999</v>
      </c>
      <c r="V20" s="24">
        <f t="shared" si="8"/>
        <v>0</v>
      </c>
    </row>
    <row r="21" spans="1:22" ht="23.25" customHeight="1">
      <c r="A21" s="12" t="s">
        <v>36</v>
      </c>
      <c r="B21" s="20">
        <f t="shared" si="9"/>
        <v>37484190</v>
      </c>
      <c r="C21" s="5">
        <f t="shared" si="10"/>
        <v>23556416</v>
      </c>
      <c r="D21" s="5">
        <f t="shared" si="11"/>
        <v>15980184</v>
      </c>
      <c r="E21" s="5">
        <v>6531959</v>
      </c>
      <c r="F21" s="5">
        <v>4053967</v>
      </c>
      <c r="G21" s="5">
        <v>5394258</v>
      </c>
      <c r="H21" s="5">
        <v>3605133</v>
      </c>
      <c r="I21" s="5">
        <v>430096</v>
      </c>
      <c r="J21" s="25">
        <v>3541003</v>
      </c>
      <c r="K21" s="4">
        <v>178185</v>
      </c>
      <c r="L21" s="5">
        <v>2274036</v>
      </c>
      <c r="M21" s="5">
        <v>3680866</v>
      </c>
      <c r="N21" s="5">
        <v>0</v>
      </c>
      <c r="O21" s="5">
        <f t="shared" si="6"/>
        <v>7794687</v>
      </c>
      <c r="P21" s="5">
        <v>7730564</v>
      </c>
      <c r="Q21" s="5">
        <v>2908321</v>
      </c>
      <c r="R21" s="5">
        <v>4822243</v>
      </c>
      <c r="S21" s="5">
        <v>64123</v>
      </c>
      <c r="T21" s="23">
        <v>0</v>
      </c>
      <c r="U21" s="24">
        <f t="shared" si="7"/>
        <v>37484190</v>
      </c>
      <c r="V21" s="24">
        <f t="shared" si="8"/>
        <v>0</v>
      </c>
    </row>
    <row r="22" spans="1:22" ht="23.25" customHeight="1">
      <c r="A22" s="12" t="s">
        <v>6</v>
      </c>
      <c r="B22" s="20">
        <f t="shared" si="9"/>
        <v>32208951</v>
      </c>
      <c r="C22" s="5">
        <f t="shared" si="10"/>
        <v>21084040</v>
      </c>
      <c r="D22" s="5">
        <f t="shared" si="11"/>
        <v>11858977</v>
      </c>
      <c r="E22" s="5">
        <v>5977723</v>
      </c>
      <c r="F22" s="5">
        <v>3309652</v>
      </c>
      <c r="G22" s="5">
        <v>2571602</v>
      </c>
      <c r="H22" s="5">
        <v>4470057</v>
      </c>
      <c r="I22" s="5">
        <v>134211</v>
      </c>
      <c r="J22" s="25">
        <v>4620795</v>
      </c>
      <c r="K22" s="4">
        <v>260056</v>
      </c>
      <c r="L22" s="5">
        <v>1087068</v>
      </c>
      <c r="M22" s="5">
        <v>2243377</v>
      </c>
      <c r="N22" s="5">
        <v>0</v>
      </c>
      <c r="O22" s="5">
        <f t="shared" si="6"/>
        <v>7534410</v>
      </c>
      <c r="P22" s="5">
        <v>7402060</v>
      </c>
      <c r="Q22" s="5">
        <v>2189478</v>
      </c>
      <c r="R22" s="5">
        <v>5212582</v>
      </c>
      <c r="S22" s="5">
        <v>132350</v>
      </c>
      <c r="T22" s="23">
        <v>0</v>
      </c>
      <c r="U22" s="24">
        <f t="shared" si="7"/>
        <v>32208951</v>
      </c>
      <c r="V22" s="24">
        <f t="shared" si="8"/>
        <v>0</v>
      </c>
    </row>
    <row r="23" spans="1:22" ht="23.25" customHeight="1">
      <c r="A23" s="12" t="s">
        <v>37</v>
      </c>
      <c r="B23" s="20">
        <f t="shared" si="9"/>
        <v>27917927</v>
      </c>
      <c r="C23" s="5">
        <f t="shared" si="10"/>
        <v>17724067</v>
      </c>
      <c r="D23" s="5">
        <f t="shared" si="11"/>
        <v>9935186</v>
      </c>
      <c r="E23" s="5">
        <v>4345892</v>
      </c>
      <c r="F23" s="5">
        <v>2466319</v>
      </c>
      <c r="G23" s="5">
        <v>3122975</v>
      </c>
      <c r="H23" s="5">
        <v>3785560</v>
      </c>
      <c r="I23" s="5">
        <v>149440</v>
      </c>
      <c r="J23" s="25">
        <v>3853881</v>
      </c>
      <c r="K23" s="4">
        <v>928635</v>
      </c>
      <c r="L23" s="5">
        <v>0</v>
      </c>
      <c r="M23" s="5">
        <v>2577567</v>
      </c>
      <c r="N23" s="5">
        <v>0</v>
      </c>
      <c r="O23" s="5">
        <f t="shared" si="6"/>
        <v>6687658</v>
      </c>
      <c r="P23" s="5">
        <v>6687658</v>
      </c>
      <c r="Q23" s="5">
        <v>2592125</v>
      </c>
      <c r="R23" s="5">
        <v>4095533</v>
      </c>
      <c r="S23" s="5">
        <v>0</v>
      </c>
      <c r="T23" s="23">
        <v>0</v>
      </c>
      <c r="U23" s="24">
        <f t="shared" si="7"/>
        <v>27917927</v>
      </c>
      <c r="V23" s="24">
        <f t="shared" si="8"/>
        <v>0</v>
      </c>
    </row>
    <row r="24" spans="1:22" ht="23.25" customHeight="1">
      <c r="A24" s="12" t="s">
        <v>38</v>
      </c>
      <c r="B24" s="20">
        <f t="shared" si="9"/>
        <v>8797618</v>
      </c>
      <c r="C24" s="5">
        <f t="shared" si="10"/>
        <v>6274353</v>
      </c>
      <c r="D24" s="5">
        <f t="shared" si="11"/>
        <v>4494126</v>
      </c>
      <c r="E24" s="5">
        <v>1902756</v>
      </c>
      <c r="F24" s="5">
        <v>1209694</v>
      </c>
      <c r="G24" s="5">
        <v>1381676</v>
      </c>
      <c r="H24" s="5">
        <v>910164</v>
      </c>
      <c r="I24" s="5">
        <v>50543</v>
      </c>
      <c r="J24" s="25">
        <v>819520</v>
      </c>
      <c r="K24" s="4">
        <v>342815</v>
      </c>
      <c r="L24" s="5">
        <v>36306</v>
      </c>
      <c r="M24" s="5">
        <v>1503501</v>
      </c>
      <c r="N24" s="5">
        <v>0</v>
      </c>
      <c r="O24" s="5">
        <f t="shared" si="6"/>
        <v>640643</v>
      </c>
      <c r="P24" s="5">
        <v>620472</v>
      </c>
      <c r="Q24" s="5">
        <v>136978</v>
      </c>
      <c r="R24" s="5">
        <v>483494</v>
      </c>
      <c r="S24" s="5">
        <v>20171</v>
      </c>
      <c r="T24" s="23">
        <v>0</v>
      </c>
      <c r="U24" s="24">
        <f t="shared" si="7"/>
        <v>8797618</v>
      </c>
      <c r="V24" s="24">
        <f t="shared" si="8"/>
        <v>0</v>
      </c>
    </row>
    <row r="25" spans="1:22" ht="23.25" customHeight="1">
      <c r="A25" s="12" t="s">
        <v>39</v>
      </c>
      <c r="B25" s="20">
        <f t="shared" si="9"/>
        <v>20537210</v>
      </c>
      <c r="C25" s="5">
        <f t="shared" si="10"/>
        <v>11766304</v>
      </c>
      <c r="D25" s="5">
        <f t="shared" si="11"/>
        <v>7099565</v>
      </c>
      <c r="E25" s="5">
        <v>3875059</v>
      </c>
      <c r="F25" s="5">
        <v>1464272</v>
      </c>
      <c r="G25" s="5">
        <v>1760234</v>
      </c>
      <c r="H25" s="5">
        <v>3413937</v>
      </c>
      <c r="I25" s="5">
        <v>150892</v>
      </c>
      <c r="J25" s="25">
        <v>1101910</v>
      </c>
      <c r="K25" s="4">
        <v>29258</v>
      </c>
      <c r="L25" s="5">
        <v>502226</v>
      </c>
      <c r="M25" s="5">
        <v>1498492</v>
      </c>
      <c r="N25" s="5">
        <v>0</v>
      </c>
      <c r="O25" s="5">
        <f t="shared" si="6"/>
        <v>6740930</v>
      </c>
      <c r="P25" s="5">
        <v>6550185</v>
      </c>
      <c r="Q25" s="5">
        <v>1528993</v>
      </c>
      <c r="R25" s="5">
        <v>5021192</v>
      </c>
      <c r="S25" s="5">
        <v>190745</v>
      </c>
      <c r="T25" s="23">
        <v>0</v>
      </c>
      <c r="U25" s="24">
        <f t="shared" si="7"/>
        <v>20537210</v>
      </c>
      <c r="V25" s="24">
        <f t="shared" si="8"/>
        <v>0</v>
      </c>
    </row>
    <row r="26" spans="1:22" ht="23.25" customHeight="1">
      <c r="A26" s="12" t="s">
        <v>40</v>
      </c>
      <c r="B26" s="20">
        <f t="shared" si="9"/>
        <v>16891292</v>
      </c>
      <c r="C26" s="5">
        <f t="shared" si="10"/>
        <v>10869900</v>
      </c>
      <c r="D26" s="5">
        <f t="shared" si="11"/>
        <v>5709138</v>
      </c>
      <c r="E26" s="5">
        <v>2404225</v>
      </c>
      <c r="F26" s="5">
        <v>1321270</v>
      </c>
      <c r="G26" s="5">
        <v>1983643</v>
      </c>
      <c r="H26" s="5">
        <v>2356623</v>
      </c>
      <c r="I26" s="5">
        <v>471018</v>
      </c>
      <c r="J26" s="25">
        <v>2333121</v>
      </c>
      <c r="K26" s="4">
        <v>6764</v>
      </c>
      <c r="L26" s="5">
        <v>750000</v>
      </c>
      <c r="M26" s="5">
        <v>1289170</v>
      </c>
      <c r="N26" s="5">
        <v>0</v>
      </c>
      <c r="O26" s="5">
        <f t="shared" si="6"/>
        <v>3975458</v>
      </c>
      <c r="P26" s="5">
        <v>3941287</v>
      </c>
      <c r="Q26" s="5">
        <v>2242604</v>
      </c>
      <c r="R26" s="5">
        <v>1698683</v>
      </c>
      <c r="S26" s="5">
        <v>34171</v>
      </c>
      <c r="T26" s="23">
        <v>0</v>
      </c>
      <c r="U26" s="24">
        <f t="shared" si="7"/>
        <v>16891292</v>
      </c>
      <c r="V26" s="24">
        <f t="shared" si="8"/>
        <v>0</v>
      </c>
    </row>
    <row r="27" spans="1:22" ht="23.25" customHeight="1">
      <c r="A27" s="26" t="s">
        <v>41</v>
      </c>
      <c r="B27" s="20">
        <f t="shared" si="9"/>
        <v>15701897</v>
      </c>
      <c r="C27" s="5">
        <f t="shared" si="10"/>
        <v>10356728</v>
      </c>
      <c r="D27" s="5">
        <f t="shared" si="11"/>
        <v>6720230</v>
      </c>
      <c r="E27" s="5">
        <v>3164507</v>
      </c>
      <c r="F27" s="5">
        <v>1169382</v>
      </c>
      <c r="G27" s="5">
        <v>2386341</v>
      </c>
      <c r="H27" s="5">
        <v>2177641</v>
      </c>
      <c r="I27" s="5">
        <v>61088</v>
      </c>
      <c r="J27" s="25">
        <v>1397769</v>
      </c>
      <c r="K27" s="4">
        <v>356797</v>
      </c>
      <c r="L27" s="5">
        <v>0</v>
      </c>
      <c r="M27" s="5">
        <v>2073814</v>
      </c>
      <c r="N27" s="5">
        <v>0</v>
      </c>
      <c r="O27" s="5">
        <f t="shared" si="6"/>
        <v>2914558</v>
      </c>
      <c r="P27" s="5">
        <v>2681809</v>
      </c>
      <c r="Q27" s="5">
        <v>200293</v>
      </c>
      <c r="R27" s="5">
        <v>2481516</v>
      </c>
      <c r="S27" s="5">
        <v>232749</v>
      </c>
      <c r="T27" s="23">
        <v>0</v>
      </c>
      <c r="U27" s="24">
        <f t="shared" si="7"/>
        <v>15701897</v>
      </c>
      <c r="V27" s="24">
        <f t="shared" si="8"/>
        <v>0</v>
      </c>
    </row>
    <row r="28" spans="1:22" ht="23.25" customHeight="1">
      <c r="A28" s="12" t="s">
        <v>42</v>
      </c>
      <c r="B28" s="27">
        <f t="shared" si="9"/>
        <v>18502298</v>
      </c>
      <c r="C28" s="28">
        <f t="shared" si="10"/>
        <v>10530660</v>
      </c>
      <c r="D28" s="28">
        <f t="shared" si="11"/>
        <v>4256212</v>
      </c>
      <c r="E28" s="28">
        <v>2684029</v>
      </c>
      <c r="F28" s="28">
        <v>1009670</v>
      </c>
      <c r="G28" s="28">
        <v>562513</v>
      </c>
      <c r="H28" s="28">
        <v>2537225</v>
      </c>
      <c r="I28" s="28">
        <v>93081</v>
      </c>
      <c r="J28" s="29">
        <v>3644142</v>
      </c>
      <c r="K28" s="30">
        <v>2726460</v>
      </c>
      <c r="L28" s="28">
        <v>398255</v>
      </c>
      <c r="M28" s="28">
        <v>1501485</v>
      </c>
      <c r="N28" s="28">
        <v>0</v>
      </c>
      <c r="O28" s="28">
        <f t="shared" si="6"/>
        <v>3345438</v>
      </c>
      <c r="P28" s="28">
        <v>3345438</v>
      </c>
      <c r="Q28" s="28">
        <v>279174</v>
      </c>
      <c r="R28" s="28">
        <v>3066264</v>
      </c>
      <c r="S28" s="28">
        <v>0</v>
      </c>
      <c r="T28" s="31">
        <v>0</v>
      </c>
      <c r="U28" s="24">
        <f t="shared" si="7"/>
        <v>18502298</v>
      </c>
      <c r="V28" s="24">
        <f t="shared" si="8"/>
        <v>0</v>
      </c>
    </row>
    <row r="29" spans="1:22" ht="23.25" customHeight="1">
      <c r="A29" s="12" t="s">
        <v>59</v>
      </c>
      <c r="B29" s="32">
        <f t="shared" si="9"/>
        <v>16612417</v>
      </c>
      <c r="C29" s="5">
        <f t="shared" si="10"/>
        <v>10879067</v>
      </c>
      <c r="D29" s="5">
        <f t="shared" si="11"/>
        <v>6926795</v>
      </c>
      <c r="E29" s="5">
        <v>2796646</v>
      </c>
      <c r="F29" s="5">
        <v>1903403</v>
      </c>
      <c r="G29" s="5">
        <v>2226746</v>
      </c>
      <c r="H29" s="5">
        <v>2077194</v>
      </c>
      <c r="I29" s="5">
        <v>73361</v>
      </c>
      <c r="J29" s="25">
        <v>1801717</v>
      </c>
      <c r="K29" s="4">
        <v>576827</v>
      </c>
      <c r="L29" s="5">
        <v>407998</v>
      </c>
      <c r="M29" s="5">
        <v>1104674</v>
      </c>
      <c r="N29" s="5">
        <v>0</v>
      </c>
      <c r="O29" s="5">
        <f t="shared" si="6"/>
        <v>3643851</v>
      </c>
      <c r="P29" s="5">
        <v>3643851</v>
      </c>
      <c r="Q29" s="5">
        <v>1115566</v>
      </c>
      <c r="R29" s="5">
        <v>2528285</v>
      </c>
      <c r="S29" s="5">
        <v>0</v>
      </c>
      <c r="T29" s="23">
        <v>0</v>
      </c>
      <c r="U29" s="24">
        <f t="shared" si="7"/>
        <v>16612417</v>
      </c>
      <c r="V29" s="24">
        <f t="shared" si="8"/>
        <v>0</v>
      </c>
    </row>
    <row r="30" spans="1:22" ht="23.25" customHeight="1">
      <c r="A30" s="26" t="s">
        <v>60</v>
      </c>
      <c r="B30" s="20">
        <f t="shared" si="9"/>
        <v>16644011</v>
      </c>
      <c r="C30" s="5">
        <f t="shared" si="10"/>
        <v>11462391</v>
      </c>
      <c r="D30" s="5">
        <f t="shared" si="11"/>
        <v>6976736</v>
      </c>
      <c r="E30" s="5">
        <v>2809565</v>
      </c>
      <c r="F30" s="5">
        <v>2138154</v>
      </c>
      <c r="G30" s="5">
        <v>2029017</v>
      </c>
      <c r="H30" s="5">
        <v>2773518</v>
      </c>
      <c r="I30" s="5">
        <v>81611</v>
      </c>
      <c r="J30" s="25">
        <v>1630526</v>
      </c>
      <c r="K30" s="4">
        <v>365510</v>
      </c>
      <c r="L30" s="5">
        <v>10000</v>
      </c>
      <c r="M30" s="5">
        <v>2131462</v>
      </c>
      <c r="N30" s="5">
        <v>0</v>
      </c>
      <c r="O30" s="5">
        <f t="shared" si="6"/>
        <v>2674648</v>
      </c>
      <c r="P30" s="5">
        <v>2585048</v>
      </c>
      <c r="Q30" s="5">
        <v>597730</v>
      </c>
      <c r="R30" s="5">
        <v>1987318</v>
      </c>
      <c r="S30" s="5">
        <v>89600</v>
      </c>
      <c r="T30" s="23">
        <v>0</v>
      </c>
      <c r="U30" s="24">
        <f t="shared" si="7"/>
        <v>16644011</v>
      </c>
      <c r="V30" s="24">
        <f t="shared" si="8"/>
        <v>0</v>
      </c>
    </row>
    <row r="31" spans="1:22" ht="23.25" customHeight="1" thickBot="1">
      <c r="A31" s="16" t="s">
        <v>61</v>
      </c>
      <c r="B31" s="27">
        <f t="shared" si="9"/>
        <v>16777641</v>
      </c>
      <c r="C31" s="28">
        <f t="shared" si="10"/>
        <v>12198959</v>
      </c>
      <c r="D31" s="28">
        <f t="shared" si="11"/>
        <v>6742133</v>
      </c>
      <c r="E31" s="28">
        <v>3189364</v>
      </c>
      <c r="F31" s="28">
        <v>1372894</v>
      </c>
      <c r="G31" s="28">
        <v>2179875</v>
      </c>
      <c r="H31" s="28">
        <v>1417519</v>
      </c>
      <c r="I31" s="28">
        <v>81294</v>
      </c>
      <c r="J31" s="29">
        <v>3958013</v>
      </c>
      <c r="K31" s="30">
        <v>621425</v>
      </c>
      <c r="L31" s="28">
        <v>11823</v>
      </c>
      <c r="M31" s="28">
        <v>1141227</v>
      </c>
      <c r="N31" s="28">
        <v>0</v>
      </c>
      <c r="O31" s="28">
        <f t="shared" si="6"/>
        <v>2804207</v>
      </c>
      <c r="P31" s="28">
        <v>2772503</v>
      </c>
      <c r="Q31" s="28">
        <v>675538</v>
      </c>
      <c r="R31" s="28">
        <v>2096965</v>
      </c>
      <c r="S31" s="28">
        <v>31704</v>
      </c>
      <c r="T31" s="31">
        <v>0</v>
      </c>
      <c r="U31" s="24">
        <f t="shared" si="7"/>
        <v>16777641</v>
      </c>
      <c r="V31" s="24">
        <f t="shared" si="8"/>
        <v>0</v>
      </c>
    </row>
    <row r="32" spans="1:22" ht="23.25" customHeight="1" thickTop="1">
      <c r="A32" s="8" t="s">
        <v>7</v>
      </c>
      <c r="B32" s="33">
        <f t="shared" si="9"/>
        <v>4833936</v>
      </c>
      <c r="C32" s="34">
        <f t="shared" si="10"/>
        <v>3630292</v>
      </c>
      <c r="D32" s="34">
        <f t="shared" si="11"/>
        <v>2287914</v>
      </c>
      <c r="E32" s="34">
        <v>1432552</v>
      </c>
      <c r="F32" s="34">
        <v>246658</v>
      </c>
      <c r="G32" s="34">
        <v>608704</v>
      </c>
      <c r="H32" s="34">
        <v>553208</v>
      </c>
      <c r="I32" s="34">
        <v>26932</v>
      </c>
      <c r="J32" s="35">
        <v>762238</v>
      </c>
      <c r="K32" s="36">
        <v>5472</v>
      </c>
      <c r="L32" s="34">
        <v>314</v>
      </c>
      <c r="M32" s="34">
        <v>459991</v>
      </c>
      <c r="N32" s="34">
        <v>0</v>
      </c>
      <c r="O32" s="34">
        <f t="shared" si="6"/>
        <v>737867</v>
      </c>
      <c r="P32" s="34">
        <v>724702</v>
      </c>
      <c r="Q32" s="34">
        <v>421891</v>
      </c>
      <c r="R32" s="34">
        <v>302811</v>
      </c>
      <c r="S32" s="34">
        <v>13165</v>
      </c>
      <c r="T32" s="37">
        <v>0</v>
      </c>
      <c r="U32" s="24">
        <f t="shared" si="7"/>
        <v>4833936</v>
      </c>
      <c r="V32" s="24">
        <f t="shared" si="8"/>
        <v>0</v>
      </c>
    </row>
    <row r="33" spans="1:22" ht="23.25" customHeight="1">
      <c r="A33" s="12" t="s">
        <v>43</v>
      </c>
      <c r="B33" s="20">
        <f t="shared" si="9"/>
        <v>3652623</v>
      </c>
      <c r="C33" s="21">
        <f t="shared" si="10"/>
        <v>2730945</v>
      </c>
      <c r="D33" s="21">
        <f t="shared" si="11"/>
        <v>1431817</v>
      </c>
      <c r="E33" s="21">
        <v>725679</v>
      </c>
      <c r="F33" s="21">
        <v>209172</v>
      </c>
      <c r="G33" s="21">
        <v>496966</v>
      </c>
      <c r="H33" s="21">
        <v>617108</v>
      </c>
      <c r="I33" s="21">
        <v>45641</v>
      </c>
      <c r="J33" s="22">
        <v>636379</v>
      </c>
      <c r="K33" s="38">
        <v>91798</v>
      </c>
      <c r="L33" s="21">
        <v>80943</v>
      </c>
      <c r="M33" s="21">
        <v>270816</v>
      </c>
      <c r="N33" s="21">
        <v>0</v>
      </c>
      <c r="O33" s="21">
        <f t="shared" si="6"/>
        <v>478121</v>
      </c>
      <c r="P33" s="21">
        <v>465409</v>
      </c>
      <c r="Q33" s="21">
        <v>26881</v>
      </c>
      <c r="R33" s="21">
        <v>438528</v>
      </c>
      <c r="S33" s="21">
        <v>12712</v>
      </c>
      <c r="T33" s="39">
        <v>0</v>
      </c>
      <c r="U33" s="24">
        <f t="shared" si="7"/>
        <v>3652623</v>
      </c>
      <c r="V33" s="24">
        <f t="shared" si="8"/>
        <v>0</v>
      </c>
    </row>
    <row r="34" spans="1:22" ht="23.25" customHeight="1">
      <c r="A34" s="12" t="s">
        <v>44</v>
      </c>
      <c r="B34" s="20">
        <f t="shared" si="9"/>
        <v>3926549</v>
      </c>
      <c r="C34" s="5">
        <f t="shared" si="10"/>
        <v>2910877</v>
      </c>
      <c r="D34" s="5">
        <f t="shared" si="11"/>
        <v>1760241</v>
      </c>
      <c r="E34" s="5">
        <v>932270</v>
      </c>
      <c r="F34" s="5">
        <v>217735</v>
      </c>
      <c r="G34" s="5">
        <v>610236</v>
      </c>
      <c r="H34" s="5">
        <v>595265</v>
      </c>
      <c r="I34" s="5">
        <v>32117</v>
      </c>
      <c r="J34" s="25">
        <v>523254</v>
      </c>
      <c r="K34" s="4">
        <v>56572</v>
      </c>
      <c r="L34" s="5">
        <v>4275</v>
      </c>
      <c r="M34" s="5">
        <v>618978</v>
      </c>
      <c r="N34" s="5">
        <v>0</v>
      </c>
      <c r="O34" s="5">
        <f t="shared" si="6"/>
        <v>335847</v>
      </c>
      <c r="P34" s="5">
        <v>305792</v>
      </c>
      <c r="Q34" s="5">
        <v>67548</v>
      </c>
      <c r="R34" s="5">
        <v>238244</v>
      </c>
      <c r="S34" s="5">
        <v>30055</v>
      </c>
      <c r="T34" s="23">
        <v>0</v>
      </c>
      <c r="U34" s="24">
        <f t="shared" si="7"/>
        <v>3926549</v>
      </c>
      <c r="V34" s="24">
        <f t="shared" si="8"/>
        <v>0</v>
      </c>
    </row>
    <row r="35" spans="1:22" ht="23.25" customHeight="1">
      <c r="A35" s="12" t="s">
        <v>45</v>
      </c>
      <c r="B35" s="20">
        <f t="shared" si="9"/>
        <v>3576250</v>
      </c>
      <c r="C35" s="5">
        <f>D35+H35+I35+J35</f>
        <v>2559222</v>
      </c>
      <c r="D35" s="5">
        <f t="shared" si="11"/>
        <v>1497884</v>
      </c>
      <c r="E35" s="5">
        <v>824445</v>
      </c>
      <c r="F35" s="5">
        <v>219478</v>
      </c>
      <c r="G35" s="5">
        <v>453961</v>
      </c>
      <c r="H35" s="5">
        <v>598338</v>
      </c>
      <c r="I35" s="5">
        <v>27497</v>
      </c>
      <c r="J35" s="25">
        <v>435503</v>
      </c>
      <c r="K35" s="4">
        <v>102926</v>
      </c>
      <c r="L35" s="5">
        <v>2801</v>
      </c>
      <c r="M35" s="5">
        <v>271066</v>
      </c>
      <c r="N35" s="5">
        <v>0</v>
      </c>
      <c r="O35" s="5">
        <f t="shared" si="6"/>
        <v>640235</v>
      </c>
      <c r="P35" s="5">
        <v>638279</v>
      </c>
      <c r="Q35" s="5">
        <v>409765</v>
      </c>
      <c r="R35" s="5">
        <v>228514</v>
      </c>
      <c r="S35" s="5">
        <v>1956</v>
      </c>
      <c r="T35" s="23">
        <v>0</v>
      </c>
      <c r="U35" s="24">
        <f t="shared" si="7"/>
        <v>3576250</v>
      </c>
      <c r="V35" s="24">
        <f t="shared" si="8"/>
        <v>0</v>
      </c>
    </row>
    <row r="36" spans="1:22" ht="23.25" customHeight="1">
      <c r="A36" s="12" t="s">
        <v>8</v>
      </c>
      <c r="B36" s="20">
        <f t="shared" si="9"/>
        <v>5025003</v>
      </c>
      <c r="C36" s="5">
        <f aca="true" t="shared" si="12" ref="C36:C50">D36+H36+I36+J36</f>
        <v>3679439</v>
      </c>
      <c r="D36" s="5">
        <f t="shared" si="11"/>
        <v>2265207</v>
      </c>
      <c r="E36" s="5">
        <v>1046845</v>
      </c>
      <c r="F36" s="5">
        <v>234673</v>
      </c>
      <c r="G36" s="5">
        <v>983689</v>
      </c>
      <c r="H36" s="5">
        <v>822168</v>
      </c>
      <c r="I36" s="5">
        <v>32812</v>
      </c>
      <c r="J36" s="25">
        <v>559252</v>
      </c>
      <c r="K36" s="4">
        <v>61143</v>
      </c>
      <c r="L36" s="5">
        <v>384</v>
      </c>
      <c r="M36" s="5">
        <v>400844</v>
      </c>
      <c r="N36" s="5">
        <v>0</v>
      </c>
      <c r="O36" s="5">
        <f t="shared" si="6"/>
        <v>883193</v>
      </c>
      <c r="P36" s="5">
        <v>854594</v>
      </c>
      <c r="Q36" s="5">
        <v>624983</v>
      </c>
      <c r="R36" s="5">
        <v>229611</v>
      </c>
      <c r="S36" s="5">
        <v>28599</v>
      </c>
      <c r="T36" s="23">
        <v>0</v>
      </c>
      <c r="U36" s="24">
        <f t="shared" si="7"/>
        <v>5025003</v>
      </c>
      <c r="V36" s="24">
        <f t="shared" si="8"/>
        <v>0</v>
      </c>
    </row>
    <row r="37" spans="1:22" ht="23.25" customHeight="1">
      <c r="A37" s="12" t="s">
        <v>46</v>
      </c>
      <c r="B37" s="20">
        <f t="shared" si="9"/>
        <v>11360538</v>
      </c>
      <c r="C37" s="5">
        <f t="shared" si="12"/>
        <v>6973017</v>
      </c>
      <c r="D37" s="5">
        <f t="shared" si="11"/>
        <v>4021090</v>
      </c>
      <c r="E37" s="5">
        <v>1800620</v>
      </c>
      <c r="F37" s="5">
        <v>1059888</v>
      </c>
      <c r="G37" s="5">
        <v>1160582</v>
      </c>
      <c r="H37" s="5">
        <v>2041669</v>
      </c>
      <c r="I37" s="5">
        <v>27442</v>
      </c>
      <c r="J37" s="25">
        <v>882816</v>
      </c>
      <c r="K37" s="4">
        <v>352492</v>
      </c>
      <c r="L37" s="5">
        <v>0</v>
      </c>
      <c r="M37" s="5">
        <v>1402269</v>
      </c>
      <c r="N37" s="5">
        <v>0</v>
      </c>
      <c r="O37" s="5">
        <f t="shared" si="6"/>
        <v>2632760</v>
      </c>
      <c r="P37" s="5">
        <v>2539743</v>
      </c>
      <c r="Q37" s="5">
        <v>1514499</v>
      </c>
      <c r="R37" s="5">
        <v>1025244</v>
      </c>
      <c r="S37" s="5">
        <v>93017</v>
      </c>
      <c r="T37" s="23">
        <v>0</v>
      </c>
      <c r="U37" s="24">
        <f t="shared" si="7"/>
        <v>11360538</v>
      </c>
      <c r="V37" s="24">
        <f t="shared" si="8"/>
        <v>0</v>
      </c>
    </row>
    <row r="38" spans="1:22" ht="23.25" customHeight="1">
      <c r="A38" s="12" t="s">
        <v>47</v>
      </c>
      <c r="B38" s="20">
        <f t="shared" si="9"/>
        <v>7591165</v>
      </c>
      <c r="C38" s="5">
        <f t="shared" si="12"/>
        <v>5773350</v>
      </c>
      <c r="D38" s="5">
        <f t="shared" si="11"/>
        <v>3564838</v>
      </c>
      <c r="E38" s="5">
        <v>1935072</v>
      </c>
      <c r="F38" s="5">
        <v>757986</v>
      </c>
      <c r="G38" s="5">
        <v>871780</v>
      </c>
      <c r="H38" s="5">
        <v>1757162</v>
      </c>
      <c r="I38" s="5">
        <v>60513</v>
      </c>
      <c r="J38" s="25">
        <v>390837</v>
      </c>
      <c r="K38" s="4">
        <v>184405</v>
      </c>
      <c r="L38" s="5">
        <v>35600</v>
      </c>
      <c r="M38" s="5">
        <v>1072500</v>
      </c>
      <c r="N38" s="5">
        <v>0</v>
      </c>
      <c r="O38" s="5">
        <f t="shared" si="6"/>
        <v>525310</v>
      </c>
      <c r="P38" s="5">
        <v>525310</v>
      </c>
      <c r="Q38" s="5">
        <v>40495</v>
      </c>
      <c r="R38" s="5">
        <v>484815</v>
      </c>
      <c r="S38" s="5">
        <v>0</v>
      </c>
      <c r="T38" s="23">
        <v>0</v>
      </c>
      <c r="U38" s="24">
        <f t="shared" si="7"/>
        <v>7591165</v>
      </c>
      <c r="V38" s="24">
        <f t="shared" si="8"/>
        <v>0</v>
      </c>
    </row>
    <row r="39" spans="1:22" ht="23.25" customHeight="1">
      <c r="A39" s="12" t="s">
        <v>48</v>
      </c>
      <c r="B39" s="20">
        <f t="shared" si="9"/>
        <v>13749044</v>
      </c>
      <c r="C39" s="5">
        <f t="shared" si="12"/>
        <v>7583192</v>
      </c>
      <c r="D39" s="5">
        <f t="shared" si="11"/>
        <v>4401586</v>
      </c>
      <c r="E39" s="5">
        <v>2273698</v>
      </c>
      <c r="F39" s="5">
        <v>1185744</v>
      </c>
      <c r="G39" s="5">
        <v>942144</v>
      </c>
      <c r="H39" s="5">
        <v>2456915</v>
      </c>
      <c r="I39" s="5">
        <v>161569</v>
      </c>
      <c r="J39" s="25">
        <v>563122</v>
      </c>
      <c r="K39" s="4">
        <v>1197301</v>
      </c>
      <c r="L39" s="5">
        <v>78400</v>
      </c>
      <c r="M39" s="5">
        <v>1095566</v>
      </c>
      <c r="N39" s="5">
        <v>0</v>
      </c>
      <c r="O39" s="5">
        <f t="shared" si="6"/>
        <v>3794585</v>
      </c>
      <c r="P39" s="5">
        <v>3790339</v>
      </c>
      <c r="Q39" s="5">
        <v>0</v>
      </c>
      <c r="R39" s="5">
        <v>3790339</v>
      </c>
      <c r="S39" s="5">
        <v>4246</v>
      </c>
      <c r="T39" s="23">
        <v>0</v>
      </c>
      <c r="U39" s="24">
        <f t="shared" si="7"/>
        <v>13749044</v>
      </c>
      <c r="V39" s="24">
        <f t="shared" si="8"/>
        <v>0</v>
      </c>
    </row>
    <row r="40" spans="1:22" ht="23.25" customHeight="1">
      <c r="A40" s="12" t="s">
        <v>49</v>
      </c>
      <c r="B40" s="20">
        <f t="shared" si="9"/>
        <v>8304253</v>
      </c>
      <c r="C40" s="5">
        <f t="shared" si="12"/>
        <v>6269953</v>
      </c>
      <c r="D40" s="5">
        <f t="shared" si="11"/>
        <v>3903336</v>
      </c>
      <c r="E40" s="5">
        <v>2007293</v>
      </c>
      <c r="F40" s="5">
        <v>597503</v>
      </c>
      <c r="G40" s="5">
        <v>1298540</v>
      </c>
      <c r="H40" s="5">
        <v>1104561</v>
      </c>
      <c r="I40" s="5">
        <v>45073</v>
      </c>
      <c r="J40" s="25">
        <v>1216983</v>
      </c>
      <c r="K40" s="4">
        <v>184958</v>
      </c>
      <c r="L40" s="5">
        <v>120414</v>
      </c>
      <c r="M40" s="5">
        <v>532601</v>
      </c>
      <c r="N40" s="5">
        <v>0</v>
      </c>
      <c r="O40" s="5">
        <f t="shared" si="6"/>
        <v>1196327</v>
      </c>
      <c r="P40" s="5">
        <v>1145622</v>
      </c>
      <c r="Q40" s="5">
        <v>417755</v>
      </c>
      <c r="R40" s="5">
        <v>727867</v>
      </c>
      <c r="S40" s="5">
        <v>50705</v>
      </c>
      <c r="T40" s="23">
        <v>0</v>
      </c>
      <c r="U40" s="24">
        <f t="shared" si="7"/>
        <v>8304253</v>
      </c>
      <c r="V40" s="24">
        <f t="shared" si="8"/>
        <v>0</v>
      </c>
    </row>
    <row r="41" spans="1:22" ht="23.25" customHeight="1">
      <c r="A41" s="12" t="s">
        <v>50</v>
      </c>
      <c r="B41" s="20">
        <f t="shared" si="9"/>
        <v>3225628</v>
      </c>
      <c r="C41" s="5">
        <f t="shared" si="12"/>
        <v>2377125</v>
      </c>
      <c r="D41" s="5">
        <f t="shared" si="11"/>
        <v>1428761</v>
      </c>
      <c r="E41" s="5">
        <v>840696</v>
      </c>
      <c r="F41" s="5">
        <v>174963</v>
      </c>
      <c r="G41" s="5">
        <v>413102</v>
      </c>
      <c r="H41" s="5">
        <v>500576</v>
      </c>
      <c r="I41" s="5">
        <v>20930</v>
      </c>
      <c r="J41" s="25">
        <v>426858</v>
      </c>
      <c r="K41" s="4">
        <v>121299</v>
      </c>
      <c r="L41" s="5">
        <v>19000</v>
      </c>
      <c r="M41" s="5">
        <v>286934</v>
      </c>
      <c r="N41" s="5">
        <v>0</v>
      </c>
      <c r="O41" s="5">
        <f t="shared" si="6"/>
        <v>421270</v>
      </c>
      <c r="P41" s="5">
        <v>403712</v>
      </c>
      <c r="Q41" s="5">
        <v>118527</v>
      </c>
      <c r="R41" s="5">
        <v>285185</v>
      </c>
      <c r="S41" s="5">
        <v>17558</v>
      </c>
      <c r="T41" s="23">
        <v>0</v>
      </c>
      <c r="U41" s="24">
        <f t="shared" si="7"/>
        <v>3225628</v>
      </c>
      <c r="V41" s="24">
        <f t="shared" si="8"/>
        <v>0</v>
      </c>
    </row>
    <row r="42" spans="1:22" ht="23.25" customHeight="1">
      <c r="A42" s="12" t="s">
        <v>51</v>
      </c>
      <c r="B42" s="20">
        <f t="shared" si="9"/>
        <v>5430864</v>
      </c>
      <c r="C42" s="5">
        <f t="shared" si="12"/>
        <v>4087581</v>
      </c>
      <c r="D42" s="5">
        <f t="shared" si="11"/>
        <v>1835163</v>
      </c>
      <c r="E42" s="5">
        <v>962594</v>
      </c>
      <c r="F42" s="5">
        <v>249325</v>
      </c>
      <c r="G42" s="5">
        <v>623244</v>
      </c>
      <c r="H42" s="5">
        <v>857644</v>
      </c>
      <c r="I42" s="5">
        <v>29110</v>
      </c>
      <c r="J42" s="25">
        <v>1365664</v>
      </c>
      <c r="K42" s="4">
        <v>399780</v>
      </c>
      <c r="L42" s="5">
        <v>4905</v>
      </c>
      <c r="M42" s="5">
        <v>348107</v>
      </c>
      <c r="N42" s="5">
        <v>0</v>
      </c>
      <c r="O42" s="5">
        <f t="shared" si="6"/>
        <v>590491</v>
      </c>
      <c r="P42" s="5">
        <v>583993</v>
      </c>
      <c r="Q42" s="5">
        <v>0</v>
      </c>
      <c r="R42" s="5">
        <v>583993</v>
      </c>
      <c r="S42" s="5">
        <v>6498</v>
      </c>
      <c r="T42" s="23">
        <v>0</v>
      </c>
      <c r="U42" s="24">
        <f t="shared" si="7"/>
        <v>5430864</v>
      </c>
      <c r="V42" s="24">
        <f t="shared" si="8"/>
        <v>0</v>
      </c>
    </row>
    <row r="43" spans="1:22" ht="23.25" customHeight="1">
      <c r="A43" s="12" t="s">
        <v>52</v>
      </c>
      <c r="B43" s="20">
        <f t="shared" si="9"/>
        <v>3930873</v>
      </c>
      <c r="C43" s="5">
        <f t="shared" si="12"/>
        <v>2412089</v>
      </c>
      <c r="D43" s="5">
        <f t="shared" si="11"/>
        <v>1211457</v>
      </c>
      <c r="E43" s="5">
        <v>707902</v>
      </c>
      <c r="F43" s="5">
        <v>161156</v>
      </c>
      <c r="G43" s="5">
        <v>342399</v>
      </c>
      <c r="H43" s="5">
        <v>572299</v>
      </c>
      <c r="I43" s="5">
        <v>32657</v>
      </c>
      <c r="J43" s="25">
        <v>595676</v>
      </c>
      <c r="K43" s="4">
        <v>381394</v>
      </c>
      <c r="L43" s="5">
        <v>0</v>
      </c>
      <c r="M43" s="5">
        <v>337932</v>
      </c>
      <c r="N43" s="5">
        <v>0</v>
      </c>
      <c r="O43" s="5">
        <f t="shared" si="6"/>
        <v>799458</v>
      </c>
      <c r="P43" s="5">
        <v>797269</v>
      </c>
      <c r="Q43" s="5">
        <v>319861</v>
      </c>
      <c r="R43" s="5">
        <v>477408</v>
      </c>
      <c r="S43" s="5">
        <v>2189</v>
      </c>
      <c r="T43" s="23">
        <v>0</v>
      </c>
      <c r="U43" s="24">
        <f t="shared" si="7"/>
        <v>3930873</v>
      </c>
      <c r="V43" s="24">
        <f t="shared" si="8"/>
        <v>0</v>
      </c>
    </row>
    <row r="44" spans="1:22" ht="23.25" customHeight="1">
      <c r="A44" s="12" t="s">
        <v>53</v>
      </c>
      <c r="B44" s="20">
        <f t="shared" si="9"/>
        <v>3893983</v>
      </c>
      <c r="C44" s="5">
        <f t="shared" si="12"/>
        <v>2908441</v>
      </c>
      <c r="D44" s="5">
        <f t="shared" si="11"/>
        <v>1687293</v>
      </c>
      <c r="E44" s="5">
        <v>865340</v>
      </c>
      <c r="F44" s="5">
        <v>279120</v>
      </c>
      <c r="G44" s="5">
        <v>542833</v>
      </c>
      <c r="H44" s="5">
        <v>689802</v>
      </c>
      <c r="I44" s="5">
        <v>26157</v>
      </c>
      <c r="J44" s="25">
        <v>505189</v>
      </c>
      <c r="K44" s="4">
        <v>70575</v>
      </c>
      <c r="L44" s="5">
        <v>3600</v>
      </c>
      <c r="M44" s="5">
        <v>356822</v>
      </c>
      <c r="N44" s="5">
        <v>0</v>
      </c>
      <c r="O44" s="5">
        <f t="shared" si="6"/>
        <v>554545</v>
      </c>
      <c r="P44" s="5">
        <v>519915</v>
      </c>
      <c r="Q44" s="5">
        <v>246848</v>
      </c>
      <c r="R44" s="5">
        <v>273067</v>
      </c>
      <c r="S44" s="5">
        <v>34630</v>
      </c>
      <c r="T44" s="23">
        <v>0</v>
      </c>
      <c r="U44" s="24">
        <f t="shared" si="7"/>
        <v>3893983</v>
      </c>
      <c r="V44" s="24">
        <f t="shared" si="8"/>
        <v>0</v>
      </c>
    </row>
    <row r="45" spans="1:22" ht="23.25" customHeight="1">
      <c r="A45" s="12" t="s">
        <v>54</v>
      </c>
      <c r="B45" s="20">
        <f t="shared" si="9"/>
        <v>7705892</v>
      </c>
      <c r="C45" s="5">
        <f t="shared" si="12"/>
        <v>5109213</v>
      </c>
      <c r="D45" s="5">
        <f t="shared" si="11"/>
        <v>2969414</v>
      </c>
      <c r="E45" s="5">
        <v>1533446</v>
      </c>
      <c r="F45" s="5">
        <v>495299</v>
      </c>
      <c r="G45" s="5">
        <v>940669</v>
      </c>
      <c r="H45" s="5">
        <v>1136620</v>
      </c>
      <c r="I45" s="5">
        <v>22778</v>
      </c>
      <c r="J45" s="25">
        <v>980401</v>
      </c>
      <c r="K45" s="4">
        <v>25531</v>
      </c>
      <c r="L45" s="5">
        <v>241532</v>
      </c>
      <c r="M45" s="5">
        <v>394425</v>
      </c>
      <c r="N45" s="5">
        <v>0</v>
      </c>
      <c r="O45" s="5">
        <f t="shared" si="6"/>
        <v>1935191</v>
      </c>
      <c r="P45" s="5">
        <v>1935191</v>
      </c>
      <c r="Q45" s="5">
        <v>680916</v>
      </c>
      <c r="R45" s="5">
        <v>1254275</v>
      </c>
      <c r="S45" s="5">
        <v>0</v>
      </c>
      <c r="T45" s="23">
        <v>0</v>
      </c>
      <c r="U45" s="24">
        <f t="shared" si="7"/>
        <v>7705892</v>
      </c>
      <c r="V45" s="24">
        <f t="shared" si="8"/>
        <v>0</v>
      </c>
    </row>
    <row r="46" spans="1:22" ht="23.25" customHeight="1">
      <c r="A46" s="12" t="s">
        <v>55</v>
      </c>
      <c r="B46" s="20">
        <f t="shared" si="9"/>
        <v>8539881</v>
      </c>
      <c r="C46" s="5">
        <f t="shared" si="12"/>
        <v>6085370</v>
      </c>
      <c r="D46" s="5">
        <f t="shared" si="11"/>
        <v>2986367</v>
      </c>
      <c r="E46" s="5">
        <v>1335223</v>
      </c>
      <c r="F46" s="5">
        <v>547422</v>
      </c>
      <c r="G46" s="5">
        <v>1103722</v>
      </c>
      <c r="H46" s="5">
        <v>1086050</v>
      </c>
      <c r="I46" s="5">
        <v>21206</v>
      </c>
      <c r="J46" s="25">
        <v>1991747</v>
      </c>
      <c r="K46" s="4">
        <v>270926</v>
      </c>
      <c r="L46" s="5">
        <v>0</v>
      </c>
      <c r="M46" s="5">
        <v>1137911</v>
      </c>
      <c r="N46" s="5">
        <v>0</v>
      </c>
      <c r="O46" s="5">
        <f t="shared" si="6"/>
        <v>1045674</v>
      </c>
      <c r="P46" s="5">
        <v>1045674</v>
      </c>
      <c r="Q46" s="5">
        <v>266760</v>
      </c>
      <c r="R46" s="5">
        <v>778914</v>
      </c>
      <c r="S46" s="5">
        <v>0</v>
      </c>
      <c r="T46" s="23">
        <v>0</v>
      </c>
      <c r="U46" s="24">
        <f t="shared" si="7"/>
        <v>8539881</v>
      </c>
      <c r="V46" s="24">
        <f t="shared" si="8"/>
        <v>0</v>
      </c>
    </row>
    <row r="47" spans="1:22" ht="23.25" customHeight="1">
      <c r="A47" s="12" t="s">
        <v>56</v>
      </c>
      <c r="B47" s="32">
        <f t="shared" si="9"/>
        <v>3610666</v>
      </c>
      <c r="C47" s="5">
        <f t="shared" si="12"/>
        <v>2429165</v>
      </c>
      <c r="D47" s="5">
        <f t="shared" si="11"/>
        <v>1261058</v>
      </c>
      <c r="E47" s="5">
        <v>685142</v>
      </c>
      <c r="F47" s="5">
        <v>56142</v>
      </c>
      <c r="G47" s="5">
        <v>519774</v>
      </c>
      <c r="H47" s="5">
        <v>437024</v>
      </c>
      <c r="I47" s="5">
        <v>37653</v>
      </c>
      <c r="J47" s="25">
        <v>693430</v>
      </c>
      <c r="K47" s="4">
        <v>255043</v>
      </c>
      <c r="L47" s="5">
        <v>0</v>
      </c>
      <c r="M47" s="5">
        <v>236221</v>
      </c>
      <c r="N47" s="5">
        <v>0</v>
      </c>
      <c r="O47" s="5">
        <f t="shared" si="6"/>
        <v>690237</v>
      </c>
      <c r="P47" s="5">
        <v>667350</v>
      </c>
      <c r="Q47" s="5">
        <v>79964</v>
      </c>
      <c r="R47" s="5">
        <v>587386</v>
      </c>
      <c r="S47" s="5">
        <v>22887</v>
      </c>
      <c r="T47" s="23">
        <v>0</v>
      </c>
      <c r="U47" s="24">
        <f t="shared" si="7"/>
        <v>3610666</v>
      </c>
      <c r="V47" s="24">
        <f t="shared" si="8"/>
        <v>0</v>
      </c>
    </row>
    <row r="48" spans="1:22" ht="23.25" customHeight="1">
      <c r="A48" s="12" t="s">
        <v>62</v>
      </c>
      <c r="B48" s="20">
        <f t="shared" si="9"/>
        <v>5737785</v>
      </c>
      <c r="C48" s="5">
        <f t="shared" si="12"/>
        <v>4104674</v>
      </c>
      <c r="D48" s="5">
        <f t="shared" si="11"/>
        <v>2462338</v>
      </c>
      <c r="E48" s="5">
        <v>1375914</v>
      </c>
      <c r="F48" s="5">
        <v>191693</v>
      </c>
      <c r="G48" s="5">
        <v>894731</v>
      </c>
      <c r="H48" s="5">
        <v>854085</v>
      </c>
      <c r="I48" s="5">
        <v>29687</v>
      </c>
      <c r="J48" s="25">
        <v>758564</v>
      </c>
      <c r="K48" s="4">
        <v>23500</v>
      </c>
      <c r="L48" s="5">
        <v>240</v>
      </c>
      <c r="M48" s="5">
        <v>510798</v>
      </c>
      <c r="N48" s="5">
        <v>0</v>
      </c>
      <c r="O48" s="5">
        <f t="shared" si="6"/>
        <v>1098573</v>
      </c>
      <c r="P48" s="5">
        <v>1039762</v>
      </c>
      <c r="Q48" s="5">
        <v>342264</v>
      </c>
      <c r="R48" s="5">
        <v>697498</v>
      </c>
      <c r="S48" s="5">
        <v>58811</v>
      </c>
      <c r="T48" s="23">
        <v>0</v>
      </c>
      <c r="U48" s="24">
        <f t="shared" si="7"/>
        <v>5737785</v>
      </c>
      <c r="V48" s="24">
        <f t="shared" si="8"/>
        <v>0</v>
      </c>
    </row>
    <row r="49" spans="1:22" ht="23.25" customHeight="1">
      <c r="A49" s="12" t="s">
        <v>57</v>
      </c>
      <c r="B49" s="20">
        <f t="shared" si="9"/>
        <v>6404626</v>
      </c>
      <c r="C49" s="5">
        <f t="shared" si="12"/>
        <v>4948771</v>
      </c>
      <c r="D49" s="5">
        <f t="shared" si="11"/>
        <v>2698073</v>
      </c>
      <c r="E49" s="5">
        <v>1347737</v>
      </c>
      <c r="F49" s="5">
        <v>539777</v>
      </c>
      <c r="G49" s="5">
        <v>810559</v>
      </c>
      <c r="H49" s="5">
        <v>736413</v>
      </c>
      <c r="I49" s="5">
        <v>29317</v>
      </c>
      <c r="J49" s="25">
        <v>1484968</v>
      </c>
      <c r="K49" s="4">
        <v>3878</v>
      </c>
      <c r="L49" s="5">
        <v>0</v>
      </c>
      <c r="M49" s="5">
        <v>664660</v>
      </c>
      <c r="N49" s="5">
        <v>0</v>
      </c>
      <c r="O49" s="5">
        <f t="shared" si="6"/>
        <v>787317</v>
      </c>
      <c r="P49" s="5">
        <v>764175</v>
      </c>
      <c r="Q49" s="5">
        <v>241582</v>
      </c>
      <c r="R49" s="5">
        <v>522593</v>
      </c>
      <c r="S49" s="5">
        <v>23142</v>
      </c>
      <c r="T49" s="23">
        <v>0</v>
      </c>
      <c r="U49" s="24">
        <f t="shared" si="7"/>
        <v>6404626</v>
      </c>
      <c r="V49" s="24">
        <f t="shared" si="8"/>
        <v>0</v>
      </c>
    </row>
    <row r="50" spans="1:22" ht="23.25" customHeight="1" thickBot="1">
      <c r="A50" s="40" t="s">
        <v>58</v>
      </c>
      <c r="B50" s="41">
        <f t="shared" si="9"/>
        <v>5022034</v>
      </c>
      <c r="C50" s="42">
        <f t="shared" si="12"/>
        <v>3625632</v>
      </c>
      <c r="D50" s="42">
        <f t="shared" si="11"/>
        <v>1814857</v>
      </c>
      <c r="E50" s="42">
        <v>1123956</v>
      </c>
      <c r="F50" s="42">
        <v>285791</v>
      </c>
      <c r="G50" s="42">
        <v>405110</v>
      </c>
      <c r="H50" s="42">
        <v>941896</v>
      </c>
      <c r="I50" s="42">
        <v>42957</v>
      </c>
      <c r="J50" s="43">
        <v>825922</v>
      </c>
      <c r="K50" s="44">
        <v>227020</v>
      </c>
      <c r="L50" s="42">
        <v>106000</v>
      </c>
      <c r="M50" s="42">
        <v>727231</v>
      </c>
      <c r="N50" s="42">
        <v>0</v>
      </c>
      <c r="O50" s="42">
        <f t="shared" si="6"/>
        <v>336151</v>
      </c>
      <c r="P50" s="42">
        <v>336151</v>
      </c>
      <c r="Q50" s="42">
        <v>128648</v>
      </c>
      <c r="R50" s="42">
        <v>207503</v>
      </c>
      <c r="S50" s="42">
        <v>0</v>
      </c>
      <c r="T50" s="45">
        <v>0</v>
      </c>
      <c r="U50" s="24">
        <f t="shared" si="7"/>
        <v>5022034</v>
      </c>
      <c r="V50" s="24">
        <f t="shared" si="8"/>
        <v>0</v>
      </c>
    </row>
  </sheetData>
  <mergeCells count="21">
    <mergeCell ref="A3:A5"/>
    <mergeCell ref="B3:B5"/>
    <mergeCell ref="C3:C5"/>
    <mergeCell ref="D3:J3"/>
    <mergeCell ref="D4:D5"/>
    <mergeCell ref="E4:G4"/>
    <mergeCell ref="H4:H5"/>
    <mergeCell ref="I2:J2"/>
    <mergeCell ref="S2:T2"/>
    <mergeCell ref="K3:K5"/>
    <mergeCell ref="L3:L5"/>
    <mergeCell ref="M3:M5"/>
    <mergeCell ref="N3:N5"/>
    <mergeCell ref="O3:O5"/>
    <mergeCell ref="J4:J5"/>
    <mergeCell ref="P4:P5"/>
    <mergeCell ref="Q4:R4"/>
    <mergeCell ref="P3:T3"/>
    <mergeCell ref="I4:I5"/>
    <mergeCell ref="S4:S5"/>
    <mergeCell ref="T4:T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73" r:id="rId1"/>
  <colBreaks count="1" manualBreakCount="1">
    <brk id="1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00390625" defaultRowHeight="13.5"/>
  <cols>
    <col min="1" max="1" width="13.125" style="87" customWidth="1"/>
    <col min="2" max="2" width="13.00390625" style="87" customWidth="1"/>
    <col min="3" max="3" width="11.375" style="87" customWidth="1"/>
    <col min="4" max="4" width="12.375" style="87" customWidth="1"/>
    <col min="5" max="5" width="11.375" style="87" customWidth="1"/>
    <col min="6" max="6" width="12.125" style="87" customWidth="1"/>
    <col min="7" max="8" width="11.375" style="87" customWidth="1"/>
    <col min="9" max="9" width="10.50390625" style="87" customWidth="1"/>
    <col min="10" max="10" width="11.375" style="87" customWidth="1"/>
    <col min="11" max="12" width="10.375" style="87" customWidth="1"/>
    <col min="13" max="13" width="12.00390625" style="87" customWidth="1"/>
    <col min="14" max="14" width="9.125" style="87" bestFit="1" customWidth="1"/>
    <col min="15" max="15" width="11.375" style="87" customWidth="1"/>
    <col min="16" max="18" width="11.375" style="88" customWidth="1"/>
    <col min="19" max="19" width="10.50390625" style="87" bestFit="1" customWidth="1"/>
    <col min="20" max="20" width="9.125" style="87" bestFit="1" customWidth="1"/>
    <col min="21" max="21" width="12.875" style="87" hidden="1" customWidth="1"/>
    <col min="22" max="22" width="9.125" style="87" hidden="1" customWidth="1"/>
    <col min="23" max="16384" width="9.00390625" style="87" customWidth="1"/>
  </cols>
  <sheetData>
    <row r="1" spans="1:11" ht="15" customHeight="1">
      <c r="A1" s="126" t="s">
        <v>29</v>
      </c>
      <c r="B1" s="213" t="s">
        <v>92</v>
      </c>
      <c r="K1" s="213" t="s">
        <v>92</v>
      </c>
    </row>
    <row r="2" spans="1:20" ht="15" customHeight="1" thickBot="1">
      <c r="A2" s="87" t="s">
        <v>64</v>
      </c>
      <c r="I2" s="127"/>
      <c r="J2" s="127" t="s">
        <v>89</v>
      </c>
      <c r="S2" s="127"/>
      <c r="T2" s="127" t="s">
        <v>89</v>
      </c>
    </row>
    <row r="3" spans="1:20" ht="14.25">
      <c r="A3" s="162"/>
      <c r="B3" s="165" t="s">
        <v>69</v>
      </c>
      <c r="C3" s="168" t="s">
        <v>70</v>
      </c>
      <c r="D3" s="171"/>
      <c r="E3" s="172"/>
      <c r="F3" s="172"/>
      <c r="G3" s="172"/>
      <c r="H3" s="172"/>
      <c r="I3" s="172"/>
      <c r="J3" s="173"/>
      <c r="K3" s="180" t="s">
        <v>71</v>
      </c>
      <c r="L3" s="183" t="s">
        <v>72</v>
      </c>
      <c r="M3" s="183" t="s">
        <v>73</v>
      </c>
      <c r="N3" s="184" t="s">
        <v>74</v>
      </c>
      <c r="O3" s="183" t="s">
        <v>75</v>
      </c>
      <c r="P3" s="191"/>
      <c r="Q3" s="191"/>
      <c r="R3" s="191"/>
      <c r="S3" s="131"/>
      <c r="T3" s="132"/>
    </row>
    <row r="4" spans="1:20" ht="13.5">
      <c r="A4" s="163"/>
      <c r="B4" s="166"/>
      <c r="C4" s="169"/>
      <c r="D4" s="174" t="s">
        <v>76</v>
      </c>
      <c r="E4" s="176"/>
      <c r="F4" s="177"/>
      <c r="G4" s="177"/>
      <c r="H4" s="178" t="s">
        <v>77</v>
      </c>
      <c r="I4" s="178" t="s">
        <v>78</v>
      </c>
      <c r="J4" s="185" t="s">
        <v>79</v>
      </c>
      <c r="K4" s="181"/>
      <c r="L4" s="178"/>
      <c r="M4" s="178"/>
      <c r="N4" s="178"/>
      <c r="O4" s="178"/>
      <c r="P4" s="187" t="s">
        <v>65</v>
      </c>
      <c r="Q4" s="189"/>
      <c r="R4" s="190"/>
      <c r="S4" s="178" t="s">
        <v>66</v>
      </c>
      <c r="T4" s="185" t="s">
        <v>81</v>
      </c>
    </row>
    <row r="5" spans="1:20" ht="14.25" thickBot="1">
      <c r="A5" s="164"/>
      <c r="B5" s="167"/>
      <c r="C5" s="170"/>
      <c r="D5" s="175"/>
      <c r="E5" s="89" t="s">
        <v>82</v>
      </c>
      <c r="F5" s="89" t="s">
        <v>83</v>
      </c>
      <c r="G5" s="89" t="s">
        <v>84</v>
      </c>
      <c r="H5" s="179"/>
      <c r="I5" s="179"/>
      <c r="J5" s="186"/>
      <c r="K5" s="182"/>
      <c r="L5" s="179"/>
      <c r="M5" s="179"/>
      <c r="N5" s="179"/>
      <c r="O5" s="179"/>
      <c r="P5" s="188"/>
      <c r="Q5" s="90" t="s">
        <v>85</v>
      </c>
      <c r="R5" s="90" t="s">
        <v>86</v>
      </c>
      <c r="S5" s="179"/>
      <c r="T5" s="186"/>
    </row>
    <row r="6" spans="1:20" ht="23.25" customHeight="1">
      <c r="A6" s="91" t="s">
        <v>87</v>
      </c>
      <c r="B6" s="97">
        <f>IF('H18性質別歳出'!B6=0,"-",('H19性質別歳出'!B6-'H18性質別歳出'!B6)/'H18性質別歳出'!B6*100)</f>
        <v>3.946561853581379</v>
      </c>
      <c r="C6" s="97">
        <f>IF('H18性質別歳出'!C6=0,"-",('H19性質別歳出'!C6-'H18性質別歳出'!C6)/'H18性質別歳出'!C6*100)</f>
        <v>3.5567305891628105</v>
      </c>
      <c r="D6" s="97">
        <f>IF('H18性質別歳出'!D6=0,"-",('H19性質別歳出'!D6-'H18性質別歳出'!D6)/'H18性質別歳出'!D6*100)</f>
        <v>3.548707639567781</v>
      </c>
      <c r="E6" s="97">
        <f>IF('H18性質別歳出'!E6=0,"-",('H19性質別歳出'!E6-'H18性質別歳出'!E6)/'H18性質別歳出'!E6*100)</f>
        <v>0.6926499012468709</v>
      </c>
      <c r="F6" s="97">
        <f>IF('H18性質別歳出'!F6=0,"-",('H19性質別歳出'!F6-'H18性質別歳出'!F6)/'H18性質別歳出'!F6*100)</f>
        <v>8.665949025704204</v>
      </c>
      <c r="G6" s="97">
        <f>IF('H18性質別歳出'!G6=0,"-",('H19性質別歳出'!G6-'H18性質別歳出'!G6)/'H18性質別歳出'!G6*100)</f>
        <v>3.801358349670509</v>
      </c>
      <c r="H6" s="97">
        <f>IF('H18性質別歳出'!H6=0,"-",('H19性質別歳出'!H6-'H18性質別歳出'!H6)/'H18性質別歳出'!H6*100)</f>
        <v>4.3344306038513425</v>
      </c>
      <c r="I6" s="97">
        <f>IF('H18性質別歳出'!I6=0,"-",('H19性質別歳出'!I6-'H18性質別歳出'!I6)/'H18性質別歳出'!I6*100)</f>
        <v>13.616724418210929</v>
      </c>
      <c r="J6" s="98">
        <f>IF('H18性質別歳出'!J6=0,"-",('H19性質別歳出'!J6-'H18性質別歳出'!J6)/'H18性質別歳出'!J6*100)</f>
        <v>1.5584655244745969</v>
      </c>
      <c r="K6" s="97">
        <f>IF('H18性質別歳出'!K6=0,"-",('H19性質別歳出'!K6-'H18性質別歳出'!K6)/'H18性質別歳出'!K6*100)</f>
        <v>-9.048600208678383</v>
      </c>
      <c r="L6" s="97">
        <f>IF('H18性質別歳出'!L6=0,"-",('H19性質別歳出'!L6-'H18性質別歳出'!L6)/'H18性質別歳出'!L6*100)</f>
        <v>8.496058197085985</v>
      </c>
      <c r="M6" s="97">
        <f>IF('H18性質別歳出'!M6=0,"-",('H19性質別歳出'!M6-'H18性質別歳出'!M6)/'H18性質別歳出'!M6*100)</f>
        <v>1.2173206824430916</v>
      </c>
      <c r="N6" s="97" t="str">
        <f>IF('H18性質別歳出'!N6=0,"-",('H19性質別歳出'!N6-'H18性質別歳出'!N6)/'H18性質別歳出'!N6*100)</f>
        <v>-</v>
      </c>
      <c r="O6" s="97">
        <f>IF('H18性質別歳出'!O6=0,"-",('H19性質別歳出'!O6-'H18性質別歳出'!O6)/'H18性質別歳出'!O6*100)</f>
        <v>7.0935176809008755</v>
      </c>
      <c r="P6" s="97">
        <f>IF('H18性質別歳出'!P6=0,"-",('H19性質別歳出'!P6-'H18性質別歳出'!P6)/'H18性質別歳出'!P6*100)</f>
        <v>6.698300949427567</v>
      </c>
      <c r="Q6" s="97">
        <f>IF('H18性質別歳出'!Q6=0,"-",('H19性質別歳出'!Q6-'H18性質別歳出'!Q6)/'H18性質別歳出'!Q6*100)</f>
        <v>28.11337839471633</v>
      </c>
      <c r="R6" s="97">
        <f>IF('H18性質別歳出'!R6=0,"-",('H19性質別歳出'!R6-'H18性質別歳出'!R6)/'H18性質別歳出'!R6*100)</f>
        <v>-3.657349131527664</v>
      </c>
      <c r="S6" s="97">
        <f>IF('H18性質別歳出'!S6=0,"-",('H19性質別歳出'!S6-'H18性質別歳出'!S6)/'H18性質別歳出'!S6*100)</f>
        <v>76.14503803644968</v>
      </c>
      <c r="T6" s="99" t="str">
        <f>IF('H18性質別歳出'!T6=0,"-",('H19性質別歳出'!T6-'H18性質別歳出'!T6)/'H18性質別歳出'!T6*100)</f>
        <v>-</v>
      </c>
    </row>
    <row r="7" spans="1:20" ht="23.25" customHeight="1">
      <c r="A7" s="92" t="s">
        <v>88</v>
      </c>
      <c r="B7" s="100">
        <f>IF('H18性質別歳出'!B7=0,"-",('H19性質別歳出'!B7-'H18性質別歳出'!B7)/'H18性質別歳出'!B7*100)</f>
        <v>4.196034242356238</v>
      </c>
      <c r="C7" s="100">
        <f>IF('H18性質別歳出'!C7=0,"-",('H19性質別歳出'!C7-'H18性質別歳出'!C7)/'H18性質別歳出'!C7*100)</f>
        <v>3.5830762564742566</v>
      </c>
      <c r="D7" s="100">
        <f>IF('H18性質別歳出'!D7=0,"-",('H19性質別歳出'!D7-'H18性質別歳出'!D7)/'H18性質別歳出'!D7*100)</f>
        <v>3.6161958889411983</v>
      </c>
      <c r="E7" s="100">
        <f>IF('H18性質別歳出'!E7=0,"-",('H19性質別歳出'!E7-'H18性質別歳出'!E7)/'H18性質別歳出'!E7*100)</f>
        <v>0.8035748480856009</v>
      </c>
      <c r="F7" s="100">
        <f>IF('H18性質別歳出'!F7=0,"-",('H19性質別歳出'!F7-'H18性質別歳出'!F7)/'H18性質別歳出'!F7*100)</f>
        <v>8.661066972927058</v>
      </c>
      <c r="G7" s="100">
        <f>IF('H18性質別歳出'!G7=0,"-",('H19性質別歳出'!G7-'H18性質別歳出'!G7)/'H18性質別歳出'!G7*100)</f>
        <v>3.665430187987574</v>
      </c>
      <c r="H7" s="100">
        <f>IF('H18性質別歳出'!H7=0,"-",('H19性質別歳出'!H7-'H18性質別歳出'!H7)/'H18性質別歳出'!H7*100)</f>
        <v>4.421148114523002</v>
      </c>
      <c r="I7" s="100">
        <f>IF('H18性質別歳出'!I7=0,"-",('H19性質別歳出'!I7-'H18性質別歳出'!I7)/'H18性質別歳出'!I7*100)</f>
        <v>14.355546341372404</v>
      </c>
      <c r="J7" s="101">
        <f>IF('H18性質別歳出'!J7=0,"-",('H19性質別歳出'!J7-'H18性質別歳出'!J7)/'H18性質別歳出'!J7*100)</f>
        <v>1.165545184987177</v>
      </c>
      <c r="K7" s="100">
        <f>IF('H18性質別歳出'!K7=0,"-",('H19性質別歳出'!K7-'H18性質別歳出'!K7)/'H18性質別歳出'!K7*100)</f>
        <v>-0.20532835240374167</v>
      </c>
      <c r="L7" s="100">
        <f>IF('H18性質別歳出'!L7=0,"-",('H19性質別歳出'!L7-'H18性質別歳出'!L7)/'H18性質別歳出'!L7*100)</f>
        <v>8.644120835853375</v>
      </c>
      <c r="M7" s="100">
        <f>IF('H18性質別歳出'!M7=0,"-",('H19性質別歳出'!M7-'H18性質別歳出'!M7)/'H18性質別歳出'!M7*100)</f>
        <v>1.1908114201725202</v>
      </c>
      <c r="N7" s="100" t="str">
        <f>IF('H18性質別歳出'!N7=0,"-",('H19性質別歳出'!N7-'H18性質別歳出'!N7)/'H18性質別歳出'!N7*100)</f>
        <v>-</v>
      </c>
      <c r="O7" s="100">
        <f>IF('H18性質別歳出'!O7=0,"-",('H19性質別歳出'!O7-'H18性質別歳出'!O7)/'H18性質別歳出'!O7*100)</f>
        <v>7.244001034285698</v>
      </c>
      <c r="P7" s="100">
        <f>IF('H18性質別歳出'!P7=0,"-",('H19性質別歳出'!P7-'H18性質別歳出'!P7)/'H18性質別歳出'!P7*100)</f>
        <v>6.802611188943425</v>
      </c>
      <c r="Q7" s="100">
        <f>IF('H18性質別歳出'!Q7=0,"-",('H19性質別歳出'!Q7-'H18性質別歳出'!Q7)/'H18性質別歳出'!Q7*100)</f>
        <v>27.993756753327315</v>
      </c>
      <c r="R7" s="100">
        <f>IF('H18性質別歳出'!R7=0,"-",('H19性質別歳出'!R7-'H18性質別歳出'!R7)/'H18性質別歳出'!R7*100)</f>
        <v>-3.711202355132639</v>
      </c>
      <c r="S7" s="100">
        <f>IF('H18性質別歳出'!S7=0,"-",('H19性質別歳出'!S7-'H18性質別歳出'!S7)/'H18性質別歳出'!S7*100)</f>
        <v>107.02762643112594</v>
      </c>
      <c r="T7" s="102" t="str">
        <f>IF('H18性質別歳出'!T7=0,"-",('H19性質別歳出'!T7-'H18性質別歳出'!T7)/'H18性質別歳出'!T7*100)</f>
        <v>-</v>
      </c>
    </row>
    <row r="8" spans="1:20" ht="23.25" customHeight="1" thickBot="1">
      <c r="A8" s="93" t="s">
        <v>63</v>
      </c>
      <c r="B8" s="103">
        <f>IF('H18性質別歳出'!B8=0,"-",('H19性質別歳出'!B8-'H18性質別歳出'!B8)/'H18性質別歳出'!B8*100)</f>
        <v>1.4858511461518862</v>
      </c>
      <c r="C8" s="103">
        <f>IF('H18性質別歳出'!C8=0,"-",('H19性質別歳出'!C8-'H18性質別歳出'!C8)/'H18性質別歳出'!C8*100)</f>
        <v>3.2992795048848556</v>
      </c>
      <c r="D8" s="103">
        <f>IF('H18性質別歳出'!D8=0,"-",('H19性質別歳出'!D8-'H18性質別歳出'!D8)/'H18性質別歳出'!D8*100)</f>
        <v>2.7962443334174965</v>
      </c>
      <c r="E8" s="103">
        <f>IF('H18性質別歳出'!E8=0,"-",('H19性質別歳出'!E8-'H18性質別歳出'!E8)/'H18性質別歳出'!E8*100)</f>
        <v>-0.3558745132232684</v>
      </c>
      <c r="F8" s="103">
        <f>IF('H18性質別歳出'!F8=0,"-",('H19性質別歳出'!F8-'H18性質別歳出'!F8)/'H18性質別歳出'!F8*100)</f>
        <v>8.751509355180897</v>
      </c>
      <c r="G8" s="103">
        <f>IF('H18性質別歳出'!G8=0,"-",('H19性質別歳出'!G8-'H18性質別歳出'!G8)/'H18性質別歳出'!G8*100)</f>
        <v>5.2685135347156695</v>
      </c>
      <c r="H8" s="103">
        <f>IF('H18性質別歳出'!H8=0,"-",('H19性質別歳出'!H8-'H18性質別歳出'!H8)/'H18性質別歳出'!H8*100)</f>
        <v>3.6412399574772234</v>
      </c>
      <c r="I8" s="103">
        <f>IF('H18性質別歳出'!I8=0,"-",('H19性質別歳出'!I8-'H18性質別歳出'!I8)/'H18性質別歳出'!I8*100)</f>
        <v>1.2480175772572693</v>
      </c>
      <c r="J8" s="104">
        <f>IF('H18性質別歳出'!J8=0,"-",('H19性質別歳出'!J8-'H18性質別歳出'!J8)/'H18性質別歳出'!J8*100)</f>
        <v>4.48664584990065</v>
      </c>
      <c r="K8" s="103">
        <f>IF('H18性質別歳出'!K8=0,"-",('H19性質別歳出'!K8-'H18性質別歳出'!K8)/'H18性質別歳出'!K8*100)</f>
        <v>-33.38785360634937</v>
      </c>
      <c r="L8" s="103">
        <f>IF('H18性質別歳出'!L8=0,"-",('H19性質別歳出'!L8-'H18性質別歳出'!L8)/'H18性質別歳出'!L8*100)</f>
        <v>4.03333080105045</v>
      </c>
      <c r="M8" s="103">
        <f>IF('H18性質別歳出'!M8=0,"-",('H19性質別歳出'!M8-'H18性質別歳出'!M8)/'H18性質別歳出'!M8*100)</f>
        <v>1.4367222153791392</v>
      </c>
      <c r="N8" s="103" t="str">
        <f>IF('H18性質別歳出'!N8=0,"-",('H19性質別歳出'!N8-'H18性質別歳出'!N8)/'H18性質別歳出'!N8*100)</f>
        <v>-</v>
      </c>
      <c r="O8" s="103">
        <f>IF('H18性質別歳出'!O8=0,"-",('H19性質別歳出'!O8-'H18性質別歳出'!O8)/'H18性質別歳出'!O8*100)</f>
        <v>5.172307040713613</v>
      </c>
      <c r="P8" s="103">
        <f>IF('H18性質別歳出'!P8=0,"-",('H19性質別歳出'!P8-'H18性質別歳出'!P8)/'H18性質別歳出'!P8*100)</f>
        <v>5.342451060538321</v>
      </c>
      <c r="Q8" s="103">
        <f>IF('H18性質別歳出'!Q8=0,"-",('H19性質別歳出'!Q8-'H18性質別歳出'!Q8)/'H18性質別歳出'!Q8*100)</f>
        <v>30.156903163813798</v>
      </c>
      <c r="R8" s="103">
        <f>IF('H18性質別歳出'!R8=0,"-",('H19性質別歳出'!R8-'H18性質別歳出'!R8)/'H18性質別歳出'!R8*100)</f>
        <v>-3.031591049470903</v>
      </c>
      <c r="S8" s="103">
        <f>IF('H18性質別歳出'!S8=0,"-",('H19性質別歳出'!S8-'H18性質別歳出'!S8)/'H18性質別歳出'!S8*100)</f>
        <v>-2.348973635662622</v>
      </c>
      <c r="T8" s="105" t="str">
        <f>IF('H18性質別歳出'!T8=0,"-",('H19性質別歳出'!T8-'H18性質別歳出'!T8)/'H18性質別歳出'!T8*100)</f>
        <v>-</v>
      </c>
    </row>
    <row r="9" spans="1:22" ht="23.25" customHeight="1" thickTop="1">
      <c r="A9" s="91" t="s">
        <v>0</v>
      </c>
      <c r="B9" s="106">
        <f>IF('H18性質別歳出'!B9=0,"-",('H19性質別歳出'!B9-'H18性質別歳出'!B9)/'H18性質別歳出'!B9*100)</f>
        <v>5.548904422985539</v>
      </c>
      <c r="C9" s="107">
        <f>IF('H18性質別歳出'!C9=0,"-",('H19性質別歳出'!C9-'H18性質別歳出'!C9)/'H18性質別歳出'!C9*100)</f>
        <v>4.366938751620831</v>
      </c>
      <c r="D9" s="107">
        <f>IF('H18性質別歳出'!D9=0,"-",('H19性質別歳出'!D9-'H18性質別歳出'!D9)/'H18性質別歳出'!D9*100)</f>
        <v>5.502796996849941</v>
      </c>
      <c r="E9" s="107">
        <f>IF('H18性質別歳出'!E9=0,"-",('H19性質別歳出'!E9-'H18性質別歳出'!E9)/'H18性質別歳出'!E9*100)</f>
        <v>3.3378585308065776</v>
      </c>
      <c r="F9" s="107">
        <f>IF('H18性質別歳出'!F9=0,"-",('H19性質別歳出'!F9-'H18性質別歳出'!F9)/'H18性質別歳出'!F9*100)</f>
        <v>4.839333460832389</v>
      </c>
      <c r="G9" s="107">
        <f>IF('H18性質別歳出'!G9=0,"-",('H19性質別歳出'!G9-'H18性質別歳出'!G9)/'H18性質別歳出'!G9*100)</f>
        <v>9.280821461532982</v>
      </c>
      <c r="H9" s="107">
        <f>IF('H18性質別歳出'!H9=0,"-",('H19性質別歳出'!H9-'H18性質別歳出'!H9)/'H18性質別歳出'!H9*100)</f>
        <v>5.326290653302375</v>
      </c>
      <c r="I9" s="107">
        <f>IF('H18性質別歳出'!I9=0,"-",('H19性質別歳出'!I9-'H18性質別歳出'!I9)/'H18性質別歳出'!I9*100)</f>
        <v>3.5489946716090084</v>
      </c>
      <c r="J9" s="108">
        <f>IF('H18性質別歳出'!J9=0,"-",('H19性質別歳出'!J9-'H18性質別歳出'!J9)/'H18性質別歳出'!J9*100)</f>
        <v>-1.583279543213055</v>
      </c>
      <c r="K9" s="109">
        <f>IF('H18性質別歳出'!K9=0,"-",('H19性質別歳出'!K9-'H18性質別歳出'!K9)/'H18性質別歳出'!K9*100)</f>
        <v>-20.365613156035202</v>
      </c>
      <c r="L9" s="110">
        <f>IF('H18性質別歳出'!L9=0,"-",('H19性質別歳出'!L9-'H18性質別歳出'!L9)/'H18性質別歳出'!L9*100)</f>
        <v>63.21190226312532</v>
      </c>
      <c r="M9" s="110">
        <f>IF('H18性質別歳出'!M9=0,"-",('H19性質別歳出'!M9-'H18性質別歳出'!M9)/'H18性質別歳出'!M9*100)</f>
        <v>2.964452961490163</v>
      </c>
      <c r="N9" s="110" t="str">
        <f>IF('H18性質別歳出'!N9=0,"-",('H19性質別歳出'!N9-'H18性質別歳出'!N9)/'H18性質別歳出'!N9*100)</f>
        <v>-</v>
      </c>
      <c r="O9" s="107">
        <f>IF('H18性質別歳出'!O9=0,"-",('H19性質別歳出'!O9-'H18性質別歳出'!O9)/'H18性質別歳出'!O9*100)</f>
        <v>9.450982179439206</v>
      </c>
      <c r="P9" s="110">
        <f>IF('H18性質別歳出'!P9=0,"-",('H19性質別歳出'!P9-'H18性質別歳出'!P9)/'H18性質別歳出'!P9*100)</f>
        <v>9.330626723737536</v>
      </c>
      <c r="Q9" s="107">
        <f>IF('H18性質別歳出'!Q9=0,"-",('H19性質別歳出'!Q9-'H18性質別歳出'!Q9)/'H18性質別歳出'!Q9*100)</f>
        <v>11.787456255422816</v>
      </c>
      <c r="R9" s="110">
        <f>IF('H18性質別歳出'!R9=0,"-",('H19性質別歳出'!R9-'H18性質別歳出'!R9)/'H18性質別歳出'!R9*100)</f>
        <v>7.392349194738608</v>
      </c>
      <c r="S9" s="110">
        <f>IF('H18性質別歳出'!S9=0,"-",('H19性質別歳出'!S9-'H18性質別歳出'!S9)/'H18性質別歳出'!S9*100)</f>
        <v>33.678849910671055</v>
      </c>
      <c r="T9" s="111" t="str">
        <f>IF('H18性質別歳出'!T9=0,"-",('H19性質別歳出'!T9-'H18性質別歳出'!T9)/'H18性質別歳出'!T9*100)</f>
        <v>-</v>
      </c>
      <c r="U9" s="94">
        <f aca="true" t="shared" si="0" ref="U9:U50">E9+F9+G9+H9+I9+J9+K9+L9+M9+Q9+R9+S9</f>
        <v>123.41941666428303</v>
      </c>
      <c r="V9" s="94">
        <f aca="true" t="shared" si="1" ref="V9:V50">B9-U9</f>
        <v>-117.87051224129749</v>
      </c>
    </row>
    <row r="10" spans="1:22" ht="23.25" customHeight="1">
      <c r="A10" s="92" t="s">
        <v>1</v>
      </c>
      <c r="B10" s="106">
        <f>IF('H18性質別歳出'!B10=0,"-",('H19性質別歳出'!B10-'H18性質別歳出'!B10)/'H18性質別歳出'!B10*100)</f>
        <v>6.774161656252129</v>
      </c>
      <c r="C10" s="110">
        <f>IF('H18性質別歳出'!C10=0,"-",('H19性質別歳出'!C10-'H18性質別歳出'!C10)/'H18性質別歳出'!C10*100)</f>
        <v>6.264220289226971</v>
      </c>
      <c r="D10" s="110">
        <f>IF('H18性質別歳出'!D10=0,"-",('H19性質別歳出'!D10-'H18性質別歳出'!D10)/'H18性質別歳出'!D10*100)</f>
        <v>4.162142127714629</v>
      </c>
      <c r="E10" s="110">
        <f>IF('H18性質別歳出'!E10=0,"-",('H19性質別歳出'!E10-'H18性質別歳出'!E10)/'H18性質別歳出'!E10*100)</f>
        <v>-1.0367149944763911</v>
      </c>
      <c r="F10" s="110">
        <f>IF('H18性質別歳出'!F10=0,"-",('H19性質別歳出'!F10-'H18性質別歳出'!F10)/'H18性質別歳出'!F10*100)</f>
        <v>14.249100839144624</v>
      </c>
      <c r="G10" s="110">
        <f>IF('H18性質別歳出'!G10=0,"-",('H19性質別歳出'!G10-'H18性質別歳出'!G10)/'H18性質別歳出'!G10*100)</f>
        <v>3.3302720927535208</v>
      </c>
      <c r="H10" s="110">
        <f>IF('H18性質別歳出'!H10=0,"-",('H19性質別歳出'!H10-'H18性質別歳出'!H10)/'H18性質別歳出'!H10*100)</f>
        <v>8.588790634413138</v>
      </c>
      <c r="I10" s="110">
        <f>IF('H18性質別歳出'!I10=0,"-",('H19性質別歳出'!I10-'H18性質別歳出'!I10)/'H18性質別歳出'!I10*100)</f>
        <v>53.81246840887983</v>
      </c>
      <c r="J10" s="111">
        <f>IF('H18性質別歳出'!J10=0,"-",('H19性質別歳出'!J10-'H18性質別歳出'!J10)/'H18性質別歳出'!J10*100)</f>
        <v>8.275470982075923</v>
      </c>
      <c r="K10" s="109">
        <f>IF('H18性質別歳出'!K10=0,"-",('H19性質別歳出'!K10-'H18性質別歳出'!K10)/'H18性質別歳出'!K10*100)</f>
        <v>35.10785776400669</v>
      </c>
      <c r="L10" s="110">
        <f>IF('H18性質別歳出'!L10=0,"-",('H19性質別歳出'!L10-'H18性質別歳出'!L10)/'H18性質別歳出'!L10*100)</f>
        <v>13.922596809334125</v>
      </c>
      <c r="M10" s="110">
        <f>IF('H18性質別歳出'!M10=0,"-",('H19性質別歳出'!M10-'H18性質別歳出'!M10)/'H18性質別歳出'!M10*100)</f>
        <v>0.7216905432325915</v>
      </c>
      <c r="N10" s="110" t="str">
        <f>IF('H18性質別歳出'!N10=0,"-",('H19性質別歳出'!N10-'H18性質別歳出'!N10)/'H18性質別歳出'!N10*100)</f>
        <v>-</v>
      </c>
      <c r="O10" s="110">
        <f>IF('H18性質別歳出'!O10=0,"-",('H19性質別歳出'!O10-'H18性質別歳出'!O10)/'H18性質別歳出'!O10*100)</f>
        <v>8.515202439538891</v>
      </c>
      <c r="P10" s="110">
        <f>IF('H18性質別歳出'!P10=0,"-",('H19性質別歳出'!P10-'H18性質別歳出'!P10)/'H18性質別歳出'!P10*100)</f>
        <v>7.806164970807572</v>
      </c>
      <c r="Q10" s="110">
        <f>IF('H18性質別歳出'!Q10=0,"-",('H19性質別歳出'!Q10-'H18性質別歳出'!Q10)/'H18性質別歳出'!Q10*100)</f>
        <v>58.16251279100707</v>
      </c>
      <c r="R10" s="110">
        <f>IF('H18性質別歳出'!R10=0,"-",('H19性質別歳出'!R10-'H18性質別歳出'!R10)/'H18性質別歳出'!R10*100)</f>
        <v>-14.92095314098787</v>
      </c>
      <c r="S10" s="110">
        <f>IF('H18性質別歳出'!S10=0,"-",('H19性質別歳出'!S10-'H18性質別歳出'!S10)/'H18性質別歳出'!S10*100)</f>
        <v>152.07560608758575</v>
      </c>
      <c r="T10" s="111" t="str">
        <f>IF('H18性質別歳出'!T10=0,"-",('H19性質別歳出'!T10-'H18性質別歳出'!T10)/'H18性質別歳出'!T10*100)</f>
        <v>-</v>
      </c>
      <c r="U10" s="94">
        <f t="shared" si="0"/>
        <v>332.28869881696903</v>
      </c>
      <c r="V10" s="94">
        <f t="shared" si="1"/>
        <v>-325.5145371607169</v>
      </c>
    </row>
    <row r="11" spans="1:22" ht="23.25" customHeight="1">
      <c r="A11" s="92" t="s">
        <v>2</v>
      </c>
      <c r="B11" s="106">
        <f>IF('H18性質別歳出'!B11=0,"-",('H19性質別歳出'!B11-'H18性質別歳出'!B11)/'H18性質別歳出'!B11*100)</f>
        <v>8.030928953297746</v>
      </c>
      <c r="C11" s="110">
        <f>IF('H18性質別歳出'!C11=0,"-",('H19性質別歳出'!C11-'H18性質別歳出'!C11)/'H18性質別歳出'!C11*100)</f>
        <v>4.155720307847503</v>
      </c>
      <c r="D11" s="110">
        <f>IF('H18性質別歳出'!D11=0,"-",('H19性質別歳出'!D11-'H18性質別歳出'!D11)/'H18性質別歳出'!D11*100)</f>
        <v>2.243705333027619</v>
      </c>
      <c r="E11" s="110">
        <f>IF('H18性質別歳出'!E11=0,"-",('H19性質別歳出'!E11-'H18性質別歳出'!E11)/'H18性質別歳出'!E11*100)</f>
        <v>0.6250553313549173</v>
      </c>
      <c r="F11" s="110">
        <f>IF('H18性質別歳出'!F11=0,"-",('H19性質別歳出'!F11-'H18性質別歳出'!F11)/'H18性質別歳出'!F11*100)</f>
        <v>5.771565320022401</v>
      </c>
      <c r="G11" s="110">
        <f>IF('H18性質別歳出'!G11=0,"-",('H19性質別歳出'!G11-'H18性質別歳出'!G11)/'H18性質別歳出'!G11*100)</f>
        <v>1.1637321567536052</v>
      </c>
      <c r="H11" s="110">
        <f>IF('H18性質別歳出'!H11=0,"-",('H19性質別歳出'!H11-'H18性質別歳出'!H11)/'H18性質別歳出'!H11*100)</f>
        <v>6.744049395212556</v>
      </c>
      <c r="I11" s="110">
        <f>IF('H18性質別歳出'!I11=0,"-",('H19性質別歳出'!I11-'H18性質別歳出'!I11)/'H18性質別歳出'!I11*100)</f>
        <v>-1.9606893351188086</v>
      </c>
      <c r="J11" s="111">
        <f>IF('H18性質別歳出'!J11=0,"-",('H19性質別歳出'!J11-'H18性質別歳出'!J11)/'H18性質別歳出'!J11*100)</f>
        <v>10.189978169762338</v>
      </c>
      <c r="K11" s="109">
        <f>IF('H18性質別歳出'!K11=0,"-",('H19性質別歳出'!K11-'H18性質別歳出'!K11)/'H18性質別歳出'!K11*100)</f>
        <v>-6.128930475315217</v>
      </c>
      <c r="L11" s="110">
        <f>IF('H18性質別歳出'!L11=0,"-",('H19性質別歳出'!L11-'H18性質別歳出'!L11)/'H18性質別歳出'!L11*100)</f>
        <v>-37.996293044581016</v>
      </c>
      <c r="M11" s="110">
        <f>IF('H18性質別歳出'!M11=0,"-",('H19性質別歳出'!M11-'H18性質別歳出'!M11)/'H18性質別歳出'!M11*100)</f>
        <v>-7.068552313898071</v>
      </c>
      <c r="N11" s="110" t="str">
        <f>IF('H18性質別歳出'!N11=0,"-",('H19性質別歳出'!N11-'H18性質別歳出'!N11)/'H18性質別歳出'!N11*100)</f>
        <v>-</v>
      </c>
      <c r="O11" s="110">
        <f>IF('H18性質別歳出'!O11=0,"-",('H19性質別歳出'!O11-'H18性質別歳出'!O11)/'H18性質別歳出'!O11*100)</f>
        <v>23.920344167760934</v>
      </c>
      <c r="P11" s="110">
        <f>IF('H18性質別歳出'!P11=0,"-",('H19性質別歳出'!P11-'H18性質別歳出'!P11)/'H18性質別歳出'!P11*100)</f>
        <v>23.9896587195218</v>
      </c>
      <c r="Q11" s="110">
        <f>IF('H18性質別歳出'!Q11=0,"-",('H19性質別歳出'!Q11-'H18性質別歳出'!Q11)/'H18性質別歳出'!Q11*100)</f>
        <v>62.22651341844666</v>
      </c>
      <c r="R11" s="110">
        <f>IF('H18性質別歳出'!R11=0,"-",('H19性質別歳出'!R11-'H18性質別歳出'!R11)/'H18性質別歳出'!R11*100)</f>
        <v>9.264841971531093</v>
      </c>
      <c r="S11" s="110">
        <f>IF('H18性質別歳出'!S11=0,"-",('H19性質別歳出'!S11-'H18性質別歳出'!S11)/'H18性質別歳出'!S11*100)</f>
        <v>-19.049957900645524</v>
      </c>
      <c r="T11" s="111" t="str">
        <f>IF('H18性質別歳出'!T11=0,"-",('H19性質別歳出'!T11-'H18性質別歳出'!T11)/'H18性質別歳出'!T11*100)</f>
        <v>-</v>
      </c>
      <c r="U11" s="94">
        <f t="shared" si="0"/>
        <v>23.78131269352493</v>
      </c>
      <c r="V11" s="94">
        <f t="shared" si="1"/>
        <v>-15.750383740227186</v>
      </c>
    </row>
    <row r="12" spans="1:22" ht="23.25" customHeight="1">
      <c r="A12" s="92" t="s">
        <v>3</v>
      </c>
      <c r="B12" s="106">
        <f>IF('H18性質別歳出'!B12=0,"-",('H19性質別歳出'!B12-'H18性質別歳出'!B12)/'H18性質別歳出'!B12*100)</f>
        <v>-3.285953610123134</v>
      </c>
      <c r="C12" s="110">
        <f>IF('H18性質別歳出'!C12=0,"-",('H19性質別歳出'!C12-'H18性質別歳出'!C12)/'H18性質別歳出'!C12*100)</f>
        <v>-0.5324968295000757</v>
      </c>
      <c r="D12" s="110">
        <f>IF('H18性質別歳出'!D12=0,"-",('H19性質別歳出'!D12-'H18性質別歳出'!D12)/'H18性質別歳出'!D12*100)</f>
        <v>-0.7891561111869191</v>
      </c>
      <c r="E12" s="110">
        <f>IF('H18性質別歳出'!E12=0,"-",('H19性質別歳出'!E12-'H18性質別歳出'!E12)/'H18性質別歳出'!E12*100)</f>
        <v>-2.7657129854791718</v>
      </c>
      <c r="F12" s="110">
        <f>IF('H18性質別歳出'!F12=0,"-",('H19性質別歳出'!F12-'H18性質別歳出'!F12)/'H18性質別歳出'!F12*100)</f>
        <v>3.893284065883685</v>
      </c>
      <c r="G12" s="110">
        <f>IF('H18性質別歳出'!G12=0,"-",('H19性質別歳出'!G12-'H18性質別歳出'!G12)/'H18性質別歳出'!G12*100)</f>
        <v>-1.3238979618933813</v>
      </c>
      <c r="H12" s="110">
        <f>IF('H18性質別歳出'!H12=0,"-",('H19性質別歳出'!H12-'H18性質別歳出'!H12)/'H18性質別歳出'!H12*100)</f>
        <v>2.579726943650062</v>
      </c>
      <c r="I12" s="110">
        <f>IF('H18性質別歳出'!I12=0,"-",('H19性質別歳出'!I12-'H18性質別歳出'!I12)/'H18性質別歳出'!I12*100)</f>
        <v>52.13338305012518</v>
      </c>
      <c r="J12" s="111">
        <f>IF('H18性質別歳出'!J12=0,"-",('H19性質別歳出'!J12-'H18性質別歳出'!J12)/'H18性質別歳出'!J12*100)</f>
        <v>-8.780999682774846</v>
      </c>
      <c r="K12" s="109">
        <f>IF('H18性質別歳出'!K12=0,"-",('H19性質別歳出'!K12-'H18性質別歳出'!K12)/'H18性質別歳出'!K12*100)</f>
        <v>60.684062698196975</v>
      </c>
      <c r="L12" s="110">
        <f>IF('H18性質別歳出'!L12=0,"-",('H19性質別歳出'!L12-'H18性質別歳出'!L12)/'H18性質別歳出'!L12*100)</f>
        <v>-28.9110970761972</v>
      </c>
      <c r="M12" s="110">
        <f>IF('H18性質別歳出'!M12=0,"-",('H19性質別歳出'!M12-'H18性質別歳出'!M12)/'H18性質別歳出'!M12*100)</f>
        <v>-2.18001876992448</v>
      </c>
      <c r="N12" s="110" t="str">
        <f>IF('H18性質別歳出'!N12=0,"-",('H19性質別歳出'!N12-'H18性質別歳出'!N12)/'H18性質別歳出'!N12*100)</f>
        <v>-</v>
      </c>
      <c r="O12" s="110">
        <f>IF('H18性質別歳出'!O12=0,"-",('H19性質別歳出'!O12-'H18性質別歳出'!O12)/'H18性質別歳出'!O12*100)</f>
        <v>-34.8050490986269</v>
      </c>
      <c r="P12" s="110">
        <f>IF('H18性質別歳出'!P12=0,"-",('H19性質別歳出'!P12-'H18性質別歳出'!P12)/'H18性質別歳出'!P12*100)</f>
        <v>-36.02147610225399</v>
      </c>
      <c r="Q12" s="110">
        <f>IF('H18性質別歳出'!Q12=0,"-",('H19性質別歳出'!Q12-'H18性質別歳出'!Q12)/'H18性質別歳出'!Q12*100)</f>
        <v>-57.631701797155884</v>
      </c>
      <c r="R12" s="110">
        <f>IF('H18性質別歳出'!R12=0,"-",('H19性質別歳出'!R12-'H18性質別歳出'!R12)/'H18性質別歳出'!R12*100)</f>
        <v>-25.124836791596376</v>
      </c>
      <c r="S12" s="110" t="str">
        <f>IF('H18性質別歳出'!S12=0,"-",('H19性質別歳出'!S12-'H18性質別歳出'!S12)/'H18性質別歳出'!S12*100)</f>
        <v>-</v>
      </c>
      <c r="T12" s="111" t="str">
        <f>IF('H18性質別歳出'!T12=0,"-",('H19性質別歳出'!T12-'H18性質別歳出'!T12)/'H18性質別歳出'!T12*100)</f>
        <v>-</v>
      </c>
      <c r="U12" s="94" t="e">
        <f t="shared" si="0"/>
        <v>#VALUE!</v>
      </c>
      <c r="V12" s="94" t="e">
        <f t="shared" si="1"/>
        <v>#VALUE!</v>
      </c>
    </row>
    <row r="13" spans="1:22" ht="23.25" customHeight="1">
      <c r="A13" s="92" t="s">
        <v>4</v>
      </c>
      <c r="B13" s="106">
        <f>IF('H18性質別歳出'!B13=0,"-",('H19性質別歳出'!B13-'H18性質別歳出'!B13)/'H18性質別歳出'!B13*100)</f>
        <v>4.3237999682788955</v>
      </c>
      <c r="C13" s="110">
        <f>IF('H18性質別歳出'!C13=0,"-",('H19性質別歳出'!C13-'H18性質別歳出'!C13)/'H18性質別歳出'!C13*100)</f>
        <v>1.7980800465883173</v>
      </c>
      <c r="D13" s="110">
        <f>IF('H18性質別歳出'!D13=0,"-",('H19性質別歳出'!D13-'H18性質別歳出'!D13)/'H18性質別歳出'!D13*100)</f>
        <v>2.6726765429567223</v>
      </c>
      <c r="E13" s="110">
        <f>IF('H18性質別歳出'!E13=0,"-",('H19性質別歳出'!E13-'H18性質別歳出'!E13)/'H18性質別歳出'!E13*100)</f>
        <v>-0.3924102804038587</v>
      </c>
      <c r="F13" s="110">
        <f>IF('H18性質別歳出'!F13=0,"-",('H19性質別歳出'!F13-'H18性質別歳出'!F13)/'H18性質別歳出'!F13*100)</f>
        <v>6.549471007274987</v>
      </c>
      <c r="G13" s="110">
        <f>IF('H18性質別歳出'!G13=0,"-",('H19性質別歳出'!G13-'H18性質別歳出'!G13)/'H18性質別歳出'!G13*100)</f>
        <v>5.441602652013565</v>
      </c>
      <c r="H13" s="110">
        <f>IF('H18性質別歳出'!H13=0,"-",('H19性質別歳出'!H13-'H18性質別歳出'!H13)/'H18性質別歳出'!H13*100)</f>
        <v>2.1009890273820013</v>
      </c>
      <c r="I13" s="110">
        <f>IF('H18性質別歳出'!I13=0,"-",('H19性質別歳出'!I13-'H18性質別歳出'!I13)/'H18性質別歳出'!I13*100)</f>
        <v>-3.4388916378030676</v>
      </c>
      <c r="J13" s="111">
        <f>IF('H18性質別歳出'!J13=0,"-",('H19性質別歳出'!J13-'H18性質別歳出'!J13)/'H18性質別歳出'!J13*100)</f>
        <v>-6.344530631554787</v>
      </c>
      <c r="K13" s="109">
        <f>IF('H18性質別歳出'!K13=0,"-",('H19性質別歳出'!K13-'H18性質別歳出'!K13)/'H18性質別歳出'!K13*100)</f>
        <v>20.132536867649804</v>
      </c>
      <c r="L13" s="110">
        <f>IF('H18性質別歳出'!L13=0,"-",('H19性質別歳出'!L13-'H18性質別歳出'!L13)/'H18性質別歳出'!L13*100)</f>
        <v>8.802278565497117</v>
      </c>
      <c r="M13" s="110">
        <f>IF('H18性質別歳出'!M13=0,"-",('H19性質別歳出'!M13-'H18性質別歳出'!M13)/'H18性質別歳出'!M13*100)</f>
        <v>-0.4908176226366942</v>
      </c>
      <c r="N13" s="110" t="str">
        <f>IF('H18性質別歳出'!N13=0,"-",('H19性質別歳出'!N13-'H18性質別歳出'!N13)/'H18性質別歳出'!N13*100)</f>
        <v>-</v>
      </c>
      <c r="O13" s="110">
        <f>IF('H18性質別歳出'!O13=0,"-",('H19性質別歳出'!O13-'H18性質別歳出'!O13)/'H18性質別歳出'!O13*100)</f>
        <v>22.298147204723463</v>
      </c>
      <c r="P13" s="110">
        <f>IF('H18性質別歳出'!P13=0,"-",('H19性質別歳出'!P13-'H18性質別歳出'!P13)/'H18性質別歳出'!P13*100)</f>
        <v>20.522346503546192</v>
      </c>
      <c r="Q13" s="110">
        <f>IF('H18性質別歳出'!Q13=0,"-",('H19性質別歳出'!Q13-'H18性質別歳出'!Q13)/'H18性質別歳出'!Q13*100)</f>
        <v>80.287807004731</v>
      </c>
      <c r="R13" s="110">
        <f>IF('H18性質別歳出'!R13=0,"-",('H19性質別歳出'!R13-'H18性質別歳出'!R13)/'H18性質別歳出'!R13*100)</f>
        <v>1.4574823616784256</v>
      </c>
      <c r="S13" s="110">
        <f>IF('H18性質別歳出'!S13=0,"-",('H19性質別歳出'!S13-'H18性質別歳出'!S13)/'H18性質別歳出'!S13*100)</f>
        <v>1899.515393386545</v>
      </c>
      <c r="T13" s="111" t="str">
        <f>IF('H18性質別歳出'!T13=0,"-",('H19性質別歳出'!T13-'H18性質別歳出'!T13)/'H18性質別歳出'!T13*100)</f>
        <v>-</v>
      </c>
      <c r="U13" s="94">
        <f t="shared" si="0"/>
        <v>2013.6209107003733</v>
      </c>
      <c r="V13" s="94">
        <f t="shared" si="1"/>
        <v>-2009.2971107320943</v>
      </c>
    </row>
    <row r="14" spans="1:22" ht="23.25" customHeight="1">
      <c r="A14" s="92" t="s">
        <v>5</v>
      </c>
      <c r="B14" s="106">
        <f>IF('H18性質別歳出'!B14=0,"-",('H19性質別歳出'!B14-'H18性質別歳出'!B14)/'H18性質別歳出'!B14*100)</f>
        <v>-0.7992286160076554</v>
      </c>
      <c r="C14" s="110">
        <f>IF('H18性質別歳出'!C14=0,"-",('H19性質別歳出'!C14-'H18性質別歳出'!C14)/'H18性質別歳出'!C14*100)</f>
        <v>0.6658139315991869</v>
      </c>
      <c r="D14" s="110">
        <f>IF('H18性質別歳出'!D14=0,"-",('H19性質別歳出'!D14-'H18性質別歳出'!D14)/'H18性質別歳出'!D14*100)</f>
        <v>0.023527443802215185</v>
      </c>
      <c r="E14" s="110">
        <f>IF('H18性質別歳出'!E14=0,"-",('H19性質別歳出'!E14-'H18性質別歳出'!E14)/'H18性質別歳出'!E14*100)</f>
        <v>-4.952906738833585</v>
      </c>
      <c r="F14" s="110">
        <f>IF('H18性質別歳出'!F14=0,"-",('H19性質別歳出'!F14-'H18性質別歳出'!F14)/'H18性質別歳出'!F14*100)</f>
        <v>9.856575000169293</v>
      </c>
      <c r="G14" s="110">
        <f>IF('H18性質別歳出'!G14=0,"-",('H19性質別歳出'!G14-'H18性質別歳出'!G14)/'H18性質別歳出'!G14*100)</f>
        <v>-0.03641495031665127</v>
      </c>
      <c r="H14" s="110">
        <f>IF('H18性質別歳出'!H14=0,"-",('H19性質別歳出'!H14-'H18性質別歳出'!H14)/'H18性質別歳出'!H14*100)</f>
        <v>2.6827744061515073</v>
      </c>
      <c r="I14" s="110">
        <f>IF('H18性質別歳出'!I14=0,"-",('H19性質別歳出'!I14-'H18性質別歳出'!I14)/'H18性質別歳出'!I14*100)</f>
        <v>24.525856431110952</v>
      </c>
      <c r="J14" s="111">
        <f>IF('H18性質別歳出'!J14=0,"-",('H19性質別歳出'!J14-'H18性質別歳出'!J14)/'H18性質別歳出'!J14*100)</f>
        <v>-0.7761944209400599</v>
      </c>
      <c r="K14" s="109">
        <f>IF('H18性質別歳出'!K14=0,"-",('H19性質別歳出'!K14-'H18性質別歳出'!K14)/'H18性質別歳出'!K14*100)</f>
        <v>106.92420472720809</v>
      </c>
      <c r="L14" s="110">
        <f>IF('H18性質別歳出'!L14=0,"-",('H19性質別歳出'!L14-'H18性質別歳出'!L14)/'H18性質別歳出'!L14*100)</f>
        <v>2.1029185418029295</v>
      </c>
      <c r="M14" s="110">
        <f>IF('H18性質別歳出'!M14=0,"-",('H19性質別歳出'!M14-'H18性質別歳出'!M14)/'H18性質別歳出'!M14*100)</f>
        <v>3.7104085971722536</v>
      </c>
      <c r="N14" s="110" t="str">
        <f>IF('H18性質別歳出'!N14=0,"-",('H19性質別歳出'!N14-'H18性質別歳出'!N14)/'H18性質別歳出'!N14*100)</f>
        <v>-</v>
      </c>
      <c r="O14" s="110">
        <f>IF('H18性質別歳出'!O14=0,"-",('H19性質別歳出'!O14-'H18性質別歳出'!O14)/'H18性質別歳出'!O14*100)</f>
        <v>-25.394197533895397</v>
      </c>
      <c r="P14" s="110">
        <f>IF('H18性質別歳出'!P14=0,"-",('H19性質別歳出'!P14-'H18性質別歳出'!P14)/'H18性質別歳出'!P14*100)</f>
        <v>-25.370551433552585</v>
      </c>
      <c r="Q14" s="110">
        <f>IF('H18性質別歳出'!Q14=0,"-",('H19性質別歳出'!Q14-'H18性質別歳出'!Q14)/'H18性質別歳出'!Q14*100)</f>
        <v>3.6680385351291833</v>
      </c>
      <c r="R14" s="110">
        <f>IF('H18性質別歳出'!R14=0,"-",('H19性質別歳出'!R14-'H18性質別歳出'!R14)/'H18性質別歳出'!R14*100)</f>
        <v>-32.015922184610346</v>
      </c>
      <c r="S14" s="110">
        <f>IF('H18性質別歳出'!S14=0,"-",('H19性質別歳出'!S14-'H18性質別歳出'!S14)/'H18性質別歳出'!S14*100)</f>
        <v>-100</v>
      </c>
      <c r="T14" s="111" t="str">
        <f>IF('H18性質別歳出'!T14=0,"-",('H19性質別歳出'!T14-'H18性質別歳出'!T14)/'H18性質別歳出'!T14*100)</f>
        <v>-</v>
      </c>
      <c r="U14" s="94">
        <f t="shared" si="0"/>
        <v>15.689337944043572</v>
      </c>
      <c r="V14" s="94">
        <f t="shared" si="1"/>
        <v>-16.48856656005123</v>
      </c>
    </row>
    <row r="15" spans="1:22" ht="23.25" customHeight="1">
      <c r="A15" s="92" t="s">
        <v>30</v>
      </c>
      <c r="B15" s="106">
        <f>IF('H18性質別歳出'!B15=0,"-",('H19性質別歳出'!B15-'H18性質別歳出'!B15)/'H18性質別歳出'!B15*100)</f>
        <v>-0.4829131029867888</v>
      </c>
      <c r="C15" s="110">
        <f>IF('H18性質別歳出'!C15=0,"-",('H19性質別歳出'!C15-'H18性質別歳出'!C15)/'H18性質別歳出'!C15*100)</f>
        <v>0.33073127688586335</v>
      </c>
      <c r="D15" s="110">
        <f>IF('H18性質別歳出'!D15=0,"-",('H19性質別歳出'!D15-'H18性質別歳出'!D15)/'H18性質別歳出'!D15*100)</f>
        <v>0.6458280614189221</v>
      </c>
      <c r="E15" s="110">
        <f>IF('H18性質別歳出'!E15=0,"-",('H19性質別歳出'!E15-'H18性質別歳出'!E15)/'H18性質別歳出'!E15*100)</f>
        <v>-1.1500950217817352</v>
      </c>
      <c r="F15" s="110">
        <f>IF('H18性質別歳出'!F15=0,"-",('H19性質別歳出'!F15-'H18性質別歳出'!F15)/'H18性質別歳出'!F15*100)</f>
        <v>2.415774697566503</v>
      </c>
      <c r="G15" s="110">
        <f>IF('H18性質別歳出'!G15=0,"-",('H19性質別歳出'!G15-'H18性質別歳出'!G15)/'H18性質別歳出'!G15*100)</f>
        <v>2.9475786031130067</v>
      </c>
      <c r="H15" s="110">
        <f>IF('H18性質別歳出'!H15=0,"-",('H19性質別歳出'!H15-'H18性質別歳出'!H15)/'H18性質別歳出'!H15*100)</f>
        <v>0.7823321501756799</v>
      </c>
      <c r="I15" s="110">
        <f>IF('H18性質別歳出'!I15=0,"-",('H19性質別歳出'!I15-'H18性質別歳出'!I15)/'H18性質別歳出'!I15*100)</f>
        <v>6.580689001040509</v>
      </c>
      <c r="J15" s="111">
        <f>IF('H18性質別歳出'!J15=0,"-",('H19性質別歳出'!J15-'H18性質別歳出'!J15)/'H18性質別歳出'!J15*100)</f>
        <v>-5.525643951608805</v>
      </c>
      <c r="K15" s="109">
        <f>IF('H18性質別歳出'!K15=0,"-",('H19性質別歳出'!K15-'H18性質別歳出'!K15)/'H18性質別歳出'!K15*100)</f>
        <v>93.41625672265694</v>
      </c>
      <c r="L15" s="110">
        <f>IF('H18性質別歳出'!L15=0,"-",('H19性質別歳出'!L15-'H18性質別歳出'!L15)/'H18性質別歳出'!L15*100)</f>
        <v>-26.516334561808986</v>
      </c>
      <c r="M15" s="110">
        <f>IF('H18性質別歳出'!M15=0,"-",('H19性質別歳出'!M15-'H18性質別歳出'!M15)/'H18性質別歳出'!M15*100)</f>
        <v>4.682473255858395</v>
      </c>
      <c r="N15" s="110" t="str">
        <f>IF('H18性質別歳出'!N15=0,"-",('H19性質別歳出'!N15-'H18性質別歳出'!N15)/'H18性質別歳出'!N15*100)</f>
        <v>-</v>
      </c>
      <c r="O15" s="110">
        <f>IF('H18性質別歳出'!O15=0,"-",('H19性質別歳出'!O15-'H18性質別歳出'!O15)/'H18性質別歳出'!O15*100)</f>
        <v>-14.83209053112742</v>
      </c>
      <c r="P15" s="110">
        <f>IF('H18性質別歳出'!P15=0,"-",('H19性質別歳出'!P15-'H18性質別歳出'!P15)/'H18性質別歳出'!P15*100)</f>
        <v>-16.110891101622617</v>
      </c>
      <c r="Q15" s="110">
        <f>IF('H18性質別歳出'!Q15=0,"-",('H19性質別歳出'!Q15-'H18性質別歳出'!Q15)/'H18性質別歳出'!Q15*100)</f>
        <v>-35.70327378253378</v>
      </c>
      <c r="R15" s="110">
        <f>IF('H18性質別歳出'!R15=0,"-",('H19性質別歳出'!R15-'H18性質別歳出'!R15)/'H18性質別歳出'!R15*100)</f>
        <v>-12.306685147080278</v>
      </c>
      <c r="S15" s="110">
        <f>IF('H18性質別歳出'!S15=0,"-",('H19性質別歳出'!S15-'H18性質別歳出'!S15)/'H18性質別歳出'!S15*100)</f>
        <v>332.07142857142856</v>
      </c>
      <c r="T15" s="111" t="str">
        <f>IF('H18性質別歳出'!T15=0,"-",('H19性質別歳出'!T15-'H18性質別歳出'!T15)/'H18性質別歳出'!T15*100)</f>
        <v>-</v>
      </c>
      <c r="U15" s="94">
        <f t="shared" si="0"/>
        <v>361.694500537026</v>
      </c>
      <c r="V15" s="94">
        <f t="shared" si="1"/>
        <v>-362.1774136400128</v>
      </c>
    </row>
    <row r="16" spans="1:22" ht="23.25" customHeight="1">
      <c r="A16" s="92" t="s">
        <v>31</v>
      </c>
      <c r="B16" s="106">
        <f>IF('H18性質別歳出'!B16=0,"-",('H19性質別歳出'!B16-'H18性質別歳出'!B16)/'H18性質別歳出'!B16*100)</f>
        <v>5.10073150755085</v>
      </c>
      <c r="C16" s="110">
        <f>IF('H18性質別歳出'!C16=0,"-",('H19性質別歳出'!C16-'H18性質別歳出'!C16)/'H18性質別歳出'!C16*100)</f>
        <v>3.662431292327703</v>
      </c>
      <c r="D16" s="110">
        <f>IF('H18性質別歳出'!D16=0,"-",('H19性質別歳出'!D16-'H18性質別歳出'!D16)/'H18性質別歳出'!D16*100)</f>
        <v>5.985413611892386</v>
      </c>
      <c r="E16" s="110">
        <f>IF('H18性質別歳出'!E16=0,"-",('H19性質別歳出'!E16-'H18性質別歳出'!E16)/'H18性質別歳出'!E16*100)</f>
        <v>6.386289574783068</v>
      </c>
      <c r="F16" s="110">
        <f>IF('H18性質別歳出'!F16=0,"-",('H19性質別歳出'!F16-'H18性質別歳出'!F16)/'H18性質別歳出'!F16*100)</f>
        <v>9.278873619143596</v>
      </c>
      <c r="G16" s="110">
        <f>IF('H18性質別歳出'!G16=0,"-",('H19性質別歳出'!G16-'H18性質別歳出'!G16)/'H18性質別歳出'!G16*100)</f>
        <v>2.3893081979757227</v>
      </c>
      <c r="H16" s="110">
        <f>IF('H18性質別歳出'!H16=0,"-",('H19性質別歳出'!H16-'H18性質別歳出'!H16)/'H18性質別歳出'!H16*100)</f>
        <v>2.584229379832825</v>
      </c>
      <c r="I16" s="110">
        <f>IF('H18性質別歳出'!I16=0,"-",('H19性質別歳出'!I16-'H18性質別歳出'!I16)/'H18性質別歳出'!I16*100)</f>
        <v>13.772383041970414</v>
      </c>
      <c r="J16" s="111">
        <f>IF('H18性質別歳出'!J16=0,"-",('H19性質別歳出'!J16-'H18性質別歳出'!J16)/'H18性質別歳出'!J16*100)</f>
        <v>-2.273488207270987</v>
      </c>
      <c r="K16" s="109">
        <f>IF('H18性質別歳出'!K16=0,"-",('H19性質別歳出'!K16-'H18性質別歳出'!K16)/'H18性質別歳出'!K16*100)</f>
        <v>-17.94751402248674</v>
      </c>
      <c r="L16" s="110">
        <f>IF('H18性質別歳出'!L16=0,"-",('H19性質別歳出'!L16-'H18性質別歳出'!L16)/'H18性質別歳出'!L16*100)</f>
        <v>-56.62751094738305</v>
      </c>
      <c r="M16" s="110">
        <f>IF('H18性質別歳出'!M16=0,"-",('H19性質別歳出'!M16-'H18性質別歳出'!M16)/'H18性質別歳出'!M16*100)</f>
        <v>5.232882851388132</v>
      </c>
      <c r="N16" s="110" t="str">
        <f>IF('H18性質別歳出'!N16=0,"-",('H19性質別歳出'!N16-'H18性質別歳出'!N16)/'H18性質別歳出'!N16*100)</f>
        <v>-</v>
      </c>
      <c r="O16" s="110">
        <f>IF('H18性質別歳出'!O16=0,"-",('H19性質別歳出'!O16-'H18性質別歳出'!O16)/'H18性質別歳出'!O16*100)</f>
        <v>9.768664686857832</v>
      </c>
      <c r="P16" s="110">
        <f>IF('H18性質別歳出'!P16=0,"-",('H19性質別歳出'!P16-'H18性質別歳出'!P16)/'H18性質別歳出'!P16*100)</f>
        <v>9.62415093062626</v>
      </c>
      <c r="Q16" s="110">
        <f>IF('H18性質別歳出'!Q16=0,"-",('H19性質別歳出'!Q16-'H18性質別歳出'!Q16)/'H18性質別歳出'!Q16*100)</f>
        <v>27.50403684975596</v>
      </c>
      <c r="R16" s="110">
        <f>IF('H18性質別歳出'!R16=0,"-",('H19性質別歳出'!R16-'H18性質別歳出'!R16)/'H18性質別歳出'!R16*100)</f>
        <v>-7.9096396826090265</v>
      </c>
      <c r="S16" s="110">
        <f>IF('H18性質別歳出'!S16=0,"-",('H19性質別歳出'!S16-'H18性質別歳出'!S16)/'H18性質別歳出'!S16*100)</f>
        <v>36.42773535477398</v>
      </c>
      <c r="T16" s="111" t="str">
        <f>IF('H18性質別歳出'!T16=0,"-",('H19性質別歳出'!T16-'H18性質別歳出'!T16)/'H18性質別歳出'!T16*100)</f>
        <v>-</v>
      </c>
      <c r="U16" s="94">
        <f t="shared" si="0"/>
        <v>18.81758600987389</v>
      </c>
      <c r="V16" s="94">
        <f t="shared" si="1"/>
        <v>-13.716854502323038</v>
      </c>
    </row>
    <row r="17" spans="1:22" ht="23.25" customHeight="1">
      <c r="A17" s="92" t="s">
        <v>32</v>
      </c>
      <c r="B17" s="106">
        <f>IF('H18性質別歳出'!B17=0,"-",('H19性質別歳出'!B17-'H18性質別歳出'!B17)/'H18性質別歳出'!B17*100)</f>
        <v>4.06498630068078</v>
      </c>
      <c r="C17" s="110">
        <f>IF('H18性質別歳出'!C17=0,"-",('H19性質別歳出'!C17-'H18性質別歳出'!C17)/'H18性質別歳出'!C17*100)</f>
        <v>2.478292119031061</v>
      </c>
      <c r="D17" s="110">
        <f>IF('H18性質別歳出'!D17=0,"-",('H19性質別歳出'!D17-'H18性質別歳出'!D17)/'H18性質別歳出'!D17*100)</f>
        <v>1.040466687053132</v>
      </c>
      <c r="E17" s="110">
        <f>IF('H18性質別歳出'!E17=0,"-",('H19性質別歳出'!E17-'H18性質別歳出'!E17)/'H18性質別歳出'!E17*100)</f>
        <v>0.9297724714609545</v>
      </c>
      <c r="F17" s="110">
        <f>IF('H18性質別歳出'!F17=0,"-",('H19性質別歳出'!F17-'H18性質別歳出'!F17)/'H18性質別歳出'!F17*100)</f>
        <v>12.914137046367616</v>
      </c>
      <c r="G17" s="110">
        <f>IF('H18性質別歳出'!G17=0,"-",('H19性質別歳出'!G17-'H18性質別歳出'!G17)/'H18性質別歳出'!G17*100)</f>
        <v>-8.690986813084763</v>
      </c>
      <c r="H17" s="110">
        <f>IF('H18性質別歳出'!H17=0,"-",('H19性質別歳出'!H17-'H18性質別歳出'!H17)/'H18性質別歳出'!H17*100)</f>
        <v>6.1815825475765624</v>
      </c>
      <c r="I17" s="110">
        <f>IF('H18性質別歳出'!I17=0,"-",('H19性質別歳出'!I17-'H18性質別歳出'!I17)/'H18性質別歳出'!I17*100)</f>
        <v>8.812804945358208</v>
      </c>
      <c r="J17" s="111">
        <f>IF('H18性質別歳出'!J17=0,"-",('H19性質別歳出'!J17-'H18性質別歳出'!J17)/'H18性質別歳出'!J17*100)</f>
        <v>2.4245200179162945</v>
      </c>
      <c r="K17" s="109">
        <f>IF('H18性質別歳出'!K17=0,"-",('H19性質別歳出'!K17-'H18性質別歳出'!K17)/'H18性質別歳出'!K17*100)</f>
        <v>-56.878692201194035</v>
      </c>
      <c r="L17" s="110">
        <f>IF('H18性質別歳出'!L17=0,"-",('H19性質別歳出'!L17-'H18性質別歳出'!L17)/'H18性質別歳出'!L17*100)</f>
        <v>10.925598942979253</v>
      </c>
      <c r="M17" s="110">
        <f>IF('H18性質別歳出'!M17=0,"-",('H19性質別歳出'!M17-'H18性質別歳出'!M17)/'H18性質別歳出'!M17*100)</f>
        <v>0.23160210396757547</v>
      </c>
      <c r="N17" s="110" t="str">
        <f>IF('H18性質別歳出'!N17=0,"-",('H19性質別歳出'!N17-'H18性質別歳出'!N17)/'H18性質別歳出'!N17*100)</f>
        <v>-</v>
      </c>
      <c r="O17" s="110">
        <f>IF('H18性質別歳出'!O17=0,"-",('H19性質別歳出'!O17-'H18性質別歳出'!O17)/'H18性質別歳出'!O17*100)</f>
        <v>11.944345177263346</v>
      </c>
      <c r="P17" s="110">
        <f>IF('H18性質別歳出'!P17=0,"-",('H19性質別歳出'!P17-'H18性質別歳出'!P17)/'H18性質別歳出'!P17*100)</f>
        <v>11.774525217565673</v>
      </c>
      <c r="Q17" s="110">
        <f>IF('H18性質別歳出'!Q17=0,"-",('H19性質別歳出'!Q17-'H18性質別歳出'!Q17)/'H18性質別歳出'!Q17*100)</f>
        <v>79.70074855637134</v>
      </c>
      <c r="R17" s="110">
        <f>IF('H18性質別歳出'!R17=0,"-",('H19性質別歳出'!R17-'H18性質別歳出'!R17)/'H18性質別歳出'!R17*100)</f>
        <v>-9.559813387649687</v>
      </c>
      <c r="S17" s="110">
        <f>IF('H18性質別歳出'!S17=0,"-",('H19性質別歳出'!S17-'H18性質別歳出'!S17)/'H18性質別歳出'!S17*100)</f>
        <v>418.3425414364641</v>
      </c>
      <c r="T17" s="111" t="str">
        <f>IF('H18性質別歳出'!T17=0,"-",('H19性質別歳出'!T17-'H18性質別歳出'!T17)/'H18性質別歳出'!T17*100)</f>
        <v>-</v>
      </c>
      <c r="U17" s="94">
        <f t="shared" si="0"/>
        <v>465.33381566653344</v>
      </c>
      <c r="V17" s="94">
        <f t="shared" si="1"/>
        <v>-461.26882936585264</v>
      </c>
    </row>
    <row r="18" spans="1:22" ht="23.25" customHeight="1">
      <c r="A18" s="92" t="s">
        <v>33</v>
      </c>
      <c r="B18" s="106">
        <f>IF('H18性質別歳出'!B18=0,"-",('H19性質別歳出'!B18-'H18性質別歳出'!B18)/'H18性質別歳出'!B18*100)</f>
        <v>3.9798903430705987</v>
      </c>
      <c r="C18" s="110">
        <f>IF('H18性質別歳出'!C18=0,"-",('H19性質別歳出'!C18-'H18性質別歳出'!C18)/'H18性質別歳出'!C18*100)</f>
        <v>3.957860393707461</v>
      </c>
      <c r="D18" s="110">
        <f>IF('H18性質別歳出'!D18=0,"-",('H19性質別歳出'!D18-'H18性質別歳出'!D18)/'H18性質別歳出'!D18*100)</f>
        <v>3.668904005751338</v>
      </c>
      <c r="E18" s="110">
        <f>IF('H18性質別歳出'!E18=0,"-",('H19性質別歳出'!E18-'H18性質別歳出'!E18)/'H18性質別歳出'!E18*100)</f>
        <v>0.3302494098074214</v>
      </c>
      <c r="F18" s="110">
        <f>IF('H18性質別歳出'!F18=0,"-",('H19性質別歳出'!F18-'H18性質別歳出'!F18)/'H18性質別歳出'!F18*100)</f>
        <v>10.470458996500872</v>
      </c>
      <c r="G18" s="110">
        <f>IF('H18性質別歳出'!G18=0,"-",('H19性質別歳出'!G18-'H18性質別歳出'!G18)/'H18性質別歳出'!G18*100)</f>
        <v>5.253656132946579</v>
      </c>
      <c r="H18" s="110">
        <f>IF('H18性質別歳出'!H18=0,"-",('H19性質別歳出'!H18-'H18性質別歳出'!H18)/'H18性質別歳出'!H18*100)</f>
        <v>1.1196676197884263</v>
      </c>
      <c r="I18" s="110">
        <f>IF('H18性質別歳出'!I18=0,"-",('H19性質別歳出'!I18-'H18性質別歳出'!I18)/'H18性質別歳出'!I18*100)</f>
        <v>-2.744734423084609</v>
      </c>
      <c r="J18" s="111">
        <f>IF('H18性質別歳出'!J18=0,"-",('H19性質別歳出'!J18-'H18性質別歳出'!J18)/'H18性質別歳出'!J18*100)</f>
        <v>13.757418807047337</v>
      </c>
      <c r="K18" s="109">
        <f>IF('H18性質別歳出'!K18=0,"-",('H19性質別歳出'!K18-'H18性質別歳出'!K18)/'H18性質別歳出'!K18*100)</f>
        <v>2613.4664592845315</v>
      </c>
      <c r="L18" s="110">
        <f>IF('H18性質別歳出'!L18=0,"-",('H19性質別歳出'!L18-'H18性質別歳出'!L18)/'H18性質別歳出'!L18*100)</f>
        <v>8.37820181372898</v>
      </c>
      <c r="M18" s="110">
        <f>IF('H18性質別歳出'!M18=0,"-",('H19性質別歳出'!M18-'H18性質別歳出'!M18)/'H18性質別歳出'!M18*100)</f>
        <v>-1.8048224108500357</v>
      </c>
      <c r="N18" s="110" t="str">
        <f>IF('H18性質別歳出'!N18=0,"-",('H19性質別歳出'!N18-'H18性質別歳出'!N18)/'H18性質別歳出'!N18*100)</f>
        <v>-</v>
      </c>
      <c r="O18" s="110">
        <f>IF('H18性質別歳出'!O18=0,"-",('H19性質別歳出'!O18-'H18性質別歳出'!O18)/'H18性質別歳出'!O18*100)</f>
        <v>1.3589117077313266</v>
      </c>
      <c r="P18" s="110">
        <f>IF('H18性質別歳出'!P18=0,"-",('H19性質別歳出'!P18-'H18性質別歳出'!P18)/'H18性質別歳出'!P18*100)</f>
        <v>1.3008868835727092</v>
      </c>
      <c r="Q18" s="110">
        <f>IF('H18性質別歳出'!Q18=0,"-",('H19性質別歳出'!Q18-'H18性質別歳出'!Q18)/'H18性質別歳出'!Q18*100)</f>
        <v>-8.718312235242042</v>
      </c>
      <c r="R18" s="110">
        <f>IF('H18性質別歳出'!R18=0,"-",('H19性質別歳出'!R18-'H18性質別歳出'!R18)/'H18性質別歳出'!R18*100)</f>
        <v>6.099981377407593</v>
      </c>
      <c r="S18" s="110" t="str">
        <f>IF('H18性質別歳出'!S18=0,"-",('H19性質別歳出'!S18-'H18性質別歳出'!S18)/'H18性質別歳出'!S18*100)</f>
        <v>-</v>
      </c>
      <c r="T18" s="111" t="str">
        <f>IF('H18性質別歳出'!T18=0,"-",('H19性質別歳出'!T18-'H18性質別歳出'!T18)/'H18性質別歳出'!T18*100)</f>
        <v>-</v>
      </c>
      <c r="U18" s="94" t="e">
        <f t="shared" si="0"/>
        <v>#VALUE!</v>
      </c>
      <c r="V18" s="94" t="e">
        <f t="shared" si="1"/>
        <v>#VALUE!</v>
      </c>
    </row>
    <row r="19" spans="1:22" ht="23.25" customHeight="1">
      <c r="A19" s="92" t="s">
        <v>34</v>
      </c>
      <c r="B19" s="106">
        <f>IF('H18性質別歳出'!B19=0,"-",('H19性質別歳出'!B19-'H18性質別歳出'!B19)/'H18性質別歳出'!B19*100)</f>
        <v>-0.6304666466821385</v>
      </c>
      <c r="C19" s="110">
        <f>IF('H18性質別歳出'!C19=0,"-",('H19性質別歳出'!C19-'H18性質別歳出'!C19)/'H18性質別歳出'!C19*100)</f>
        <v>5.153101965310238</v>
      </c>
      <c r="D19" s="110">
        <f>IF('H18性質別歳出'!D19=0,"-",('H19性質別歳出'!D19-'H18性質別歳出'!D19)/'H18性質別歳出'!D19*100)</f>
        <v>8.837432503896846</v>
      </c>
      <c r="E19" s="110">
        <f>IF('H18性質別歳出'!E19=0,"-",('H19性質別歳出'!E19-'H18性質別歳出'!E19)/'H18性質別歳出'!E19*100)</f>
        <v>11.677551016753213</v>
      </c>
      <c r="F19" s="110">
        <f>IF('H18性質別歳出'!F19=0,"-",('H19性質別歳出'!F19-'H18性質別歳出'!F19)/'H18性質別歳出'!F19*100)</f>
        <v>8.931310305290879</v>
      </c>
      <c r="G19" s="110">
        <f>IF('H18性質別歳出'!G19=0,"-",('H19性質別歳出'!G19-'H18性質別歳出'!G19)/'H18性質別歳出'!G19*100)</f>
        <v>4.628549921445446</v>
      </c>
      <c r="H19" s="110">
        <f>IF('H18性質別歳出'!H19=0,"-",('H19性質別歳出'!H19-'H18性質別歳出'!H19)/'H18性質別歳出'!H19*100)</f>
        <v>4.391531638586868</v>
      </c>
      <c r="I19" s="110">
        <f>IF('H18性質別歳出'!I19=0,"-",('H19性質別歳出'!I19-'H18性質別歳出'!I19)/'H18性質別歳出'!I19*100)</f>
        <v>6.727490864773343</v>
      </c>
      <c r="J19" s="111">
        <f>IF('H18性質別歳出'!J19=0,"-",('H19性質別歳出'!J19-'H18性質別歳出'!J19)/'H18性質別歳出'!J19*100)</f>
        <v>-6.897293416958967</v>
      </c>
      <c r="K19" s="109">
        <f>IF('H18性質別歳出'!K19=0,"-",('H19性質別歳出'!K19-'H18性質別歳出'!K19)/'H18性質別歳出'!K19*100)</f>
        <v>11.25996354748486</v>
      </c>
      <c r="L19" s="110">
        <f>IF('H18性質別歳出'!L19=0,"-",('H19性質別歳出'!L19-'H18性質別歳出'!L19)/'H18性質別歳出'!L19*100)</f>
        <v>13.984736733003638</v>
      </c>
      <c r="M19" s="110">
        <f>IF('H18性質別歳出'!M19=0,"-",('H19性質別歳出'!M19-'H18性質別歳出'!M19)/'H18性質別歳出'!M19*100)</f>
        <v>-2.160438102296594</v>
      </c>
      <c r="N19" s="110" t="str">
        <f>IF('H18性質別歳出'!N19=0,"-",('H19性質別歳出'!N19-'H18性質別歳出'!N19)/'H18性質別歳出'!N19*100)</f>
        <v>-</v>
      </c>
      <c r="O19" s="110">
        <f>IF('H18性質別歳出'!O19=0,"-",('H19性質別歳出'!O19-'H18性質別歳出'!O19)/'H18性質別歳出'!O19*100)</f>
        <v>-16.55000702177855</v>
      </c>
      <c r="P19" s="110">
        <f>IF('H18性質別歳出'!P19=0,"-",('H19性質別歳出'!P19-'H18性質別歳出'!P19)/'H18性質別歳出'!P19*100)</f>
        <v>-16.55000702177855</v>
      </c>
      <c r="Q19" s="110">
        <f>IF('H18性質別歳出'!Q19=0,"-",('H19性質別歳出'!Q19-'H18性質別歳出'!Q19)/'H18性質別歳出'!Q19*100)</f>
        <v>-25.285496658817447</v>
      </c>
      <c r="R19" s="110">
        <f>IF('H18性質別歳出'!R19=0,"-",('H19性質別歳出'!R19-'H18性質別歳出'!R19)/'H18性質別歳出'!R19*100)</f>
        <v>-7.506033020034844</v>
      </c>
      <c r="S19" s="110" t="str">
        <f>IF('H18性質別歳出'!S19=0,"-",('H19性質別歳出'!S19-'H18性質別歳出'!S19)/'H18性質別歳出'!S19*100)</f>
        <v>-</v>
      </c>
      <c r="T19" s="111" t="str">
        <f>IF('H18性質別歳出'!T19=0,"-",('H19性質別歳出'!T19-'H18性質別歳出'!T19)/'H18性質別歳出'!T19*100)</f>
        <v>-</v>
      </c>
      <c r="U19" s="94" t="e">
        <f t="shared" si="0"/>
        <v>#VALUE!</v>
      </c>
      <c r="V19" s="94" t="e">
        <f t="shared" si="1"/>
        <v>#VALUE!</v>
      </c>
    </row>
    <row r="20" spans="1:22" ht="23.25" customHeight="1">
      <c r="A20" s="92" t="s">
        <v>35</v>
      </c>
      <c r="B20" s="106">
        <f>IF('H18性質別歳出'!B20=0,"-",('H19性質別歳出'!B20-'H18性質別歳出'!B20)/'H18性質別歳出'!B20*100)</f>
        <v>-1.7270143354513208</v>
      </c>
      <c r="C20" s="110">
        <f>IF('H18性質別歳出'!C20=0,"-",('H19性質別歳出'!C20-'H18性質別歳出'!C20)/'H18性質別歳出'!C20*100)</f>
        <v>1.8583671841394298</v>
      </c>
      <c r="D20" s="110">
        <f>IF('H18性質別歳出'!D20=0,"-",('H19性質別歳出'!D20-'H18性質別歳出'!D20)/'H18性質別歳出'!D20*100)</f>
        <v>2.707709193144072</v>
      </c>
      <c r="E20" s="110">
        <f>IF('H18性質別歳出'!E20=0,"-",('H19性質別歳出'!E20-'H18性質別歳出'!E20)/'H18性質別歳出'!E20*100)</f>
        <v>1.0954717578443667</v>
      </c>
      <c r="F20" s="110">
        <f>IF('H18性質別歳出'!F20=0,"-",('H19性質別歳出'!F20-'H18性質別歳出'!F20)/'H18性質別歳出'!F20*100)</f>
        <v>5.143850582797817</v>
      </c>
      <c r="G20" s="110">
        <f>IF('H18性質別歳出'!G20=0,"-",('H19性質別歳出'!G20-'H18性質別歳出'!G20)/'H18性質別歳出'!G20*100)</f>
        <v>2.909859378201408</v>
      </c>
      <c r="H20" s="110">
        <f>IF('H18性質別歳出'!H20=0,"-",('H19性質別歳出'!H20-'H18性質別歳出'!H20)/'H18性質別歳出'!H20*100)</f>
        <v>4.110569515985413</v>
      </c>
      <c r="I20" s="110">
        <f>IF('H18性質別歳出'!I20=0,"-",('H19性質別歳出'!I20-'H18性質別歳出'!I20)/'H18性質別歳出'!I20*100)</f>
        <v>-0.5248895447042318</v>
      </c>
      <c r="J20" s="111">
        <f>IF('H18性質別歳出'!J20=0,"-",('H19性質別歳出'!J20-'H18性質別歳出'!J20)/'H18性質別歳出'!J20*100)</f>
        <v>-4.330591482223064</v>
      </c>
      <c r="K20" s="109">
        <f>IF('H18性質別歳出'!K20=0,"-",('H19性質別歳出'!K20-'H18性質別歳出'!K20)/'H18性質別歳出'!K20*100)</f>
        <v>100.25982461838258</v>
      </c>
      <c r="L20" s="110">
        <f>IF('H18性質別歳出'!L20=0,"-",('H19性質別歳出'!L20-'H18性質別歳出'!L20)/'H18性質別歳出'!L20*100)</f>
        <v>3.084096895523411</v>
      </c>
      <c r="M20" s="110">
        <f>IF('H18性質別歳出'!M20=0,"-",('H19性質別歳出'!M20-'H18性質別歳出'!M20)/'H18性質別歳出'!M20*100)</f>
        <v>11.088094304057869</v>
      </c>
      <c r="N20" s="110" t="str">
        <f>IF('H18性質別歳出'!N20=0,"-",('H19性質別歳出'!N20-'H18性質別歳出'!N20)/'H18性質別歳出'!N20*100)</f>
        <v>-</v>
      </c>
      <c r="O20" s="110">
        <f>IF('H18性質別歳出'!O20=0,"-",('H19性質別歳出'!O20-'H18性質別歳出'!O20)/'H18性質別歳出'!O20*100)</f>
        <v>-17.33200169269772</v>
      </c>
      <c r="P20" s="110">
        <f>IF('H18性質別歳出'!P20=0,"-",('H19性質別歳出'!P20-'H18性質別歳出'!P20)/'H18性質別歳出'!P20*100)</f>
        <v>-17.58773018734751</v>
      </c>
      <c r="Q20" s="110">
        <f>IF('H18性質別歳出'!Q20=0,"-",('H19性質別歳出'!Q20-'H18性質別歳出'!Q20)/'H18性質別歳出'!Q20*100)</f>
        <v>-19.855096903058055</v>
      </c>
      <c r="R20" s="110">
        <f>IF('H18性質別歳出'!R20=0,"-",('H19性質別歳出'!R20-'H18性質別歳出'!R20)/'H18性質別歳出'!R20*100)</f>
        <v>-16.66296344362228</v>
      </c>
      <c r="S20" s="110">
        <f>IF('H18性質別歳出'!S20=0,"-",('H19性質別歳出'!S20-'H18性質別歳出'!S20)/'H18性質別歳出'!S20*100)</f>
        <v>40.328253223915596</v>
      </c>
      <c r="T20" s="111" t="str">
        <f>IF('H18性質別歳出'!T20=0,"-",('H19性質別歳出'!T20-'H18性質別歳出'!T20)/'H18性質別歳出'!T20*100)</f>
        <v>-</v>
      </c>
      <c r="U20" s="94">
        <f t="shared" si="0"/>
        <v>126.64647890310084</v>
      </c>
      <c r="V20" s="94">
        <f t="shared" si="1"/>
        <v>-128.37349323855216</v>
      </c>
    </row>
    <row r="21" spans="1:22" ht="23.25" customHeight="1">
      <c r="A21" s="92" t="s">
        <v>36</v>
      </c>
      <c r="B21" s="106">
        <f>IF('H18性質別歳出'!B21=0,"-",('H19性質別歳出'!B21-'H18性質別歳出'!B21)/'H18性質別歳出'!B21*100)</f>
        <v>0.9026086142406282</v>
      </c>
      <c r="C21" s="110">
        <f>IF('H18性質別歳出'!C21=0,"-",('H19性質別歳出'!C21-'H18性質別歳出'!C21)/'H18性質別歳出'!C21*100)</f>
        <v>2.072871186016766</v>
      </c>
      <c r="D21" s="110">
        <f>IF('H18性質別歳出'!D21=0,"-",('H19性質別歳出'!D21-'H18性質別歳出'!D21)/'H18性質別歳出'!D21*100)</f>
        <v>4.86081363705085</v>
      </c>
      <c r="E21" s="110">
        <f>IF('H18性質別歳出'!E21=0,"-",('H19性質別歳出'!E21-'H18性質別歳出'!E21)/'H18性質別歳出'!E21*100)</f>
        <v>1.2911916738489995</v>
      </c>
      <c r="F21" s="110">
        <f>IF('H18性質別歳出'!F21=0,"-",('H19性質別歳出'!F21-'H18性質別歳出'!F21)/'H18性質別歳出'!F21*100)</f>
        <v>12.868003776403715</v>
      </c>
      <c r="G21" s="110">
        <f>IF('H18性質別歳出'!G21=0,"-",('H19性質別歳出'!G21-'H18性質別歳出'!G21)/'H18性質別歳出'!G21*100)</f>
        <v>3.7566217659594154</v>
      </c>
      <c r="H21" s="110">
        <f>IF('H18性質別歳出'!H21=0,"-",('H19性質別歳出'!H21-'H18性質別歳出'!H21)/'H18性質別歳出'!H21*100)</f>
        <v>1.2851359362137893</v>
      </c>
      <c r="I21" s="110">
        <f>IF('H18性質別歳出'!I21=0,"-",('H19性質別歳出'!I21-'H18性質別歳出'!I21)/'H18性質別歳出'!I21*100)</f>
        <v>11.8547357306515</v>
      </c>
      <c r="J21" s="111">
        <f>IF('H18性質別歳出'!J21=0,"-",('H19性質別歳出'!J21-'H18性質別歳出'!J21)/'H18性質別歳出'!J21*100)</f>
        <v>-9.081752150544675</v>
      </c>
      <c r="K21" s="109">
        <f>IF('H18性質別歳出'!K21=0,"-",('H19性質別歳出'!K21-'H18性質別歳出'!K21)/'H18性質別歳出'!K21*100)</f>
        <v>-83.90633820308443</v>
      </c>
      <c r="L21" s="110">
        <f>IF('H18性質別歳出'!L21=0,"-",('H19性質別歳出'!L21-'H18性質別歳出'!L21)/'H18性質別歳出'!L21*100)</f>
        <v>5.113501370521538</v>
      </c>
      <c r="M21" s="110">
        <f>IF('H18性質別歳出'!M21=0,"-",('H19性質別歳出'!M21-'H18性質別歳出'!M21)/'H18性質別歳出'!M21*100)</f>
        <v>-6.867040966330741</v>
      </c>
      <c r="N21" s="110" t="str">
        <f>IF('H18性質別歳出'!N21=0,"-",('H19性質別歳出'!N21-'H18性質別歳出'!N21)/'H18性質別歳出'!N21*100)</f>
        <v>-</v>
      </c>
      <c r="O21" s="110">
        <f>IF('H18性質別歳出'!O21=0,"-",('H19性質別歳出'!O21-'H18性質別歳出'!O21)/'H18性質別歳出'!O21*100)</f>
        <v>13.82448392140874</v>
      </c>
      <c r="P21" s="110">
        <f>IF('H18性質別歳出'!P21=0,"-",('H19性質別歳出'!P21-'H18性質別歳出'!P21)/'H18性質別歳出'!P21*100)</f>
        <v>13.273548409406674</v>
      </c>
      <c r="Q21" s="110">
        <f>IF('H18性質別歳出'!Q21=0,"-",('H19性質別歳出'!Q21-'H18性質別歳出'!Q21)/'H18性質別歳出'!Q21*100)</f>
        <v>3.5647186683645415</v>
      </c>
      <c r="R21" s="110">
        <f>IF('H18性質別歳出'!R21=0,"-",('H19性質別歳出'!R21-'H18性質別歳出'!R21)/'H18性質別歳出'!R21*100)</f>
        <v>20.061720864341076</v>
      </c>
      <c r="S21" s="110">
        <f>IF('H18性質別歳出'!S21=0,"-",('H19性質別歳出'!S21-'H18性質別歳出'!S21)/'H18性質別歳出'!S21*100)</f>
        <v>175.18238777787315</v>
      </c>
      <c r="T21" s="111" t="str">
        <f>IF('H18性質別歳出'!T21=0,"-",('H19性質別歳出'!T21-'H18性質別歳出'!T21)/'H18性質別歳出'!T21*100)</f>
        <v>-</v>
      </c>
      <c r="U21" s="94">
        <f t="shared" si="0"/>
        <v>135.12288624421788</v>
      </c>
      <c r="V21" s="94">
        <f t="shared" si="1"/>
        <v>-134.22027762997726</v>
      </c>
    </row>
    <row r="22" spans="1:22" ht="23.25" customHeight="1">
      <c r="A22" s="92" t="s">
        <v>6</v>
      </c>
      <c r="B22" s="106">
        <f>IF('H18性質別歳出'!B22=0,"-",('H19性質別歳出'!B22-'H18性質別歳出'!B22)/'H18性質別歳出'!B22*100)</f>
        <v>2.6343602733139106</v>
      </c>
      <c r="C22" s="110">
        <f>IF('H18性質別歳出'!C22=0,"-",('H19性質別歳出'!C22-'H18性質別歳出'!C22)/'H18性質別歳出'!C22*100)</f>
        <v>4.508664973236931</v>
      </c>
      <c r="D22" s="110">
        <f>IF('H18性質別歳出'!D22=0,"-",('H19性質別歳出'!D22-'H18性質別歳出'!D22)/'H18性質別歳出'!D22*100)</f>
        <v>6.871848878460725</v>
      </c>
      <c r="E22" s="110">
        <f>IF('H18性質別歳出'!E22=0,"-",('H19性質別歳出'!E22-'H18性質別歳出'!E22)/'H18性質別歳出'!E22*100)</f>
        <v>7.929873025760468</v>
      </c>
      <c r="F22" s="110">
        <f>IF('H18性質別歳出'!F22=0,"-",('H19性質別歳出'!F22-'H18性質別歳出'!F22)/'H18性質別歳出'!F22*100)</f>
        <v>7.3832271176674045</v>
      </c>
      <c r="G22" s="110">
        <f>IF('H18性質別歳出'!G22=0,"-",('H19性質別歳出'!G22-'H18性質別歳出'!G22)/'H18性質別歳出'!G22*100)</f>
        <v>3.86840437558844</v>
      </c>
      <c r="H22" s="110">
        <f>IF('H18性質別歳出'!H22=0,"-",('H19性質別歳出'!H22-'H18性質別歳出'!H22)/'H18性質別歳出'!H22*100)</f>
        <v>3.652029501727628</v>
      </c>
      <c r="I22" s="110">
        <f>IF('H18性質別歳出'!I22=0,"-",('H19性質別歳出'!I22-'H18性質別歳出'!I22)/'H18性質別歳出'!I22*100)</f>
        <v>-0.38965087281795513</v>
      </c>
      <c r="J22" s="111">
        <f>IF('H18性質別歳出'!J22=0,"-",('H19性質別歳出'!J22-'H18性質別歳出'!J22)/'H18性質別歳出'!J22*100)</f>
        <v>-0.21387699783553196</v>
      </c>
      <c r="K22" s="109">
        <f>IF('H18性質別歳出'!K22=0,"-",('H19性質別歳出'!K22-'H18性質別歳出'!K22)/'H18性質別歳出'!K22*100)</f>
        <v>-55.83873060294322</v>
      </c>
      <c r="L22" s="110">
        <f>IF('H18性質別歳出'!L22=0,"-",('H19性質別歳出'!L22-'H18性質別歳出'!L22)/'H18性質別歳出'!L22*100)</f>
        <v>-3.262441389338533</v>
      </c>
      <c r="M22" s="110">
        <f>IF('H18性質別歳出'!M22=0,"-",('H19性質別歳出'!M22-'H18性質別歳出'!M22)/'H18性質別歳出'!M22*100)</f>
        <v>7.295591528372834</v>
      </c>
      <c r="N22" s="110" t="str">
        <f>IF('H18性質別歳出'!N22=0,"-",('H19性質別歳出'!N22-'H18性質別歳出'!N22)/'H18性質別歳出'!N22*100)</f>
        <v>-</v>
      </c>
      <c r="O22" s="110">
        <f>IF('H18性質別歳出'!O22=0,"-",('H19性質別歳出'!O22-'H18性質別歳出'!O22)/'H18性質別歳出'!O22*100)</f>
        <v>1.7566312095482342</v>
      </c>
      <c r="P22" s="110">
        <f>IF('H18性質別歳出'!P22=0,"-",('H19性質別歳出'!P22-'H18性質別歳出'!P22)/'H18性質別歳出'!P22*100)</f>
        <v>-0.029550603923585488</v>
      </c>
      <c r="Q22" s="110">
        <f>IF('H18性質別歳出'!Q22=0,"-",('H19性質別歳出'!Q22-'H18性質別歳出'!Q22)/'H18性質別歳出'!Q22*100)</f>
        <v>8.5907854374301</v>
      </c>
      <c r="R22" s="110">
        <f>IF('H18性質別歳出'!R22=0,"-",('H19性質別歳出'!R22-'H18性質別歳出'!R22)/'H18性質別歳出'!R22*100)</f>
        <v>-3.2554111622104225</v>
      </c>
      <c r="S22" s="110">
        <f>IF('H18性質別歳出'!S22=0,"-",('H19性質別歳出'!S22-'H18性質別歳出'!S22)/'H18性質別歳出'!S22*100)</f>
        <v>139215.7894736842</v>
      </c>
      <c r="T22" s="111" t="str">
        <f>IF('H18性質別歳出'!T22=0,"-",('H19性質別歳出'!T22-'H18性質別歳出'!T22)/'H18性質別歳出'!T22*100)</f>
        <v>-</v>
      </c>
      <c r="U22" s="94">
        <f t="shared" si="0"/>
        <v>139191.54927364562</v>
      </c>
      <c r="V22" s="94">
        <f t="shared" si="1"/>
        <v>-139188.9149133723</v>
      </c>
    </row>
    <row r="23" spans="1:22" ht="23.25" customHeight="1">
      <c r="A23" s="92" t="s">
        <v>37</v>
      </c>
      <c r="B23" s="106">
        <f>IF('H18性質別歳出'!B23=0,"-",('H19性質別歳出'!B23-'H18性質別歳出'!B23)/'H18性質別歳出'!B23*100)</f>
        <v>10.95645605472181</v>
      </c>
      <c r="C23" s="110">
        <f>IF('H18性質別歳出'!C23=0,"-",('H19性質別歳出'!C23-'H18性質別歳出'!C23)/'H18性質別歳出'!C23*100)</f>
        <v>1.7127492237000597</v>
      </c>
      <c r="D23" s="110">
        <f>IF('H18性質別歳出'!D23=0,"-",('H19性質別歳出'!D23-'H18性質別歳出'!D23)/'H18性質別歳出'!D23*100)</f>
        <v>1.4948527698381946</v>
      </c>
      <c r="E23" s="110">
        <f>IF('H18性質別歳出'!E23=0,"-",('H19性質別歳出'!E23-'H18性質別歳出'!E23)/'H18性質別歳出'!E23*100)</f>
        <v>-2.2656008419850067</v>
      </c>
      <c r="F23" s="110">
        <f>IF('H18性質別歳出'!F23=0,"-",('H19性質別歳出'!F23-'H18性質別歳出'!F23)/'H18性質別歳出'!F23*100)</f>
        <v>11.345174605568072</v>
      </c>
      <c r="G23" s="110">
        <f>IF('H18性質別歳出'!G23=0,"-",('H19性質別歳出'!G23-'H18性質別歳出'!G23)/'H18性質別歳出'!G23*100)</f>
        <v>-0.1351368204346315</v>
      </c>
      <c r="H23" s="110">
        <f>IF('H18性質別歳出'!H23=0,"-",('H19性質別歳出'!H23-'H18性質別歳出'!H23)/'H18性質別歳出'!H23*100)</f>
        <v>-4.644907091026839</v>
      </c>
      <c r="I23" s="110">
        <f>IF('H18性質別歳出'!I23=0,"-",('H19性質別歳出'!I23-'H18性質別歳出'!I23)/'H18性質別歳出'!I23*100)</f>
        <v>-15.488975224652066</v>
      </c>
      <c r="J23" s="111">
        <f>IF('H18性質別歳出'!J23=0,"-",('H19性質別歳出'!J23-'H18性質別歳出'!J23)/'H18性質別歳出'!J23*100)</f>
        <v>10.427560406800875</v>
      </c>
      <c r="K23" s="109">
        <f>IF('H18性質別歳出'!K23=0,"-",('H19性質別歳出'!K23-'H18性質別歳出'!K23)/'H18性質別歳出'!K23*100)</f>
        <v>47.701300250506975</v>
      </c>
      <c r="L23" s="110">
        <f>IF('H18性質別歳出'!L23=0,"-",('H19性質別歳出'!L23-'H18性質別歳出'!L23)/'H18性質別歳出'!L23*100)</f>
        <v>-100</v>
      </c>
      <c r="M23" s="110">
        <f>IF('H18性質別歳出'!M23=0,"-",('H19性質別歳出'!M23-'H18性質別歳出'!M23)/'H18性質別歳出'!M23*100)</f>
        <v>5.103257443482218</v>
      </c>
      <c r="N23" s="110" t="str">
        <f>IF('H18性質別歳出'!N23=0,"-",('H19性質別歳出'!N23-'H18性質別歳出'!N23)/'H18性質別歳出'!N23*100)</f>
        <v>-</v>
      </c>
      <c r="O23" s="110">
        <f>IF('H18性質別歳出'!O23=0,"-",('H19性質別歳出'!O23-'H18性質別歳出'!O23)/'H18性質別歳出'!O23*100)</f>
        <v>44.14898283336642</v>
      </c>
      <c r="P23" s="110">
        <f>IF('H18性質別歳出'!P23=0,"-",('H19性質別歳出'!P23-'H18性質別歳出'!P23)/'H18性質別歳出'!P23*100)</f>
        <v>44.16327670913248</v>
      </c>
      <c r="Q23" s="110">
        <f>IF('H18性質別歳出'!Q23=0,"-",('H19性質別歳出'!Q23-'H18性質別歳出'!Q23)/'H18性質別歳出'!Q23*100)</f>
        <v>278.72368092315287</v>
      </c>
      <c r="R23" s="110">
        <f>IF('H18性質別歳出'!R23=0,"-",('H19性質別歳出'!R23-'H18性質別歳出'!R23)/'H18性質別歳出'!R23*100)</f>
        <v>3.566130822782089</v>
      </c>
      <c r="S23" s="110">
        <f>IF('H18性質別歳出'!S23=0,"-",('H19性質別歳出'!S23-'H18性質別歳出'!S23)/'H18性質別歳出'!S23*100)</f>
        <v>-100</v>
      </c>
      <c r="T23" s="111" t="str">
        <f>IF('H18性質別歳出'!T23=0,"-",('H19性質別歳出'!T23-'H18性質別歳出'!T23)/'H18性質別歳出'!T23*100)</f>
        <v>-</v>
      </c>
      <c r="U23" s="94">
        <f t="shared" si="0"/>
        <v>134.3324844741946</v>
      </c>
      <c r="V23" s="94">
        <f t="shared" si="1"/>
        <v>-123.37602841947277</v>
      </c>
    </row>
    <row r="24" spans="1:22" ht="23.25" customHeight="1">
      <c r="A24" s="92" t="s">
        <v>38</v>
      </c>
      <c r="B24" s="106">
        <f>IF('H18性質別歳出'!B24=0,"-",('H19性質別歳出'!B24-'H18性質別歳出'!B24)/'H18性質別歳出'!B24*100)</f>
        <v>1.1015932409075864</v>
      </c>
      <c r="C24" s="110">
        <f>IF('H18性質別歳出'!C24=0,"-",('H19性質別歳出'!C24-'H18性質別歳出'!C24)/'H18性質別歳出'!C24*100)</f>
        <v>-6.7891946914723595</v>
      </c>
      <c r="D24" s="110">
        <f>IF('H18性質別歳出'!D24=0,"-",('H19性質別歳出'!D24-'H18性質別歳出'!D24)/'H18性質別歳出'!D24*100)</f>
        <v>-9.245529195403599</v>
      </c>
      <c r="E24" s="110">
        <f>IF('H18性質別歳出'!E24=0,"-",('H19性質別歳出'!E24-'H18性質別歳出'!E24)/'H18性質別歳出'!E24*100)</f>
        <v>-10.202459720426251</v>
      </c>
      <c r="F24" s="110">
        <f>IF('H18性質別歳出'!F24=0,"-",('H19性質別歳出'!F24-'H18性質別歳出'!F24)/'H18性質別歳出'!F24*100)</f>
        <v>0.865999392983287</v>
      </c>
      <c r="G24" s="110">
        <f>IF('H18性質別歳出'!G24=0,"-",('H19性質別歳出'!G24-'H18性質別歳出'!G24)/'H18性質別歳出'!G24*100)</f>
        <v>-15.427250686014007</v>
      </c>
      <c r="H24" s="110">
        <f>IF('H18性質別歳出'!H24=0,"-",('H19性質別歳出'!H24-'H18性質別歳出'!H24)/'H18性質別歳出'!H24*100)</f>
        <v>0.7593227093838737</v>
      </c>
      <c r="I24" s="110">
        <f>IF('H18性質別歳出'!I24=0,"-",('H19性質別歳出'!I24-'H18性質別歳出'!I24)/'H18性質別歳出'!I24*100)</f>
        <v>24.779045079741273</v>
      </c>
      <c r="J24" s="111">
        <f>IF('H18性質別歳出'!J24=0,"-",('H19性質別歳出'!J24-'H18性質別歳出'!J24)/'H18性質別歳出'!J24*100)</f>
        <v>-1.922722496547333</v>
      </c>
      <c r="K24" s="109">
        <f>IF('H18性質別歳出'!K24=0,"-",('H19性質別歳出'!K24-'H18性質別歳出'!K24)/'H18性質別歳出'!K24*100)</f>
        <v>114.86637250231905</v>
      </c>
      <c r="L24" s="110">
        <f>IF('H18性質別歳出'!L24=0,"-",('H19性質別歳出'!L24-'H18性質別歳出'!L24)/'H18性質別歳出'!L24*100)</f>
        <v>-13.359106529209622</v>
      </c>
      <c r="M24" s="110">
        <f>IF('H18性質別歳出'!M24=0,"-",('H19性質別歳出'!M24-'H18性質別歳出'!M24)/'H18性質別歳出'!M24*100)</f>
        <v>14.92907424634937</v>
      </c>
      <c r="N24" s="110" t="str">
        <f>IF('H18性質別歳出'!N24=0,"-",('H19性質別歳出'!N24-'H18性質別歳出'!N24)/'H18性質別歳出'!N24*100)</f>
        <v>-</v>
      </c>
      <c r="O24" s="110">
        <f>IF('H18性質別歳出'!O24=0,"-",('H19性質別歳出'!O24-'H18性質別歳出'!O24)/'H18性質別歳出'!O24*100)</f>
        <v>39.043214230679915</v>
      </c>
      <c r="P24" s="110">
        <f>IF('H18性質別歳出'!P24=0,"-",('H19性質別歳出'!P24-'H18性質別歳出'!P24)/'H18性質別歳出'!P24*100)</f>
        <v>102.56672271102332</v>
      </c>
      <c r="Q24" s="110">
        <f>IF('H18性質別歳出'!Q24=0,"-",('H19性質別歳出'!Q24-'H18性質別歳出'!Q24)/'H18性質別歳出'!Q24*100)</f>
        <v>3.5860128860522096</v>
      </c>
      <c r="R24" s="110">
        <f>IF('H18性質別歳出'!R24=0,"-",('H19性質別歳出'!R24-'H18性質別歳出'!R24)/'H18性質別歳出'!R24*100)</f>
        <v>177.7599687480252</v>
      </c>
      <c r="S24" s="110">
        <f>IF('H18性質別歳出'!S24=0,"-",('H19性質別歳出'!S24-'H18性質別歳出'!S24)/'H18性質別歳出'!S24*100)</f>
        <v>-86.93977182963624</v>
      </c>
      <c r="T24" s="111" t="str">
        <f>IF('H18性質別歳出'!T24=0,"-",('H19性質別歳出'!T24-'H18性質別歳出'!T24)/'H18性質別歳出'!T24*100)</f>
        <v>-</v>
      </c>
      <c r="U24" s="94">
        <f t="shared" si="0"/>
        <v>209.69448430302077</v>
      </c>
      <c r="V24" s="94">
        <f t="shared" si="1"/>
        <v>-208.59289106211318</v>
      </c>
    </row>
    <row r="25" spans="1:22" ht="23.25" customHeight="1">
      <c r="A25" s="92" t="s">
        <v>39</v>
      </c>
      <c r="B25" s="106">
        <f>IF('H18性質別歳出'!B25=0,"-",('H19性質別歳出'!B25-'H18性質別歳出'!B25)/'H18性質別歳出'!B25*100)</f>
        <v>1.6530265311339838</v>
      </c>
      <c r="C25" s="110">
        <f>IF('H18性質別歳出'!C25=0,"-",('H19性質別歳出'!C25-'H18性質別歳出'!C25)/'H18性質別歳出'!C25*100)</f>
        <v>-3.5949328590385567</v>
      </c>
      <c r="D25" s="110">
        <f>IF('H18性質別歳出'!D25=0,"-",('H19性質別歳出'!D25-'H18性質別歳出'!D25)/'H18性質別歳出'!D25*100)</f>
        <v>2.2958320251392283</v>
      </c>
      <c r="E25" s="110">
        <f>IF('H18性質別歳出'!E25=0,"-",('H19性質別歳出'!E25-'H18性質別歳出'!E25)/'H18性質別歳出'!E25*100)</f>
        <v>-2.2550858742209847</v>
      </c>
      <c r="F25" s="110">
        <f>IF('H18性質別歳出'!F25=0,"-",('H19性質別歳出'!F25-'H18性質別歳出'!F25)/'H18性質別歳出'!F25*100)</f>
        <v>14.232754370307497</v>
      </c>
      <c r="G25" s="110">
        <f>IF('H18性質別歳出'!G25=0,"-",('H19性質別歳出'!G25-'H18性質別歳出'!G25)/'H18性質別歳出'!G25*100)</f>
        <v>3.9138432620831014</v>
      </c>
      <c r="H25" s="110">
        <f>IF('H18性質別歳出'!H25=0,"-",('H19性質別歳出'!H25-'H18性質別歳出'!H25)/'H18性質別歳出'!H25*100)</f>
        <v>2.71851028332358</v>
      </c>
      <c r="I25" s="110">
        <f>IF('H18性質別歳出'!I25=0,"-",('H19性質別歳出'!I25-'H18性質別歳出'!I25)/'H18性質別歳出'!I25*100)</f>
        <v>17.42568093385214</v>
      </c>
      <c r="J25" s="111">
        <f>IF('H18性質別歳出'!J25=0,"-",('H19性質別歳出'!J25-'H18性質別歳出'!J25)/'H18性質別歳出'!J25*100)</f>
        <v>-39.21348401382648</v>
      </c>
      <c r="K25" s="109">
        <f>IF('H18性質別歳出'!K25=0,"-",('H19性質別歳出'!K25-'H18性質別歳出'!K25)/'H18性質別歳出'!K25*100)</f>
        <v>88.87095733006262</v>
      </c>
      <c r="L25" s="110">
        <f>IF('H18性質別歳出'!L25=0,"-",('H19性質別歳出'!L25-'H18性質別歳出'!L25)/'H18性質別歳出'!L25*100)</f>
        <v>1.4550839051922841</v>
      </c>
      <c r="M25" s="110">
        <f>IF('H18性質別歳出'!M25=0,"-",('H19性質別歳出'!M25-'H18性質別歳出'!M25)/'H18性質別歳出'!M25*100)</f>
        <v>16.607357547224872</v>
      </c>
      <c r="N25" s="110" t="str">
        <f>IF('H18性質別歳出'!N25=0,"-",('H19性質別歳出'!N25-'H18性質別歳出'!N25)/'H18性質別歳出'!N25*100)</f>
        <v>-</v>
      </c>
      <c r="O25" s="110">
        <f>IF('H18性質別歳出'!O25=0,"-",('H19性質別歳出'!O25-'H18性質別歳出'!O25)/'H18性質別歳出'!O25*100)</f>
        <v>8.679312570817213</v>
      </c>
      <c r="P25" s="110">
        <f>IF('H18性質別歳出'!P25=0,"-",('H19性質別歳出'!P25-'H18性質別歳出'!P25)/'H18性質別歳出'!P25*100)</f>
        <v>5.604063981035013</v>
      </c>
      <c r="Q25" s="110">
        <f>IF('H18性質別歳出'!Q25=0,"-",('H19性質別歳出'!Q25-'H18性質別歳出'!Q25)/'H18性質別歳出'!Q25*100)</f>
        <v>22.75418622593778</v>
      </c>
      <c r="R25" s="110">
        <f>IF('H18性質別歳出'!R25=0,"-",('H19性質別歳出'!R25-'H18性質別歳出'!R25)/'H18性質別歳出'!R25*100)</f>
        <v>1.294670280400604</v>
      </c>
      <c r="S25" s="110" t="str">
        <f>IF('H18性質別歳出'!S25=0,"-",('H19性質別歳出'!S25-'H18性質別歳出'!S25)/'H18性質別歳出'!S25*100)</f>
        <v>-</v>
      </c>
      <c r="T25" s="111" t="str">
        <f>IF('H18性質別歳出'!T25=0,"-",('H19性質別歳出'!T25-'H18性質別歳出'!T25)/'H18性質別歳出'!T25*100)</f>
        <v>-</v>
      </c>
      <c r="U25" s="94" t="e">
        <f t="shared" si="0"/>
        <v>#VALUE!</v>
      </c>
      <c r="V25" s="94" t="e">
        <f t="shared" si="1"/>
        <v>#VALUE!</v>
      </c>
    </row>
    <row r="26" spans="1:22" ht="23.25" customHeight="1">
      <c r="A26" s="92" t="s">
        <v>40</v>
      </c>
      <c r="B26" s="106">
        <f>IF('H18性質別歳出'!B26=0,"-",('H19性質別歳出'!B26-'H18性質別歳出'!B26)/'H18性質別歳出'!B26*100)</f>
        <v>9.68020309479703</v>
      </c>
      <c r="C26" s="110">
        <f>IF('H18性質別歳出'!C26=0,"-",('H19性質別歳出'!C26-'H18性質別歳出'!C26)/'H18性質別歳出'!C26*100)</f>
        <v>3.2105322427161846</v>
      </c>
      <c r="D26" s="110">
        <f>IF('H18性質別歳出'!D26=0,"-",('H19性質別歳出'!D26-'H18性質別歳出'!D26)/'H18性質別歳出'!D26*100)</f>
        <v>-1.0345959712398822</v>
      </c>
      <c r="E26" s="110">
        <f>IF('H18性質別歳出'!E26=0,"-",('H19性質別歳出'!E26-'H18性質別歳出'!E26)/'H18性質別歳出'!E26*100)</f>
        <v>-2.797189791749127</v>
      </c>
      <c r="F26" s="110">
        <f>IF('H18性質別歳出'!F26=0,"-",('H19性質別歳出'!F26-'H18性質別歳出'!F26)/'H18性質別歳出'!F26*100)</f>
        <v>-1.6024134877683505</v>
      </c>
      <c r="G26" s="110">
        <f>IF('H18性質別歳出'!G26=0,"-",('H19性質別歳出'!G26-'H18性質別歳出'!G26)/'H18性質別歳出'!G26*100)</f>
        <v>1.5885802899073247</v>
      </c>
      <c r="H26" s="110">
        <f>IF('H18性質別歳出'!H26=0,"-",('H19性質別歳出'!H26-'H18性質別歳出'!H26)/'H18性質別歳出'!H26*100)</f>
        <v>3.8546507400331844</v>
      </c>
      <c r="I26" s="110">
        <f>IF('H18性質別歳出'!I26=0,"-",('H19性質別歳出'!I26-'H18性質別歳出'!I26)/'H18性質別歳出'!I26*100)</f>
        <v>-12.75861174805798</v>
      </c>
      <c r="J26" s="111">
        <f>IF('H18性質別歳出'!J26=0,"-",('H19性質別歳出'!J26-'H18性質別歳出'!J26)/'H18性質別歳出'!J26*100)</f>
        <v>19.408719506421786</v>
      </c>
      <c r="K26" s="109">
        <f>IF('H18性質別歳出'!K26=0,"-",('H19性質別歳出'!K26-'H18性質別歳出'!K26)/'H18性質別歳出'!K26*100)</f>
        <v>188.1976991904559</v>
      </c>
      <c r="L26" s="110">
        <f>IF('H18性質別歳出'!L26=0,"-",('H19性質別歳出'!L26-'H18性質別歳出'!L26)/'H18性質別歳出'!L26*100)</f>
        <v>0</v>
      </c>
      <c r="M26" s="110">
        <f>IF('H18性質別歳出'!M26=0,"-",('H19性質別歳出'!M26-'H18性質別歳出'!M26)/'H18性質別歳出'!M26*100)</f>
        <v>-1.6914617062861126</v>
      </c>
      <c r="N26" s="110" t="str">
        <f>IF('H18性質別歳出'!N26=0,"-",('H19性質別歳出'!N26-'H18性質別歳出'!N26)/'H18性質別歳出'!N26*100)</f>
        <v>-</v>
      </c>
      <c r="O26" s="110">
        <f>IF('H18性質別歳出'!O26=0,"-",('H19性質別歳出'!O26-'H18性質別歳出'!O26)/'H18性質別歳出'!O26*100)</f>
        <v>41.72649687827649</v>
      </c>
      <c r="P26" s="110">
        <f>IF('H18性質別歳出'!P26=0,"-",('H19性質別歳出'!P26-'H18性質別歳出'!P26)/'H18性質別歳出'!P26*100)</f>
        <v>40.50828852974719</v>
      </c>
      <c r="Q26" s="110">
        <f>IF('H18性質別歳出'!Q26=0,"-",('H19性質別歳出'!Q26-'H18性質別歳出'!Q26)/'H18性質別歳出'!Q26*100)</f>
        <v>104.4544851176801</v>
      </c>
      <c r="R26" s="110">
        <f>IF('H18性質別歳出'!R26=0,"-",('H19性質別歳出'!R26-'H18性質別歳出'!R26)/'H18性質別歳出'!R26*100)</f>
        <v>-0.5541671130562966</v>
      </c>
      <c r="S26" s="110" t="str">
        <f>IF('H18性質別歳出'!S26=0,"-",('H19性質別歳出'!S26-'H18性質別歳出'!S26)/'H18性質別歳出'!S26*100)</f>
        <v>-</v>
      </c>
      <c r="T26" s="111" t="str">
        <f>IF('H18性質別歳出'!T26=0,"-",('H19性質別歳出'!T26-'H18性質別歳出'!T26)/'H18性質別歳出'!T26*100)</f>
        <v>-</v>
      </c>
      <c r="U26" s="94" t="e">
        <f t="shared" si="0"/>
        <v>#VALUE!</v>
      </c>
      <c r="V26" s="94" t="e">
        <f t="shared" si="1"/>
        <v>#VALUE!</v>
      </c>
    </row>
    <row r="27" spans="1:22" ht="23.25" customHeight="1">
      <c r="A27" s="95" t="s">
        <v>41</v>
      </c>
      <c r="B27" s="106">
        <f>IF('H18性質別歳出'!B27=0,"-",('H19性質別歳出'!B27-'H18性質別歳出'!B27)/'H18性質別歳出'!B27*100)</f>
        <v>3.2421346394888175</v>
      </c>
      <c r="C27" s="110">
        <f>IF('H18性質別歳出'!C27=0,"-",('H19性質別歳出'!C27-'H18性質別歳出'!C27)/'H18性質別歳出'!C27*100)</f>
        <v>-1.378471317588517</v>
      </c>
      <c r="D27" s="110">
        <f>IF('H18性質別歳出'!D27=0,"-",('H19性質別歳出'!D27-'H18性質別歳出'!D27)/'H18性質別歳出'!D27*100)</f>
        <v>1.6640411918914206</v>
      </c>
      <c r="E27" s="110">
        <f>IF('H18性質別歳出'!E27=0,"-",('H19性質別歳出'!E27-'H18性質別歳出'!E27)/'H18性質別歳出'!E27*100)</f>
        <v>0.39055312550361715</v>
      </c>
      <c r="F27" s="110">
        <f>IF('H18性質別歳出'!F27=0,"-",('H19性質別歳出'!F27-'H18性質別歳出'!F27)/'H18性質別歳出'!F27*100)</f>
        <v>4.207019957724841</v>
      </c>
      <c r="G27" s="110">
        <f>IF('H18性質別歳出'!G27=0,"-",('H19性質別歳出'!G27-'H18性質別歳出'!G27)/'H18性質別歳出'!G27*100)</f>
        <v>2.1609125527374227</v>
      </c>
      <c r="H27" s="110">
        <f>IF('H18性質別歳出'!H27=0,"-",('H19性質別歳出'!H27-'H18性質別歳出'!H27)/'H18性質別歳出'!H27*100)</f>
        <v>-2.9336434501055515</v>
      </c>
      <c r="I27" s="110">
        <f>IF('H18性質別歳出'!I27=0,"-",('H19性質別歳出'!I27-'H18性質別歳出'!I27)/'H18性質別歳出'!I27*100)</f>
        <v>-15.177939154945221</v>
      </c>
      <c r="J27" s="111">
        <f>IF('H18性質別歳出'!J27=0,"-",('H19性質別歳出'!J27-'H18性質別歳出'!J27)/'H18性質別歳出'!J27*100)</f>
        <v>-11.296691162471918</v>
      </c>
      <c r="K27" s="109">
        <f>IF('H18性質別歳出'!K27=0,"-",('H19性質別歳出'!K27-'H18性質別歳出'!K27)/'H18性質別歳出'!K27*100)</f>
        <v>36.8921236490038</v>
      </c>
      <c r="L27" s="110" t="str">
        <f>IF('H18性質別歳出'!L27=0,"-",('H19性質別歳出'!L27-'H18性質別歳出'!L27)/'H18性質別歳出'!L27*100)</f>
        <v>-</v>
      </c>
      <c r="M27" s="110">
        <f>IF('H18性質別歳出'!M27=0,"-",('H19性質別歳出'!M27-'H18性質別歳出'!M27)/'H18性質別歳出'!M27*100)</f>
        <v>-0.40523433282811117</v>
      </c>
      <c r="N27" s="110" t="str">
        <f>IF('H18性質別歳出'!N27=0,"-",('H19性質別歳出'!N27-'H18性質別歳出'!N27)/'H18性質別歳出'!N27*100)</f>
        <v>-</v>
      </c>
      <c r="O27" s="110">
        <f>IF('H18性質別歳出'!O27=0,"-",('H19性質別歳出'!O27-'H18性質別歳出'!O27)/'H18性質別歳出'!O27*100)</f>
        <v>23.267042402680396</v>
      </c>
      <c r="P27" s="110">
        <f>IF('H18性質別歳出'!P27=0,"-",('H19性質別歳出'!P27-'H18性質別歳出'!P27)/'H18性質別歳出'!P27*100)</f>
        <v>20.38671037168116</v>
      </c>
      <c r="Q27" s="110">
        <f>IF('H18性質別歳出'!Q27=0,"-",('H19性質別歳出'!Q27-'H18性質別歳出'!Q27)/'H18性質別歳出'!Q27*100)</f>
        <v>-54.39179342380909</v>
      </c>
      <c r="R27" s="110">
        <f>IF('H18性質別歳出'!R27=0,"-",('H19性質別歳出'!R27-'H18性質別歳出'!R27)/'H18性質別歳出'!R27*100)</f>
        <v>38.74829326441905</v>
      </c>
      <c r="S27" s="110">
        <f>IF('H18性質別歳出'!S27=0,"-",('H19性質別歳出'!S27-'H18性質別歳出'!S27)/'H18性質別歳出'!S27*100)</f>
        <v>70.1829428797052</v>
      </c>
      <c r="T27" s="111" t="str">
        <f>IF('H18性質別歳出'!T27=0,"-",('H19性質別歳出'!T27-'H18性質別歳出'!T27)/'H18性質別歳出'!T27*100)</f>
        <v>-</v>
      </c>
      <c r="U27" s="94" t="e">
        <f t="shared" si="0"/>
        <v>#VALUE!</v>
      </c>
      <c r="V27" s="94" t="e">
        <f t="shared" si="1"/>
        <v>#VALUE!</v>
      </c>
    </row>
    <row r="28" spans="1:22" ht="23.25" customHeight="1">
      <c r="A28" s="92" t="s">
        <v>42</v>
      </c>
      <c r="B28" s="112">
        <f>IF('H18性質別歳出'!B28=0,"-",('H19性質別歳出'!B28-'H18性質別歳出'!B28)/'H18性質別歳出'!B28*100)</f>
        <v>1.009483503296622</v>
      </c>
      <c r="C28" s="113">
        <f>IF('H18性質別歳出'!C28=0,"-",('H19性質別歳出'!C28-'H18性質別歳出'!C28)/'H18性質別歳出'!C28*100)</f>
        <v>-1.5428751100561058</v>
      </c>
      <c r="D28" s="113">
        <f>IF('H18性質別歳出'!D28=0,"-",('H19性質別歳出'!D28-'H18性質別歳出'!D28)/'H18性質別歳出'!D28*100)</f>
        <v>3.0938732444515926</v>
      </c>
      <c r="E28" s="113">
        <f>IF('H18性質別歳出'!E28=0,"-",('H19性質別歳出'!E28-'H18性質別歳出'!E28)/'H18性質別歳出'!E28*100)</f>
        <v>1.0980927169479855</v>
      </c>
      <c r="F28" s="113">
        <f>IF('H18性質別歳出'!F28=0,"-",('H19性質別歳出'!F28-'H18性質別歳出'!F28)/'H18性質別歳出'!F28*100)</f>
        <v>9.343238808960413</v>
      </c>
      <c r="G28" s="113">
        <f>IF('H18性質別歳出'!G28=0,"-",('H19性質別歳出'!G28-'H18性質別歳出'!G28)/'H18性質別歳出'!G28*100)</f>
        <v>2.2358695118781706</v>
      </c>
      <c r="H28" s="113">
        <f>IF('H18性質別歳出'!H28=0,"-",('H19性質別歳出'!H28-'H18性質別歳出'!H28)/'H18性質別歳出'!H28*100)</f>
        <v>-1.4204377678934985</v>
      </c>
      <c r="I28" s="113">
        <f>IF('H18性質別歳出'!I28=0,"-",('H19性質別歳出'!I28-'H18性質別歳出'!I28)/'H18性質別歳出'!I28*100)</f>
        <v>-40.66965822316841</v>
      </c>
      <c r="J28" s="114">
        <f>IF('H18性質別歳出'!J28=0,"-",('H19性質別歳出'!J28-'H18性質別歳出'!J28)/'H18性質別歳出'!J28*100)</f>
        <v>-5.014610863100474</v>
      </c>
      <c r="K28" s="115">
        <f>IF('H18性質別歳出'!K28=0,"-",('H19性質別歳出'!K28-'H18性質別歳出'!K28)/'H18性質別歳出'!K28*100)</f>
        <v>-5.271485517077962</v>
      </c>
      <c r="L28" s="113">
        <f>IF('H18性質別歳出'!L28=0,"-",('H19性質別歳出'!L28-'H18性質別歳出'!L28)/'H18性質別歳出'!L28*100)</f>
        <v>-8.838179212847876</v>
      </c>
      <c r="M28" s="113">
        <f>IF('H18性質別歳出'!M28=0,"-",('H19性質別歳出'!M28-'H18性質別歳出'!M28)/'H18性質別歳出'!M28*100)</f>
        <v>-2.825687669644163</v>
      </c>
      <c r="N28" s="113" t="str">
        <f>IF('H18性質別歳出'!N28=0,"-",('H19性質別歳出'!N28-'H18性質別歳出'!N28)/'H18性質別歳出'!N28*100)</f>
        <v>-</v>
      </c>
      <c r="O28" s="113">
        <f>IF('H18性質別歳出'!O28=0,"-",('H19性質別歳出'!O28-'H18性質別歳出'!O28)/'H18性質別歳出'!O28*100)</f>
        <v>21.145199131924517</v>
      </c>
      <c r="P28" s="113">
        <f>IF('H18性質別歳出'!P28=0,"-",('H19性質別歳出'!P28-'H18性質別歳出'!P28)/'H18性質別歳出'!P28*100)</f>
        <v>21.145199131924517</v>
      </c>
      <c r="Q28" s="113">
        <f>IF('H18性質別歳出'!Q28=0,"-",('H19性質別歳出'!Q28-'H18性質別歳出'!Q28)/'H18性質別歳出'!Q28*100)</f>
        <v>59.56264788925595</v>
      </c>
      <c r="R28" s="113">
        <f>IF('H18性質別歳出'!R28=0,"-",('H19性質別歳出'!R28-'H18性質別歳出'!R28)/'H18性質別歳出'!R28*100)</f>
        <v>18.546526665452696</v>
      </c>
      <c r="S28" s="113" t="str">
        <f>IF('H18性質別歳出'!S28=0,"-",('H19性質別歳出'!S28-'H18性質別歳出'!S28)/'H18性質別歳出'!S28*100)</f>
        <v>-</v>
      </c>
      <c r="T28" s="114" t="str">
        <f>IF('H18性質別歳出'!T28=0,"-",('H19性質別歳出'!T28-'H18性質別歳出'!T28)/'H18性質別歳出'!T28*100)</f>
        <v>-</v>
      </c>
      <c r="U28" s="94" t="e">
        <f t="shared" si="0"/>
        <v>#VALUE!</v>
      </c>
      <c r="V28" s="94" t="e">
        <f t="shared" si="1"/>
        <v>#VALUE!</v>
      </c>
    </row>
    <row r="29" spans="1:22" ht="23.25" customHeight="1">
      <c r="A29" s="92" t="s">
        <v>59</v>
      </c>
      <c r="B29" s="116">
        <f>IF('H18性質別歳出'!B29=0,"-",('H19性質別歳出'!B29-'H18性質別歳出'!B29)/'H18性質別歳出'!B29*100)</f>
        <v>-6.175811452679615</v>
      </c>
      <c r="C29" s="110">
        <f>IF('H18性質別歳出'!C29=0,"-",('H19性質別歳出'!C29-'H18性質別歳出'!C29)/'H18性質別歳出'!C29*100)</f>
        <v>2.5548142632421356</v>
      </c>
      <c r="D29" s="110">
        <f>IF('H18性質別歳出'!D29=0,"-",('H19性質別歳出'!D29-'H18性質別歳出'!D29)/'H18性質別歳出'!D29*100)</f>
        <v>2.884673368998699</v>
      </c>
      <c r="E29" s="110">
        <f>IF('H18性質別歳出'!E29=0,"-",('H19性質別歳出'!E29-'H18性質別歳出'!E29)/'H18性質別歳出'!E29*100)</f>
        <v>-2.25348735687865</v>
      </c>
      <c r="F29" s="110">
        <f>IF('H18性質別歳出'!F29=0,"-",('H19性質別歳出'!F29-'H18性質別歳出'!F29)/'H18性質別歳出'!F29*100)</f>
        <v>3.757991435100389</v>
      </c>
      <c r="G29" s="110">
        <f>IF('H18性質別歳出'!G29=0,"-",('H19性質別歳出'!G29-'H18性質別歳出'!G29)/'H18性質別歳出'!G29*100)</f>
        <v>9.315133993815405</v>
      </c>
      <c r="H29" s="110">
        <f>IF('H18性質別歳出'!H29=0,"-",('H19性質別歳出'!H29-'H18性質別歳出'!H29)/'H18性質別歳出'!H29*100)</f>
        <v>0.06985447145698122</v>
      </c>
      <c r="I29" s="110">
        <f>IF('H18性質別歳出'!I29=0,"-",('H19性質別歳出'!I29-'H18性質別歳出'!I29)/'H18性質別歳出'!I29*100)</f>
        <v>9.76598737169704</v>
      </c>
      <c r="J29" s="111">
        <f>IF('H18性質別歳出'!J29=0,"-",('H19性質別歳出'!J29-'H18性質別歳出'!J29)/'H18性質別歳出'!J29*100)</f>
        <v>3.9717443278313525</v>
      </c>
      <c r="K29" s="109">
        <f>IF('H18性質別歳出'!K29=0,"-",('H19性質別歳出'!K29-'H18性質別歳出'!K29)/'H18性質別歳出'!K29*100)</f>
        <v>10.764891016519863</v>
      </c>
      <c r="L29" s="110">
        <f>IF('H18性質別歳出'!L29=0,"-",('H19性質別歳出'!L29-'H18性質別歳出'!L29)/'H18性質別歳出'!L29*100)</f>
        <v>-36.23407211524185</v>
      </c>
      <c r="M29" s="110">
        <f>IF('H18性質別歳出'!M29=0,"-",('H19性質別歳出'!M29-'H18性質別歳出'!M29)/'H18性質別歳出'!M29*100)</f>
        <v>4.226819200377403</v>
      </c>
      <c r="N29" s="110" t="str">
        <f>IF('H18性質別歳出'!N29=0,"-",('H19性質別歳出'!N29-'H18性質別歳出'!N29)/'H18性質別歳出'!N29*100)</f>
        <v>-</v>
      </c>
      <c r="O29" s="110">
        <f>IF('H18性質別歳出'!O29=0,"-",('H19性質別歳出'!O29-'H18性質別歳出'!O29)/'H18性質別歳出'!O29*100)</f>
        <v>-25.290658695157433</v>
      </c>
      <c r="P29" s="110">
        <f>IF('H18性質別歳出'!P29=0,"-",('H19性質別歳出'!P29-'H18性質別歳出'!P29)/'H18性質別歳出'!P29*100)</f>
        <v>-25.250965171761596</v>
      </c>
      <c r="Q29" s="110">
        <f>IF('H18性質別歳出'!Q29=0,"-",('H19性質別歳出'!Q29-'H18性質別歳出'!Q29)/'H18性質別歳出'!Q29*100)</f>
        <v>-17.15087155394381</v>
      </c>
      <c r="R29" s="110">
        <f>IF('H18性質別歳出'!R29=0,"-",('H19性質別歳出'!R29-'H18性質別歳出'!R29)/'H18性質別歳出'!R29*100)</f>
        <v>-28.342219162497727</v>
      </c>
      <c r="S29" s="110">
        <f>IF('H18性質別歳出'!S29=0,"-",('H19性質別歳出'!S29-'H18性質別歳出'!S29)/'H18性質別歳出'!S29*100)</f>
        <v>-100</v>
      </c>
      <c r="T29" s="111" t="str">
        <f>IF('H18性質別歳出'!T29=0,"-",('H19性質別歳出'!T29-'H18性質別歳出'!T29)/'H18性質別歳出'!T29*100)</f>
        <v>-</v>
      </c>
      <c r="U29" s="94">
        <f t="shared" si="0"/>
        <v>-142.1082283717636</v>
      </c>
      <c r="V29" s="94">
        <f t="shared" si="1"/>
        <v>135.93241691908398</v>
      </c>
    </row>
    <row r="30" spans="1:22" ht="23.25" customHeight="1">
      <c r="A30" s="95" t="s">
        <v>60</v>
      </c>
      <c r="B30" s="106">
        <f>IF('H18性質別歳出'!B30=0,"-",('H19性質別歳出'!B30-'H18性質別歳出'!B30)/'H18性質別歳出'!B30*100)</f>
        <v>5.713619174877929</v>
      </c>
      <c r="C30" s="110">
        <f>IF('H18性質別歳出'!C30=0,"-",('H19性質別歳出'!C30-'H18性質別歳出'!C30)/'H18性質別歳出'!C30*100)</f>
        <v>0.6629901016932005</v>
      </c>
      <c r="D30" s="110">
        <f>IF('H18性質別歳出'!D30=0,"-",('H19性質別歳出'!D30-'H18性質別歳出'!D30)/'H18性質別歳出'!D30*100)</f>
        <v>1.8227799181592337</v>
      </c>
      <c r="E30" s="110">
        <f>IF('H18性質別歳出'!E30=0,"-",('H19性質別歳出'!E30-'H18性質別歳出'!E30)/'H18性質別歳出'!E30*100)</f>
        <v>-1.8227454959889606</v>
      </c>
      <c r="F30" s="110">
        <f>IF('H18性質別歳出'!F30=0,"-",('H19性質別歳出'!F30-'H18性質別歳出'!F30)/'H18性質別歳出'!F30*100)</f>
        <v>4.974232105956442</v>
      </c>
      <c r="G30" s="110">
        <f>IF('H18性質別歳出'!G30=0,"-",('H19性質別歳出'!G30-'H18性質別歳出'!G30)/'H18性質別歳出'!G30*100)</f>
        <v>3.8775330495710287</v>
      </c>
      <c r="H30" s="110">
        <f>IF('H18性質別歳出'!H30=0,"-",('H19性質別歳出'!H30-'H18性質別歳出'!H30)/'H18性質別歳出'!H30*100)</f>
        <v>-0.3582194864071674</v>
      </c>
      <c r="I30" s="110">
        <f>IF('H18性質別歳出'!I30=0,"-",('H19性質別歳出'!I30-'H18性質別歳出'!I30)/'H18性質別歳出'!I30*100)</f>
        <v>-14.049351770913418</v>
      </c>
      <c r="J30" s="111">
        <f>IF('H18性質別歳出'!J30=0,"-",('H19性質別歳出'!J30-'H18性質別歳出'!J30)/'H18性質別歳出'!J30*100)</f>
        <v>-1.5748378470555924</v>
      </c>
      <c r="K30" s="109">
        <f>IF('H18性質別歳出'!K30=0,"-",('H19性質別歳出'!K30-'H18性質別歳出'!K30)/'H18性質別歳出'!K30*100)</f>
        <v>44.42468784574048</v>
      </c>
      <c r="L30" s="110">
        <f>IF('H18性質別歳出'!L30=0,"-",('H19性質別歳出'!L30-'H18性質別歳出'!L30)/'H18性質別歳出'!L30*100)</f>
        <v>-37.5</v>
      </c>
      <c r="M30" s="110">
        <f>IF('H18性質別歳出'!M30=0,"-",('H19性質別歳出'!M30-'H18性質別歳出'!M30)/'H18性質別歳出'!M30*100)</f>
        <v>-0.8895225128708747</v>
      </c>
      <c r="N30" s="110" t="str">
        <f>IF('H18性質別歳出'!N30=0,"-",('H19性質別歳出'!N30-'H18性質別歳出'!N30)/'H18性質別歳出'!N30*100)</f>
        <v>-</v>
      </c>
      <c r="O30" s="110">
        <f>IF('H18性質別歳出'!O30=0,"-",('H19性質別歳出'!O30-'H18性質別歳出'!O30)/'H18性質別歳出'!O30*100)</f>
        <v>38.02034713460432</v>
      </c>
      <c r="P30" s="110">
        <f>IF('H18性質別歳出'!P30=0,"-",('H19性質別歳出'!P30-'H18性質別歳出'!P30)/'H18性質別歳出'!P30*100)</f>
        <v>33.396702040647824</v>
      </c>
      <c r="Q30" s="110">
        <f>IF('H18性質別歳出'!Q30=0,"-",('H19性質別歳出'!Q30-'H18性質別歳出'!Q30)/'H18性質別歳出'!Q30*100)</f>
        <v>46.11103098806384</v>
      </c>
      <c r="R30" s="110">
        <f>IF('H18性質別歳出'!R30=0,"-",('H19性質別歳出'!R30-'H18性質別歳出'!R30)/'H18性質別歳出'!R30*100)</f>
        <v>29.994400734707334</v>
      </c>
      <c r="S30" s="110" t="str">
        <f>IF('H18性質別歳出'!S30=0,"-",('H19性質別歳出'!S30-'H18性質別歳出'!S30)/'H18性質別歳出'!S30*100)</f>
        <v>-</v>
      </c>
      <c r="T30" s="111" t="str">
        <f>IF('H18性質別歳出'!T30=0,"-",('H19性質別歳出'!T30-'H18性質別歳出'!T30)/'H18性質別歳出'!T30*100)</f>
        <v>-</v>
      </c>
      <c r="U30" s="94" t="e">
        <f t="shared" si="0"/>
        <v>#VALUE!</v>
      </c>
      <c r="V30" s="94" t="e">
        <f t="shared" si="1"/>
        <v>#VALUE!</v>
      </c>
    </row>
    <row r="31" spans="1:22" ht="23.25" customHeight="1" thickBot="1">
      <c r="A31" s="93" t="s">
        <v>61</v>
      </c>
      <c r="B31" s="112">
        <f>IF('H18性質別歳出'!B31=0,"-",('H19性質別歳出'!B31-'H18性質別歳出'!B31)/'H18性質別歳出'!B31*100)</f>
        <v>-8.079622348076246</v>
      </c>
      <c r="C31" s="113">
        <f>IF('H18性質別歳出'!C31=0,"-",('H19性質別歳出'!C31-'H18性質別歳出'!C31)/'H18性質別歳出'!C31*100)</f>
        <v>4.910632163717896</v>
      </c>
      <c r="D31" s="113">
        <f>IF('H18性質別歳出'!D31=0,"-",('H19性質別歳出'!D31-'H18性質別歳出'!D31)/'H18性質別歳出'!D31*100)</f>
        <v>4.811355717935851</v>
      </c>
      <c r="E31" s="113">
        <f>IF('H18性質別歳出'!E31=0,"-",('H19性質別歳出'!E31-'H18性質別歳出'!E31)/'H18性質別歳出'!E31*100)</f>
        <v>0.004358425636322304</v>
      </c>
      <c r="F31" s="113">
        <f>IF('H18性質別歳出'!F31=0,"-",('H19性質別歳出'!F31-'H18性質別歳出'!F31)/'H18性質別歳出'!F31*100)</f>
        <v>18.516299623360133</v>
      </c>
      <c r="G31" s="113">
        <f>IF('H18性質別歳出'!G31=0,"-",('H19性質別歳出'!G31-'H18性質別歳出'!G31)/'H18性質別歳出'!G31*100)</f>
        <v>4.549858274061036</v>
      </c>
      <c r="H31" s="113">
        <f>IF('H18性質別歳出'!H31=0,"-",('H19性質別歳出'!H31-'H18性質別歳出'!H31)/'H18性質別歳出'!H31*100)</f>
        <v>2.0551140626102433</v>
      </c>
      <c r="I31" s="113">
        <f>IF('H18性質別歳出'!I31=0,"-",('H19性質別歳出'!I31-'H18性質別歳出'!I31)/'H18性質別歳出'!I31*100)</f>
        <v>-10.611908296222992</v>
      </c>
      <c r="J31" s="114">
        <f>IF('H18性質別歳出'!J31=0,"-",('H19性質別歳出'!J31-'H18性質別歳出'!J31)/'H18性質別歳出'!J31*100)</f>
        <v>6.529986827790724</v>
      </c>
      <c r="K31" s="115">
        <f>IF('H18性質別歳出'!K31=0,"-",('H19性質別歳出'!K31-'H18性質別歳出'!K31)/'H18性質別歳出'!K31*100)</f>
        <v>-23.45578191072007</v>
      </c>
      <c r="L31" s="113">
        <f>IF('H18性質別歳出'!L31=0,"-",('H19性質別歳出'!L31-'H18性質別歳出'!L31)/'H18性質別歳出'!L31*100)</f>
        <v>-56.364642923048535</v>
      </c>
      <c r="M31" s="113">
        <f>IF('H18性質別歳出'!M31=0,"-",('H19性質別歳出'!M31-'H18性質別歳出'!M31)/'H18性質別歳出'!M31*100)</f>
        <v>-1.3700867701455388</v>
      </c>
      <c r="N31" s="113" t="str">
        <f>IF('H18性質別歳出'!N31=0,"-",('H19性質別歳出'!N31-'H18性質別歳出'!N31)/'H18性質別歳出'!N31*100)</f>
        <v>-</v>
      </c>
      <c r="O31" s="113">
        <f>IF('H18性質別歳出'!O31=0,"-",('H19性質別歳出'!O31-'H18性質別歳出'!O31)/'H18性質別歳出'!O31*100)</f>
        <v>-39.41282745770446</v>
      </c>
      <c r="P31" s="113">
        <f>IF('H18性質別歳出'!P31=0,"-",('H19性質別歳出'!P31-'H18性質別歳出'!P31)/'H18性質別歳出'!P31*100)</f>
        <v>-39.60812084200456</v>
      </c>
      <c r="Q31" s="113">
        <f>IF('H18性質別歳出'!Q31=0,"-",('H19性質別歳出'!Q31-'H18性質別歳出'!Q31)/'H18性質別歳出'!Q31*100)</f>
        <v>175.83900564713377</v>
      </c>
      <c r="R31" s="113">
        <f>IF('H18性質別歳出'!R31=0,"-",('H19性質別歳出'!R31-'H18性質別歳出'!R31)/'H18性質別歳出'!R31*100)</f>
        <v>-51.748995789414096</v>
      </c>
      <c r="S31" s="113">
        <f>IF('H18性質別歳出'!S31=0,"-",('H19性質別歳出'!S31-'H18性質別歳出'!S31)/'H18性質別歳出'!S31*100)</f>
        <v>-15.523581135091927</v>
      </c>
      <c r="T31" s="114" t="str">
        <f>IF('H18性質別歳出'!T31=0,"-",('H19性質別歳出'!T31-'H18性質別歳出'!T31)/'H18性質別歳出'!T31*100)</f>
        <v>-</v>
      </c>
      <c r="U31" s="94">
        <f t="shared" si="0"/>
        <v>48.419626035949065</v>
      </c>
      <c r="V31" s="94">
        <f t="shared" si="1"/>
        <v>-56.49924838402531</v>
      </c>
    </row>
    <row r="32" spans="1:22" ht="23.25" customHeight="1" thickTop="1">
      <c r="A32" s="91" t="s">
        <v>7</v>
      </c>
      <c r="B32" s="117">
        <f>IF('H18性質別歳出'!B32=0,"-",('H19性質別歳出'!B32-'H18性質別歳出'!B32)/'H18性質別歳出'!B32*100)</f>
        <v>9.699975445398236</v>
      </c>
      <c r="C32" s="118">
        <f>IF('H18性質別歳出'!C32=0,"-",('H19性質別歳出'!C32-'H18性質別歳出'!C32)/'H18性質別歳出'!C32*100)</f>
        <v>-0.44016715930650496</v>
      </c>
      <c r="D32" s="118">
        <f>IF('H18性質別歳出'!D32=0,"-",('H19性質別歳出'!D32-'H18性質別歳出'!D32)/'H18性質別歳出'!D32*100)</f>
        <v>-0.01114428173793107</v>
      </c>
      <c r="E32" s="118">
        <f>IF('H18性質別歳出'!E32=0,"-",('H19性質別歳出'!E32-'H18性質別歳出'!E32)/'H18性質別歳出'!E32*100)</f>
        <v>3.059960374613854</v>
      </c>
      <c r="F32" s="118">
        <f>IF('H18性質別歳出'!F32=0,"-",('H19性質別歳出'!F32-'H18性質別歳出'!F32)/'H18性質別歳出'!F32*100)</f>
        <v>5.90179982139177</v>
      </c>
      <c r="G32" s="118">
        <f>IF('H18性質別歳出'!G32=0,"-",('H19性質別歳出'!G32-'H18性質別歳出'!G32)/'H18性質別歳出'!G32*100)</f>
        <v>-8.498449429453174</v>
      </c>
      <c r="H32" s="118">
        <f>IF('H18性質別歳出'!H32=0,"-",('H19性質別歳出'!H32-'H18性質別歳出'!H32)/'H18性質別歳出'!H32*100)</f>
        <v>5.570419336740342</v>
      </c>
      <c r="I32" s="118">
        <f>IF('H18性質別歳出'!I32=0,"-",('H19性質別歳出'!I32-'H18性質別歳出'!I32)/'H18性質別歳出'!I32*100)</f>
        <v>-8.369624387588459</v>
      </c>
      <c r="J32" s="119">
        <f>IF('H18性質別歳出'!J32=0,"-",('H19性質別歳出'!J32-'H18性質別歳出'!J32)/'H18性質別歳出'!J32*100)</f>
        <v>-5.284164406166784</v>
      </c>
      <c r="K32" s="120">
        <f>IF('H18性質別歳出'!K32=0,"-",('H19性質別歳出'!K32-'H18性質別歳出'!K32)/'H18性質別歳出'!K32*100)</f>
        <v>24.10977545928782</v>
      </c>
      <c r="L32" s="118">
        <f>IF('H18性質別歳出'!L32=0,"-",('H19性質別歳出'!L32-'H18性質別歳出'!L32)/'H18性質別歳出'!L32*100)</f>
        <v>-97.98937055772555</v>
      </c>
      <c r="M32" s="118">
        <f>IF('H18性質別歳出'!M32=0,"-",('H19性質別歳出'!M32-'H18性質別歳出'!M32)/'H18性質別歳出'!M32*100)</f>
        <v>3.610677514466361</v>
      </c>
      <c r="N32" s="118" t="str">
        <f>IF('H18性質別歳出'!N32=0,"-",('H19性質別歳出'!N32-'H18性質別歳出'!N32)/'H18性質別歳出'!N32*100)</f>
        <v>-</v>
      </c>
      <c r="O32" s="118">
        <f>IF('H18性質別歳出'!O32=0,"-",('H19性質別歳出'!O32-'H18性質別歳出'!O32)/'H18性質別歳出'!O32*100)</f>
        <v>149.13041863480282</v>
      </c>
      <c r="P32" s="118">
        <f>IF('H18性質別歳出'!P32=0,"-",('H19性質別歳出'!P32-'H18性質別歳出'!P32)/'H18性質別歳出'!P32*100)</f>
        <v>152.4900530272941</v>
      </c>
      <c r="Q32" s="118">
        <f>IF('H18性質別歳出'!Q32=0,"-",('H19性質別歳出'!Q32-'H18性質別歳出'!Q32)/'H18性質別歳出'!Q32*100)</f>
        <v>1379.5405926705243</v>
      </c>
      <c r="R32" s="118">
        <f>IF('H18性質別歳出'!R32=0,"-",('H19性質別歳出'!R32-'H18性質別歳出'!R32)/'H18性質別歳出'!R32*100)</f>
        <v>17.13841404681498</v>
      </c>
      <c r="S32" s="118">
        <f>IF('H18性質別歳出'!S32=0,"-",('H19性質別歳出'!S32-'H18性質別歳出'!S32)/'H18性質別歳出'!S32*100)</f>
        <v>43.80120152921901</v>
      </c>
      <c r="T32" s="119" t="str">
        <f>IF('H18性質別歳出'!T32=0,"-",('H19性質別歳出'!T32-'H18性質別歳出'!T32)/'H18性質別歳出'!T32*100)</f>
        <v>-</v>
      </c>
      <c r="U32" s="94">
        <f t="shared" si="0"/>
        <v>1362.5912319721244</v>
      </c>
      <c r="V32" s="94">
        <f t="shared" si="1"/>
        <v>-1352.8912565267262</v>
      </c>
    </row>
    <row r="33" spans="1:22" ht="23.25" customHeight="1">
      <c r="A33" s="92" t="s">
        <v>43</v>
      </c>
      <c r="B33" s="106">
        <f>IF('H18性質別歳出'!B33=0,"-",('H19性質別歳出'!B33-'H18性質別歳出'!B33)/'H18性質別歳出'!B33*100)</f>
        <v>1.3247926552609721</v>
      </c>
      <c r="C33" s="107">
        <f>IF('H18性質別歳出'!C33=0,"-",('H19性質別歳出'!C33-'H18性質別歳出'!C33)/'H18性質別歳出'!C33*100)</f>
        <v>3.874865351728671</v>
      </c>
      <c r="D33" s="107">
        <f>IF('H18性質別歳出'!D33=0,"-",('H19性質別歳出'!D33-'H18性質別歳出'!D33)/'H18性質別歳出'!D33*100)</f>
        <v>0.8098913338881403</v>
      </c>
      <c r="E33" s="107">
        <f>IF('H18性質別歳出'!E33=0,"-",('H19性質別歳出'!E33-'H18性質別歳出'!E33)/'H18性質別歳出'!E33*100)</f>
        <v>-0.23028676545396054</v>
      </c>
      <c r="F33" s="107">
        <f>IF('H18性質別歳出'!F33=0,"-",('H19性質別歳出'!F33-'H18性質別歳出'!F33)/'H18性質別歳出'!F33*100)</f>
        <v>5.552864236405474</v>
      </c>
      <c r="G33" s="107">
        <f>IF('H18性質別歳出'!G33=0,"-",('H19性質別歳出'!G33-'H18性質別歳出'!G33)/'H18性質別歳出'!G33*100)</f>
        <v>0.43937654610422155</v>
      </c>
      <c r="H33" s="107">
        <f>IF('H18性質別歳出'!H33=0,"-",('H19性質別歳出'!H33-'H18性質別歳出'!H33)/'H18性質別歳出'!H33*100)</f>
        <v>5.7405167184710235</v>
      </c>
      <c r="I33" s="107">
        <f>IF('H18性質別歳出'!I33=0,"-",('H19性質別歳出'!I33-'H18性質別歳出'!I33)/'H18性質別歳出'!I33*100)</f>
        <v>-4.226209212044906</v>
      </c>
      <c r="J33" s="108">
        <f>IF('H18性質別歳出'!J33=0,"-",('H19性質別歳出'!J33-'H18性質別歳出'!J33)/'H18性質別歳出'!J33*100)</f>
        <v>10.196070282616185</v>
      </c>
      <c r="K33" s="121">
        <f>IF('H18性質別歳出'!K33=0,"-",('H19性質別歳出'!K33-'H18性質別歳出'!K33)/'H18性質別歳出'!K33*100)</f>
        <v>-60.8822564356056</v>
      </c>
      <c r="L33" s="107">
        <f>IF('H18性質別歳出'!L33=0,"-",('H19性質別歳出'!L33-'H18性質別歳出'!L33)/'H18性質別歳出'!L33*100)</f>
        <v>289.2800461693839</v>
      </c>
      <c r="M33" s="107">
        <f>IF('H18性質別歳出'!M33=0,"-",('H19性質別歳出'!M33-'H18性質別歳出'!M33)/'H18性質別歳出'!M33*100)</f>
        <v>-0.34956543496979015</v>
      </c>
      <c r="N33" s="107" t="str">
        <f>IF('H18性質別歳出'!N33=0,"-",('H19性質別歳出'!N33-'H18性質別歳出'!N33)/'H18性質別歳出'!N33*100)</f>
        <v>-</v>
      </c>
      <c r="O33" s="107">
        <f>IF('H18性質別歳出'!O33=0,"-",('H19性質別歳出'!O33-'H18性質別歳出'!O33)/'H18性質別歳出'!O33*100)</f>
        <v>6.589249248713673</v>
      </c>
      <c r="P33" s="107">
        <f>IF('H18性質別歳出'!P33=0,"-",('H19性質別歳出'!P33-'H18性質別歳出'!P33)/'H18性質別歳出'!P33*100)</f>
        <v>9.10725546873718</v>
      </c>
      <c r="Q33" s="107">
        <f>IF('H18性質別歳出'!Q33=0,"-",('H19性質別歳出'!Q33-'H18性質別歳出'!Q33)/'H18性質別歳出'!Q33*100)</f>
        <v>-20.25808365470187</v>
      </c>
      <c r="R33" s="107">
        <f>IF('H18性質別歳出'!R33=0,"-",('H19性質別歳出'!R33-'H18性質別歳出'!R33)/'H18性質別歳出'!R33*100)</f>
        <v>11.627054532125412</v>
      </c>
      <c r="S33" s="107">
        <f>IF('H18性質別歳出'!S33=0,"-",('H19性質別歳出'!S33-'H18性質別歳出'!S33)/'H18性質別歳出'!S33*100)</f>
        <v>-42.226060082715996</v>
      </c>
      <c r="T33" s="108" t="str">
        <f>IF('H18性質別歳出'!T33=0,"-",('H19性質別歳出'!T33-'H18性質別歳出'!T33)/'H18性質別歳出'!T33*100)</f>
        <v>-</v>
      </c>
      <c r="U33" s="94">
        <f t="shared" si="0"/>
        <v>194.66346689961412</v>
      </c>
      <c r="V33" s="94">
        <f t="shared" si="1"/>
        <v>-193.33867424435314</v>
      </c>
    </row>
    <row r="34" spans="1:22" ht="23.25" customHeight="1">
      <c r="A34" s="92" t="s">
        <v>44</v>
      </c>
      <c r="B34" s="106">
        <f>IF('H18性質別歳出'!B34=0,"-",('H19性質別歳出'!B34-'H18性質別歳出'!B34)/'H18性質別歳出'!B34*100)</f>
        <v>-5.980422909218904</v>
      </c>
      <c r="C34" s="110">
        <f>IF('H18性質別歳出'!C34=0,"-",('H19性質別歳出'!C34-'H18性質別歳出'!C34)/'H18性質別歳出'!C34*100)</f>
        <v>-1.159380527337496</v>
      </c>
      <c r="D34" s="110">
        <f>IF('H18性質別歳出'!D34=0,"-",('H19性質別歳出'!D34-'H18性質別歳出'!D34)/'H18性質別歳出'!D34*100)</f>
        <v>-2.014386326643762</v>
      </c>
      <c r="E34" s="110">
        <f>IF('H18性質別歳出'!E34=0,"-",('H19性質別歳出'!E34-'H18性質別歳出'!E34)/'H18性質別歳出'!E34*100)</f>
        <v>-4.800465648231354</v>
      </c>
      <c r="F34" s="110">
        <f>IF('H18性質別歳出'!F34=0,"-",('H19性質別歳出'!F34-'H18性質別歳出'!F34)/'H18性質別歳出'!F34*100)</f>
        <v>2.7856717996166807</v>
      </c>
      <c r="G34" s="110">
        <f>IF('H18性質別歳出'!G34=0,"-",('H19性質別歳出'!G34-'H18性質別歳出'!G34)/'H18性質別歳出'!G34*100)</f>
        <v>0.8131316969374573</v>
      </c>
      <c r="H34" s="110">
        <f>IF('H18性質別歳出'!H34=0,"-",('H19性質別歳出'!H34-'H18性質別歳出'!H34)/'H18性質別歳出'!H34*100)</f>
        <v>4.000761750348554</v>
      </c>
      <c r="I34" s="110">
        <f>IF('H18性質別歳出'!I34=0,"-",('H19性質別歳出'!I34-'H18性質別歳出'!I34)/'H18性質別歳出'!I34*100)</f>
        <v>-2.0763461186657723</v>
      </c>
      <c r="J34" s="111">
        <f>IF('H18性質別歳出'!J34=0,"-",('H19性質別歳出'!J34-'H18性質別歳出'!J34)/'H18性質別歳出'!J34*100)</f>
        <v>-3.712536504308751</v>
      </c>
      <c r="K34" s="109">
        <f>IF('H18性質別歳出'!K34=0,"-",('H19性質別歳出'!K34-'H18性質別歳出'!K34)/'H18性質別歳出'!K34*100)</f>
        <v>16393.2944606414</v>
      </c>
      <c r="L34" s="110">
        <f>IF('H18性質別歳出'!L34=0,"-",('H19性質別歳出'!L34-'H18性質別歳出'!L34)/'H18性質別歳出'!L34*100)</f>
        <v>-83.29817158931083</v>
      </c>
      <c r="M34" s="110">
        <f>IF('H18性質別歳出'!M34=0,"-",('H19性質別歳出'!M34-'H18性質別歳出'!M34)/'H18性質別歳出'!M34*100)</f>
        <v>5.103919038239489</v>
      </c>
      <c r="N34" s="110" t="str">
        <f>IF('H18性質別歳出'!N34=0,"-",('H19性質別歳出'!N34-'H18性質別歳出'!N34)/'H18性質別歳出'!N34*100)</f>
        <v>-</v>
      </c>
      <c r="O34" s="110">
        <f>IF('H18性質別歳出'!O34=0,"-",('H19性質別歳出'!O34-'H18性質別歳出'!O34)/'H18性質別歳出'!O34*100)</f>
        <v>-45.51741479162273</v>
      </c>
      <c r="P34" s="110">
        <f>IF('H18性質別歳出'!P34=0,"-",('H19性質別歳出'!P34-'H18性質別歳出'!P34)/'H18性質別歳出'!P34*100)</f>
        <v>-22.24355339475016</v>
      </c>
      <c r="Q34" s="110">
        <f>IF('H18性質別歳出'!Q34=0,"-",('H19性質別歳出'!Q34-'H18性質別歳出'!Q34)/'H18性質別歳出'!Q34*100)</f>
        <v>4.779189352692075</v>
      </c>
      <c r="R34" s="110">
        <f>IF('H18性質別歳出'!R34=0,"-",('H19性質別歳出'!R34-'H18性質別歳出'!R34)/'H18性質別歳出'!R34*100)</f>
        <v>-27.541803273702715</v>
      </c>
      <c r="S34" s="110">
        <f>IF('H18性質別歳出'!S34=0,"-",('H19性質別歳出'!S34-'H18性質別歳出'!S34)/'H18性質別歳出'!S34*100)</f>
        <v>-86.53214495364332</v>
      </c>
      <c r="T34" s="111" t="str">
        <f>IF('H18性質別歳出'!T34=0,"-",('H19性質別歳出'!T34-'H18性質別歳出'!T34)/'H18性質別歳出'!T34*100)</f>
        <v>-</v>
      </c>
      <c r="U34" s="94">
        <f t="shared" si="0"/>
        <v>16202.815666191369</v>
      </c>
      <c r="V34" s="94">
        <f t="shared" si="1"/>
        <v>-16208.796089100588</v>
      </c>
    </row>
    <row r="35" spans="1:22" ht="23.25" customHeight="1">
      <c r="A35" s="92" t="s">
        <v>45</v>
      </c>
      <c r="B35" s="106">
        <f>IF('H18性質別歳出'!B35=0,"-",('H19性質別歳出'!B35-'H18性質別歳出'!B35)/'H18性質別歳出'!B35*100)</f>
        <v>5.954706344364869</v>
      </c>
      <c r="C35" s="110">
        <f>IF('H18性質別歳出'!C35=0,"-",('H19性質別歳出'!C35-'H18性質別歳出'!C35)/'H18性質別歳出'!C35*100)</f>
        <v>-1.6007428326454183</v>
      </c>
      <c r="D35" s="110">
        <f>IF('H18性質別歳出'!D35=0,"-",('H19性質別歳出'!D35-'H18性質別歳出'!D35)/'H18性質別歳出'!D35*100)</f>
        <v>0.9302745543024019</v>
      </c>
      <c r="E35" s="110">
        <f>IF('H18性質別歳出'!E35=0,"-",('H19性質別歳出'!E35-'H18性質別歳出'!E35)/'H18性質別歳出'!E35*100)</f>
        <v>0.4526458153107599</v>
      </c>
      <c r="F35" s="110">
        <f>IF('H18性質別歳出'!F35=0,"-",('H19性質別歳出'!F35-'H18性質別歳出'!F35)/'H18性質別歳出'!F35*100)</f>
        <v>6.750519214587619</v>
      </c>
      <c r="G35" s="110">
        <f>IF('H18性質別歳出'!G35=0,"-",('H19性質別歳出'!G35-'H18性質別歳出'!G35)/'H18性質別歳出'!G35*100)</f>
        <v>-0.8275277499240851</v>
      </c>
      <c r="H35" s="110">
        <f>IF('H18性質別歳出'!H35=0,"-",('H19性質別歳出'!H35-'H18性質別歳出'!H35)/'H18性質別歳出'!H35*100)</f>
        <v>0.3114940987124463</v>
      </c>
      <c r="I35" s="110">
        <f>IF('H18性質別歳出'!I35=0,"-",('H19性質別歳出'!I35-'H18性質別歳出'!I35)/'H18性質別歳出'!I35*100)</f>
        <v>55.84334618000454</v>
      </c>
      <c r="J35" s="111">
        <f>IF('H18性質別歳出'!J35=0,"-",('H19性質別歳出'!J35-'H18性質別歳出'!J35)/'H18性質別歳出'!J35*100)</f>
        <v>-13.359116527704002</v>
      </c>
      <c r="K35" s="109">
        <f>IF('H18性質別歳出'!K35=0,"-",('H19性質別歳出'!K35-'H18性質別歳出'!K35)/'H18性質別歳出'!K35*100)</f>
        <v>-34.259472164737744</v>
      </c>
      <c r="L35" s="110">
        <f>IF('H18性質別歳出'!L35=0,"-",('H19性質別歳出'!L35-'H18性質別歳出'!L35)/'H18性質別歳出'!L35*100)</f>
        <v>-74.70651977605202</v>
      </c>
      <c r="M35" s="110">
        <f>IF('H18性質別歳出'!M35=0,"-",('H19性質別歳出'!M35-'H18性質別歳出'!M35)/'H18性質別歳出'!M35*100)</f>
        <v>4.2224819673643905</v>
      </c>
      <c r="N35" s="110" t="str">
        <f>IF('H18性質別歳出'!N35=0,"-",('H19性質別歳出'!N35-'H18性質別歳出'!N35)/'H18性質別歳出'!N35*100)</f>
        <v>-</v>
      </c>
      <c r="O35" s="110">
        <f>IF('H18性質別歳出'!O35=0,"-",('H19性質別歳出'!O35-'H18性質別歳出'!O35)/'H18性質別歳出'!O35*100)</f>
        <v>84.67287401279545</v>
      </c>
      <c r="P35" s="110">
        <f>IF('H18性質別歳出'!P35=0,"-",('H19性質別歳出'!P35-'H18性質別歳出'!P35)/'H18性質別歳出'!P35*100)</f>
        <v>106.37177240482917</v>
      </c>
      <c r="Q35" s="110">
        <f>IF('H18性質別歳出'!Q35=0,"-",('H19性質別歳出'!Q35-'H18性質別歳出'!Q35)/'H18性質別歳出'!Q35*100)</f>
        <v>1541.620928648692</v>
      </c>
      <c r="R35" s="110">
        <f>IF('H18性質別歳出'!R35=0,"-",('H19性質別歳出'!R35-'H18性質別歳出'!R35)/'H18性質別歳出'!R35*100)</f>
        <v>-19.62929745889387</v>
      </c>
      <c r="S35" s="110">
        <f>IF('H18性質別歳出'!S35=0,"-",('H19性質別歳出'!S35-'H18性質別歳出'!S35)/'H18性質別歳出'!S35*100)</f>
        <v>-94.77005347593584</v>
      </c>
      <c r="T35" s="111" t="str">
        <f>IF('H18性質別歳出'!T35=0,"-",('H19性質別歳出'!T35-'H18性質別歳出'!T35)/'H18性質別歳出'!T35*100)</f>
        <v>-</v>
      </c>
      <c r="U35" s="94">
        <f t="shared" si="0"/>
        <v>1371.649428771424</v>
      </c>
      <c r="V35" s="94">
        <f t="shared" si="1"/>
        <v>-1365.694722427059</v>
      </c>
    </row>
    <row r="36" spans="1:22" ht="23.25" customHeight="1">
      <c r="A36" s="92" t="s">
        <v>8</v>
      </c>
      <c r="B36" s="106">
        <f>IF('H18性質別歳出'!B36=0,"-",('H19性質別歳出'!B36-'H18性質別歳出'!B36)/'H18性質別歳出'!B36*100)</f>
        <v>-4.520808751018919</v>
      </c>
      <c r="C36" s="110">
        <f>IF('H18性質別歳出'!C36=0,"-",('H19性質別歳出'!C36-'H18性質別歳出'!C36)/'H18性質別歳出'!C36*100)</f>
        <v>-2.244079551444458</v>
      </c>
      <c r="D36" s="110">
        <f>IF('H18性質別歳出'!D36=0,"-",('H19性質別歳出'!D36-'H18性質別歳出'!D36)/'H18性質別歳出'!D36*100)</f>
        <v>0.8597002803777019</v>
      </c>
      <c r="E36" s="110">
        <f>IF('H18性質別歳出'!E36=0,"-",('H19性質別歳出'!E36-'H18性質別歳出'!E36)/'H18性質別歳出'!E36*100)</f>
        <v>-1.6755206239597853</v>
      </c>
      <c r="F36" s="110">
        <f>IF('H18性質別歳出'!F36=0,"-",('H19性質別歳出'!F36-'H18性質別歳出'!F36)/'H18性質別歳出'!F36*100)</f>
        <v>5.773833401693838</v>
      </c>
      <c r="G36" s="110">
        <f>IF('H18性質別歳出'!G36=0,"-",('H19性質別歳出'!G36-'H18性質別歳出'!G36)/'H18性質別歳出'!G36*100)</f>
        <v>2.5368165178161926</v>
      </c>
      <c r="H36" s="110">
        <f>IF('H18性質別歳出'!H36=0,"-",('H19性質別歳出'!H36-'H18性質別歳出'!H36)/'H18性質別歳出'!H36*100)</f>
        <v>-4.111851312769412</v>
      </c>
      <c r="I36" s="110">
        <f>IF('H18性質別歳出'!I36=0,"-",('H19性質別歳出'!I36-'H18性質別歳出'!I36)/'H18性質別歳出'!I36*100)</f>
        <v>-34.76869247132264</v>
      </c>
      <c r="J36" s="111">
        <f>IF('H18性質別歳出'!J36=0,"-",('H19性質別歳出'!J36-'H18性質別歳出'!J36)/'H18性質別歳出'!J36*100)</f>
        <v>-8.36140787835092</v>
      </c>
      <c r="K36" s="109">
        <f>IF('H18性質別歳出'!K36=0,"-",('H19性質別歳出'!K36-'H18性質別歳出'!K36)/'H18性質別歳出'!K36*100)</f>
        <v>-44.882947364625494</v>
      </c>
      <c r="L36" s="110">
        <f>IF('H18性質別歳出'!L36=0,"-",('H19性質別歳出'!L36-'H18性質別歳出'!L36)/'H18性質別歳出'!L36*100)</f>
        <v>-95.65118912797283</v>
      </c>
      <c r="M36" s="110">
        <f>IF('H18性質別歳出'!M36=0,"-",('H19性質別歳出'!M36-'H18性質別歳出'!M36)/'H18性質別歳出'!M36*100)</f>
        <v>6.257588047863683</v>
      </c>
      <c r="N36" s="110" t="str">
        <f>IF('H18性質別歳出'!N36=0,"-",('H19性質別歳出'!N36-'H18性質別歳出'!N36)/'H18性質別歳出'!N36*100)</f>
        <v>-</v>
      </c>
      <c r="O36" s="110">
        <f>IF('H18性質別歳出'!O36=0,"-",('H19性質別歳出'!O36-'H18性質別歳出'!O36)/'H18性質別歳出'!O36*100)</f>
        <v>-11.859185150071106</v>
      </c>
      <c r="P36" s="110">
        <f>IF('H18性質別歳出'!P36=0,"-",('H19性質別歳出'!P36-'H18性質別歳出'!P36)/'H18性質別歳出'!P36*100)</f>
        <v>-14.623841754289568</v>
      </c>
      <c r="Q36" s="110">
        <f>IF('H18性質別歳出'!Q36=0,"-",('H19性質別歳出'!Q36-'H18性質別歳出'!Q36)/'H18性質別歳出'!Q36*100)</f>
        <v>6.1720781923414725</v>
      </c>
      <c r="R36" s="110">
        <f>IF('H18性質別歳出'!R36=0,"-",('H19性質別歳出'!R36-'H18性質別歳出'!R36)/'H18性質別歳出'!R36*100)</f>
        <v>-44.312967472182066</v>
      </c>
      <c r="S36" s="110">
        <f>IF('H18性質別歳出'!S36=0,"-",('H19性質別歳出'!S36-'H18性質別歳出'!S36)/'H18性質別歳出'!S36*100)</f>
        <v>2623.714285714286</v>
      </c>
      <c r="T36" s="111" t="str">
        <f>IF('H18性質別歳出'!T36=0,"-",('H19性質別歳出'!T36-'H18性質別歳出'!T36)/'H18性質別歳出'!T36*100)</f>
        <v>-</v>
      </c>
      <c r="U36" s="94">
        <f t="shared" si="0"/>
        <v>2410.6900256228178</v>
      </c>
      <c r="V36" s="94">
        <f t="shared" si="1"/>
        <v>-2415.210834373837</v>
      </c>
    </row>
    <row r="37" spans="1:22" ht="23.25" customHeight="1">
      <c r="A37" s="92" t="s">
        <v>46</v>
      </c>
      <c r="B37" s="106">
        <f>IF('H18性質別歳出'!B37=0,"-",('H19性質別歳出'!B37-'H18性質別歳出'!B37)/'H18性質別歳出'!B37*100)</f>
        <v>10.949341523402952</v>
      </c>
      <c r="C37" s="110">
        <f>IF('H18性質別歳出'!C37=0,"-",('H19性質別歳出'!C37-'H18性質別歳出'!C37)/'H18性質別歳出'!C37*100)</f>
        <v>4.816228573077763</v>
      </c>
      <c r="D37" s="110">
        <f>IF('H18性質別歳出'!D37=0,"-",('H19性質別歳出'!D37-'H18性質別歳出'!D37)/'H18性質別歳出'!D37*100)</f>
        <v>6.07536273479959</v>
      </c>
      <c r="E37" s="110">
        <f>IF('H18性質別歳出'!E37=0,"-",('H19性質別歳出'!E37-'H18性質別歳出'!E37)/'H18性質別歳出'!E37*100)</f>
        <v>1.0800615253342913</v>
      </c>
      <c r="F37" s="110">
        <f>IF('H18性質別歳出'!F37=0,"-",('H19性質別歳出'!F37-'H18性質別歳出'!F37)/'H18性質別歳出'!F37*100)</f>
        <v>13.333853726137226</v>
      </c>
      <c r="G37" s="110">
        <f>IF('H18性質別歳出'!G37=0,"-",('H19性質別歳出'!G37-'H18性質別歳出'!G37)/'H18性質別歳出'!G37*100)</f>
        <v>8.040010612400684</v>
      </c>
      <c r="H37" s="110">
        <f>IF('H18性質別歳出'!H37=0,"-",('H19性質別歳出'!H37-'H18性質別歳出'!H37)/'H18性質別歳出'!H37*100)</f>
        <v>5.012619502081305</v>
      </c>
      <c r="I37" s="110">
        <f>IF('H18性質別歳出'!I37=0,"-",('H19性質別歳出'!I37-'H18性質別歳出'!I37)/'H18性質別歳出'!I37*100)</f>
        <v>0.014578322035133756</v>
      </c>
      <c r="J37" s="111">
        <f>IF('H18性質別歳出'!J37=0,"-",('H19性質別歳出'!J37-'H18性質別歳出'!J37)/'H18性質別歳出'!J37*100)</f>
        <v>-0.8266913809082485</v>
      </c>
      <c r="K37" s="109">
        <f>IF('H18性質別歳出'!K37=0,"-",('H19性質別歳出'!K37-'H18性質別歳出'!K37)/'H18性質別歳出'!K37*100)</f>
        <v>67.34492351807366</v>
      </c>
      <c r="L37" s="110" t="str">
        <f>IF('H18性質別歳出'!L37=0,"-",('H19性質別歳出'!L37-'H18性質別歳出'!L37)/'H18性質別歳出'!L37*100)</f>
        <v>-</v>
      </c>
      <c r="M37" s="110">
        <f>IF('H18性質別歳出'!M37=0,"-",('H19性質別歳出'!M37-'H18性質別歳出'!M37)/'H18性質別歳出'!M37*100)</f>
        <v>-2.899977772376673</v>
      </c>
      <c r="N37" s="110" t="str">
        <f>IF('H18性質別歳出'!N37=0,"-",('H19性質別歳出'!N37-'H18性質別歳出'!N37)/'H18性質別歳出'!N37*100)</f>
        <v>-</v>
      </c>
      <c r="O37" s="110">
        <f>IF('H18性質別歳出'!O37=0,"-",('H19性質別歳出'!O37-'H18性質別歳出'!O37)/'H18性質別歳出'!O37*100)</f>
        <v>36.2717152701899</v>
      </c>
      <c r="P37" s="110">
        <f>IF('H18性質別歳出'!P37=0,"-",('H19性質別歳出'!P37-'H18性質別歳出'!P37)/'H18性質別歳出'!P37*100)</f>
        <v>36.06084356616199</v>
      </c>
      <c r="Q37" s="110">
        <f>IF('H18性質別歳出'!Q37=0,"-",('H19性質別歳出'!Q37-'H18性質別歳出'!Q37)/'H18性質別歳出'!Q37*100)</f>
        <v>272.8630832067478</v>
      </c>
      <c r="R37" s="110">
        <f>IF('H18性質別歳出'!R37=0,"-",('H19性質別歳出'!R37-'H18性質別歳出'!R37)/'H18性質別歳出'!R37*100)</f>
        <v>-29.799060832268587</v>
      </c>
      <c r="S37" s="110">
        <f>IF('H18性質別歳出'!S37=0,"-",('H19性質別歳出'!S37-'H18性質別歳出'!S37)/'H18性質別歳出'!S37*100)</f>
        <v>42.29310081076947</v>
      </c>
      <c r="T37" s="111" t="str">
        <f>IF('H18性質別歳出'!T37=0,"-",('H19性質別歳出'!T37-'H18性質別歳出'!T37)/'H18性質別歳出'!T37*100)</f>
        <v>-</v>
      </c>
      <c r="U37" s="94" t="e">
        <f t="shared" si="0"/>
        <v>#VALUE!</v>
      </c>
      <c r="V37" s="94" t="e">
        <f t="shared" si="1"/>
        <v>#VALUE!</v>
      </c>
    </row>
    <row r="38" spans="1:22" ht="23.25" customHeight="1">
      <c r="A38" s="92" t="s">
        <v>47</v>
      </c>
      <c r="B38" s="106">
        <f>IF('H18性質別歳出'!B38=0,"-",('H19性質別歳出'!B38-'H18性質別歳出'!B38)/'H18性質別歳出'!B38*100)</f>
        <v>-2.5697863551123823</v>
      </c>
      <c r="C38" s="110">
        <f>IF('H18性質別歳出'!C38=0,"-",('H19性質別歳出'!C38-'H18性質別歳出'!C38)/'H18性質別歳出'!C38*100)</f>
        <v>5.773629574368021</v>
      </c>
      <c r="D38" s="110">
        <f>IF('H18性質別歳出'!D38=0,"-",('H19性質別歳出'!D38-'H18性質別歳出'!D38)/'H18性質別歳出'!D38*100)</f>
        <v>4.03945332006004</v>
      </c>
      <c r="E38" s="110">
        <f>IF('H18性質別歳出'!E38=0,"-",('H19性質別歳出'!E38-'H18性質別歳出'!E38)/'H18性質別歳出'!E38*100)</f>
        <v>-0.11500541991431373</v>
      </c>
      <c r="F38" s="110">
        <f>IF('H18性質別歳出'!F38=0,"-",('H19性質別歳出'!F38-'H18性質別歳出'!F38)/'H18性質別歳出'!F38*100)</f>
        <v>11.229386231367267</v>
      </c>
      <c r="G38" s="110">
        <f>IF('H18性質別歳出'!G38=0,"-",('H19性質別歳出'!G38-'H18性質別歳出'!G38)/'H18性質別歳出'!G38*100)</f>
        <v>7.938048725526733</v>
      </c>
      <c r="H38" s="110">
        <f>IF('H18性質別歳出'!H38=0,"-",('H19性質別歳出'!H38-'H18性質別歳出'!H38)/'H18性質別歳出'!H38*100)</f>
        <v>6.725387549933705</v>
      </c>
      <c r="I38" s="110">
        <f>IF('H18性質別歳出'!I38=0,"-",('H19性質別歳出'!I38-'H18性質別歳出'!I38)/'H18性質別歳出'!I38*100)</f>
        <v>16.658312769895126</v>
      </c>
      <c r="J38" s="111">
        <f>IF('H18性質別歳出'!J38=0,"-",('H19性質別歳出'!J38-'H18性質別歳出'!J38)/'H18性質別歳出'!J38*100)</f>
        <v>17.19988365084458</v>
      </c>
      <c r="K38" s="109">
        <f>IF('H18性質別歳出'!K38=0,"-",('H19性質別歳出'!K38-'H18性質別歳出'!K38)/'H18性質別歳出'!K38*100)</f>
        <v>-67.7684072536596</v>
      </c>
      <c r="L38" s="110">
        <f>IF('H18性質別歳出'!L38=0,"-",('H19性質別歳出'!L38-'H18性質別歳出'!L38)/'H18性質別歳出'!L38*100)</f>
        <v>2.5345622119815667</v>
      </c>
      <c r="M38" s="110">
        <f>IF('H18性質別歳出'!M38=0,"-",('H19性質別歳出'!M38-'H18性質別歳出'!M38)/'H18性質別歳出'!M38*100)</f>
        <v>8.735545016008711</v>
      </c>
      <c r="N38" s="110" t="str">
        <f>IF('H18性質別歳出'!N38=0,"-",('H19性質別歳出'!N38-'H18性質別歳出'!N38)/'H18性質別歳出'!N38*100)</f>
        <v>-</v>
      </c>
      <c r="O38" s="110">
        <f>IF('H18性質別歳出'!O38=0,"-",('H19性質別歳出'!O38-'H18性質別歳出'!O38)/'H18性質別歳出'!O38*100)</f>
        <v>-29.01129878606632</v>
      </c>
      <c r="P38" s="110">
        <f>IF('H18性質別歳出'!P38=0,"-",('H19性質別歳出'!P38-'H18性質別歳出'!P38)/'H18性質別歳出'!P38*100)</f>
        <v>-29.01129878606632</v>
      </c>
      <c r="Q38" s="110">
        <f>IF('H18性質別歳出'!Q38=0,"-",('H19性質別歳出'!Q38-'H18性質別歳出'!Q38)/'H18性質別歳出'!Q38*100)</f>
        <v>-48.55818089430895</v>
      </c>
      <c r="R38" s="110">
        <f>IF('H18性質別歳出'!R38=0,"-",('H19性質別歳出'!R38-'H18性質別歳出'!R38)/'H18性質別歳出'!R38*100)</f>
        <v>-26.684369948175558</v>
      </c>
      <c r="S38" s="110" t="str">
        <f>IF('H18性質別歳出'!S38=0,"-",('H19性質別歳出'!S38-'H18性質別歳出'!S38)/'H18性質別歳出'!S38*100)</f>
        <v>-</v>
      </c>
      <c r="T38" s="111" t="str">
        <f>IF('H18性質別歳出'!T38=0,"-",('H19性質別歳出'!T38-'H18性質別歳出'!T38)/'H18性質別歳出'!T38*100)</f>
        <v>-</v>
      </c>
      <c r="U38" s="94" t="e">
        <f t="shared" si="0"/>
        <v>#VALUE!</v>
      </c>
      <c r="V38" s="94" t="e">
        <f t="shared" si="1"/>
        <v>#VALUE!</v>
      </c>
    </row>
    <row r="39" spans="1:22" ht="23.25" customHeight="1">
      <c r="A39" s="92" t="s">
        <v>48</v>
      </c>
      <c r="B39" s="106">
        <f>IF('H18性質別歳出'!B39=0,"-",('H19性質別歳出'!B39-'H18性質別歳出'!B39)/'H18性質別歳出'!B39*100)</f>
        <v>9.374926166791415</v>
      </c>
      <c r="C39" s="110">
        <f>IF('H18性質別歳出'!C39=0,"-",('H19性質別歳出'!C39-'H18性質別歳出'!C39)/'H18性質別歳出'!C39*100)</f>
        <v>3.562356535011193</v>
      </c>
      <c r="D39" s="110">
        <f>IF('H18性質別歳出'!D39=0,"-",('H19性質別歳出'!D39-'H18性質別歳出'!D39)/'H18性質別歳出'!D39*100)</f>
        <v>4.432164905404315</v>
      </c>
      <c r="E39" s="110">
        <f>IF('H18性質別歳出'!E39=0,"-",('H19性質別歳出'!E39-'H18性質別歳出'!E39)/'H18性質別歳出'!E39*100)</f>
        <v>1.7416055382707087</v>
      </c>
      <c r="F39" s="110">
        <f>IF('H18性質別歳出'!F39=0,"-",('H19性質別歳出'!F39-'H18性質別歳出'!F39)/'H18性質別歳出'!F39*100)</f>
        <v>11.721935110026523</v>
      </c>
      <c r="G39" s="110">
        <f>IF('H18性質別歳出'!G39=0,"-",('H19性質別歳出'!G39-'H18性質別歳出'!G39)/'H18性質別歳出'!G39*100)</f>
        <v>2.5554389616270514</v>
      </c>
      <c r="H39" s="110">
        <f>IF('H18性質別歳出'!H39=0,"-",('H19性質別歳出'!H39-'H18性質別歳出'!H39)/'H18性質別歳出'!H39*100)</f>
        <v>6.823645321053768</v>
      </c>
      <c r="I39" s="110">
        <f>IF('H18性質別歳出'!I39=0,"-",('H19性質別歳出'!I39-'H18性質別歳出'!I39)/'H18性質別歳出'!I39*100)</f>
        <v>-5.259793947425515</v>
      </c>
      <c r="J39" s="111">
        <f>IF('H18性質別歳出'!J39=0,"-",('H19性質別歳出'!J39-'H18性質別歳出'!J39)/'H18性質別歳出'!J39*100)</f>
        <v>-11.605018114690795</v>
      </c>
      <c r="K39" s="109">
        <f>IF('H18性質別歳出'!K39=0,"-",('H19性質別歳出'!K39-'H18性質別歳出'!K39)/'H18性質別歳出'!K39*100)</f>
        <v>15.570710141989789</v>
      </c>
      <c r="L39" s="110">
        <f>IF('H18性質別歳出'!L39=0,"-",('H19性質別歳出'!L39-'H18性質別歳出'!L39)/'H18性質別歳出'!L39*100)</f>
        <v>-48.86211687354462</v>
      </c>
      <c r="M39" s="110">
        <f>IF('H18性質別歳出'!M39=0,"-",('H19性質別歳出'!M39-'H18性質別歳出'!M39)/'H18性質別歳出'!M39*100)</f>
        <v>-5.225313135559864</v>
      </c>
      <c r="N39" s="110" t="str">
        <f>IF('H18性質別歳出'!N39=0,"-",('H19性質別歳出'!N39-'H18性質別歳出'!N39)/'H18性質別歳出'!N39*100)</f>
        <v>-</v>
      </c>
      <c r="O39" s="110">
        <f>IF('H18性質別歳出'!O39=0,"-",('H19性質別歳出'!O39-'H18性質別歳出'!O39)/'H18性質別歳出'!O39*100)</f>
        <v>30.714835155560777</v>
      </c>
      <c r="P39" s="110">
        <f>IF('H18性質別歳出'!P39=0,"-",('H19性質別歳出'!P39-'H18性質別歳出'!P39)/'H18性質別歳出'!P39*100)</f>
        <v>30.568570098889097</v>
      </c>
      <c r="Q39" s="110">
        <f>IF('H18性質別歳出'!Q39=0,"-",('H19性質別歳出'!Q39-'H18性質別歳出'!Q39)/'H18性質別歳出'!Q39*100)</f>
        <v>-100</v>
      </c>
      <c r="R39" s="110">
        <f>IF('H18性質別歳出'!R39=0,"-",('H19性質別歳出'!R39-'H18性質別歳出'!R39)/'H18性質別歳出'!R39*100)</f>
        <v>31.161586311138674</v>
      </c>
      <c r="S39" s="110" t="str">
        <f>IF('H18性質別歳出'!S39=0,"-",('H19性質別歳出'!S39-'H18性質別歳出'!S39)/'H18性質別歳出'!S39*100)</f>
        <v>-</v>
      </c>
      <c r="T39" s="111" t="str">
        <f>IF('H18性質別歳出'!T39=0,"-",('H19性質別歳出'!T39-'H18性質別歳出'!T39)/'H18性質別歳出'!T39*100)</f>
        <v>-</v>
      </c>
      <c r="U39" s="94" t="e">
        <f t="shared" si="0"/>
        <v>#VALUE!</v>
      </c>
      <c r="V39" s="94" t="e">
        <f t="shared" si="1"/>
        <v>#VALUE!</v>
      </c>
    </row>
    <row r="40" spans="1:22" ht="23.25" customHeight="1">
      <c r="A40" s="92" t="s">
        <v>49</v>
      </c>
      <c r="B40" s="106">
        <f>IF('H18性質別歳出'!B40=0,"-",('H19性質別歳出'!B40-'H18性質別歳出'!B40)/'H18性質別歳出'!B40*100)</f>
        <v>-8.549079092835385</v>
      </c>
      <c r="C40" s="110">
        <f>IF('H18性質別歳出'!C40=0,"-",('H19性質別歳出'!C40-'H18性質別歳出'!C40)/'H18性質別歳出'!C40*100)</f>
        <v>7.134438153405363</v>
      </c>
      <c r="D40" s="110">
        <f>IF('H18性質別歳出'!D40=0,"-",('H19性質別歳出'!D40-'H18性質別歳出'!D40)/'H18性質別歳出'!D40*100)</f>
        <v>11.965413324200174</v>
      </c>
      <c r="E40" s="110">
        <f>IF('H18性質別歳出'!E40=0,"-",('H19性質別歳出'!E40-'H18性質別歳出'!E40)/'H18性質別歳出'!E40*100)</f>
        <v>-3.3546496623924873</v>
      </c>
      <c r="F40" s="110">
        <f>IF('H18性質別歳出'!F40=0,"-",('H19性質別歳出'!F40-'H18性質別歳出'!F40)/'H18性質別歳出'!F40*100)</f>
        <v>10.406218933970946</v>
      </c>
      <c r="G40" s="110">
        <f>IF('H18性質別歳出'!G40=0,"-",('H19性質別歳出'!G40-'H18性質別歳出'!G40)/'H18性質別歳出'!G40*100)</f>
        <v>49.593799392657516</v>
      </c>
      <c r="H40" s="110">
        <f>IF('H18性質別歳出'!H40=0,"-",('H19性質別歳出'!H40-'H18性質別歳出'!H40)/'H18性質別歳出'!H40*100)</f>
        <v>2.9961890251009624</v>
      </c>
      <c r="I40" s="110">
        <f>IF('H18性質別歳出'!I40=0,"-",('H19性質別歳出'!I40-'H18性質別歳出'!I40)/'H18性質別歳出'!I40*100)</f>
        <v>-13.644985151834465</v>
      </c>
      <c r="J40" s="111">
        <f>IF('H18性質別歳出'!J40=0,"-",('H19性質別歳出'!J40-'H18性質別歳出'!J40)/'H18性質別歳出'!J40*100)</f>
        <v>-1.9822099655765086</v>
      </c>
      <c r="K40" s="109">
        <f>IF('H18性質別歳出'!K40=0,"-",('H19性質別歳出'!K40-'H18性質別歳出'!K40)/'H18性質別歳出'!K40*100)</f>
        <v>-84.345519516683</v>
      </c>
      <c r="L40" s="110">
        <f>IF('H18性質別歳出'!L40=0,"-",('H19性質別歳出'!L40-'H18性質別歳出'!L40)/'H18性質別歳出'!L40*100)</f>
        <v>497.29166666666663</v>
      </c>
      <c r="M40" s="110">
        <f>IF('H18性質別歳出'!M40=0,"-",('H19性質別歳出'!M40-'H18性質別歳出'!M40)/'H18性質別歳出'!M40*100)</f>
        <v>1.745682120799369</v>
      </c>
      <c r="N40" s="110" t="str">
        <f>IF('H18性質別歳出'!N40=0,"-",('H19性質別歳出'!N40-'H18性質別歳出'!N40)/'H18性質別歳出'!N40*100)</f>
        <v>-</v>
      </c>
      <c r="O40" s="110">
        <f>IF('H18性質別歳出'!O40=0,"-",('H19性質別歳出'!O40-'H18性質別歳出'!O40)/'H18性質別歳出'!O40*100)</f>
        <v>-20.40490586926553</v>
      </c>
      <c r="P40" s="110">
        <f>IF('H18性質別歳出'!P40=0,"-",('H19性質別歳出'!P40-'H18性質別歳出'!P40)/'H18性質別歳出'!P40*100)</f>
        <v>-23.4058343094623</v>
      </c>
      <c r="Q40" s="110">
        <f>IF('H18性質別歳出'!Q40=0,"-",('H19性質別歳出'!Q40-'H18性質別歳出'!Q40)/'H18性質別歳出'!Q40*100)</f>
        <v>-17.044784358735562</v>
      </c>
      <c r="R40" s="110">
        <f>IF('H18性質別歳出'!R40=0,"-",('H19性質別歳出'!R40-'H18性質別歳出'!R40)/'H18性質別歳出'!R40*100)</f>
        <v>-26.634667623546914</v>
      </c>
      <c r="S40" s="110">
        <f>IF('H18性質別歳出'!S40=0,"-",('H19性質別歳出'!S40-'H18性質別歳出'!S40)/'H18性質別歳出'!S40*100)</f>
        <v>593.449124726477</v>
      </c>
      <c r="T40" s="111" t="str">
        <f>IF('H18性質別歳出'!T40=0,"-",('H19性質別歳出'!T40-'H18性質別歳出'!T40)/'H18性質別歳出'!T40*100)</f>
        <v>-</v>
      </c>
      <c r="U40" s="94">
        <f t="shared" si="0"/>
        <v>1008.4758645869034</v>
      </c>
      <c r="V40" s="94">
        <f t="shared" si="1"/>
        <v>-1017.0249436797388</v>
      </c>
    </row>
    <row r="41" spans="1:22" ht="23.25" customHeight="1">
      <c r="A41" s="92" t="s">
        <v>50</v>
      </c>
      <c r="B41" s="106">
        <f>IF('H18性質別歳出'!B41=0,"-",('H19性質別歳出'!B41-'H18性質別歳出'!B41)/'H18性質別歳出'!B41*100)</f>
        <v>1.2899471793337143</v>
      </c>
      <c r="C41" s="110">
        <f>IF('H18性質別歳出'!C41=0,"-",('H19性質別歳出'!C41-'H18性質別歳出'!C41)/'H18性質別歳出'!C41*100)</f>
        <v>0.725592912884359</v>
      </c>
      <c r="D41" s="110">
        <f>IF('H18性質別歳出'!D41=0,"-",('H19性質別歳出'!D41-'H18性質別歳出'!D41)/'H18性質別歳出'!D41*100)</f>
        <v>1.0798749484434704</v>
      </c>
      <c r="E41" s="110">
        <f>IF('H18性質別歳出'!E41=0,"-",('H19性質別歳出'!E41-'H18性質別歳出'!E41)/'H18性質別歳出'!E41*100)</f>
        <v>-2.2712424758844687</v>
      </c>
      <c r="F41" s="110">
        <f>IF('H18性質別歳出'!F41=0,"-",('H19性質別歳出'!F41-'H18性質別歳出'!F41)/'H18性質別歳出'!F41*100)</f>
        <v>6.729660649907583</v>
      </c>
      <c r="G41" s="110">
        <f>IF('H18性質別歳出'!G41=0,"-",('H19性質別歳出'!G41-'H18性質別歳出'!G41)/'H18性質別歳出'!G41*100)</f>
        <v>6.105329127839479</v>
      </c>
      <c r="H41" s="110">
        <f>IF('H18性質別歳出'!H41=0,"-",('H19性質別歳出'!H41-'H18性質別歳出'!H41)/'H18性質別歳出'!H41*100)</f>
        <v>4.125705679969713</v>
      </c>
      <c r="I41" s="110">
        <f>IF('H18性質別歳出'!I41=0,"-",('H19性質別歳出'!I41-'H18性質別歳出'!I41)/'H18性質別歳出'!I41*100)</f>
        <v>13.349580287029516</v>
      </c>
      <c r="J41" s="111">
        <f>IF('H18性質別歳出'!J41=0,"-",('H19性質別歳出'!J41-'H18性質別歳出'!J41)/'H18性質別歳出'!J41*100)</f>
        <v>-4.56944714585611</v>
      </c>
      <c r="K41" s="109">
        <f>IF('H18性質別歳出'!K41=0,"-",('H19性質別歳出'!K41-'H18性質別歳出'!K41)/'H18性質別歳出'!K41*100)</f>
        <v>-13.740479729201185</v>
      </c>
      <c r="L41" s="110">
        <f>IF('H18性質別歳出'!L41=0,"-",('H19性質別歳出'!L41-'H18性質別歳出'!L41)/'H18性質別歳出'!L41*100)</f>
        <v>46.15384615384615</v>
      </c>
      <c r="M41" s="110">
        <f>IF('H18性質別歳出'!M41=0,"-",('H19性質別歳出'!M41-'H18性質別歳出'!M41)/'H18性質別歳出'!M41*100)</f>
        <v>-10.984330258949374</v>
      </c>
      <c r="N41" s="110" t="str">
        <f>IF('H18性質別歳出'!N41=0,"-",('H19性質別歳出'!N41-'H18性質別歳出'!N41)/'H18性質別歳出'!N41*100)</f>
        <v>-</v>
      </c>
      <c r="O41" s="110">
        <f>IF('H18性質別歳出'!O41=0,"-",('H19性質別歳出'!O41-'H18性質別歳出'!O41)/'H18性質別歳出'!O41*100)</f>
        <v>20.851095568955724</v>
      </c>
      <c r="P41" s="110">
        <f>IF('H18性質別歳出'!P41=0,"-",('H19性質別歳出'!P41-'H18性質別歳出'!P41)/'H18性質別歳出'!P41*100)</f>
        <v>16.399870830834526</v>
      </c>
      <c r="Q41" s="110">
        <f>IF('H18性質別歳出'!Q41=0,"-",('H19性質別歳出'!Q41-'H18性質別歳出'!Q41)/'H18性質別歳出'!Q41*100)</f>
        <v>676.1574225656474</v>
      </c>
      <c r="R41" s="110">
        <f>IF('H18性質別歳出'!R41=0,"-",('H19性質別歳出'!R41-'H18性質別歳出'!R41)/'H18性質別歳出'!R41*100)</f>
        <v>-13.987169781729456</v>
      </c>
      <c r="S41" s="110">
        <f>IF('H18性質別歳出'!S41=0,"-",('H19性質別歳出'!S41-'H18性質別歳出'!S41)/'H18性質別歳出'!S41*100)</f>
        <v>901.0262257696693</v>
      </c>
      <c r="T41" s="111" t="str">
        <f>IF('H18性質別歳出'!T41=0,"-",('H19性質別歳出'!T41-'H18性質別歳出'!T41)/'H18性質別歳出'!T41*100)</f>
        <v>-</v>
      </c>
      <c r="U41" s="94">
        <f t="shared" si="0"/>
        <v>1608.0951008422885</v>
      </c>
      <c r="V41" s="94">
        <f t="shared" si="1"/>
        <v>-1606.8051536629548</v>
      </c>
    </row>
    <row r="42" spans="1:22" ht="23.25" customHeight="1">
      <c r="A42" s="92" t="s">
        <v>51</v>
      </c>
      <c r="B42" s="106">
        <f>IF('H18性質別歳出'!B42=0,"-",('H19性質別歳出'!B42-'H18性質別歳出'!B42)/'H18性質別歳出'!B42*100)</f>
        <v>6.91430616567073</v>
      </c>
      <c r="C42" s="110">
        <f>IF('H18性質別歳出'!C42=0,"-",('H19性質別歳出'!C42-'H18性質別歳出'!C42)/'H18性質別歳出'!C42*100)</f>
        <v>10.120425580407332</v>
      </c>
      <c r="D42" s="110">
        <f>IF('H18性質別歳出'!D42=0,"-",('H19性質別歳出'!D42-'H18性質別歳出'!D42)/'H18性質別歳出'!D42*100)</f>
        <v>1.3384320167870012</v>
      </c>
      <c r="E42" s="110">
        <f>IF('H18性質別歳出'!E42=0,"-",('H19性質別歳出'!E42-'H18性質別歳出'!E42)/'H18性質別歳出'!E42*100)</f>
        <v>-3.2563982733581573</v>
      </c>
      <c r="F42" s="110">
        <f>IF('H18性質別歳出'!F42=0,"-",('H19性質別歳出'!F42-'H18性質別歳出'!F42)/'H18性質別歳出'!F42*100)</f>
        <v>10.394555654441684</v>
      </c>
      <c r="G42" s="110">
        <f>IF('H18性質別歳出'!G42=0,"-",('H19性質別歳出'!G42-'H18性質別歳出'!G42)/'H18性質別歳出'!G42*100)</f>
        <v>5.620075887886578</v>
      </c>
      <c r="H42" s="110">
        <f>IF('H18性質別歳出'!H42=0,"-",('H19性質別歳出'!H42-'H18性質別歳出'!H42)/'H18性質別歳出'!H42*100)</f>
        <v>16.11956343667029</v>
      </c>
      <c r="I42" s="110">
        <f>IF('H18性質別歳出'!I42=0,"-",('H19性質別歳出'!I42-'H18性質別歳出'!I42)/'H18性質別歳出'!I42*100)</f>
        <v>-4.825737265415549</v>
      </c>
      <c r="J42" s="111">
        <f>IF('H18性質別歳出'!J42=0,"-",('H19性質別歳出'!J42-'H18性質別歳出'!J42)/'H18性質別歳出'!J42*100)</f>
        <v>20.660775864734795</v>
      </c>
      <c r="K42" s="109">
        <f>IF('H18性質別歳出'!K42=0,"-",('H19性質別歳出'!K42-'H18性質別歳出'!K42)/'H18性質別歳出'!K42*100)</f>
        <v>20.8597859604571</v>
      </c>
      <c r="L42" s="110">
        <f>IF('H18性質別歳出'!L42=0,"-",('H19性質別歳出'!L42-'H18性質別歳出'!L42)/'H18性質別歳出'!L42*100)</f>
        <v>0.9674763277068753</v>
      </c>
      <c r="M42" s="110">
        <f>IF('H18性質別歳出'!M42=0,"-",('H19性質別歳出'!M42-'H18性質別歳出'!M42)/'H18性質別歳出'!M42*100)</f>
        <v>-2.3649586721228255</v>
      </c>
      <c r="N42" s="110" t="str">
        <f>IF('H18性質別歳出'!N42=0,"-",('H19性質別歳出'!N42-'H18性質別歳出'!N42)/'H18性質別歳出'!N42*100)</f>
        <v>-</v>
      </c>
      <c r="O42" s="110">
        <f>IF('H18性質別歳出'!O42=0,"-",('H19性質別歳出'!O42-'H18性質別歳出'!O42)/'H18性質別歳出'!O42*100)</f>
        <v>-12.59055637958037</v>
      </c>
      <c r="P42" s="110">
        <f>IF('H18性質別歳出'!P42=0,"-",('H19性質別歳出'!P42-'H18性質別歳出'!P42)/'H18性質別歳出'!P42*100)</f>
        <v>-13.390006214044927</v>
      </c>
      <c r="Q42" s="110">
        <f>IF('H18性質別歳出'!Q42=0,"-",('H19性質別歳出'!Q42-'H18性質別歳出'!Q42)/'H18性質別歳出'!Q42*100)</f>
        <v>-100</v>
      </c>
      <c r="R42" s="110">
        <f>IF('H18性質別歳出'!R42=0,"-",('H19性質別歳出'!R42-'H18性質別歳出'!R42)/'H18性質別歳出'!R42*100)</f>
        <v>27.74311950687065</v>
      </c>
      <c r="S42" s="110">
        <f>IF('H18性質別歳出'!S42=0,"-",('H19性質別歳出'!S42-'H18性質別歳出'!S42)/'H18性質別歳出'!S42*100)</f>
        <v>412.8650355169692</v>
      </c>
      <c r="T42" s="111" t="str">
        <f>IF('H18性質別歳出'!T42=0,"-",('H19性質別歳出'!T42-'H18性質別歳出'!T42)/'H18性質別歳出'!T42*100)</f>
        <v>-</v>
      </c>
      <c r="U42" s="94">
        <f t="shared" si="0"/>
        <v>404.78329394484064</v>
      </c>
      <c r="V42" s="94">
        <f t="shared" si="1"/>
        <v>-397.8689877791699</v>
      </c>
    </row>
    <row r="43" spans="1:22" ht="23.25" customHeight="1">
      <c r="A43" s="92" t="s">
        <v>52</v>
      </c>
      <c r="B43" s="106">
        <f>IF('H18性質別歳出'!B43=0,"-",('H19性質別歳出'!B43-'H18性質別歳出'!B43)/'H18性質別歳出'!B43*100)</f>
        <v>13.031312496675232</v>
      </c>
      <c r="C43" s="110">
        <f>IF('H18性質別歳出'!C43=0,"-",('H19性質別歳出'!C43-'H18性質別歳出'!C43)/'H18性質別歳出'!C43*100)</f>
        <v>1.9089908551462773</v>
      </c>
      <c r="D43" s="110">
        <f>IF('H18性質別歳出'!D43=0,"-",('H19性質別歳出'!D43-'H18性質別歳出'!D43)/'H18性質別歳出'!D43*100)</f>
        <v>-4.631086724632661</v>
      </c>
      <c r="E43" s="110">
        <f>IF('H18性質別歳出'!E43=0,"-",('H19性質別歳出'!E43-'H18性質別歳出'!E43)/'H18性質別歳出'!E43*100)</f>
        <v>-3.7253125960500157</v>
      </c>
      <c r="F43" s="110">
        <f>IF('H18性質別歳出'!F43=0,"-",('H19性質別歳出'!F43-'H18性質別歳出'!F43)/'H18性質別歳出'!F43*100)</f>
        <v>2.13450959515299</v>
      </c>
      <c r="G43" s="110">
        <f>IF('H18性質別歳出'!G43=0,"-",('H19性質別歳出'!G43-'H18性質別歳出'!G43)/'H18性質別歳出'!G43*100)</f>
        <v>-9.226861928457621</v>
      </c>
      <c r="H43" s="110">
        <f>IF('H18性質別歳出'!H43=0,"-",('H19性質別歳出'!H43-'H18性質別歳出'!H43)/'H18性質別歳出'!H43*100)</f>
        <v>10.530656232255772</v>
      </c>
      <c r="I43" s="110">
        <f>IF('H18性質別歳出'!I43=0,"-",('H19性質別歳出'!I43-'H18性質別歳出'!I43)/'H18性質別歳出'!I43*100)</f>
        <v>104.50247354248856</v>
      </c>
      <c r="J43" s="111">
        <f>IF('H18性質別歳出'!J43=0,"-",('H19性質別歳出'!J43-'H18性質別歳出'!J43)/'H18性質別歳出'!J43*100)</f>
        <v>5.827027929725322</v>
      </c>
      <c r="K43" s="109">
        <f>IF('H18性質別歳出'!K43=0,"-",('H19性質別歳出'!K43-'H18性質別歳出'!K43)/'H18性質別歳出'!K43*100)</f>
        <v>1116.4513762638344</v>
      </c>
      <c r="L43" s="110" t="str">
        <f>IF('H18性質別歳出'!L43=0,"-",('H19性質別歳出'!L43-'H18性質別歳出'!L43)/'H18性質別歳出'!L43*100)</f>
        <v>-</v>
      </c>
      <c r="M43" s="110">
        <f>IF('H18性質別歳出'!M43=0,"-",('H19性質別歳出'!M43-'H18性質別歳出'!M43)/'H18性質別歳出'!M43*100)</f>
        <v>6.858333623194822</v>
      </c>
      <c r="N43" s="110" t="str">
        <f>IF('H18性質別歳出'!N43=0,"-",('H19性質別歳出'!N43-'H18性質別歳出'!N43)/'H18性質別歳出'!N43*100)</f>
        <v>-</v>
      </c>
      <c r="O43" s="110">
        <f>IF('H18性質別歳出'!O43=0,"-",('H19性質別歳出'!O43-'H18性質別歳出'!O43)/'H18性質別歳出'!O43*100)</f>
        <v>4.752982242814315</v>
      </c>
      <c r="P43" s="110">
        <f>IF('H18性質別歳出'!P43=0,"-",('H19性質別歳出'!P43-'H18性質別歳出'!P43)/'H18性質別歳出'!P43*100)</f>
        <v>4.646193384444349</v>
      </c>
      <c r="Q43" s="110">
        <f>IF('H18性質別歳出'!Q43=0,"-",('H19性質別歳出'!Q43-'H18性質別歳出'!Q43)/'H18性質別歳出'!Q43*100)</f>
        <v>-32.89915604998668</v>
      </c>
      <c r="R43" s="110">
        <f>IF('H18性質別歳出'!R43=0,"-",('H19性質別歳出'!R43-'H18性質別歳出'!R43)/'H18性質別歳出'!R43*100)</f>
        <v>67.40350089766606</v>
      </c>
      <c r="S43" s="110">
        <f>IF('H18性質別歳出'!S43=0,"-",('H19性質別歳出'!S43-'H18性質別歳出'!S43)/'H18性質別歳出'!S43*100)</f>
        <v>66.71744097486672</v>
      </c>
      <c r="T43" s="111" t="str">
        <f>IF('H18性質別歳出'!T43=0,"-",('H19性質別歳出'!T43-'H18性質別歳出'!T43)/'H18性質別歳出'!T43*100)</f>
        <v>-</v>
      </c>
      <c r="U43" s="94" t="e">
        <f t="shared" si="0"/>
        <v>#VALUE!</v>
      </c>
      <c r="V43" s="94" t="e">
        <f t="shared" si="1"/>
        <v>#VALUE!</v>
      </c>
    </row>
    <row r="44" spans="1:22" ht="23.25" customHeight="1">
      <c r="A44" s="92" t="s">
        <v>53</v>
      </c>
      <c r="B44" s="106">
        <f>IF('H18性質別歳出'!B44=0,"-",('H19性質別歳出'!B44-'H18性質別歳出'!B44)/'H18性質別歳出'!B44*100)</f>
        <v>6.089174688548995</v>
      </c>
      <c r="C44" s="110">
        <f>IF('H18性質別歳出'!C44=0,"-",('H19性質別歳出'!C44-'H18性質別歳出'!C44)/'H18性質別歳出'!C44*100)</f>
        <v>1.6910389793837646</v>
      </c>
      <c r="D44" s="110">
        <f>IF('H18性質別歳出'!D44=0,"-",('H19性質別歳出'!D44-'H18性質別歳出'!D44)/'H18性質別歳出'!D44*100)</f>
        <v>-0.7101492855255593</v>
      </c>
      <c r="E44" s="110">
        <f>IF('H18性質別歳出'!E44=0,"-",('H19性質別歳出'!E44-'H18性質別歳出'!E44)/'H18性質別歳出'!E44*100)</f>
        <v>-1.5211003452804466</v>
      </c>
      <c r="F44" s="110">
        <f>IF('H18性質別歳出'!F44=0,"-",('H19性質別歳出'!F44-'H18性質別歳出'!F44)/'H18性質別歳出'!F44*100)</f>
        <v>8.294340852480389</v>
      </c>
      <c r="G44" s="110">
        <f>IF('H18性質別歳出'!G44=0,"-",('H19性質別歳出'!G44-'H18性質別歳出'!G44)/'H18性質別歳出'!G44*100)</f>
        <v>-3.5671586905969486</v>
      </c>
      <c r="H44" s="110">
        <f>IF('H18性質別歳出'!H44=0,"-",('H19性質別歳出'!H44-'H18性質別歳出'!H44)/'H18性質別歳出'!H44*100)</f>
        <v>6.100532193066109</v>
      </c>
      <c r="I44" s="110">
        <f>IF('H18性質別歳出'!I44=0,"-",('H19性質別歳出'!I44-'H18性質別歳出'!I44)/'H18性質別歳出'!I44*100)</f>
        <v>14.663335086796423</v>
      </c>
      <c r="J44" s="111">
        <f>IF('H18性質別歳出'!J44=0,"-",('H19性質別歳出'!J44-'H18性質別歳出'!J44)/'H18性質別歳出'!J44*100)</f>
        <v>3.572636710861628</v>
      </c>
      <c r="K44" s="109">
        <f>IF('H18性質別歳出'!K44=0,"-",('H19性質別歳出'!K44-'H18性質別歳出'!K44)/'H18性質別歳出'!K44*100)</f>
        <v>-16.507944019212342</v>
      </c>
      <c r="L44" s="110">
        <f>IF('H18性質別歳出'!L44=0,"-",('H19性質別歳出'!L44-'H18性質別歳出'!L44)/'H18性質別歳出'!L44*100)</f>
        <v>0</v>
      </c>
      <c r="M44" s="110">
        <f>IF('H18性質別歳出'!M44=0,"-",('H19性質別歳出'!M44-'H18性質別歳出'!M44)/'H18性質別歳出'!M44*100)</f>
        <v>17.48425353698649</v>
      </c>
      <c r="N44" s="110" t="str">
        <f>IF('H18性質別歳出'!N44=0,"-",('H19性質別歳出'!N44-'H18性質別歳出'!N44)/'H18性質別歳出'!N44*100)</f>
        <v>-</v>
      </c>
      <c r="O44" s="110">
        <f>IF('H18性質別歳出'!O44=0,"-",('H19性質別歳出'!O44-'H18性質別歳出'!O44)/'H18性質別歳出'!O44*100)</f>
        <v>32.48972063542122</v>
      </c>
      <c r="P44" s="110">
        <f>IF('H18性質別歳出'!P44=0,"-",('H19性質別歳出'!P44-'H18性質別歳出'!P44)/'H18性質別歳出'!P44*100)</f>
        <v>29.660433635425033</v>
      </c>
      <c r="Q44" s="110">
        <f>IF('H18性質別歳出'!Q44=0,"-",('H19性質別歳出'!Q44-'H18性質別歳出'!Q44)/'H18性質別歳出'!Q44*100)</f>
        <v>301.2940354071497</v>
      </c>
      <c r="R44" s="110">
        <f>IF('H18性質別歳出'!R44=0,"-",('H19性質別歳出'!R44-'H18性質別歳出'!R44)/'H18性質別歳出'!R44*100)</f>
        <v>-19.560548975016864</v>
      </c>
      <c r="S44" s="110">
        <f>IF('H18性質別歳出'!S44=0,"-",('H19性質別歳出'!S44-'H18性質別歳出'!S44)/'H18性質別歳出'!S44*100)</f>
        <v>97.04125177809388</v>
      </c>
      <c r="T44" s="111" t="str">
        <f>IF('H18性質別歳出'!T44=0,"-",('H19性質別歳出'!T44-'H18性質別歳出'!T44)/'H18性質別歳出'!T44*100)</f>
        <v>-</v>
      </c>
      <c r="U44" s="94">
        <f t="shared" si="0"/>
        <v>407.293633535328</v>
      </c>
      <c r="V44" s="94">
        <f t="shared" si="1"/>
        <v>-401.204458846779</v>
      </c>
    </row>
    <row r="45" spans="1:22" ht="23.25" customHeight="1">
      <c r="A45" s="92" t="s">
        <v>54</v>
      </c>
      <c r="B45" s="106">
        <f>IF('H18性質別歳出'!B45=0,"-",('H19性質別歳出'!B45-'H18性質別歳出'!B45)/'H18性質別歳出'!B45*100)</f>
        <v>1.609597164912736</v>
      </c>
      <c r="C45" s="110">
        <f>IF('H18性質別歳出'!C45=0,"-",('H19性質別歳出'!C45-'H18性質別歳出'!C45)/'H18性質別歳出'!C45*100)</f>
        <v>2.910271382549611</v>
      </c>
      <c r="D45" s="110">
        <f>IF('H18性質別歳出'!D45=0,"-",('H19性質別歳出'!D45-'H18性質別歳出'!D45)/'H18性質別歳出'!D45*100)</f>
        <v>4.760228133072451</v>
      </c>
      <c r="E45" s="110">
        <f>IF('H18性質別歳出'!E45=0,"-",('H19性質別歳出'!E45-'H18性質別歳出'!E45)/'H18性質別歳出'!E45*100)</f>
        <v>3.983801418189635</v>
      </c>
      <c r="F45" s="110">
        <f>IF('H18性質別歳出'!F45=0,"-",('H19性質別歳出'!F45-'H18性質別歳出'!F45)/'H18性質別歳出'!F45*100)</f>
        <v>8.50327394448424</v>
      </c>
      <c r="G45" s="110">
        <f>IF('H18性質別歳出'!G45=0,"-",('H19性質別歳出'!G45-'H18性質別歳出'!G45)/'H18性質別歳出'!G45*100)</f>
        <v>4.136250617177346</v>
      </c>
      <c r="H45" s="110">
        <f>IF('H18性質別歳出'!H45=0,"-",('H19性質別歳出'!H45-'H18性質別歳出'!H45)/'H18性質別歳出'!H45*100)</f>
        <v>-0.1669710088790633</v>
      </c>
      <c r="I45" s="110">
        <f>IF('H18性質別歳出'!I45=0,"-",('H19性質別歳出'!I45-'H18性質別歳出'!I45)/'H18性質別歳出'!I45*100)</f>
        <v>14.820042342978123</v>
      </c>
      <c r="J45" s="111">
        <f>IF('H18性質別歳出'!J45=0,"-",('H19性質別歳出'!J45-'H18性質別歳出'!J45)/'H18性質別歳出'!J45*100)</f>
        <v>0.8766505364339874</v>
      </c>
      <c r="K45" s="109">
        <f>IF('H18性質別歳出'!K45=0,"-",('H19性質別歳出'!K45-'H18性質別歳出'!K45)/'H18性質別歳出'!K45*100)</f>
        <v>-33.159672225567455</v>
      </c>
      <c r="L45" s="110">
        <f>IF('H18性質別歳出'!L45=0,"-",('H19性質別歳出'!L45-'H18性質別歳出'!L45)/'H18性質別歳出'!L45*100)</f>
        <v>0</v>
      </c>
      <c r="M45" s="110">
        <f>IF('H18性質別歳出'!M45=0,"-",('H19性質別歳出'!M45-'H18性質別歳出'!M45)/'H18性質別歳出'!M45*100)</f>
        <v>-0.3297702979304071</v>
      </c>
      <c r="N45" s="110" t="str">
        <f>IF('H18性質別歳出'!N45=0,"-",('H19性質別歳出'!N45-'H18性質別歳出'!N45)/'H18性質別歳出'!N45*100)</f>
        <v>-</v>
      </c>
      <c r="O45" s="110">
        <f>IF('H18性質別歳出'!O45=0,"-",('H19性質別歳出'!O45-'H18性質別歳出'!O45)/'H18性質別歳出'!O45*100)</f>
        <v>-0.4345973890199718</v>
      </c>
      <c r="P45" s="110">
        <f>IF('H18性質別歳出'!P45=0,"-",('H19性質別歳出'!P45-'H18性質別歳出'!P45)/'H18性質別歳出'!P45*100)</f>
        <v>-0.4345973890199718</v>
      </c>
      <c r="Q45" s="110">
        <f>IF('H18性質別歳出'!Q45=0,"-",('H19性質別歳出'!Q45-'H18性質別歳出'!Q45)/'H18性質別歳出'!Q45*100)</f>
        <v>-14.72838705314542</v>
      </c>
      <c r="R45" s="110">
        <f>IF('H18性質別歳出'!R45=0,"-",('H19性質別歳出'!R45-'H18性質別歳出'!R45)/'H18性質別歳出'!R45*100)</f>
        <v>9.53295398179392</v>
      </c>
      <c r="S45" s="110" t="str">
        <f>IF('H18性質別歳出'!S45=0,"-",('H19性質別歳出'!S45-'H18性質別歳出'!S45)/'H18性質別歳出'!S45*100)</f>
        <v>-</v>
      </c>
      <c r="T45" s="111" t="str">
        <f>IF('H18性質別歳出'!T45=0,"-",('H19性質別歳出'!T45-'H18性質別歳出'!T45)/'H18性質別歳出'!T45*100)</f>
        <v>-</v>
      </c>
      <c r="U45" s="94" t="e">
        <f t="shared" si="0"/>
        <v>#VALUE!</v>
      </c>
      <c r="V45" s="94" t="e">
        <f t="shared" si="1"/>
        <v>#VALUE!</v>
      </c>
    </row>
    <row r="46" spans="1:22" ht="23.25" customHeight="1">
      <c r="A46" s="92" t="s">
        <v>55</v>
      </c>
      <c r="B46" s="106">
        <f>IF('H18性質別歳出'!B46=0,"-",('H19性質別歳出'!B46-'H18性質別歳出'!B46)/'H18性質別歳出'!B46*100)</f>
        <v>-8.432242721843407</v>
      </c>
      <c r="C46" s="110">
        <f>IF('H18性質別歳出'!C46=0,"-",('H19性質別歳出'!C46-'H18性質別歳出'!C46)/'H18性質別歳出'!C46*100)</f>
        <v>6.221922068745581</v>
      </c>
      <c r="D46" s="110">
        <f>IF('H18性質別歳出'!D46=0,"-",('H19性質別歳出'!D46-'H18性質別歳出'!D46)/'H18性質別歳出'!D46*100)</f>
        <v>2.0839172982603427</v>
      </c>
      <c r="E46" s="110">
        <f>IF('H18性質別歳出'!E46=0,"-",('H19性質別歳出'!E46-'H18性質別歳出'!E46)/'H18性質別歳出'!E46*100)</f>
        <v>-1.7795167623696682</v>
      </c>
      <c r="F46" s="110">
        <f>IF('H18性質別歳出'!F46=0,"-",('H19性質別歳出'!F46-'H18性質別歳出'!F46)/'H18性質別歳出'!F46*100)</f>
        <v>16.217088363048102</v>
      </c>
      <c r="G46" s="110">
        <f>IF('H18性質別歳出'!G46=0,"-",('H19性質別歳出'!G46-'H18性質別歳出'!G46)/'H18性質別歳出'!G46*100)</f>
        <v>0.8005801146347432</v>
      </c>
      <c r="H46" s="110">
        <f>IF('H18性質別歳出'!H46=0,"-",('H19性質別歳出'!H46-'H18性質別歳出'!H46)/'H18性質別歳出'!H46*100)</f>
        <v>11.141243169119303</v>
      </c>
      <c r="I46" s="110">
        <f>IF('H18性質別歳出'!I46=0,"-",('H19性質別歳出'!I46-'H18性質別歳出'!I46)/'H18性質別歳出'!I46*100)</f>
        <v>-5.30922080821612</v>
      </c>
      <c r="J46" s="111">
        <f>IF('H18性質別歳出'!J46=0,"-",('H19性質別歳出'!J46-'H18性質別歳出'!J46)/'H18性質別歳出'!J46*100)</f>
        <v>10.410811434070496</v>
      </c>
      <c r="K46" s="109">
        <f>IF('H18性質別歳出'!K46=0,"-",('H19性質別歳出'!K46-'H18性質別歳出'!K46)/'H18性質別歳出'!K46*100)</f>
        <v>-39.63432024384592</v>
      </c>
      <c r="L46" s="110" t="str">
        <f>IF('H18性質別歳出'!L46=0,"-",('H19性質別歳出'!L46-'H18性質別歳出'!L46)/'H18性質別歳出'!L46*100)</f>
        <v>-</v>
      </c>
      <c r="M46" s="110">
        <f>IF('H18性質別歳出'!M46=0,"-",('H19性質別歳出'!M46-'H18性質別歳出'!M46)/'H18性質別歳出'!M46*100)</f>
        <v>-3.7108900669760905</v>
      </c>
      <c r="N46" s="110" t="str">
        <f>IF('H18性質別歳出'!N46=0,"-",('H19性質別歳出'!N46-'H18性質別歳出'!N46)/'H18性質別歳出'!N46*100)</f>
        <v>-</v>
      </c>
      <c r="O46" s="110">
        <f>IF('H18性質別歳出'!O46=0,"-",('H19性質別歳出'!O46-'H18性質別歳出'!O46)/'H18性質別歳出'!O46*100)</f>
        <v>-46.833821180870686</v>
      </c>
      <c r="P46" s="110">
        <f>IF('H18性質別歳出'!P46=0,"-",('H19性質別歳出'!P46-'H18性質別歳出'!P46)/'H18性質別歳出'!P46*100)</f>
        <v>-46.833821180870686</v>
      </c>
      <c r="Q46" s="110">
        <f>IF('H18性質別歳出'!Q46=0,"-",('H19性質別歳出'!Q46-'H18性質別歳出'!Q46)/'H18性質別歳出'!Q46*100)</f>
        <v>-49.41605465705655</v>
      </c>
      <c r="R46" s="110">
        <f>IF('H18性質別歳出'!R46=0,"-",('H19性質別歳出'!R46-'H18性質別歳出'!R46)/'H18性質別歳出'!R46*100)</f>
        <v>-45.887781515337196</v>
      </c>
      <c r="S46" s="110" t="str">
        <f>IF('H18性質別歳出'!S46=0,"-",('H19性質別歳出'!S46-'H18性質別歳出'!S46)/'H18性質別歳出'!S46*100)</f>
        <v>-</v>
      </c>
      <c r="T46" s="111" t="str">
        <f>IF('H18性質別歳出'!T46=0,"-",('H19性質別歳出'!T46-'H18性質別歳出'!T46)/'H18性質別歳出'!T46*100)</f>
        <v>-</v>
      </c>
      <c r="U46" s="94" t="e">
        <f t="shared" si="0"/>
        <v>#VALUE!</v>
      </c>
      <c r="V46" s="94" t="e">
        <f t="shared" si="1"/>
        <v>#VALUE!</v>
      </c>
    </row>
    <row r="47" spans="1:22" ht="23.25" customHeight="1">
      <c r="A47" s="92" t="s">
        <v>56</v>
      </c>
      <c r="B47" s="116">
        <f>IF('H18性質別歳出'!B47=0,"-",('H19性質別歳出'!B47-'H18性質別歳出'!B47)/'H18性質別歳出'!B47*100)</f>
        <v>21.076056948232264</v>
      </c>
      <c r="C47" s="110">
        <f>IF('H18性質別歳出'!C47=0,"-",('H19性質別歳出'!C47-'H18性質別歳出'!C47)/'H18性質別歳出'!C47*100)</f>
        <v>13.160264392248605</v>
      </c>
      <c r="D47" s="110">
        <f>IF('H18性質別歳出'!D47=0,"-",('H19性質別歳出'!D47-'H18性質別歳出'!D47)/'H18性質別歳出'!D47*100)</f>
        <v>-1.5223891553102449</v>
      </c>
      <c r="E47" s="110">
        <f>IF('H18性質別歳出'!E47=0,"-",('H19性質別歳出'!E47-'H18性質別歳出'!E47)/'H18性質別歳出'!E47*100)</f>
        <v>-1.0137844050283245</v>
      </c>
      <c r="F47" s="110">
        <f>IF('H18性質別歳出'!F47=0,"-",('H19性質別歳出'!F47-'H18性質別歳出'!F47)/'H18性質別歳出'!F47*100)</f>
        <v>-27.60354876979419</v>
      </c>
      <c r="G47" s="110">
        <f>IF('H18性質別歳出'!G47=0,"-",('H19性質別歳出'!G47-'H18性質別歳出'!G47)/'H18性質別歳出'!G47*100)</f>
        <v>1.747689127447411</v>
      </c>
      <c r="H47" s="110">
        <f>IF('H18性質別歳出'!H47=0,"-",('H19性質別歳出'!H47-'H18性質別歳出'!H47)/'H18性質別歳出'!H47*100)</f>
        <v>0.8054768736794516</v>
      </c>
      <c r="I47" s="110">
        <f>IF('H18性質別歳出'!I47=0,"-",('H19性質別歳出'!I47-'H18性質別歳出'!I47)/'H18性質別歳出'!I47*100)</f>
        <v>28.123723968966925</v>
      </c>
      <c r="J47" s="111">
        <f>IF('H18性質別歳出'!J47=0,"-",('H19性質別歳出'!J47-'H18性質別歳出'!J47)/'H18性質別歳出'!J47*100)</f>
        <v>71.98761861770994</v>
      </c>
      <c r="K47" s="109">
        <f>IF('H18性質別歳出'!K47=0,"-",('H19性質別歳出'!K47-'H18性質別歳出'!K47)/'H18性質別歳出'!K47*100)</f>
        <v>57.044248223544045</v>
      </c>
      <c r="L47" s="110" t="str">
        <f>IF('H18性質別歳出'!L47=0,"-",('H19性質別歳出'!L47-'H18性質別歳出'!L47)/'H18性質別歳出'!L47*100)</f>
        <v>-</v>
      </c>
      <c r="M47" s="110">
        <f>IF('H18性質別歳出'!M47=0,"-",('H19性質別歳出'!M47-'H18性質別歳出'!M47)/'H18性質別歳出'!M47*100)</f>
        <v>7.387825612583534</v>
      </c>
      <c r="N47" s="110" t="str">
        <f>IF('H18性質別歳出'!N47=0,"-",('H19性質別歳出'!N47-'H18性質別歳出'!N47)/'H18性質別歳出'!N47*100)</f>
        <v>-</v>
      </c>
      <c r="O47" s="110">
        <f>IF('H18性質別歳出'!O47=0,"-",('H19性質別歳出'!O47-'H18性質別歳出'!O47)/'H18性質別歳出'!O47*100)</f>
        <v>52.331191129865196</v>
      </c>
      <c r="P47" s="110">
        <f>IF('H18性質別歳出'!P47=0,"-",('H19性質別歳出'!P47-'H18性質別歳出'!P47)/'H18性質別歳出'!P47*100)</f>
        <v>48.422365995075936</v>
      </c>
      <c r="Q47" s="110">
        <f>IF('H18性質別歳出'!Q47=0,"-",('H19性質別歳出'!Q47-'H18性質別歳出'!Q47)/'H18性質別歳出'!Q47*100)</f>
        <v>135.08452153461707</v>
      </c>
      <c r="R47" s="110">
        <f>IF('H18性質別歳出'!R47=0,"-",('H19性質別歳出'!R47-'H18性質別歳出'!R47)/'H18性質別歳出'!R47*100)</f>
        <v>41.32969534231282</v>
      </c>
      <c r="S47" s="110">
        <f>IF('H18性質別歳出'!S47=0,"-",('H19性質別歳出'!S47-'H18性質別歳出'!S47)/'H18性質別歳出'!S47*100)</f>
        <v>556.3521651849728</v>
      </c>
      <c r="T47" s="111" t="str">
        <f>IF('H18性質別歳出'!T47=0,"-",('H19性質別歳出'!T47-'H18性質別歳出'!T47)/'H18性質別歳出'!T47*100)</f>
        <v>-</v>
      </c>
      <c r="U47" s="94" t="e">
        <f t="shared" si="0"/>
        <v>#VALUE!</v>
      </c>
      <c r="V47" s="94" t="e">
        <f t="shared" si="1"/>
        <v>#VALUE!</v>
      </c>
    </row>
    <row r="48" spans="1:22" ht="23.25" customHeight="1">
      <c r="A48" s="92" t="s">
        <v>62</v>
      </c>
      <c r="B48" s="106">
        <f>IF('H18性質別歳出'!B48=0,"-",('H19性質別歳出'!B48-'H18性質別歳出'!B48)/'H18性質別歳出'!B48*100)</f>
        <v>-17.00111686718249</v>
      </c>
      <c r="C48" s="110">
        <f>IF('H18性質別歳出'!C48=0,"-",('H19性質別歳出'!C48-'H18性質別歳出'!C48)/'H18性質別歳出'!C48*100)</f>
        <v>-0.5737868917502874</v>
      </c>
      <c r="D48" s="110">
        <f>IF('H18性質別歳出'!D48=0,"-",('H19性質別歳出'!D48-'H18性質別歳出'!D48)/'H18性質別歳出'!D48*100)</f>
        <v>5.253128521135792</v>
      </c>
      <c r="E48" s="110">
        <f>IF('H18性質別歳出'!E48=0,"-",('H19性質別歳出'!E48-'H18性質別歳出'!E48)/'H18性質別歳出'!E48*100)</f>
        <v>3.601896876538878</v>
      </c>
      <c r="F48" s="110">
        <f>IF('H18性質別歳出'!F48=0,"-",('H19性質別歳出'!F48-'H18性質別歳出'!F48)/'H18性質別歳出'!F48*100)</f>
        <v>-0.21342717188175095</v>
      </c>
      <c r="G48" s="110">
        <f>IF('H18性質別歳出'!G48=0,"-",('H19性質別歳出'!G48-'H18性質別歳出'!G48)/'H18性質別歳出'!G48*100)</f>
        <v>9.211693924905678</v>
      </c>
      <c r="H48" s="110">
        <f>IF('H18性質別歳出'!H48=0,"-",('H19性質別歳出'!H48-'H18性質別歳出'!H48)/'H18性質別歳出'!H48*100)</f>
        <v>-13.67175891952866</v>
      </c>
      <c r="I48" s="110">
        <f>IF('H18性質別歳出'!I48=0,"-",('H19性質別歳出'!I48-'H18性質別歳出'!I48)/'H18性質別歳出'!I48*100)</f>
        <v>-1.2309944438899425</v>
      </c>
      <c r="J48" s="111">
        <f>IF('H18性質別歳出'!J48=0,"-",('H19性質別歳出'!J48-'H18性質別歳出'!J48)/'H18性質別歳出'!J48*100)</f>
        <v>-1.4231041630117671</v>
      </c>
      <c r="K48" s="109">
        <f>IF('H18性質別歳出'!K48=0,"-",('H19性質別歳出'!K48-'H18性質別歳出'!K48)/'H18性質別歳出'!K48*100)</f>
        <v>-97.76522074864154</v>
      </c>
      <c r="L48" s="110">
        <f>IF('H18性質別歳出'!L48=0,"-",('H19性質別歳出'!L48-'H18性質別歳出'!L48)/'H18性質別歳出'!L48*100)</f>
        <v>0</v>
      </c>
      <c r="M48" s="110">
        <f>IF('H18性質別歳出'!M48=0,"-",('H19性質別歳出'!M48-'H18性質別歳出'!M48)/'H18性質別歳出'!M48*100)</f>
        <v>10.457856962137544</v>
      </c>
      <c r="N48" s="110" t="str">
        <f>IF('H18性質別歳出'!N48=0,"-",('H19性質別歳出'!N48-'H18性質別歳出'!N48)/'H18性質別歳出'!N48*100)</f>
        <v>-</v>
      </c>
      <c r="O48" s="110">
        <f>IF('H18性質別歳出'!O48=0,"-",('H19性質別歳出'!O48-'H18性質別歳出'!O48)/'H18性質別歳出'!O48*100)</f>
        <v>-13.531550818975354</v>
      </c>
      <c r="P48" s="110">
        <f>IF('H18性質別歳出'!P48=0,"-",('H19性質別歳出'!P48-'H18性質別歳出'!P48)/'H18性質別歳出'!P48*100)</f>
        <v>-17.757004910397896</v>
      </c>
      <c r="Q48" s="110">
        <f>IF('H18性質別歳出'!Q48=0,"-",('H19性質別歳出'!Q48-'H18性質別歳出'!Q48)/'H18性質別歳出'!Q48*100)</f>
        <v>-29.72886408711827</v>
      </c>
      <c r="R48" s="110">
        <f>IF('H18性質別歳出'!R48=0,"-",('H19性質別歳出'!R48-'H18性質別歳出'!R48)/'H18性質別歳出'!R48*100)</f>
        <v>-10.254325174924151</v>
      </c>
      <c r="S48" s="110">
        <f>IF('H18性質別歳出'!S48=0,"-",('H19性質別歳出'!S48-'H18性質別歳出'!S48)/'H18性質別歳出'!S48*100)</f>
        <v>843.3910811677896</v>
      </c>
      <c r="T48" s="111" t="str">
        <f>IF('H18性質別歳出'!T48=0,"-",('H19性質別歳出'!T48-'H18性質別歳出'!T48)/'H18性質別歳出'!T48*100)</f>
        <v>-</v>
      </c>
      <c r="U48" s="94">
        <f t="shared" si="0"/>
        <v>712.3748342223756</v>
      </c>
      <c r="V48" s="94">
        <f t="shared" si="1"/>
        <v>-729.3759510895582</v>
      </c>
    </row>
    <row r="49" spans="1:22" ht="23.25" customHeight="1">
      <c r="A49" s="92" t="s">
        <v>57</v>
      </c>
      <c r="B49" s="106">
        <f>IF('H18性質別歳出'!B49=0,"-",('H19性質別歳出'!B49-'H18性質別歳出'!B49)/'H18性質別歳出'!B49*100)</f>
        <v>4.055053455414396</v>
      </c>
      <c r="C49" s="110">
        <f>IF('H18性質別歳出'!C49=0,"-",('H19性質別歳出'!C49-'H18性質別歳出'!C49)/'H18性質別歳出'!C49*100)</f>
        <v>2.8586850813502487</v>
      </c>
      <c r="D49" s="110">
        <f>IF('H18性質別歳出'!D49=0,"-",('H19性質別歳出'!D49-'H18性質別歳出'!D49)/'H18性質別歳出'!D49*100)</f>
        <v>0.2156546880379992</v>
      </c>
      <c r="E49" s="110">
        <f>IF('H18性質別歳出'!E49=0,"-",('H19性質別歳出'!E49-'H18性質別歳出'!E49)/'H18性質別歳出'!E49*100)</f>
        <v>-2.6889938403398173</v>
      </c>
      <c r="F49" s="110">
        <f>IF('H18性質別歳出'!F49=0,"-",('H19性質別歳出'!F49-'H18性質別歳出'!F49)/'H18性質別歳出'!F49*100)</f>
        <v>-0.9410814729172976</v>
      </c>
      <c r="G49" s="110">
        <f>IF('H18性質別歳出'!G49=0,"-",('H19性質別歳出'!G49-'H18性質別歳出'!G49)/'H18性質別歳出'!G49*100)</f>
        <v>6.319133558854277</v>
      </c>
      <c r="H49" s="110">
        <f>IF('H18性質別歳出'!H49=0,"-",('H19性質別歳出'!H49-'H18性質別歳出'!H49)/'H18性質別歳出'!H49*100)</f>
        <v>-3.488202938551484</v>
      </c>
      <c r="I49" s="110">
        <f>IF('H18性質別歳出'!I49=0,"-",('H19性質別歳出'!I49-'H18性質別歳出'!I49)/'H18性質別歳出'!I49*100)</f>
        <v>-14.184936920059712</v>
      </c>
      <c r="J49" s="111">
        <f>IF('H18性質別歳出'!J49=0,"-",('H19性質別歳出'!J49-'H18性質別歳出'!J49)/'H18性質別歳出'!J49*100)</f>
        <v>12.34658875117834</v>
      </c>
      <c r="K49" s="109">
        <f>IF('H18性質別歳出'!K49=0,"-",('H19性質別歳出'!K49-'H18性質別歳出'!K49)/'H18性質別歳出'!K49*100)</f>
        <v>-95.18416412090505</v>
      </c>
      <c r="L49" s="110" t="str">
        <f>IF('H18性質別歳出'!L49=0,"-",('H19性質別歳出'!L49-'H18性質別歳出'!L49)/'H18性質別歳出'!L49*100)</f>
        <v>-</v>
      </c>
      <c r="M49" s="110">
        <f>IF('H18性質別歳出'!M49=0,"-",('H19性質別歳出'!M49-'H18性質別歳出'!M49)/'H18性質別歳出'!M49*100)</f>
        <v>-6.312813096416077</v>
      </c>
      <c r="N49" s="110" t="str">
        <f>IF('H18性質別歳出'!N49=0,"-",('H19性質別歳出'!N49-'H18性質別歳出'!N49)/'H18性質別歳出'!N49*100)</f>
        <v>-</v>
      </c>
      <c r="O49" s="110">
        <f>IF('H18性質別歳出'!O49=0,"-",('H19性質別歳出'!O49-'H18性質別歳出'!O49)/'H18性質別歳出'!O49*100)</f>
        <v>42.15834794368679</v>
      </c>
      <c r="P49" s="110">
        <f>IF('H18性質別歳出'!P49=0,"-",('H19性質別歳出'!P49-'H18性質別歳出'!P49)/'H18性質別歳出'!P49*100)</f>
        <v>41.22203002683344</v>
      </c>
      <c r="Q49" s="110">
        <f>IF('H18性質別歳出'!Q49=0,"-",('H19性質別歳出'!Q49-'H18性質別歳出'!Q49)/'H18性質別歳出'!Q49*100)</f>
        <v>219.4514968792976</v>
      </c>
      <c r="R49" s="110">
        <f>IF('H18性質別歳出'!R49=0,"-",('H19性質別歳出'!R49-'H18性質別歳出'!R49)/'H18性質別歳出'!R49*100)</f>
        <v>12.266805874214809</v>
      </c>
      <c r="S49" s="110">
        <f>IF('H18性質別歳出'!S49=0,"-",('H19性質別歳出'!S49-'H18性質別歳出'!S49)/'H18性質別歳出'!S49*100)</f>
        <v>82.00550530869052</v>
      </c>
      <c r="T49" s="111" t="str">
        <f>IF('H18性質別歳出'!T49=0,"-",('H19性質別歳出'!T49-'H18性質別歳出'!T49)/'H18性質別歳出'!T49*100)</f>
        <v>-</v>
      </c>
      <c r="U49" s="94" t="e">
        <f t="shared" si="0"/>
        <v>#VALUE!</v>
      </c>
      <c r="V49" s="94" t="e">
        <f t="shared" si="1"/>
        <v>#VALUE!</v>
      </c>
    </row>
    <row r="50" spans="1:22" ht="23.25" customHeight="1" thickBot="1">
      <c r="A50" s="96" t="s">
        <v>58</v>
      </c>
      <c r="B50" s="122">
        <f>IF('H18性質別歳出'!B50=0,"-",('H19性質別歳出'!B50-'H18性質別歳出'!B50)/'H18性質別歳出'!B50*100)</f>
        <v>1.460889536467084</v>
      </c>
      <c r="C50" s="123">
        <f>IF('H18性質別歳出'!C50=0,"-",('H19性質別歳出'!C50-'H18性質別歳出'!C50)/'H18性質別歳出'!C50*100)</f>
        <v>-1.6726832494917026</v>
      </c>
      <c r="D50" s="123">
        <f>IF('H18性質別歳出'!D50=0,"-",('H19性質別歳出'!D50-'H18性質別歳出'!D50)/'H18性質別歳出'!D50*100)</f>
        <v>-0.9366184574807207</v>
      </c>
      <c r="E50" s="123">
        <f>IF('H18性質別歳出'!E50=0,"-",('H19性質別歳出'!E50-'H18性質別歳出'!E50)/'H18性質別歳出'!E50*100)</f>
        <v>0.33332678701186014</v>
      </c>
      <c r="F50" s="123">
        <f>IF('H18性質別歳出'!F50=0,"-",('H19性質別歳出'!F50-'H18性質別歳出'!F50)/'H18性質別歳出'!F50*100)</f>
        <v>13.325032614686721</v>
      </c>
      <c r="G50" s="123">
        <f>IF('H18性質別歳出'!G50=0,"-",('H19性質別歳出'!G50-'H18性質別歳出'!G50)/'H18性質別歳出'!G50*100)</f>
        <v>-11.857304175088718</v>
      </c>
      <c r="H50" s="123">
        <f>IF('H18性質別歳出'!H50=0,"-",('H19性質別歳出'!H50-'H18性質別歳出'!H50)/'H18性質別歳出'!H50*100)</f>
        <v>1.4965388229411816</v>
      </c>
      <c r="I50" s="123">
        <f>IF('H18性質別歳出'!I50=0,"-",('H19性質別歳出'!I50-'H18性質別歳出'!I50)/'H18性質別歳出'!I50*100)</f>
        <v>9.38606096101449</v>
      </c>
      <c r="J50" s="124">
        <f>IF('H18性質別歳出'!J50=0,"-",('H19性質別歳出'!J50-'H18性質別歳出'!J50)/'H18性質別歳出'!J50*100)</f>
        <v>-6.992232104448803</v>
      </c>
      <c r="K50" s="125">
        <f>IF('H18性質別歳出'!K50=0,"-",('H19性質別歳出'!K50-'H18性質別歳出'!K50)/'H18性質別歳出'!K50*100)</f>
        <v>48.37811517571781</v>
      </c>
      <c r="L50" s="123">
        <f>IF('H18性質別歳出'!L50=0,"-",('H19性質別歳出'!L50-'H18性質別歳出'!L50)/'H18性質別歳出'!L50*100)</f>
        <v>-10.16949152542373</v>
      </c>
      <c r="M50" s="123">
        <f>IF('H18性質別歳出'!M50=0,"-",('H19性質別歳出'!M50-'H18性質別歳出'!M50)/'H18性質別歳出'!M50*100)</f>
        <v>12.224754750290504</v>
      </c>
      <c r="N50" s="123" t="str">
        <f>IF('H18性質別歳出'!N50=0,"-",('H19性質別歳出'!N50-'H18性質別歳出'!N50)/'H18性質別歳出'!N50*100)</f>
        <v>-</v>
      </c>
      <c r="O50" s="123">
        <f>IF('H18性質別歳出'!O50=0,"-",('H19性質別歳出'!O50-'H18性質別歳出'!O50)/'H18性質別歳出'!O50*100)</f>
        <v>-2.111234387785708</v>
      </c>
      <c r="P50" s="123">
        <f>IF('H18性質別歳出'!P50=0,"-",('H19性質別歳出'!P50-'H18性質別歳出'!P50)/'H18性質別歳出'!P50*100)</f>
        <v>-2.111234387785708</v>
      </c>
      <c r="Q50" s="123">
        <f>IF('H18性質別歳出'!Q50=0,"-",('H19性質別歳出'!Q50-'H18性質別歳出'!Q50)/'H18性質別歳出'!Q50*100)</f>
        <v>-5.185578255358038</v>
      </c>
      <c r="R50" s="123">
        <f>IF('H18性質別歳出'!R50=0,"-",('H19性質別歳出'!R50-'H18性質別歳出'!R50)/'H18性質別歳出'!R50*100)</f>
        <v>-0.10302478853440017</v>
      </c>
      <c r="S50" s="123" t="str">
        <f>IF('H18性質別歳出'!S50=0,"-",('H19性質別歳出'!S50-'H18性質別歳出'!S50)/'H18性質別歳出'!S50*100)</f>
        <v>-</v>
      </c>
      <c r="T50" s="124" t="str">
        <f>IF('H18性質別歳出'!T50=0,"-",('H19性質別歳出'!T50-'H18性質別歳出'!T50)/'H18性質別歳出'!T50*100)</f>
        <v>-</v>
      </c>
      <c r="U50" s="94" t="e">
        <f t="shared" si="0"/>
        <v>#VALUE!</v>
      </c>
      <c r="V50" s="94" t="e">
        <f t="shared" si="1"/>
        <v>#VALUE!</v>
      </c>
    </row>
    <row r="51" spans="1:22" s="129" customFormat="1" ht="12">
      <c r="A51" s="128" t="s">
        <v>90</v>
      </c>
      <c r="B51" s="129">
        <f>COUNTIF(B$9:B$50,"&gt;0")</f>
        <v>29</v>
      </c>
      <c r="C51" s="129">
        <f aca="true" t="shared" si="2" ref="C51:V51">COUNTIF(C$9:C$50,"&gt;0")</f>
        <v>31</v>
      </c>
      <c r="D51" s="129">
        <f t="shared" si="2"/>
        <v>33</v>
      </c>
      <c r="E51" s="129">
        <f t="shared" si="2"/>
        <v>19</v>
      </c>
      <c r="F51" s="129">
        <f t="shared" si="2"/>
        <v>38</v>
      </c>
      <c r="G51" s="129">
        <f t="shared" si="2"/>
        <v>32</v>
      </c>
      <c r="H51" s="129">
        <f t="shared" si="2"/>
        <v>34</v>
      </c>
      <c r="I51" s="129">
        <f t="shared" si="2"/>
        <v>21</v>
      </c>
      <c r="J51" s="129">
        <f t="shared" si="2"/>
        <v>17</v>
      </c>
      <c r="K51" s="129">
        <f t="shared" si="2"/>
        <v>23</v>
      </c>
      <c r="L51" s="129">
        <f t="shared" si="2"/>
        <v>15</v>
      </c>
      <c r="M51" s="129">
        <f t="shared" si="2"/>
        <v>23</v>
      </c>
      <c r="N51" s="129">
        <f t="shared" si="2"/>
        <v>0</v>
      </c>
      <c r="O51" s="129">
        <f t="shared" si="2"/>
        <v>26</v>
      </c>
      <c r="P51" s="129">
        <f t="shared" si="2"/>
        <v>25</v>
      </c>
      <c r="Q51" s="129">
        <f t="shared" si="2"/>
        <v>25</v>
      </c>
      <c r="R51" s="129">
        <f t="shared" si="2"/>
        <v>19</v>
      </c>
      <c r="S51" s="129">
        <f t="shared" si="2"/>
        <v>21</v>
      </c>
      <c r="T51" s="129">
        <f t="shared" si="2"/>
        <v>0</v>
      </c>
      <c r="U51" s="129">
        <f t="shared" si="2"/>
        <v>24</v>
      </c>
      <c r="V51" s="129">
        <f t="shared" si="2"/>
        <v>1</v>
      </c>
    </row>
    <row r="52" spans="1:22" s="129" customFormat="1" ht="12">
      <c r="A52" s="128" t="s">
        <v>91</v>
      </c>
      <c r="B52" s="129">
        <f>COUNTIF(B$9:B$50,"&lt;0")</f>
        <v>13</v>
      </c>
      <c r="C52" s="129">
        <f aca="true" t="shared" si="3" ref="C52:V52">COUNTIF(C$9:C$50,"&lt;0")</f>
        <v>11</v>
      </c>
      <c r="D52" s="129">
        <f t="shared" si="3"/>
        <v>9</v>
      </c>
      <c r="E52" s="129">
        <f t="shared" si="3"/>
        <v>23</v>
      </c>
      <c r="F52" s="129">
        <f t="shared" si="3"/>
        <v>4</v>
      </c>
      <c r="G52" s="129">
        <f t="shared" si="3"/>
        <v>10</v>
      </c>
      <c r="H52" s="129">
        <f t="shared" si="3"/>
        <v>8</v>
      </c>
      <c r="I52" s="129">
        <f t="shared" si="3"/>
        <v>21</v>
      </c>
      <c r="J52" s="129">
        <f t="shared" si="3"/>
        <v>25</v>
      </c>
      <c r="K52" s="129">
        <f t="shared" si="3"/>
        <v>19</v>
      </c>
      <c r="L52" s="129">
        <f t="shared" si="3"/>
        <v>17</v>
      </c>
      <c r="M52" s="129">
        <f t="shared" si="3"/>
        <v>19</v>
      </c>
      <c r="N52" s="129">
        <f t="shared" si="3"/>
        <v>0</v>
      </c>
      <c r="O52" s="129">
        <f t="shared" si="3"/>
        <v>16</v>
      </c>
      <c r="P52" s="129">
        <f t="shared" si="3"/>
        <v>17</v>
      </c>
      <c r="Q52" s="129">
        <f t="shared" si="3"/>
        <v>17</v>
      </c>
      <c r="R52" s="129">
        <f t="shared" si="3"/>
        <v>23</v>
      </c>
      <c r="S52" s="129">
        <f t="shared" si="3"/>
        <v>9</v>
      </c>
      <c r="T52" s="129">
        <f t="shared" si="3"/>
        <v>0</v>
      </c>
      <c r="U52" s="129">
        <f t="shared" si="3"/>
        <v>1</v>
      </c>
      <c r="V52" s="129">
        <f t="shared" si="3"/>
        <v>24</v>
      </c>
    </row>
  </sheetData>
  <mergeCells count="19">
    <mergeCell ref="O3:O5"/>
    <mergeCell ref="J4:J5"/>
    <mergeCell ref="P4:P5"/>
    <mergeCell ref="Q4:R4"/>
    <mergeCell ref="P3:T3"/>
    <mergeCell ref="S4:S5"/>
    <mergeCell ref="T4:T5"/>
    <mergeCell ref="K3:K5"/>
    <mergeCell ref="L3:L5"/>
    <mergeCell ref="M3:M5"/>
    <mergeCell ref="N3:N5"/>
    <mergeCell ref="A3:A5"/>
    <mergeCell ref="B3:B5"/>
    <mergeCell ref="C3:C5"/>
    <mergeCell ref="D3:J3"/>
    <mergeCell ref="D4:D5"/>
    <mergeCell ref="E4:G4"/>
    <mergeCell ref="H4:H5"/>
    <mergeCell ref="I4:I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71" r:id="rId1"/>
  <colBreaks count="1" manualBreakCount="1">
    <brk id="10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00390625" defaultRowHeight="13.5"/>
  <cols>
    <col min="1" max="1" width="13.125" style="48" customWidth="1"/>
    <col min="2" max="2" width="13.00390625" style="48" customWidth="1"/>
    <col min="3" max="3" width="11.375" style="48" customWidth="1"/>
    <col min="4" max="4" width="12.375" style="48" customWidth="1"/>
    <col min="5" max="5" width="11.375" style="48" customWidth="1"/>
    <col min="6" max="6" width="12.125" style="48" customWidth="1"/>
    <col min="7" max="8" width="11.375" style="48" customWidth="1"/>
    <col min="9" max="9" width="10.50390625" style="48" customWidth="1"/>
    <col min="10" max="10" width="11.375" style="48" customWidth="1"/>
    <col min="11" max="12" width="10.375" style="48" customWidth="1"/>
    <col min="13" max="13" width="12.00390625" style="48" customWidth="1"/>
    <col min="14" max="14" width="9.125" style="48" bestFit="1" customWidth="1"/>
    <col min="15" max="15" width="11.375" style="48" customWidth="1"/>
    <col min="16" max="18" width="11.375" style="49" customWidth="1"/>
    <col min="19" max="19" width="10.50390625" style="48" bestFit="1" customWidth="1"/>
    <col min="20" max="20" width="9.125" style="48" bestFit="1" customWidth="1"/>
    <col min="21" max="21" width="12.875" style="48" hidden="1" customWidth="1"/>
    <col min="22" max="22" width="9.125" style="48" hidden="1" customWidth="1"/>
    <col min="23" max="16384" width="9.00390625" style="48" customWidth="1"/>
  </cols>
  <sheetData>
    <row r="1" spans="1:11" ht="14.25">
      <c r="A1" s="47" t="s">
        <v>29</v>
      </c>
      <c r="B1" s="47"/>
      <c r="K1" s="47"/>
    </row>
    <row r="2" spans="9:20" ht="14.25" thickBot="1">
      <c r="I2" s="201" t="s">
        <v>68</v>
      </c>
      <c r="J2" s="201"/>
      <c r="S2" s="201" t="s">
        <v>68</v>
      </c>
      <c r="T2" s="201"/>
    </row>
    <row r="3" spans="1:20" ht="14.25">
      <c r="A3" s="192"/>
      <c r="B3" s="165" t="s">
        <v>69</v>
      </c>
      <c r="C3" s="168" t="s">
        <v>70</v>
      </c>
      <c r="D3" s="195"/>
      <c r="E3" s="196"/>
      <c r="F3" s="196"/>
      <c r="G3" s="196"/>
      <c r="H3" s="196"/>
      <c r="I3" s="196"/>
      <c r="J3" s="197"/>
      <c r="K3" s="202" t="s">
        <v>71</v>
      </c>
      <c r="L3" s="168" t="s">
        <v>72</v>
      </c>
      <c r="M3" s="168" t="s">
        <v>73</v>
      </c>
      <c r="N3" s="205" t="s">
        <v>74</v>
      </c>
      <c r="O3" s="168" t="s">
        <v>75</v>
      </c>
      <c r="P3" s="210"/>
      <c r="Q3" s="210"/>
      <c r="R3" s="210"/>
      <c r="S3" s="211"/>
      <c r="T3" s="212"/>
    </row>
    <row r="4" spans="1:20" ht="13.5">
      <c r="A4" s="193"/>
      <c r="B4" s="166"/>
      <c r="C4" s="169"/>
      <c r="D4" s="198" t="s">
        <v>76</v>
      </c>
      <c r="E4" s="199"/>
      <c r="F4" s="200"/>
      <c r="G4" s="200"/>
      <c r="H4" s="169" t="s">
        <v>77</v>
      </c>
      <c r="I4" s="169" t="s">
        <v>78</v>
      </c>
      <c r="J4" s="206" t="s">
        <v>79</v>
      </c>
      <c r="K4" s="203"/>
      <c r="L4" s="169"/>
      <c r="M4" s="169"/>
      <c r="N4" s="169"/>
      <c r="O4" s="169"/>
      <c r="P4" s="187" t="s">
        <v>80</v>
      </c>
      <c r="Q4" s="208"/>
      <c r="R4" s="209"/>
      <c r="S4" s="178" t="s">
        <v>67</v>
      </c>
      <c r="T4" s="185" t="s">
        <v>81</v>
      </c>
    </row>
    <row r="5" spans="1:20" ht="14.25" thickBot="1">
      <c r="A5" s="194"/>
      <c r="B5" s="167"/>
      <c r="C5" s="170"/>
      <c r="D5" s="170"/>
      <c r="E5" s="50" t="s">
        <v>82</v>
      </c>
      <c r="F5" s="50" t="s">
        <v>83</v>
      </c>
      <c r="G5" s="50" t="s">
        <v>84</v>
      </c>
      <c r="H5" s="170"/>
      <c r="I5" s="170"/>
      <c r="J5" s="207"/>
      <c r="K5" s="204"/>
      <c r="L5" s="170"/>
      <c r="M5" s="170"/>
      <c r="N5" s="170"/>
      <c r="O5" s="170"/>
      <c r="P5" s="188"/>
      <c r="Q5" s="51" t="s">
        <v>85</v>
      </c>
      <c r="R5" s="51" t="s">
        <v>86</v>
      </c>
      <c r="S5" s="179"/>
      <c r="T5" s="186"/>
    </row>
    <row r="6" spans="1:20" ht="23.25" customHeight="1">
      <c r="A6" s="52" t="s">
        <v>87</v>
      </c>
      <c r="B6" s="53">
        <f aca="true" t="shared" si="0" ref="B6:T6">SUM(B7:B8)</f>
        <v>1236613027</v>
      </c>
      <c r="C6" s="53">
        <f t="shared" si="0"/>
        <v>836308184</v>
      </c>
      <c r="D6" s="53">
        <f t="shared" si="0"/>
        <v>537633413</v>
      </c>
      <c r="E6" s="53">
        <f t="shared" si="0"/>
        <v>249202230</v>
      </c>
      <c r="F6" s="53">
        <f t="shared" si="0"/>
        <v>131329367</v>
      </c>
      <c r="G6" s="53">
        <f t="shared" si="0"/>
        <v>157101816</v>
      </c>
      <c r="H6" s="53">
        <f t="shared" si="0"/>
        <v>159311975</v>
      </c>
      <c r="I6" s="53">
        <f t="shared" si="0"/>
        <v>13177714</v>
      </c>
      <c r="J6" s="54">
        <f t="shared" si="0"/>
        <v>126185082</v>
      </c>
      <c r="K6" s="53">
        <f t="shared" si="0"/>
        <v>22622372</v>
      </c>
      <c r="L6" s="53">
        <f t="shared" si="0"/>
        <v>20905789</v>
      </c>
      <c r="M6" s="53">
        <f t="shared" si="0"/>
        <v>101744513</v>
      </c>
      <c r="N6" s="53">
        <f t="shared" si="0"/>
        <v>0</v>
      </c>
      <c r="O6" s="53">
        <f t="shared" si="0"/>
        <v>255032169</v>
      </c>
      <c r="P6" s="53">
        <f t="shared" si="0"/>
        <v>253580798</v>
      </c>
      <c r="Q6" s="53">
        <f t="shared" si="0"/>
        <v>82654513</v>
      </c>
      <c r="R6" s="53">
        <f t="shared" si="0"/>
        <v>170926285</v>
      </c>
      <c r="S6" s="53">
        <f t="shared" si="0"/>
        <v>1451371</v>
      </c>
      <c r="T6" s="55">
        <f t="shared" si="0"/>
        <v>0</v>
      </c>
    </row>
    <row r="7" spans="1:20" ht="23.25" customHeight="1">
      <c r="A7" s="56" t="s">
        <v>88</v>
      </c>
      <c r="B7" s="57">
        <f aca="true" t="shared" si="1" ref="B7:T7">SUM(B9:B31)</f>
        <v>1122782782</v>
      </c>
      <c r="C7" s="57">
        <f t="shared" si="1"/>
        <v>758671294</v>
      </c>
      <c r="D7" s="57">
        <f t="shared" si="1"/>
        <v>493382094</v>
      </c>
      <c r="E7" s="57">
        <f t="shared" si="1"/>
        <v>225360961</v>
      </c>
      <c r="F7" s="57">
        <f t="shared" si="1"/>
        <v>124240247</v>
      </c>
      <c r="G7" s="57">
        <f t="shared" si="1"/>
        <v>143780886</v>
      </c>
      <c r="H7" s="57">
        <f t="shared" si="1"/>
        <v>141598174</v>
      </c>
      <c r="I7" s="57">
        <f t="shared" si="1"/>
        <v>12434936</v>
      </c>
      <c r="J7" s="58">
        <f t="shared" si="1"/>
        <v>111256090</v>
      </c>
      <c r="K7" s="57">
        <f t="shared" si="1"/>
        <v>16593422</v>
      </c>
      <c r="L7" s="57">
        <f t="shared" si="1"/>
        <v>20234458</v>
      </c>
      <c r="M7" s="57">
        <f t="shared" si="1"/>
        <v>90776422</v>
      </c>
      <c r="N7" s="57">
        <f t="shared" si="1"/>
        <v>0</v>
      </c>
      <c r="O7" s="57">
        <f t="shared" si="1"/>
        <v>236507186</v>
      </c>
      <c r="P7" s="57">
        <f t="shared" si="1"/>
        <v>235465611</v>
      </c>
      <c r="Q7" s="57">
        <f t="shared" si="1"/>
        <v>78083732</v>
      </c>
      <c r="R7" s="57">
        <f t="shared" si="1"/>
        <v>157381879</v>
      </c>
      <c r="S7" s="57">
        <f t="shared" si="1"/>
        <v>1041575</v>
      </c>
      <c r="T7" s="59">
        <f t="shared" si="1"/>
        <v>0</v>
      </c>
    </row>
    <row r="8" spans="1:20" ht="23.25" customHeight="1" thickBot="1">
      <c r="A8" s="60" t="s">
        <v>63</v>
      </c>
      <c r="B8" s="61">
        <f aca="true" t="shared" si="2" ref="B8:T8">SUM(B32:B50)</f>
        <v>113830245</v>
      </c>
      <c r="C8" s="61">
        <f t="shared" si="2"/>
        <v>77636890</v>
      </c>
      <c r="D8" s="61">
        <f t="shared" si="2"/>
        <v>44251319</v>
      </c>
      <c r="E8" s="61">
        <f t="shared" si="2"/>
        <v>23841269</v>
      </c>
      <c r="F8" s="61">
        <f t="shared" si="2"/>
        <v>7089120</v>
      </c>
      <c r="G8" s="61">
        <f t="shared" si="2"/>
        <v>13320930</v>
      </c>
      <c r="H8" s="61">
        <f t="shared" si="2"/>
        <v>17713801</v>
      </c>
      <c r="I8" s="61">
        <f t="shared" si="2"/>
        <v>742778</v>
      </c>
      <c r="J8" s="62">
        <f t="shared" si="2"/>
        <v>14928992</v>
      </c>
      <c r="K8" s="61">
        <f t="shared" si="2"/>
        <v>6028950</v>
      </c>
      <c r="L8" s="61">
        <f t="shared" si="2"/>
        <v>671331</v>
      </c>
      <c r="M8" s="61">
        <f t="shared" si="2"/>
        <v>10968091</v>
      </c>
      <c r="N8" s="61">
        <f t="shared" si="2"/>
        <v>0</v>
      </c>
      <c r="O8" s="61">
        <f t="shared" si="2"/>
        <v>18524983</v>
      </c>
      <c r="P8" s="61">
        <f t="shared" si="2"/>
        <v>18115187</v>
      </c>
      <c r="Q8" s="61">
        <f t="shared" si="2"/>
        <v>4570781</v>
      </c>
      <c r="R8" s="61">
        <f t="shared" si="2"/>
        <v>13544406</v>
      </c>
      <c r="S8" s="61">
        <f t="shared" si="2"/>
        <v>409796</v>
      </c>
      <c r="T8" s="63">
        <f t="shared" si="2"/>
        <v>0</v>
      </c>
    </row>
    <row r="9" spans="1:22" ht="23.25" customHeight="1" thickTop="1">
      <c r="A9" s="52" t="s">
        <v>0</v>
      </c>
      <c r="B9" s="64">
        <f aca="true" t="shared" si="3" ref="B9:B50">C9+K9+L9+M9+N9+O9</f>
        <v>251291371</v>
      </c>
      <c r="C9" s="65">
        <f aca="true" t="shared" si="4" ref="C9:C50">D9+H9+I9+J9</f>
        <v>170821402</v>
      </c>
      <c r="D9" s="65">
        <f aca="true" t="shared" si="5" ref="D9:D50">SUM(E9:G9)</f>
        <v>114222331</v>
      </c>
      <c r="E9" s="65">
        <v>49217005</v>
      </c>
      <c r="F9" s="65">
        <v>31304807</v>
      </c>
      <c r="G9" s="65">
        <v>33700519</v>
      </c>
      <c r="H9" s="65">
        <v>27348301</v>
      </c>
      <c r="I9" s="65">
        <v>3521138</v>
      </c>
      <c r="J9" s="66">
        <v>25729632</v>
      </c>
      <c r="K9" s="67">
        <v>3113400</v>
      </c>
      <c r="L9" s="68">
        <v>1486440</v>
      </c>
      <c r="M9" s="68">
        <v>15289600</v>
      </c>
      <c r="N9" s="68">
        <v>0</v>
      </c>
      <c r="O9" s="65">
        <f aca="true" t="shared" si="6" ref="O9:O50">P9+S9+T9</f>
        <v>60580529</v>
      </c>
      <c r="P9" s="68">
        <v>60281074</v>
      </c>
      <c r="Q9" s="65">
        <v>26584438</v>
      </c>
      <c r="R9" s="68">
        <v>33696636</v>
      </c>
      <c r="S9" s="68">
        <v>299455</v>
      </c>
      <c r="T9" s="69">
        <v>0</v>
      </c>
      <c r="U9" s="70">
        <f aca="true" t="shared" si="7" ref="U9:U50">E9+F9+G9+H9+I9+J9+K9+L9+M9+Q9+R9+S9</f>
        <v>251291371</v>
      </c>
      <c r="V9" s="70">
        <f aca="true" t="shared" si="8" ref="V9:V50">B9-U9</f>
        <v>0</v>
      </c>
    </row>
    <row r="10" spans="1:22" ht="23.25" customHeight="1">
      <c r="A10" s="56" t="s">
        <v>1</v>
      </c>
      <c r="B10" s="64">
        <f t="shared" si="3"/>
        <v>245393701</v>
      </c>
      <c r="C10" s="68">
        <f t="shared" si="4"/>
        <v>171060603</v>
      </c>
      <c r="D10" s="68">
        <f t="shared" si="5"/>
        <v>117360024</v>
      </c>
      <c r="E10" s="68">
        <v>51547822</v>
      </c>
      <c r="F10" s="68">
        <v>29557837</v>
      </c>
      <c r="G10" s="68">
        <v>36254365</v>
      </c>
      <c r="H10" s="68">
        <v>30623089</v>
      </c>
      <c r="I10" s="68">
        <v>2835053</v>
      </c>
      <c r="J10" s="69">
        <v>20242437</v>
      </c>
      <c r="K10" s="67">
        <v>2442476</v>
      </c>
      <c r="L10" s="68">
        <v>2619892</v>
      </c>
      <c r="M10" s="68">
        <v>15564843</v>
      </c>
      <c r="N10" s="68">
        <v>0</v>
      </c>
      <c r="O10" s="68">
        <f t="shared" si="6"/>
        <v>53705887</v>
      </c>
      <c r="P10" s="68">
        <v>53441940</v>
      </c>
      <c r="Q10" s="68">
        <v>16619098</v>
      </c>
      <c r="R10" s="68">
        <v>36822842</v>
      </c>
      <c r="S10" s="68">
        <v>263947</v>
      </c>
      <c r="T10" s="69">
        <v>0</v>
      </c>
      <c r="U10" s="70">
        <f t="shared" si="7"/>
        <v>245393701</v>
      </c>
      <c r="V10" s="70">
        <f t="shared" si="8"/>
        <v>0</v>
      </c>
    </row>
    <row r="11" spans="1:22" ht="23.25" customHeight="1">
      <c r="A11" s="56" t="s">
        <v>2</v>
      </c>
      <c r="B11" s="64">
        <f t="shared" si="3"/>
        <v>71024324</v>
      </c>
      <c r="C11" s="68">
        <f t="shared" si="4"/>
        <v>46611390</v>
      </c>
      <c r="D11" s="68">
        <f t="shared" si="5"/>
        <v>30878520</v>
      </c>
      <c r="E11" s="68">
        <v>14221141</v>
      </c>
      <c r="F11" s="68">
        <v>8899752</v>
      </c>
      <c r="G11" s="68">
        <v>7757627</v>
      </c>
      <c r="H11" s="68">
        <v>8160305</v>
      </c>
      <c r="I11" s="68">
        <v>639979</v>
      </c>
      <c r="J11" s="69">
        <v>6932586</v>
      </c>
      <c r="K11" s="67">
        <v>2177313</v>
      </c>
      <c r="L11" s="68">
        <v>41004</v>
      </c>
      <c r="M11" s="68">
        <v>4495574</v>
      </c>
      <c r="N11" s="68">
        <v>0</v>
      </c>
      <c r="O11" s="68">
        <f t="shared" si="6"/>
        <v>17699043</v>
      </c>
      <c r="P11" s="68">
        <v>17670539</v>
      </c>
      <c r="Q11" s="68">
        <v>4912901</v>
      </c>
      <c r="R11" s="68">
        <v>12757638</v>
      </c>
      <c r="S11" s="68">
        <v>28504</v>
      </c>
      <c r="T11" s="69">
        <v>0</v>
      </c>
      <c r="U11" s="70">
        <f t="shared" si="7"/>
        <v>71024324</v>
      </c>
      <c r="V11" s="70">
        <f t="shared" si="8"/>
        <v>0</v>
      </c>
    </row>
    <row r="12" spans="1:22" ht="23.25" customHeight="1">
      <c r="A12" s="56" t="s">
        <v>3</v>
      </c>
      <c r="B12" s="64">
        <f t="shared" si="3"/>
        <v>18755773</v>
      </c>
      <c r="C12" s="68">
        <f t="shared" si="4"/>
        <v>13998581</v>
      </c>
      <c r="D12" s="68">
        <f t="shared" si="5"/>
        <v>10135257</v>
      </c>
      <c r="E12" s="68">
        <v>5238613</v>
      </c>
      <c r="F12" s="68">
        <v>2486564</v>
      </c>
      <c r="G12" s="68">
        <v>2410080</v>
      </c>
      <c r="H12" s="68">
        <v>2631325</v>
      </c>
      <c r="I12" s="68">
        <v>75092</v>
      </c>
      <c r="J12" s="69">
        <v>1156907</v>
      </c>
      <c r="K12" s="67">
        <v>551850</v>
      </c>
      <c r="L12" s="68">
        <v>269170</v>
      </c>
      <c r="M12" s="68">
        <v>1750673</v>
      </c>
      <c r="N12" s="68">
        <v>0</v>
      </c>
      <c r="O12" s="68">
        <f t="shared" si="6"/>
        <v>2185499</v>
      </c>
      <c r="P12" s="68">
        <v>2185499</v>
      </c>
      <c r="Q12" s="68">
        <v>732602</v>
      </c>
      <c r="R12" s="68">
        <v>1452897</v>
      </c>
      <c r="S12" s="68">
        <v>0</v>
      </c>
      <c r="T12" s="69">
        <v>0</v>
      </c>
      <c r="U12" s="70">
        <f t="shared" si="7"/>
        <v>18755773</v>
      </c>
      <c r="V12" s="70">
        <f t="shared" si="8"/>
        <v>0</v>
      </c>
    </row>
    <row r="13" spans="1:22" ht="23.25" customHeight="1">
      <c r="A13" s="56" t="s">
        <v>4</v>
      </c>
      <c r="B13" s="64">
        <f t="shared" si="3"/>
        <v>30175494</v>
      </c>
      <c r="C13" s="68">
        <f t="shared" si="4"/>
        <v>21711881</v>
      </c>
      <c r="D13" s="68">
        <f t="shared" si="5"/>
        <v>15254446</v>
      </c>
      <c r="E13" s="68">
        <v>7967936</v>
      </c>
      <c r="F13" s="68">
        <v>3833134</v>
      </c>
      <c r="G13" s="68">
        <v>3453376</v>
      </c>
      <c r="H13" s="68">
        <v>4591885</v>
      </c>
      <c r="I13" s="68">
        <v>157638</v>
      </c>
      <c r="J13" s="69">
        <v>1707912</v>
      </c>
      <c r="K13" s="67">
        <v>10714</v>
      </c>
      <c r="L13" s="68">
        <v>1159677</v>
      </c>
      <c r="M13" s="68">
        <v>3581371</v>
      </c>
      <c r="N13" s="68">
        <v>0</v>
      </c>
      <c r="O13" s="68">
        <f t="shared" si="6"/>
        <v>3711851</v>
      </c>
      <c r="P13" s="68">
        <v>3708343</v>
      </c>
      <c r="Q13" s="68">
        <v>896851</v>
      </c>
      <c r="R13" s="68">
        <v>2811492</v>
      </c>
      <c r="S13" s="68">
        <v>3508</v>
      </c>
      <c r="T13" s="69">
        <v>0</v>
      </c>
      <c r="U13" s="70">
        <f t="shared" si="7"/>
        <v>30175494</v>
      </c>
      <c r="V13" s="70">
        <f t="shared" si="8"/>
        <v>0</v>
      </c>
    </row>
    <row r="14" spans="1:22" ht="23.25" customHeight="1">
      <c r="A14" s="56" t="s">
        <v>5</v>
      </c>
      <c r="B14" s="64">
        <f t="shared" si="3"/>
        <v>31165801</v>
      </c>
      <c r="C14" s="68">
        <f t="shared" si="4"/>
        <v>24361611</v>
      </c>
      <c r="D14" s="68">
        <f t="shared" si="5"/>
        <v>15088762</v>
      </c>
      <c r="E14" s="68">
        <v>6947597</v>
      </c>
      <c r="F14" s="68">
        <v>3544152</v>
      </c>
      <c r="G14" s="68">
        <v>4597013</v>
      </c>
      <c r="H14" s="68">
        <v>4206839</v>
      </c>
      <c r="I14" s="68">
        <v>336396</v>
      </c>
      <c r="J14" s="69">
        <v>4729614</v>
      </c>
      <c r="K14" s="67">
        <v>90032</v>
      </c>
      <c r="L14" s="68">
        <v>614622</v>
      </c>
      <c r="M14" s="68">
        <v>3533627</v>
      </c>
      <c r="N14" s="68">
        <v>0</v>
      </c>
      <c r="O14" s="68">
        <f t="shared" si="6"/>
        <v>2565909</v>
      </c>
      <c r="P14" s="68">
        <v>2565096</v>
      </c>
      <c r="Q14" s="68">
        <v>477694</v>
      </c>
      <c r="R14" s="68">
        <v>2087402</v>
      </c>
      <c r="S14" s="68">
        <v>813</v>
      </c>
      <c r="T14" s="69">
        <v>0</v>
      </c>
      <c r="U14" s="70">
        <f t="shared" si="7"/>
        <v>31165801</v>
      </c>
      <c r="V14" s="70">
        <f t="shared" si="8"/>
        <v>0</v>
      </c>
    </row>
    <row r="15" spans="1:22" ht="23.25" customHeight="1">
      <c r="A15" s="56" t="s">
        <v>30</v>
      </c>
      <c r="B15" s="64">
        <f t="shared" si="3"/>
        <v>22380424</v>
      </c>
      <c r="C15" s="68">
        <f t="shared" si="4"/>
        <v>17207928</v>
      </c>
      <c r="D15" s="68">
        <f t="shared" si="5"/>
        <v>12918299</v>
      </c>
      <c r="E15" s="68">
        <v>6803177</v>
      </c>
      <c r="F15" s="68">
        <v>3492834</v>
      </c>
      <c r="G15" s="68">
        <v>2622288</v>
      </c>
      <c r="H15" s="68">
        <v>3066089</v>
      </c>
      <c r="I15" s="68">
        <v>141277</v>
      </c>
      <c r="J15" s="69">
        <v>1082263</v>
      </c>
      <c r="K15" s="67">
        <v>78466</v>
      </c>
      <c r="L15" s="68">
        <v>336189</v>
      </c>
      <c r="M15" s="68">
        <v>2851933</v>
      </c>
      <c r="N15" s="68">
        <v>0</v>
      </c>
      <c r="O15" s="68">
        <f t="shared" si="6"/>
        <v>1905908</v>
      </c>
      <c r="P15" s="68">
        <v>1898908</v>
      </c>
      <c r="Q15" s="68">
        <v>308756</v>
      </c>
      <c r="R15" s="68">
        <v>1590152</v>
      </c>
      <c r="S15" s="68">
        <v>7000</v>
      </c>
      <c r="T15" s="69">
        <v>0</v>
      </c>
      <c r="U15" s="70">
        <f t="shared" si="7"/>
        <v>22380424</v>
      </c>
      <c r="V15" s="70">
        <f t="shared" si="8"/>
        <v>0</v>
      </c>
    </row>
    <row r="16" spans="1:22" ht="23.25" customHeight="1">
      <c r="A16" s="56" t="s">
        <v>31</v>
      </c>
      <c r="B16" s="64">
        <f t="shared" si="3"/>
        <v>29059577</v>
      </c>
      <c r="C16" s="68">
        <f t="shared" si="4"/>
        <v>19937002</v>
      </c>
      <c r="D16" s="68">
        <f t="shared" si="5"/>
        <v>11917138</v>
      </c>
      <c r="E16" s="68">
        <v>5351198</v>
      </c>
      <c r="F16" s="68">
        <v>3115820</v>
      </c>
      <c r="G16" s="68">
        <v>3450120</v>
      </c>
      <c r="H16" s="68">
        <v>3634391</v>
      </c>
      <c r="I16" s="68">
        <v>141290</v>
      </c>
      <c r="J16" s="69">
        <v>4244183</v>
      </c>
      <c r="K16" s="67">
        <v>78802</v>
      </c>
      <c r="L16" s="68">
        <v>14387</v>
      </c>
      <c r="M16" s="68">
        <v>2374198</v>
      </c>
      <c r="N16" s="68">
        <v>0</v>
      </c>
      <c r="O16" s="68">
        <f t="shared" si="6"/>
        <v>6655188</v>
      </c>
      <c r="P16" s="68">
        <v>6619306</v>
      </c>
      <c r="Q16" s="68">
        <v>3277308</v>
      </c>
      <c r="R16" s="68">
        <v>3341998</v>
      </c>
      <c r="S16" s="68">
        <v>35882</v>
      </c>
      <c r="T16" s="69">
        <v>0</v>
      </c>
      <c r="U16" s="70">
        <f t="shared" si="7"/>
        <v>29059577</v>
      </c>
      <c r="V16" s="70">
        <f t="shared" si="8"/>
        <v>0</v>
      </c>
    </row>
    <row r="17" spans="1:22" ht="23.25" customHeight="1">
      <c r="A17" s="56" t="s">
        <v>32</v>
      </c>
      <c r="B17" s="64">
        <f t="shared" si="3"/>
        <v>72520392</v>
      </c>
      <c r="C17" s="68">
        <f t="shared" si="4"/>
        <v>45454690</v>
      </c>
      <c r="D17" s="68">
        <f t="shared" si="5"/>
        <v>29856410</v>
      </c>
      <c r="E17" s="68">
        <v>14671654</v>
      </c>
      <c r="F17" s="68">
        <v>6914740</v>
      </c>
      <c r="G17" s="68">
        <v>8270016</v>
      </c>
      <c r="H17" s="68">
        <v>9723853</v>
      </c>
      <c r="I17" s="68">
        <v>1132375</v>
      </c>
      <c r="J17" s="69">
        <v>4742052</v>
      </c>
      <c r="K17" s="67">
        <v>638508</v>
      </c>
      <c r="L17" s="68">
        <v>3244591</v>
      </c>
      <c r="M17" s="68">
        <v>8015903</v>
      </c>
      <c r="N17" s="68">
        <v>0</v>
      </c>
      <c r="O17" s="68">
        <f t="shared" si="6"/>
        <v>15166700</v>
      </c>
      <c r="P17" s="68">
        <v>15160365</v>
      </c>
      <c r="Q17" s="68">
        <v>3623508</v>
      </c>
      <c r="R17" s="68">
        <v>11536857</v>
      </c>
      <c r="S17" s="68">
        <v>6335</v>
      </c>
      <c r="T17" s="69">
        <v>0</v>
      </c>
      <c r="U17" s="70">
        <f t="shared" si="7"/>
        <v>72520392</v>
      </c>
      <c r="V17" s="70">
        <f t="shared" si="8"/>
        <v>0</v>
      </c>
    </row>
    <row r="18" spans="1:22" ht="23.25" customHeight="1">
      <c r="A18" s="56" t="s">
        <v>33</v>
      </c>
      <c r="B18" s="64">
        <f t="shared" si="3"/>
        <v>53795050</v>
      </c>
      <c r="C18" s="68">
        <f t="shared" si="4"/>
        <v>34913283</v>
      </c>
      <c r="D18" s="68">
        <f t="shared" si="5"/>
        <v>22302982</v>
      </c>
      <c r="E18" s="68">
        <v>11530982</v>
      </c>
      <c r="F18" s="68">
        <v>4107308</v>
      </c>
      <c r="G18" s="68">
        <v>6664692</v>
      </c>
      <c r="H18" s="68">
        <v>8451526</v>
      </c>
      <c r="I18" s="68">
        <v>625525</v>
      </c>
      <c r="J18" s="69">
        <v>3533250</v>
      </c>
      <c r="K18" s="67">
        <v>19931</v>
      </c>
      <c r="L18" s="68">
        <v>2583848</v>
      </c>
      <c r="M18" s="68">
        <v>6302947</v>
      </c>
      <c r="N18" s="68">
        <v>0</v>
      </c>
      <c r="O18" s="68">
        <f t="shared" si="6"/>
        <v>9975041</v>
      </c>
      <c r="P18" s="68">
        <v>9975041</v>
      </c>
      <c r="Q18" s="68">
        <v>3230545</v>
      </c>
      <c r="R18" s="68">
        <v>6744496</v>
      </c>
      <c r="S18" s="68">
        <v>0</v>
      </c>
      <c r="T18" s="69">
        <v>0</v>
      </c>
      <c r="U18" s="70">
        <f t="shared" si="7"/>
        <v>53795050</v>
      </c>
      <c r="V18" s="70">
        <f t="shared" si="8"/>
        <v>0</v>
      </c>
    </row>
    <row r="19" spans="1:22" ht="23.25" customHeight="1">
      <c r="A19" s="56" t="s">
        <v>34</v>
      </c>
      <c r="B19" s="64">
        <f t="shared" si="3"/>
        <v>33542615</v>
      </c>
      <c r="C19" s="68">
        <f t="shared" si="4"/>
        <v>20529227</v>
      </c>
      <c r="D19" s="68">
        <f t="shared" si="5"/>
        <v>12746847</v>
      </c>
      <c r="E19" s="68">
        <v>5583705</v>
      </c>
      <c r="F19" s="68">
        <v>3321226</v>
      </c>
      <c r="G19" s="68">
        <v>3841916</v>
      </c>
      <c r="H19" s="68">
        <v>3574812</v>
      </c>
      <c r="I19" s="68">
        <v>474263</v>
      </c>
      <c r="J19" s="69">
        <v>3733305</v>
      </c>
      <c r="K19" s="67">
        <v>119059</v>
      </c>
      <c r="L19" s="68">
        <v>1046827</v>
      </c>
      <c r="M19" s="68">
        <v>3694297</v>
      </c>
      <c r="N19" s="68">
        <v>0</v>
      </c>
      <c r="O19" s="68">
        <f t="shared" si="6"/>
        <v>8153205</v>
      </c>
      <c r="P19" s="68">
        <v>8153205</v>
      </c>
      <c r="Q19" s="68">
        <v>4147334</v>
      </c>
      <c r="R19" s="68">
        <v>4005871</v>
      </c>
      <c r="S19" s="68">
        <v>0</v>
      </c>
      <c r="T19" s="69">
        <v>0</v>
      </c>
      <c r="U19" s="70">
        <f t="shared" si="7"/>
        <v>33542615</v>
      </c>
      <c r="V19" s="70">
        <f t="shared" si="8"/>
        <v>0</v>
      </c>
    </row>
    <row r="20" spans="1:22" ht="23.25" customHeight="1">
      <c r="A20" s="56" t="s">
        <v>35</v>
      </c>
      <c r="B20" s="64">
        <f t="shared" si="3"/>
        <v>40451604</v>
      </c>
      <c r="C20" s="68">
        <f t="shared" si="4"/>
        <v>27097336</v>
      </c>
      <c r="D20" s="68">
        <f t="shared" si="5"/>
        <v>16159564</v>
      </c>
      <c r="E20" s="68">
        <v>6570320</v>
      </c>
      <c r="F20" s="68">
        <v>3873985</v>
      </c>
      <c r="G20" s="68">
        <v>5715259</v>
      </c>
      <c r="H20" s="68">
        <v>6182355</v>
      </c>
      <c r="I20" s="68">
        <v>468289</v>
      </c>
      <c r="J20" s="69">
        <v>4287128</v>
      </c>
      <c r="K20" s="67">
        <v>46185</v>
      </c>
      <c r="L20" s="68">
        <v>1108947</v>
      </c>
      <c r="M20" s="68">
        <v>2926364</v>
      </c>
      <c r="N20" s="68">
        <v>0</v>
      </c>
      <c r="O20" s="68">
        <f t="shared" si="6"/>
        <v>9272772</v>
      </c>
      <c r="P20" s="68">
        <v>9231828</v>
      </c>
      <c r="Q20" s="68">
        <v>2674477</v>
      </c>
      <c r="R20" s="68">
        <v>6557351</v>
      </c>
      <c r="S20" s="68">
        <v>40944</v>
      </c>
      <c r="T20" s="69">
        <v>0</v>
      </c>
      <c r="U20" s="70">
        <f t="shared" si="7"/>
        <v>40451604</v>
      </c>
      <c r="V20" s="70">
        <f t="shared" si="8"/>
        <v>0</v>
      </c>
    </row>
    <row r="21" spans="1:22" ht="23.25" customHeight="1">
      <c r="A21" s="56" t="s">
        <v>36</v>
      </c>
      <c r="B21" s="64">
        <f t="shared" si="3"/>
        <v>37148881</v>
      </c>
      <c r="C21" s="68">
        <f t="shared" si="4"/>
        <v>23078038</v>
      </c>
      <c r="D21" s="68">
        <f t="shared" si="5"/>
        <v>15239424</v>
      </c>
      <c r="E21" s="68">
        <v>6448694</v>
      </c>
      <c r="F21" s="68">
        <v>3591777</v>
      </c>
      <c r="G21" s="68">
        <v>5198953</v>
      </c>
      <c r="H21" s="68">
        <v>3559390</v>
      </c>
      <c r="I21" s="68">
        <v>384513</v>
      </c>
      <c r="J21" s="69">
        <v>3894711</v>
      </c>
      <c r="K21" s="67">
        <v>1107175</v>
      </c>
      <c r="L21" s="68">
        <v>2163410</v>
      </c>
      <c r="M21" s="68">
        <v>3952270</v>
      </c>
      <c r="N21" s="68">
        <v>0</v>
      </c>
      <c r="O21" s="68">
        <f t="shared" si="6"/>
        <v>6847988</v>
      </c>
      <c r="P21" s="68">
        <v>6824686</v>
      </c>
      <c r="Q21" s="68">
        <v>2808216</v>
      </c>
      <c r="R21" s="68">
        <v>4016470</v>
      </c>
      <c r="S21" s="68">
        <v>23302</v>
      </c>
      <c r="T21" s="69">
        <v>0</v>
      </c>
      <c r="U21" s="70">
        <f t="shared" si="7"/>
        <v>37148881</v>
      </c>
      <c r="V21" s="70">
        <f t="shared" si="8"/>
        <v>0</v>
      </c>
    </row>
    <row r="22" spans="1:22" ht="23.25" customHeight="1">
      <c r="A22" s="56" t="s">
        <v>6</v>
      </c>
      <c r="B22" s="64">
        <f t="shared" si="3"/>
        <v>31382230</v>
      </c>
      <c r="C22" s="68">
        <f t="shared" si="4"/>
        <v>20174442</v>
      </c>
      <c r="D22" s="68">
        <f t="shared" si="5"/>
        <v>11096446</v>
      </c>
      <c r="E22" s="68">
        <v>5538525</v>
      </c>
      <c r="F22" s="68">
        <v>3082094</v>
      </c>
      <c r="G22" s="68">
        <v>2475827</v>
      </c>
      <c r="H22" s="68">
        <v>4312561</v>
      </c>
      <c r="I22" s="68">
        <v>134736</v>
      </c>
      <c r="J22" s="69">
        <v>4630699</v>
      </c>
      <c r="K22" s="67">
        <v>588878</v>
      </c>
      <c r="L22" s="68">
        <v>1123729</v>
      </c>
      <c r="M22" s="68">
        <v>2090838</v>
      </c>
      <c r="N22" s="68">
        <v>0</v>
      </c>
      <c r="O22" s="68">
        <f t="shared" si="6"/>
        <v>7404343</v>
      </c>
      <c r="P22" s="68">
        <v>7404248</v>
      </c>
      <c r="Q22" s="68">
        <v>2016265</v>
      </c>
      <c r="R22" s="68">
        <v>5387983</v>
      </c>
      <c r="S22" s="68">
        <v>95</v>
      </c>
      <c r="T22" s="69">
        <v>0</v>
      </c>
      <c r="U22" s="70">
        <f t="shared" si="7"/>
        <v>31382230</v>
      </c>
      <c r="V22" s="70">
        <f t="shared" si="8"/>
        <v>0</v>
      </c>
    </row>
    <row r="23" spans="1:22" ht="23.25" customHeight="1">
      <c r="A23" s="56" t="s">
        <v>37</v>
      </c>
      <c r="B23" s="64">
        <f t="shared" si="3"/>
        <v>25161156</v>
      </c>
      <c r="C23" s="68">
        <f t="shared" si="4"/>
        <v>17425610</v>
      </c>
      <c r="D23" s="68">
        <f t="shared" si="5"/>
        <v>9788857</v>
      </c>
      <c r="E23" s="68">
        <v>4446635</v>
      </c>
      <c r="F23" s="68">
        <v>2215021</v>
      </c>
      <c r="G23" s="68">
        <v>3127201</v>
      </c>
      <c r="H23" s="68">
        <v>3969961</v>
      </c>
      <c r="I23" s="68">
        <v>176829</v>
      </c>
      <c r="J23" s="69">
        <v>3489963</v>
      </c>
      <c r="K23" s="67">
        <v>628725</v>
      </c>
      <c r="L23" s="68">
        <v>15000</v>
      </c>
      <c r="M23" s="68">
        <v>2452414</v>
      </c>
      <c r="N23" s="68">
        <v>0</v>
      </c>
      <c r="O23" s="68">
        <f t="shared" si="6"/>
        <v>4639407</v>
      </c>
      <c r="P23" s="68">
        <v>4638947</v>
      </c>
      <c r="Q23" s="68">
        <v>684437</v>
      </c>
      <c r="R23" s="68">
        <v>3954510</v>
      </c>
      <c r="S23" s="68">
        <v>460</v>
      </c>
      <c r="T23" s="69">
        <v>0</v>
      </c>
      <c r="U23" s="70">
        <f t="shared" si="7"/>
        <v>25161156</v>
      </c>
      <c r="V23" s="70">
        <f t="shared" si="8"/>
        <v>0</v>
      </c>
    </row>
    <row r="24" spans="1:22" ht="23.25" customHeight="1">
      <c r="A24" s="56" t="s">
        <v>38</v>
      </c>
      <c r="B24" s="64">
        <f t="shared" si="3"/>
        <v>8701760</v>
      </c>
      <c r="C24" s="68">
        <f t="shared" si="4"/>
        <v>6731358</v>
      </c>
      <c r="D24" s="68">
        <f t="shared" si="5"/>
        <v>4951961</v>
      </c>
      <c r="E24" s="68">
        <v>2118940</v>
      </c>
      <c r="F24" s="68">
        <v>1199308</v>
      </c>
      <c r="G24" s="68">
        <v>1633713</v>
      </c>
      <c r="H24" s="68">
        <v>903305</v>
      </c>
      <c r="I24" s="68">
        <v>40506</v>
      </c>
      <c r="J24" s="69">
        <v>835586</v>
      </c>
      <c r="K24" s="67">
        <v>159548</v>
      </c>
      <c r="L24" s="68">
        <v>41904</v>
      </c>
      <c r="M24" s="68">
        <v>1308199</v>
      </c>
      <c r="N24" s="68">
        <v>0</v>
      </c>
      <c r="O24" s="68">
        <f t="shared" si="6"/>
        <v>460751</v>
      </c>
      <c r="P24" s="68">
        <v>306305</v>
      </c>
      <c r="Q24" s="68">
        <v>132236</v>
      </c>
      <c r="R24" s="68">
        <v>174069</v>
      </c>
      <c r="S24" s="68">
        <v>154446</v>
      </c>
      <c r="T24" s="69">
        <v>0</v>
      </c>
      <c r="U24" s="70">
        <f t="shared" si="7"/>
        <v>8701760</v>
      </c>
      <c r="V24" s="70">
        <f t="shared" si="8"/>
        <v>0</v>
      </c>
    </row>
    <row r="25" spans="1:22" ht="23.25" customHeight="1">
      <c r="A25" s="56" t="s">
        <v>39</v>
      </c>
      <c r="B25" s="64">
        <f t="shared" si="3"/>
        <v>20203245</v>
      </c>
      <c r="C25" s="68">
        <f t="shared" si="4"/>
        <v>12205068</v>
      </c>
      <c r="D25" s="68">
        <f t="shared" si="5"/>
        <v>6940229</v>
      </c>
      <c r="E25" s="68">
        <v>3964461</v>
      </c>
      <c r="F25" s="68">
        <v>1281832</v>
      </c>
      <c r="G25" s="68">
        <v>1693936</v>
      </c>
      <c r="H25" s="68">
        <v>3323585</v>
      </c>
      <c r="I25" s="68">
        <v>128500</v>
      </c>
      <c r="J25" s="69">
        <v>1812754</v>
      </c>
      <c r="K25" s="67">
        <v>15491</v>
      </c>
      <c r="L25" s="68">
        <v>495023</v>
      </c>
      <c r="M25" s="68">
        <v>1285075</v>
      </c>
      <c r="N25" s="68">
        <v>0</v>
      </c>
      <c r="O25" s="68">
        <f t="shared" si="6"/>
        <v>6202588</v>
      </c>
      <c r="P25" s="68">
        <v>6202588</v>
      </c>
      <c r="Q25" s="68">
        <v>1245573</v>
      </c>
      <c r="R25" s="68">
        <v>4957015</v>
      </c>
      <c r="S25" s="68">
        <v>0</v>
      </c>
      <c r="T25" s="69">
        <v>0</v>
      </c>
      <c r="U25" s="70">
        <f t="shared" si="7"/>
        <v>20203245</v>
      </c>
      <c r="V25" s="70">
        <f t="shared" si="8"/>
        <v>0</v>
      </c>
    </row>
    <row r="26" spans="1:22" ht="23.25" customHeight="1">
      <c r="A26" s="56" t="s">
        <v>40</v>
      </c>
      <c r="B26" s="64">
        <f t="shared" si="3"/>
        <v>15400493</v>
      </c>
      <c r="C26" s="68">
        <f t="shared" si="4"/>
        <v>10531774</v>
      </c>
      <c r="D26" s="68">
        <f t="shared" si="5"/>
        <v>5768822</v>
      </c>
      <c r="E26" s="68">
        <v>2473411</v>
      </c>
      <c r="F26" s="68">
        <v>1342787</v>
      </c>
      <c r="G26" s="68">
        <v>1952624</v>
      </c>
      <c r="H26" s="68">
        <v>2269155</v>
      </c>
      <c r="I26" s="68">
        <v>539902</v>
      </c>
      <c r="J26" s="69">
        <v>1953895</v>
      </c>
      <c r="K26" s="67">
        <v>2347</v>
      </c>
      <c r="L26" s="68">
        <v>750000</v>
      </c>
      <c r="M26" s="68">
        <v>1311351</v>
      </c>
      <c r="N26" s="68">
        <v>0</v>
      </c>
      <c r="O26" s="68">
        <f t="shared" si="6"/>
        <v>2805021</v>
      </c>
      <c r="P26" s="68">
        <v>2805021</v>
      </c>
      <c r="Q26" s="68">
        <v>1096872</v>
      </c>
      <c r="R26" s="68">
        <v>1708149</v>
      </c>
      <c r="S26" s="68">
        <v>0</v>
      </c>
      <c r="T26" s="69">
        <v>0</v>
      </c>
      <c r="U26" s="70">
        <f t="shared" si="7"/>
        <v>15400493</v>
      </c>
      <c r="V26" s="70">
        <f t="shared" si="8"/>
        <v>0</v>
      </c>
    </row>
    <row r="27" spans="1:22" ht="23.25" customHeight="1">
      <c r="A27" s="71" t="s">
        <v>41</v>
      </c>
      <c r="B27" s="64">
        <f t="shared" si="3"/>
        <v>15208807</v>
      </c>
      <c r="C27" s="68">
        <f t="shared" si="4"/>
        <v>10501488</v>
      </c>
      <c r="D27" s="68">
        <f t="shared" si="5"/>
        <v>6610233</v>
      </c>
      <c r="E27" s="68">
        <v>3152196</v>
      </c>
      <c r="F27" s="68">
        <v>1122172</v>
      </c>
      <c r="G27" s="68">
        <v>2335865</v>
      </c>
      <c r="H27" s="68">
        <v>2243456</v>
      </c>
      <c r="I27" s="68">
        <v>72019</v>
      </c>
      <c r="J27" s="69">
        <v>1575780</v>
      </c>
      <c r="K27" s="67">
        <v>260641</v>
      </c>
      <c r="L27" s="68">
        <v>0</v>
      </c>
      <c r="M27" s="68">
        <v>2082252</v>
      </c>
      <c r="N27" s="68">
        <v>0</v>
      </c>
      <c r="O27" s="68">
        <f t="shared" si="6"/>
        <v>2364426</v>
      </c>
      <c r="P27" s="68">
        <v>2227662</v>
      </c>
      <c r="Q27" s="68">
        <v>439160</v>
      </c>
      <c r="R27" s="68">
        <v>1788502</v>
      </c>
      <c r="S27" s="68">
        <v>136764</v>
      </c>
      <c r="T27" s="69">
        <v>0</v>
      </c>
      <c r="U27" s="70">
        <f t="shared" si="7"/>
        <v>15208807</v>
      </c>
      <c r="V27" s="70">
        <f t="shared" si="8"/>
        <v>0</v>
      </c>
    </row>
    <row r="28" spans="1:22" ht="23.25" customHeight="1">
      <c r="A28" s="56" t="s">
        <v>42</v>
      </c>
      <c r="B28" s="72">
        <f t="shared" si="3"/>
        <v>18317387</v>
      </c>
      <c r="C28" s="73">
        <f t="shared" si="4"/>
        <v>10695681</v>
      </c>
      <c r="D28" s="73">
        <f t="shared" si="5"/>
        <v>4128482</v>
      </c>
      <c r="E28" s="73">
        <v>2654876</v>
      </c>
      <c r="F28" s="73">
        <v>923395</v>
      </c>
      <c r="G28" s="73">
        <v>550211</v>
      </c>
      <c r="H28" s="73">
        <v>2573784</v>
      </c>
      <c r="I28" s="73">
        <v>156886</v>
      </c>
      <c r="J28" s="74">
        <v>3836529</v>
      </c>
      <c r="K28" s="75">
        <v>2878183</v>
      </c>
      <c r="L28" s="73">
        <v>436866</v>
      </c>
      <c r="M28" s="73">
        <v>1545146</v>
      </c>
      <c r="N28" s="73">
        <v>0</v>
      </c>
      <c r="O28" s="73">
        <f t="shared" si="6"/>
        <v>2761511</v>
      </c>
      <c r="P28" s="73">
        <v>2761511</v>
      </c>
      <c r="Q28" s="73">
        <v>174962</v>
      </c>
      <c r="R28" s="73">
        <v>2586549</v>
      </c>
      <c r="S28" s="73">
        <v>0</v>
      </c>
      <c r="T28" s="74">
        <v>0</v>
      </c>
      <c r="U28" s="70">
        <f t="shared" si="7"/>
        <v>18317387</v>
      </c>
      <c r="V28" s="70">
        <f t="shared" si="8"/>
        <v>0</v>
      </c>
    </row>
    <row r="29" spans="1:22" ht="23.25" customHeight="1">
      <c r="A29" s="56" t="s">
        <v>59</v>
      </c>
      <c r="B29" s="76">
        <f t="shared" si="3"/>
        <v>17705900</v>
      </c>
      <c r="C29" s="68">
        <f t="shared" si="4"/>
        <v>10608051</v>
      </c>
      <c r="D29" s="68">
        <f t="shared" si="5"/>
        <v>6732582</v>
      </c>
      <c r="E29" s="68">
        <v>2861121</v>
      </c>
      <c r="F29" s="68">
        <v>1834464</v>
      </c>
      <c r="G29" s="68">
        <v>2036997</v>
      </c>
      <c r="H29" s="68">
        <v>2075744</v>
      </c>
      <c r="I29" s="68">
        <v>66834</v>
      </c>
      <c r="J29" s="69">
        <v>1732891</v>
      </c>
      <c r="K29" s="67">
        <v>520767</v>
      </c>
      <c r="L29" s="68">
        <v>639837</v>
      </c>
      <c r="M29" s="68">
        <v>1059875</v>
      </c>
      <c r="N29" s="68">
        <v>0</v>
      </c>
      <c r="O29" s="68">
        <f t="shared" si="6"/>
        <v>4877370</v>
      </c>
      <c r="P29" s="68">
        <v>4874780</v>
      </c>
      <c r="Q29" s="68">
        <v>1346503</v>
      </c>
      <c r="R29" s="68">
        <v>3528277</v>
      </c>
      <c r="S29" s="68">
        <v>2590</v>
      </c>
      <c r="T29" s="69">
        <v>0</v>
      </c>
      <c r="U29" s="70">
        <f t="shared" si="7"/>
        <v>17705900</v>
      </c>
      <c r="V29" s="70">
        <f t="shared" si="8"/>
        <v>0</v>
      </c>
    </row>
    <row r="30" spans="1:22" ht="23.25" customHeight="1">
      <c r="A30" s="71" t="s">
        <v>60</v>
      </c>
      <c r="B30" s="64">
        <f t="shared" si="3"/>
        <v>15744434</v>
      </c>
      <c r="C30" s="68">
        <f t="shared" si="4"/>
        <v>11386897</v>
      </c>
      <c r="D30" s="68">
        <f t="shared" si="5"/>
        <v>6851842</v>
      </c>
      <c r="E30" s="68">
        <v>2861727</v>
      </c>
      <c r="F30" s="68">
        <v>2036837</v>
      </c>
      <c r="G30" s="68">
        <v>1953278</v>
      </c>
      <c r="H30" s="68">
        <v>2783489</v>
      </c>
      <c r="I30" s="68">
        <v>94951</v>
      </c>
      <c r="J30" s="69">
        <v>1656615</v>
      </c>
      <c r="K30" s="67">
        <v>253080</v>
      </c>
      <c r="L30" s="68">
        <v>16000</v>
      </c>
      <c r="M30" s="68">
        <v>2150592</v>
      </c>
      <c r="N30" s="68">
        <v>0</v>
      </c>
      <c r="O30" s="68">
        <f t="shared" si="6"/>
        <v>1937865</v>
      </c>
      <c r="P30" s="68">
        <v>1937865</v>
      </c>
      <c r="Q30" s="68">
        <v>409093</v>
      </c>
      <c r="R30" s="68">
        <v>1528772</v>
      </c>
      <c r="S30" s="68">
        <v>0</v>
      </c>
      <c r="T30" s="69">
        <v>0</v>
      </c>
      <c r="U30" s="70">
        <f t="shared" si="7"/>
        <v>15744434</v>
      </c>
      <c r="V30" s="70">
        <f t="shared" si="8"/>
        <v>0</v>
      </c>
    </row>
    <row r="31" spans="1:22" ht="23.25" customHeight="1" thickBot="1">
      <c r="A31" s="60" t="s">
        <v>61</v>
      </c>
      <c r="B31" s="72">
        <f t="shared" si="3"/>
        <v>18252363</v>
      </c>
      <c r="C31" s="73">
        <f t="shared" si="4"/>
        <v>11627953</v>
      </c>
      <c r="D31" s="73">
        <f t="shared" si="5"/>
        <v>6432636</v>
      </c>
      <c r="E31" s="73">
        <v>3189225</v>
      </c>
      <c r="F31" s="73">
        <v>1158401</v>
      </c>
      <c r="G31" s="73">
        <v>2085010</v>
      </c>
      <c r="H31" s="73">
        <v>1388974</v>
      </c>
      <c r="I31" s="73">
        <v>90945</v>
      </c>
      <c r="J31" s="74">
        <v>3715398</v>
      </c>
      <c r="K31" s="75">
        <v>811851</v>
      </c>
      <c r="L31" s="73">
        <v>27095</v>
      </c>
      <c r="M31" s="73">
        <v>1157080</v>
      </c>
      <c r="N31" s="73">
        <v>0</v>
      </c>
      <c r="O31" s="73">
        <f t="shared" si="6"/>
        <v>4628384</v>
      </c>
      <c r="P31" s="73">
        <v>4590854</v>
      </c>
      <c r="Q31" s="73">
        <v>244903</v>
      </c>
      <c r="R31" s="73">
        <v>4345951</v>
      </c>
      <c r="S31" s="73">
        <v>37530</v>
      </c>
      <c r="T31" s="74">
        <v>0</v>
      </c>
      <c r="U31" s="70">
        <f t="shared" si="7"/>
        <v>18252363</v>
      </c>
      <c r="V31" s="70">
        <f t="shared" si="8"/>
        <v>0</v>
      </c>
    </row>
    <row r="32" spans="1:22" ht="23.25" customHeight="1" thickTop="1">
      <c r="A32" s="52" t="s">
        <v>7</v>
      </c>
      <c r="B32" s="77">
        <f t="shared" si="3"/>
        <v>4406506</v>
      </c>
      <c r="C32" s="78">
        <f t="shared" si="4"/>
        <v>3646342</v>
      </c>
      <c r="D32" s="78">
        <f t="shared" si="5"/>
        <v>2288169</v>
      </c>
      <c r="E32" s="78">
        <v>1390018</v>
      </c>
      <c r="F32" s="78">
        <v>232912</v>
      </c>
      <c r="G32" s="78">
        <v>665239</v>
      </c>
      <c r="H32" s="78">
        <v>524018</v>
      </c>
      <c r="I32" s="78">
        <v>29392</v>
      </c>
      <c r="J32" s="79">
        <v>804763</v>
      </c>
      <c r="K32" s="80">
        <v>4409</v>
      </c>
      <c r="L32" s="78">
        <v>15617</v>
      </c>
      <c r="M32" s="78">
        <v>443961</v>
      </c>
      <c r="N32" s="78">
        <v>0</v>
      </c>
      <c r="O32" s="78">
        <f t="shared" si="6"/>
        <v>296177</v>
      </c>
      <c r="P32" s="78">
        <v>287022</v>
      </c>
      <c r="Q32" s="78">
        <v>28515</v>
      </c>
      <c r="R32" s="78">
        <v>258507</v>
      </c>
      <c r="S32" s="78">
        <v>9155</v>
      </c>
      <c r="T32" s="79">
        <v>0</v>
      </c>
      <c r="U32" s="70">
        <f t="shared" si="7"/>
        <v>4406506</v>
      </c>
      <c r="V32" s="70">
        <f t="shared" si="8"/>
        <v>0</v>
      </c>
    </row>
    <row r="33" spans="1:22" ht="23.25" customHeight="1">
      <c r="A33" s="56" t="s">
        <v>43</v>
      </c>
      <c r="B33" s="64">
        <f t="shared" si="3"/>
        <v>3604866</v>
      </c>
      <c r="C33" s="65">
        <f t="shared" si="4"/>
        <v>2629072</v>
      </c>
      <c r="D33" s="65">
        <f t="shared" si="5"/>
        <v>1420314</v>
      </c>
      <c r="E33" s="65">
        <v>727354</v>
      </c>
      <c r="F33" s="65">
        <v>198168</v>
      </c>
      <c r="G33" s="65">
        <v>494792</v>
      </c>
      <c r="H33" s="65">
        <v>583606</v>
      </c>
      <c r="I33" s="65">
        <v>47655</v>
      </c>
      <c r="J33" s="66">
        <v>577497</v>
      </c>
      <c r="K33" s="81">
        <v>234671</v>
      </c>
      <c r="L33" s="65">
        <v>20793</v>
      </c>
      <c r="M33" s="65">
        <v>271766</v>
      </c>
      <c r="N33" s="65">
        <v>0</v>
      </c>
      <c r="O33" s="65">
        <f t="shared" si="6"/>
        <v>448564</v>
      </c>
      <c r="P33" s="65">
        <v>426561</v>
      </c>
      <c r="Q33" s="65">
        <v>33710</v>
      </c>
      <c r="R33" s="65">
        <v>392851</v>
      </c>
      <c r="S33" s="65">
        <v>22003</v>
      </c>
      <c r="T33" s="66">
        <v>0</v>
      </c>
      <c r="U33" s="70">
        <f t="shared" si="7"/>
        <v>3604866</v>
      </c>
      <c r="V33" s="70">
        <f t="shared" si="8"/>
        <v>0</v>
      </c>
    </row>
    <row r="34" spans="1:22" ht="23.25" customHeight="1">
      <c r="A34" s="56" t="s">
        <v>44</v>
      </c>
      <c r="B34" s="64">
        <f t="shared" si="3"/>
        <v>4176310</v>
      </c>
      <c r="C34" s="68">
        <f t="shared" si="4"/>
        <v>2945021</v>
      </c>
      <c r="D34" s="68">
        <f t="shared" si="5"/>
        <v>1796428</v>
      </c>
      <c r="E34" s="68">
        <v>979280</v>
      </c>
      <c r="F34" s="68">
        <v>211834</v>
      </c>
      <c r="G34" s="68">
        <v>605314</v>
      </c>
      <c r="H34" s="68">
        <v>572366</v>
      </c>
      <c r="I34" s="68">
        <v>32798</v>
      </c>
      <c r="J34" s="69">
        <v>543429</v>
      </c>
      <c r="K34" s="67">
        <v>343</v>
      </c>
      <c r="L34" s="68">
        <v>25596</v>
      </c>
      <c r="M34" s="68">
        <v>588920</v>
      </c>
      <c r="N34" s="68">
        <v>0</v>
      </c>
      <c r="O34" s="68">
        <f t="shared" si="6"/>
        <v>616430</v>
      </c>
      <c r="P34" s="68">
        <v>393269</v>
      </c>
      <c r="Q34" s="68">
        <v>64467</v>
      </c>
      <c r="R34" s="68">
        <v>328802</v>
      </c>
      <c r="S34" s="68">
        <v>223161</v>
      </c>
      <c r="T34" s="69">
        <v>0</v>
      </c>
      <c r="U34" s="70">
        <f t="shared" si="7"/>
        <v>4176310</v>
      </c>
      <c r="V34" s="70">
        <f t="shared" si="8"/>
        <v>0</v>
      </c>
    </row>
    <row r="35" spans="1:22" ht="23.25" customHeight="1">
      <c r="A35" s="56" t="s">
        <v>45</v>
      </c>
      <c r="B35" s="64">
        <f t="shared" si="3"/>
        <v>3375263</v>
      </c>
      <c r="C35" s="68">
        <f t="shared" si="4"/>
        <v>2600855</v>
      </c>
      <c r="D35" s="68">
        <f t="shared" si="5"/>
        <v>1484078</v>
      </c>
      <c r="E35" s="68">
        <v>820730</v>
      </c>
      <c r="F35" s="68">
        <v>205599</v>
      </c>
      <c r="G35" s="68">
        <v>457749</v>
      </c>
      <c r="H35" s="68">
        <v>596480</v>
      </c>
      <c r="I35" s="68">
        <v>17644</v>
      </c>
      <c r="J35" s="69">
        <v>502653</v>
      </c>
      <c r="K35" s="67">
        <v>156564</v>
      </c>
      <c r="L35" s="68">
        <v>11074</v>
      </c>
      <c r="M35" s="68">
        <v>260084</v>
      </c>
      <c r="N35" s="68">
        <v>0</v>
      </c>
      <c r="O35" s="68">
        <f t="shared" si="6"/>
        <v>346686</v>
      </c>
      <c r="P35" s="68">
        <v>309286</v>
      </c>
      <c r="Q35" s="68">
        <v>24961</v>
      </c>
      <c r="R35" s="68">
        <v>284325</v>
      </c>
      <c r="S35" s="68">
        <v>37400</v>
      </c>
      <c r="T35" s="69">
        <v>0</v>
      </c>
      <c r="U35" s="70">
        <f t="shared" si="7"/>
        <v>3375263</v>
      </c>
      <c r="V35" s="70">
        <f t="shared" si="8"/>
        <v>0</v>
      </c>
    </row>
    <row r="36" spans="1:22" ht="23.25" customHeight="1">
      <c r="A36" s="56" t="s">
        <v>8</v>
      </c>
      <c r="B36" s="64">
        <f t="shared" si="3"/>
        <v>5262930</v>
      </c>
      <c r="C36" s="68">
        <f t="shared" si="4"/>
        <v>3763904</v>
      </c>
      <c r="D36" s="68">
        <f t="shared" si="5"/>
        <v>2245899</v>
      </c>
      <c r="E36" s="68">
        <v>1064684</v>
      </c>
      <c r="F36" s="68">
        <v>221863</v>
      </c>
      <c r="G36" s="68">
        <v>959352</v>
      </c>
      <c r="H36" s="68">
        <v>857424</v>
      </c>
      <c r="I36" s="68">
        <v>50301</v>
      </c>
      <c r="J36" s="69">
        <v>610280</v>
      </c>
      <c r="K36" s="67">
        <v>110933</v>
      </c>
      <c r="L36" s="68">
        <v>8830</v>
      </c>
      <c r="M36" s="68">
        <v>377238</v>
      </c>
      <c r="N36" s="68">
        <v>0</v>
      </c>
      <c r="O36" s="68">
        <f t="shared" si="6"/>
        <v>1002025</v>
      </c>
      <c r="P36" s="68">
        <v>1000975</v>
      </c>
      <c r="Q36" s="68">
        <v>588651</v>
      </c>
      <c r="R36" s="68">
        <v>412324</v>
      </c>
      <c r="S36" s="68">
        <v>1050</v>
      </c>
      <c r="T36" s="69">
        <v>0</v>
      </c>
      <c r="U36" s="70">
        <f t="shared" si="7"/>
        <v>5262930</v>
      </c>
      <c r="V36" s="70">
        <f t="shared" si="8"/>
        <v>0</v>
      </c>
    </row>
    <row r="37" spans="1:22" ht="23.25" customHeight="1">
      <c r="A37" s="56" t="s">
        <v>46</v>
      </c>
      <c r="B37" s="64">
        <f t="shared" si="3"/>
        <v>10239392</v>
      </c>
      <c r="C37" s="68">
        <f t="shared" si="4"/>
        <v>6652612</v>
      </c>
      <c r="D37" s="68">
        <f t="shared" si="5"/>
        <v>3790786</v>
      </c>
      <c r="E37" s="68">
        <v>1781380</v>
      </c>
      <c r="F37" s="68">
        <v>935191</v>
      </c>
      <c r="G37" s="68">
        <v>1074215</v>
      </c>
      <c r="H37" s="68">
        <v>1944213</v>
      </c>
      <c r="I37" s="68">
        <v>27438</v>
      </c>
      <c r="J37" s="69">
        <v>890175</v>
      </c>
      <c r="K37" s="67">
        <v>210638</v>
      </c>
      <c r="L37" s="68">
        <v>0</v>
      </c>
      <c r="M37" s="68">
        <v>1444149</v>
      </c>
      <c r="N37" s="68">
        <v>0</v>
      </c>
      <c r="O37" s="68">
        <f t="shared" si="6"/>
        <v>1931993</v>
      </c>
      <c r="P37" s="68">
        <v>1866623</v>
      </c>
      <c r="Q37" s="68">
        <v>406181</v>
      </c>
      <c r="R37" s="68">
        <v>1460442</v>
      </c>
      <c r="S37" s="68">
        <v>65370</v>
      </c>
      <c r="T37" s="69">
        <v>0</v>
      </c>
      <c r="U37" s="70">
        <f t="shared" si="7"/>
        <v>10239392</v>
      </c>
      <c r="V37" s="70">
        <f t="shared" si="8"/>
        <v>0</v>
      </c>
    </row>
    <row r="38" spans="1:22" ht="23.25" customHeight="1">
      <c r="A38" s="56" t="s">
        <v>47</v>
      </c>
      <c r="B38" s="64">
        <f t="shared" si="3"/>
        <v>7791387</v>
      </c>
      <c r="C38" s="68">
        <f t="shared" si="4"/>
        <v>5458213</v>
      </c>
      <c r="D38" s="68">
        <f t="shared" si="5"/>
        <v>3426429</v>
      </c>
      <c r="E38" s="68">
        <v>1937300</v>
      </c>
      <c r="F38" s="68">
        <v>681462</v>
      </c>
      <c r="G38" s="68">
        <v>807667</v>
      </c>
      <c r="H38" s="68">
        <v>1646433</v>
      </c>
      <c r="I38" s="68">
        <v>51872</v>
      </c>
      <c r="J38" s="69">
        <v>333479</v>
      </c>
      <c r="K38" s="67">
        <v>572125</v>
      </c>
      <c r="L38" s="68">
        <v>34720</v>
      </c>
      <c r="M38" s="68">
        <v>986338</v>
      </c>
      <c r="N38" s="68">
        <v>0</v>
      </c>
      <c r="O38" s="68">
        <f t="shared" si="6"/>
        <v>739991</v>
      </c>
      <c r="P38" s="68">
        <v>739991</v>
      </c>
      <c r="Q38" s="68">
        <v>78720</v>
      </c>
      <c r="R38" s="68">
        <v>661271</v>
      </c>
      <c r="S38" s="68">
        <v>0</v>
      </c>
      <c r="T38" s="69">
        <v>0</v>
      </c>
      <c r="U38" s="70">
        <f t="shared" si="7"/>
        <v>7791387</v>
      </c>
      <c r="V38" s="70">
        <f t="shared" si="8"/>
        <v>0</v>
      </c>
    </row>
    <row r="39" spans="1:22" ht="23.25" customHeight="1">
      <c r="A39" s="56" t="s">
        <v>48</v>
      </c>
      <c r="B39" s="64">
        <f t="shared" si="3"/>
        <v>12570563</v>
      </c>
      <c r="C39" s="68">
        <f t="shared" si="4"/>
        <v>7322344</v>
      </c>
      <c r="D39" s="68">
        <f t="shared" si="5"/>
        <v>4214780</v>
      </c>
      <c r="E39" s="68">
        <v>2234777</v>
      </c>
      <c r="F39" s="68">
        <v>1061335</v>
      </c>
      <c r="G39" s="68">
        <v>918668</v>
      </c>
      <c r="H39" s="68">
        <v>2299973</v>
      </c>
      <c r="I39" s="68">
        <v>170539</v>
      </c>
      <c r="J39" s="69">
        <v>637052</v>
      </c>
      <c r="K39" s="67">
        <v>1035990</v>
      </c>
      <c r="L39" s="68">
        <v>153311</v>
      </c>
      <c r="M39" s="68">
        <v>1155969</v>
      </c>
      <c r="N39" s="68">
        <v>0</v>
      </c>
      <c r="O39" s="68">
        <f t="shared" si="6"/>
        <v>2902949</v>
      </c>
      <c r="P39" s="68">
        <v>2902949</v>
      </c>
      <c r="Q39" s="68">
        <v>13125</v>
      </c>
      <c r="R39" s="68">
        <v>2889824</v>
      </c>
      <c r="S39" s="68">
        <v>0</v>
      </c>
      <c r="T39" s="69">
        <v>0</v>
      </c>
      <c r="U39" s="70">
        <f t="shared" si="7"/>
        <v>12570563</v>
      </c>
      <c r="V39" s="70">
        <f t="shared" si="8"/>
        <v>0</v>
      </c>
    </row>
    <row r="40" spans="1:22" ht="23.25" customHeight="1">
      <c r="A40" s="56" t="s">
        <v>49</v>
      </c>
      <c r="B40" s="64">
        <f t="shared" si="3"/>
        <v>9080557</v>
      </c>
      <c r="C40" s="68">
        <f t="shared" si="4"/>
        <v>5852416</v>
      </c>
      <c r="D40" s="68">
        <f t="shared" si="5"/>
        <v>3486198</v>
      </c>
      <c r="E40" s="68">
        <v>2076968</v>
      </c>
      <c r="F40" s="68">
        <v>541186</v>
      </c>
      <c r="G40" s="68">
        <v>868044</v>
      </c>
      <c r="H40" s="68">
        <v>1072429</v>
      </c>
      <c r="I40" s="68">
        <v>52195</v>
      </c>
      <c r="J40" s="69">
        <v>1241594</v>
      </c>
      <c r="K40" s="67">
        <v>1181502</v>
      </c>
      <c r="L40" s="68">
        <v>20160</v>
      </c>
      <c r="M40" s="68">
        <v>523463</v>
      </c>
      <c r="N40" s="68">
        <v>0</v>
      </c>
      <c r="O40" s="68">
        <f t="shared" si="6"/>
        <v>1503016</v>
      </c>
      <c r="P40" s="68">
        <v>1495704</v>
      </c>
      <c r="Q40" s="68">
        <v>503591</v>
      </c>
      <c r="R40" s="68">
        <v>992113</v>
      </c>
      <c r="S40" s="68">
        <v>7312</v>
      </c>
      <c r="T40" s="69">
        <v>0</v>
      </c>
      <c r="U40" s="70">
        <f t="shared" si="7"/>
        <v>9080557</v>
      </c>
      <c r="V40" s="70">
        <f t="shared" si="8"/>
        <v>0</v>
      </c>
    </row>
    <row r="41" spans="1:22" ht="23.25" customHeight="1">
      <c r="A41" s="56" t="s">
        <v>50</v>
      </c>
      <c r="B41" s="64">
        <f t="shared" si="3"/>
        <v>3184549</v>
      </c>
      <c r="C41" s="68">
        <f t="shared" si="4"/>
        <v>2360001</v>
      </c>
      <c r="D41" s="68">
        <f t="shared" si="5"/>
        <v>1413497</v>
      </c>
      <c r="E41" s="68">
        <v>860234</v>
      </c>
      <c r="F41" s="68">
        <v>163931</v>
      </c>
      <c r="G41" s="68">
        <v>389332</v>
      </c>
      <c r="H41" s="68">
        <v>480742</v>
      </c>
      <c r="I41" s="68">
        <v>18465</v>
      </c>
      <c r="J41" s="69">
        <v>447297</v>
      </c>
      <c r="K41" s="67">
        <v>140621</v>
      </c>
      <c r="L41" s="68">
        <v>13000</v>
      </c>
      <c r="M41" s="68">
        <v>322341</v>
      </c>
      <c r="N41" s="68">
        <v>0</v>
      </c>
      <c r="O41" s="68">
        <f t="shared" si="6"/>
        <v>348586</v>
      </c>
      <c r="P41" s="68">
        <v>346832</v>
      </c>
      <c r="Q41" s="68">
        <v>15271</v>
      </c>
      <c r="R41" s="68">
        <v>331561</v>
      </c>
      <c r="S41" s="68">
        <v>1754</v>
      </c>
      <c r="T41" s="69">
        <v>0</v>
      </c>
      <c r="U41" s="70">
        <f t="shared" si="7"/>
        <v>3184549</v>
      </c>
      <c r="V41" s="70">
        <f t="shared" si="8"/>
        <v>0</v>
      </c>
    </row>
    <row r="42" spans="1:22" ht="23.25" customHeight="1">
      <c r="A42" s="56" t="s">
        <v>51</v>
      </c>
      <c r="B42" s="64">
        <f t="shared" si="3"/>
        <v>5079642</v>
      </c>
      <c r="C42" s="68">
        <f t="shared" si="4"/>
        <v>3711919</v>
      </c>
      <c r="D42" s="68">
        <f t="shared" si="5"/>
        <v>1810925</v>
      </c>
      <c r="E42" s="68">
        <v>994995</v>
      </c>
      <c r="F42" s="68">
        <v>225849</v>
      </c>
      <c r="G42" s="68">
        <v>590081</v>
      </c>
      <c r="H42" s="68">
        <v>738587</v>
      </c>
      <c r="I42" s="68">
        <v>30586</v>
      </c>
      <c r="J42" s="69">
        <v>1131821</v>
      </c>
      <c r="K42" s="67">
        <v>330780</v>
      </c>
      <c r="L42" s="68">
        <v>4858</v>
      </c>
      <c r="M42" s="68">
        <v>356539</v>
      </c>
      <c r="N42" s="68">
        <v>0</v>
      </c>
      <c r="O42" s="68">
        <f t="shared" si="6"/>
        <v>675546</v>
      </c>
      <c r="P42" s="68">
        <v>674279</v>
      </c>
      <c r="Q42" s="68">
        <v>217117</v>
      </c>
      <c r="R42" s="68">
        <v>457162</v>
      </c>
      <c r="S42" s="68">
        <v>1267</v>
      </c>
      <c r="T42" s="69">
        <v>0</v>
      </c>
      <c r="U42" s="70">
        <f t="shared" si="7"/>
        <v>5079642</v>
      </c>
      <c r="V42" s="70">
        <f t="shared" si="8"/>
        <v>0</v>
      </c>
    </row>
    <row r="43" spans="1:22" ht="23.25" customHeight="1">
      <c r="A43" s="56" t="s">
        <v>52</v>
      </c>
      <c r="B43" s="64">
        <f t="shared" si="3"/>
        <v>3477685</v>
      </c>
      <c r="C43" s="68">
        <f t="shared" si="4"/>
        <v>2366905</v>
      </c>
      <c r="D43" s="68">
        <f t="shared" si="5"/>
        <v>1270285</v>
      </c>
      <c r="E43" s="68">
        <v>735294</v>
      </c>
      <c r="F43" s="68">
        <v>157788</v>
      </c>
      <c r="G43" s="68">
        <v>377203</v>
      </c>
      <c r="H43" s="68">
        <v>517774</v>
      </c>
      <c r="I43" s="68">
        <v>15969</v>
      </c>
      <c r="J43" s="69">
        <v>562877</v>
      </c>
      <c r="K43" s="67">
        <v>31353</v>
      </c>
      <c r="L43" s="68">
        <v>0</v>
      </c>
      <c r="M43" s="68">
        <v>316243</v>
      </c>
      <c r="N43" s="68">
        <v>0</v>
      </c>
      <c r="O43" s="68">
        <f t="shared" si="6"/>
        <v>763184</v>
      </c>
      <c r="P43" s="68">
        <v>761871</v>
      </c>
      <c r="Q43" s="68">
        <v>476687</v>
      </c>
      <c r="R43" s="68">
        <v>285184</v>
      </c>
      <c r="S43" s="68">
        <v>1313</v>
      </c>
      <c r="T43" s="69">
        <v>0</v>
      </c>
      <c r="U43" s="70">
        <f t="shared" si="7"/>
        <v>3477685</v>
      </c>
      <c r="V43" s="70">
        <f t="shared" si="8"/>
        <v>0</v>
      </c>
    </row>
    <row r="44" spans="1:22" ht="23.25" customHeight="1">
      <c r="A44" s="56" t="s">
        <v>53</v>
      </c>
      <c r="B44" s="64">
        <f t="shared" si="3"/>
        <v>3670481</v>
      </c>
      <c r="C44" s="68">
        <f t="shared" si="4"/>
        <v>2860076</v>
      </c>
      <c r="D44" s="68">
        <f t="shared" si="5"/>
        <v>1699361</v>
      </c>
      <c r="E44" s="68">
        <v>878706</v>
      </c>
      <c r="F44" s="68">
        <v>257742</v>
      </c>
      <c r="G44" s="68">
        <v>562913</v>
      </c>
      <c r="H44" s="68">
        <v>650140</v>
      </c>
      <c r="I44" s="68">
        <v>22812</v>
      </c>
      <c r="J44" s="69">
        <v>487763</v>
      </c>
      <c r="K44" s="67">
        <v>84529</v>
      </c>
      <c r="L44" s="68">
        <v>3600</v>
      </c>
      <c r="M44" s="68">
        <v>303719</v>
      </c>
      <c r="N44" s="68">
        <v>0</v>
      </c>
      <c r="O44" s="68">
        <f t="shared" si="6"/>
        <v>418557</v>
      </c>
      <c r="P44" s="68">
        <v>400982</v>
      </c>
      <c r="Q44" s="68">
        <v>61513</v>
      </c>
      <c r="R44" s="68">
        <v>339469</v>
      </c>
      <c r="S44" s="68">
        <v>17575</v>
      </c>
      <c r="T44" s="69">
        <v>0</v>
      </c>
      <c r="U44" s="70">
        <f t="shared" si="7"/>
        <v>3670481</v>
      </c>
      <c r="V44" s="70">
        <f t="shared" si="8"/>
        <v>0</v>
      </c>
    </row>
    <row r="45" spans="1:22" ht="23.25" customHeight="1">
      <c r="A45" s="56" t="s">
        <v>54</v>
      </c>
      <c r="B45" s="64">
        <f t="shared" si="3"/>
        <v>7583823</v>
      </c>
      <c r="C45" s="68">
        <f t="shared" si="4"/>
        <v>4964726</v>
      </c>
      <c r="D45" s="68">
        <f t="shared" si="5"/>
        <v>2834486</v>
      </c>
      <c r="E45" s="68">
        <v>1474697</v>
      </c>
      <c r="F45" s="68">
        <v>456483</v>
      </c>
      <c r="G45" s="68">
        <v>903306</v>
      </c>
      <c r="H45" s="68">
        <v>1138521</v>
      </c>
      <c r="I45" s="68">
        <v>19838</v>
      </c>
      <c r="J45" s="69">
        <v>971881</v>
      </c>
      <c r="K45" s="67">
        <v>38197</v>
      </c>
      <c r="L45" s="68">
        <v>241532</v>
      </c>
      <c r="M45" s="68">
        <v>395730</v>
      </c>
      <c r="N45" s="68">
        <v>0</v>
      </c>
      <c r="O45" s="68">
        <f t="shared" si="6"/>
        <v>1943638</v>
      </c>
      <c r="P45" s="68">
        <v>1943638</v>
      </c>
      <c r="Q45" s="68">
        <v>798526</v>
      </c>
      <c r="R45" s="68">
        <v>1145112</v>
      </c>
      <c r="S45" s="68">
        <v>0</v>
      </c>
      <c r="T45" s="69">
        <v>0</v>
      </c>
      <c r="U45" s="70">
        <f t="shared" si="7"/>
        <v>7583823</v>
      </c>
      <c r="V45" s="70">
        <f t="shared" si="8"/>
        <v>0</v>
      </c>
    </row>
    <row r="46" spans="1:22" ht="23.25" customHeight="1">
      <c r="A46" s="56" t="s">
        <v>55</v>
      </c>
      <c r="B46" s="64">
        <f t="shared" si="3"/>
        <v>9326297</v>
      </c>
      <c r="C46" s="68">
        <f t="shared" si="4"/>
        <v>5728921</v>
      </c>
      <c r="D46" s="68">
        <f t="shared" si="5"/>
        <v>2925404</v>
      </c>
      <c r="E46" s="68">
        <v>1359414</v>
      </c>
      <c r="F46" s="68">
        <v>471034</v>
      </c>
      <c r="G46" s="68">
        <v>1094956</v>
      </c>
      <c r="H46" s="68">
        <v>977180</v>
      </c>
      <c r="I46" s="68">
        <v>22395</v>
      </c>
      <c r="J46" s="69">
        <v>1803942</v>
      </c>
      <c r="K46" s="67">
        <v>448808</v>
      </c>
      <c r="L46" s="68">
        <v>0</v>
      </c>
      <c r="M46" s="68">
        <v>1181765</v>
      </c>
      <c r="N46" s="68">
        <v>0</v>
      </c>
      <c r="O46" s="68">
        <f t="shared" si="6"/>
        <v>1966803</v>
      </c>
      <c r="P46" s="68">
        <v>1966803</v>
      </c>
      <c r="Q46" s="68">
        <v>527361</v>
      </c>
      <c r="R46" s="68">
        <v>1439442</v>
      </c>
      <c r="S46" s="68">
        <v>0</v>
      </c>
      <c r="T46" s="69">
        <v>0</v>
      </c>
      <c r="U46" s="70">
        <f t="shared" si="7"/>
        <v>9326297</v>
      </c>
      <c r="V46" s="70">
        <f t="shared" si="8"/>
        <v>0</v>
      </c>
    </row>
    <row r="47" spans="1:22" ht="23.25" customHeight="1">
      <c r="A47" s="56" t="s">
        <v>56</v>
      </c>
      <c r="B47" s="76">
        <f t="shared" si="3"/>
        <v>2982147</v>
      </c>
      <c r="C47" s="68">
        <f t="shared" si="4"/>
        <v>2146659</v>
      </c>
      <c r="D47" s="68">
        <f t="shared" si="5"/>
        <v>1280553</v>
      </c>
      <c r="E47" s="68">
        <v>692159</v>
      </c>
      <c r="F47" s="68">
        <v>77548</v>
      </c>
      <c r="G47" s="68">
        <v>510846</v>
      </c>
      <c r="H47" s="68">
        <v>433532</v>
      </c>
      <c r="I47" s="68">
        <v>29388</v>
      </c>
      <c r="J47" s="69">
        <v>403186</v>
      </c>
      <c r="K47" s="67">
        <v>162402</v>
      </c>
      <c r="L47" s="68">
        <v>0</v>
      </c>
      <c r="M47" s="68">
        <v>219970</v>
      </c>
      <c r="N47" s="68">
        <v>0</v>
      </c>
      <c r="O47" s="68">
        <f t="shared" si="6"/>
        <v>453116</v>
      </c>
      <c r="P47" s="68">
        <v>449629</v>
      </c>
      <c r="Q47" s="68">
        <v>34015</v>
      </c>
      <c r="R47" s="68">
        <v>415614</v>
      </c>
      <c r="S47" s="68">
        <v>3487</v>
      </c>
      <c r="T47" s="69">
        <v>0</v>
      </c>
      <c r="U47" s="70">
        <f t="shared" si="7"/>
        <v>2982147</v>
      </c>
      <c r="V47" s="70">
        <f t="shared" si="8"/>
        <v>0</v>
      </c>
    </row>
    <row r="48" spans="1:22" ht="23.25" customHeight="1">
      <c r="A48" s="56" t="s">
        <v>62</v>
      </c>
      <c r="B48" s="64">
        <f t="shared" si="3"/>
        <v>6913087</v>
      </c>
      <c r="C48" s="68">
        <f t="shared" si="4"/>
        <v>4128362</v>
      </c>
      <c r="D48" s="68">
        <f t="shared" si="5"/>
        <v>2339444</v>
      </c>
      <c r="E48" s="68">
        <v>1328078</v>
      </c>
      <c r="F48" s="68">
        <v>192103</v>
      </c>
      <c r="G48" s="68">
        <v>819263</v>
      </c>
      <c r="H48" s="68">
        <v>989346</v>
      </c>
      <c r="I48" s="68">
        <v>30057</v>
      </c>
      <c r="J48" s="69">
        <v>769515</v>
      </c>
      <c r="K48" s="67">
        <v>1051558</v>
      </c>
      <c r="L48" s="68">
        <v>240</v>
      </c>
      <c r="M48" s="68">
        <v>462437</v>
      </c>
      <c r="N48" s="68">
        <v>0</v>
      </c>
      <c r="O48" s="68">
        <f t="shared" si="6"/>
        <v>1270490</v>
      </c>
      <c r="P48" s="68">
        <v>1264256</v>
      </c>
      <c r="Q48" s="68">
        <v>487062</v>
      </c>
      <c r="R48" s="68">
        <v>777194</v>
      </c>
      <c r="S48" s="68">
        <v>6234</v>
      </c>
      <c r="T48" s="69">
        <v>0</v>
      </c>
      <c r="U48" s="70">
        <f t="shared" si="7"/>
        <v>6913087</v>
      </c>
      <c r="V48" s="70">
        <f t="shared" si="8"/>
        <v>0</v>
      </c>
    </row>
    <row r="49" spans="1:22" ht="23.25" customHeight="1">
      <c r="A49" s="56" t="s">
        <v>57</v>
      </c>
      <c r="B49" s="64">
        <f t="shared" si="3"/>
        <v>6155036</v>
      </c>
      <c r="C49" s="68">
        <f t="shared" si="4"/>
        <v>4811233</v>
      </c>
      <c r="D49" s="68">
        <f t="shared" si="5"/>
        <v>2692267</v>
      </c>
      <c r="E49" s="68">
        <v>1384979</v>
      </c>
      <c r="F49" s="68">
        <v>544905</v>
      </c>
      <c r="G49" s="68">
        <v>762383</v>
      </c>
      <c r="H49" s="68">
        <v>763029</v>
      </c>
      <c r="I49" s="68">
        <v>34163</v>
      </c>
      <c r="J49" s="69">
        <v>1321774</v>
      </c>
      <c r="K49" s="67">
        <v>80526</v>
      </c>
      <c r="L49" s="68">
        <v>0</v>
      </c>
      <c r="M49" s="68">
        <v>709446</v>
      </c>
      <c r="N49" s="68">
        <v>0</v>
      </c>
      <c r="O49" s="68">
        <f t="shared" si="6"/>
        <v>553831</v>
      </c>
      <c r="P49" s="68">
        <v>541116</v>
      </c>
      <c r="Q49" s="68">
        <v>75624</v>
      </c>
      <c r="R49" s="68">
        <v>465492</v>
      </c>
      <c r="S49" s="68">
        <v>12715</v>
      </c>
      <c r="T49" s="69">
        <v>0</v>
      </c>
      <c r="U49" s="70">
        <f t="shared" si="7"/>
        <v>6155036</v>
      </c>
      <c r="V49" s="70">
        <f t="shared" si="8"/>
        <v>0</v>
      </c>
    </row>
    <row r="50" spans="1:22" ht="23.25" customHeight="1" thickBot="1">
      <c r="A50" s="82" t="s">
        <v>58</v>
      </c>
      <c r="B50" s="83">
        <f t="shared" si="3"/>
        <v>4949724</v>
      </c>
      <c r="C50" s="84">
        <f t="shared" si="4"/>
        <v>3687309</v>
      </c>
      <c r="D50" s="84">
        <f t="shared" si="5"/>
        <v>1832016</v>
      </c>
      <c r="E50" s="84">
        <v>1120222</v>
      </c>
      <c r="F50" s="84">
        <v>252187</v>
      </c>
      <c r="G50" s="84">
        <v>459607</v>
      </c>
      <c r="H50" s="84">
        <v>928008</v>
      </c>
      <c r="I50" s="84">
        <v>39271</v>
      </c>
      <c r="J50" s="85">
        <v>888014</v>
      </c>
      <c r="K50" s="86">
        <v>153001</v>
      </c>
      <c r="L50" s="84">
        <v>118000</v>
      </c>
      <c r="M50" s="84">
        <v>648013</v>
      </c>
      <c r="N50" s="84">
        <v>0</v>
      </c>
      <c r="O50" s="84">
        <f t="shared" si="6"/>
        <v>343401</v>
      </c>
      <c r="P50" s="84">
        <v>343401</v>
      </c>
      <c r="Q50" s="84">
        <v>135684</v>
      </c>
      <c r="R50" s="84">
        <v>207717</v>
      </c>
      <c r="S50" s="84">
        <v>0</v>
      </c>
      <c r="T50" s="85">
        <v>0</v>
      </c>
      <c r="U50" s="70">
        <f t="shared" si="7"/>
        <v>4949724</v>
      </c>
      <c r="V50" s="70">
        <f t="shared" si="8"/>
        <v>0</v>
      </c>
    </row>
  </sheetData>
  <mergeCells count="21">
    <mergeCell ref="P3:T3"/>
    <mergeCell ref="I4:I5"/>
    <mergeCell ref="S4:S5"/>
    <mergeCell ref="T4:T5"/>
    <mergeCell ref="I2:J2"/>
    <mergeCell ref="S2:T2"/>
    <mergeCell ref="K3:K5"/>
    <mergeCell ref="L3:L5"/>
    <mergeCell ref="M3:M5"/>
    <mergeCell ref="N3:N5"/>
    <mergeCell ref="O3:O5"/>
    <mergeCell ref="J4:J5"/>
    <mergeCell ref="P4:P5"/>
    <mergeCell ref="Q4:R4"/>
    <mergeCell ref="A3:A5"/>
    <mergeCell ref="B3:B5"/>
    <mergeCell ref="C3:C5"/>
    <mergeCell ref="D3:J3"/>
    <mergeCell ref="D4:D5"/>
    <mergeCell ref="E4:G4"/>
    <mergeCell ref="H4:H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73" r:id="rId1"/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2008-11-20T02:18:48Z</cp:lastPrinted>
  <dcterms:created xsi:type="dcterms:W3CDTF">2002-08-12T02:30:58Z</dcterms:created>
  <dcterms:modified xsi:type="dcterms:W3CDTF">2008-11-20T02:18:51Z</dcterms:modified>
  <cp:category/>
  <cp:version/>
  <cp:contentType/>
  <cp:contentStatus/>
</cp:coreProperties>
</file>