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10" tabRatio="698" activeTab="0"/>
  </bookViews>
  <sheets>
    <sheet name="H19歳入" sheetId="1" r:id="rId1"/>
    <sheet name="H19のH18との比較" sheetId="2" r:id="rId2"/>
    <sheet name="H18歳入" sheetId="3" r:id="rId3"/>
  </sheets>
  <definedNames>
    <definedName name="_xlnm.Print_Area" localSheetId="2">'H18歳入'!$A$1:$AG$50</definedName>
    <definedName name="_xlnm.Print_Area" localSheetId="1">'H19のH18との比較'!$A$1:$AG$52</definedName>
    <definedName name="_xlnm.Print_Area" localSheetId="0">'H19歳入'!$A$1:$AG$50</definedName>
    <definedName name="_xlnm.Print_Titles" localSheetId="2">'H18歳入'!$A:$A</definedName>
    <definedName name="_xlnm.Print_Titles" localSheetId="1">'H19のH18との比較'!$A:$A</definedName>
    <definedName name="_xlnm.Print_Titles" localSheetId="0">'H19歳入'!$A:$A</definedName>
  </definedNames>
  <calcPr fullCalcOnLoad="1"/>
</workbook>
</file>

<file path=xl/sharedStrings.xml><?xml version="1.0" encoding="utf-8"?>
<sst xmlns="http://schemas.openxmlformats.org/spreadsheetml/2006/main" count="247" uniqueCount="119">
  <si>
    <t>静岡市</t>
  </si>
  <si>
    <t>浜松市</t>
  </si>
  <si>
    <t>沼津市</t>
  </si>
  <si>
    <t>熱海市</t>
  </si>
  <si>
    <t>三島市</t>
  </si>
  <si>
    <t>富士宮市</t>
  </si>
  <si>
    <t>御殿場市</t>
  </si>
  <si>
    <t>東伊豆町</t>
  </si>
  <si>
    <t>西伊豆町</t>
  </si>
  <si>
    <t>（単位：千円）</t>
  </si>
  <si>
    <t>歳入合計</t>
  </si>
  <si>
    <t>自主財源</t>
  </si>
  <si>
    <t>依存財源</t>
  </si>
  <si>
    <t>地方税</t>
  </si>
  <si>
    <t>財産収入</t>
  </si>
  <si>
    <t>寄附金</t>
  </si>
  <si>
    <t>繰入金</t>
  </si>
  <si>
    <t>繰越金</t>
  </si>
  <si>
    <t>諸収入</t>
  </si>
  <si>
    <t>地方譲与税</t>
  </si>
  <si>
    <t>地方消費税交付金</t>
  </si>
  <si>
    <t>ゴルフ場利用税交付金</t>
  </si>
  <si>
    <t>特別地方消費税交付金</t>
  </si>
  <si>
    <t>自動車取得税交付金</t>
  </si>
  <si>
    <t>地方交付税</t>
  </si>
  <si>
    <t>交通安全対策特別交付金</t>
  </si>
  <si>
    <t>国庫支出金</t>
  </si>
  <si>
    <t>県支出金</t>
  </si>
  <si>
    <t>地方債</t>
  </si>
  <si>
    <t>法人税割</t>
  </si>
  <si>
    <t>貸付金元利収入</t>
  </si>
  <si>
    <t>普通交付税</t>
  </si>
  <si>
    <t>特別交付税</t>
  </si>
  <si>
    <t>臨財財政対策債</t>
  </si>
  <si>
    <t>県計</t>
  </si>
  <si>
    <t>市計</t>
  </si>
  <si>
    <t>歳入の状況</t>
  </si>
  <si>
    <t>伊東市</t>
  </si>
  <si>
    <t>島田市</t>
  </si>
  <si>
    <t>富士市</t>
  </si>
  <si>
    <t>磐田市</t>
  </si>
  <si>
    <t>焼津市</t>
  </si>
  <si>
    <t>掛川市</t>
  </si>
  <si>
    <t>藤枝市</t>
  </si>
  <si>
    <t>袋井市</t>
  </si>
  <si>
    <t>下田市</t>
  </si>
  <si>
    <t>裾野市</t>
  </si>
  <si>
    <t>湖西市</t>
  </si>
  <si>
    <t>伊豆市</t>
  </si>
  <si>
    <t>御前崎市</t>
  </si>
  <si>
    <t>河津町</t>
  </si>
  <si>
    <t>南伊豆町</t>
  </si>
  <si>
    <t>松崎町</t>
  </si>
  <si>
    <t>函南町</t>
  </si>
  <si>
    <t>清水町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</si>
  <si>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</si>
  <si>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</si>
  <si>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</si>
  <si>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</si>
  <si>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</si>
  <si>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</si>
  <si>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</si>
  <si>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</si>
  <si>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川根町</t>
  </si>
  <si>
    <t>森町</t>
  </si>
  <si>
    <t>新居町</t>
  </si>
  <si>
    <t>菊川市</t>
  </si>
  <si>
    <t>伊豆の国市</t>
  </si>
  <si>
    <t>牧之原市</t>
  </si>
  <si>
    <t>川根本町</t>
  </si>
  <si>
    <t>軽油引取税交付金</t>
  </si>
  <si>
    <t>町計</t>
  </si>
  <si>
    <t>（平成19年度）</t>
  </si>
  <si>
    <t>分担金・
負担金</t>
  </si>
  <si>
    <t>使用料・
手数料</t>
  </si>
  <si>
    <t>利子割
交付金</t>
  </si>
  <si>
    <t>配当割
交付金</t>
  </si>
  <si>
    <t>株式等譲渡
所得割交付金</t>
  </si>
  <si>
    <t>地方特例
交付金</t>
  </si>
  <si>
    <t>国有提供施設等所在
市町村助成交付金</t>
  </si>
  <si>
    <t>配当割交付金</t>
  </si>
  <si>
    <t>株式等譲渡所得割交付金</t>
  </si>
  <si>
    <t>地方特例交付金</t>
  </si>
  <si>
    <t>国有提供施設等所在市町村助成交付金</t>
  </si>
  <si>
    <t>（単位：千円）</t>
  </si>
  <si>
    <t>歳入合計</t>
  </si>
  <si>
    <t>自主財源</t>
  </si>
  <si>
    <t>依存財源</t>
  </si>
  <si>
    <t>地方税</t>
  </si>
  <si>
    <t>分担金・負担金</t>
  </si>
  <si>
    <t>使用料・手数料</t>
  </si>
  <si>
    <t>財産収入</t>
  </si>
  <si>
    <t>寄附金</t>
  </si>
  <si>
    <t>繰入金</t>
  </si>
  <si>
    <t>繰越金</t>
  </si>
  <si>
    <t>諸収入</t>
  </si>
  <si>
    <t>地方譲与税</t>
  </si>
  <si>
    <t>利子割交付金</t>
  </si>
  <si>
    <t>地方消費税交付金</t>
  </si>
  <si>
    <t>ゴルフ場利用税交付金</t>
  </si>
  <si>
    <t>特別地方消費税交付金</t>
  </si>
  <si>
    <t>自動車取得税交付金</t>
  </si>
  <si>
    <t>地方交付税</t>
  </si>
  <si>
    <t>交通安全対策特別交付金</t>
  </si>
  <si>
    <t>国庫支出金</t>
  </si>
  <si>
    <t>県支出金</t>
  </si>
  <si>
    <t>地方債</t>
  </si>
  <si>
    <t>法人税割</t>
  </si>
  <si>
    <t>貸付金元利収入</t>
  </si>
  <si>
    <t>普通交付税</t>
  </si>
  <si>
    <t>特別交付税</t>
  </si>
  <si>
    <t>臨財財政対策債</t>
  </si>
  <si>
    <t>県計</t>
  </si>
  <si>
    <t>市計</t>
  </si>
  <si>
    <t>（単位：％）</t>
  </si>
  <si>
    <t>増加団体数</t>
  </si>
  <si>
    <t>減少団体数</t>
  </si>
  <si>
    <t>歳入（前年度増減率）</t>
  </si>
  <si>
    <t>歳　入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</si>
</sst>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.0;&quot;△ &quot;#,##0.0"/>
    <numFmt numFmtId="179" formatCode="0.0_);[Red]\(0.0\)"/>
    <numFmt numFmtId="180" formatCode="0.000_ "/>
    <numFmt numFmtId="181" formatCode="#,##0.0_ "/>
    <numFmt numFmtId="182" formatCode="#,##0.00_ "/>
    <numFmt numFmtId="183" formatCode="0.0_ "/>
    <numFmt numFmtId="184" formatCode="0.00_ "/>
    <numFmt numFmtId="185" formatCode="#,##0_ "/>
    <numFmt numFmtId="186" formatCode="#,##0.0;[Red]\-#,##0.0"/>
    <numFmt numFmtId="187" formatCode="#,##0.0;&quot;▲ &quot;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sz val="10"/>
      <name val="ＭＳ Ｐ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8" fontId="0" fillId="0" borderId="0" xfId="17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distributed" vertical="center"/>
    </xf>
    <xf numFmtId="38" fontId="0" fillId="0" borderId="12" xfId="17" applyFont="1" applyBorder="1" applyAlignment="1">
      <alignment vertical="center"/>
    </xf>
    <xf numFmtId="38" fontId="0" fillId="0" borderId="13" xfId="17" applyFont="1" applyBorder="1" applyAlignment="1">
      <alignment vertical="center"/>
    </xf>
    <xf numFmtId="38" fontId="0" fillId="0" borderId="14" xfId="17" applyFont="1" applyBorder="1" applyAlignment="1">
      <alignment vertical="center"/>
    </xf>
    <xf numFmtId="38" fontId="0" fillId="0" borderId="15" xfId="17" applyFont="1" applyBorder="1" applyAlignment="1">
      <alignment vertical="center"/>
    </xf>
    <xf numFmtId="0" fontId="0" fillId="0" borderId="16" xfId="0" applyFont="1" applyBorder="1" applyAlignment="1">
      <alignment horizontal="distributed" vertical="center"/>
    </xf>
    <xf numFmtId="38" fontId="0" fillId="0" borderId="17" xfId="17" applyFont="1" applyBorder="1" applyAlignment="1">
      <alignment vertical="center"/>
    </xf>
    <xf numFmtId="38" fontId="0" fillId="0" borderId="18" xfId="17" applyFont="1" applyBorder="1" applyAlignment="1">
      <alignment vertical="center"/>
    </xf>
    <xf numFmtId="38" fontId="0" fillId="0" borderId="19" xfId="17" applyFont="1" applyBorder="1" applyAlignment="1">
      <alignment vertical="center"/>
    </xf>
    <xf numFmtId="0" fontId="0" fillId="0" borderId="20" xfId="0" applyFont="1" applyBorder="1" applyAlignment="1">
      <alignment horizontal="distributed" vertical="center"/>
    </xf>
    <xf numFmtId="38" fontId="0" fillId="0" borderId="21" xfId="17" applyFont="1" applyBorder="1" applyAlignment="1">
      <alignment vertical="center"/>
    </xf>
    <xf numFmtId="38" fontId="0" fillId="0" borderId="22" xfId="17" applyFont="1" applyBorder="1" applyAlignment="1">
      <alignment vertical="center"/>
    </xf>
    <xf numFmtId="38" fontId="0" fillId="0" borderId="23" xfId="17" applyFont="1" applyBorder="1" applyAlignment="1">
      <alignment vertical="center"/>
    </xf>
    <xf numFmtId="38" fontId="0" fillId="0" borderId="12" xfId="0" applyNumberFormat="1" applyFont="1" applyBorder="1" applyAlignment="1">
      <alignment vertical="center"/>
    </xf>
    <xf numFmtId="38" fontId="0" fillId="0" borderId="13" xfId="0" applyNumberFormat="1" applyFont="1" applyBorder="1" applyAlignment="1">
      <alignment vertical="center"/>
    </xf>
    <xf numFmtId="38" fontId="0" fillId="0" borderId="24" xfId="17" applyFont="1" applyBorder="1" applyAlignment="1">
      <alignment vertical="center"/>
    </xf>
    <xf numFmtId="38" fontId="0" fillId="0" borderId="25" xfId="17" applyBorder="1" applyAlignment="1">
      <alignment vertical="center"/>
    </xf>
    <xf numFmtId="38" fontId="0" fillId="0" borderId="26" xfId="0" applyNumberFormat="1" applyFont="1" applyBorder="1" applyAlignment="1">
      <alignment vertical="center"/>
    </xf>
    <xf numFmtId="38" fontId="0" fillId="0" borderId="18" xfId="0" applyNumberFormat="1" applyFont="1" applyBorder="1" applyAlignment="1">
      <alignment vertical="center"/>
    </xf>
    <xf numFmtId="38" fontId="0" fillId="0" borderId="5" xfId="17" applyFont="1" applyBorder="1" applyAlignment="1">
      <alignment vertical="center"/>
    </xf>
    <xf numFmtId="38" fontId="0" fillId="0" borderId="27" xfId="17" applyFont="1" applyBorder="1" applyAlignment="1">
      <alignment vertical="center"/>
    </xf>
    <xf numFmtId="38" fontId="0" fillId="0" borderId="18" xfId="17" applyBorder="1" applyAlignment="1">
      <alignment vertical="center"/>
    </xf>
    <xf numFmtId="0" fontId="0" fillId="0" borderId="28" xfId="0" applyFont="1" applyBorder="1" applyAlignment="1">
      <alignment horizontal="distributed" vertical="center"/>
    </xf>
    <xf numFmtId="38" fontId="0" fillId="0" borderId="29" xfId="0" applyNumberFormat="1" applyFont="1" applyBorder="1" applyAlignment="1">
      <alignment vertical="center"/>
    </xf>
    <xf numFmtId="38" fontId="0" fillId="0" borderId="30" xfId="17" applyFont="1" applyBorder="1" applyAlignment="1">
      <alignment vertical="center"/>
    </xf>
    <xf numFmtId="38" fontId="0" fillId="0" borderId="30" xfId="0" applyNumberFormat="1" applyFont="1" applyBorder="1" applyAlignment="1">
      <alignment vertical="center"/>
    </xf>
    <xf numFmtId="38" fontId="0" fillId="0" borderId="31" xfId="17" applyFont="1" applyBorder="1" applyAlignment="1">
      <alignment vertical="center"/>
    </xf>
    <xf numFmtId="38" fontId="0" fillId="0" borderId="32" xfId="17" applyFont="1" applyBorder="1" applyAlignment="1">
      <alignment vertical="center"/>
    </xf>
    <xf numFmtId="38" fontId="0" fillId="0" borderId="30" xfId="17" applyBorder="1" applyAlignment="1">
      <alignment vertical="center"/>
    </xf>
    <xf numFmtId="38" fontId="0" fillId="0" borderId="33" xfId="17" applyFont="1" applyBorder="1" applyAlignment="1">
      <alignment vertical="center"/>
    </xf>
    <xf numFmtId="38" fontId="0" fillId="0" borderId="34" xfId="17" applyFont="1" applyBorder="1" applyAlignment="1">
      <alignment vertical="center"/>
    </xf>
    <xf numFmtId="0" fontId="0" fillId="0" borderId="35" xfId="0" applyFont="1" applyBorder="1" applyAlignment="1">
      <alignment horizontal="distributed" vertical="center"/>
    </xf>
    <xf numFmtId="38" fontId="0" fillId="0" borderId="36" xfId="0" applyNumberFormat="1" applyFont="1" applyBorder="1" applyAlignment="1">
      <alignment vertical="center"/>
    </xf>
    <xf numFmtId="38" fontId="0" fillId="0" borderId="25" xfId="17" applyFont="1" applyBorder="1" applyAlignment="1">
      <alignment vertical="center"/>
    </xf>
    <xf numFmtId="38" fontId="0" fillId="0" borderId="25" xfId="0" applyNumberFormat="1" applyFont="1" applyBorder="1" applyAlignment="1">
      <alignment vertical="center"/>
    </xf>
    <xf numFmtId="38" fontId="0" fillId="0" borderId="37" xfId="17" applyFont="1" applyBorder="1" applyAlignment="1">
      <alignment vertical="center"/>
    </xf>
    <xf numFmtId="38" fontId="0" fillId="0" borderId="38" xfId="17" applyFont="1" applyBorder="1" applyAlignment="1">
      <alignment vertical="center"/>
    </xf>
    <xf numFmtId="38" fontId="0" fillId="0" borderId="39" xfId="17" applyFont="1" applyBorder="1" applyAlignment="1">
      <alignment vertical="center"/>
    </xf>
    <xf numFmtId="38" fontId="0" fillId="0" borderId="13" xfId="17" applyBorder="1" applyAlignment="1">
      <alignment vertical="center"/>
    </xf>
    <xf numFmtId="0" fontId="0" fillId="0" borderId="40" xfId="0" applyFont="1" applyBorder="1" applyAlignment="1">
      <alignment horizontal="distributed" vertical="center"/>
    </xf>
    <xf numFmtId="38" fontId="0" fillId="0" borderId="41" xfId="0" applyNumberFormat="1" applyFont="1" applyBorder="1" applyAlignment="1">
      <alignment vertical="center"/>
    </xf>
    <xf numFmtId="38" fontId="0" fillId="0" borderId="8" xfId="17" applyFont="1" applyBorder="1" applyAlignment="1">
      <alignment vertical="center"/>
    </xf>
    <xf numFmtId="38" fontId="0" fillId="0" borderId="8" xfId="0" applyNumberFormat="1" applyFont="1" applyBorder="1" applyAlignment="1">
      <alignment vertical="center"/>
    </xf>
    <xf numFmtId="38" fontId="0" fillId="0" borderId="9" xfId="17" applyFont="1" applyBorder="1" applyAlignment="1">
      <alignment vertical="center"/>
    </xf>
    <xf numFmtId="38" fontId="0" fillId="0" borderId="42" xfId="17" applyFont="1" applyBorder="1" applyAlignment="1">
      <alignment vertical="center"/>
    </xf>
    <xf numFmtId="38" fontId="0" fillId="0" borderId="8" xfId="17" applyBorder="1" applyAlignment="1">
      <alignment vertical="center"/>
    </xf>
    <xf numFmtId="38" fontId="0" fillId="0" borderId="10" xfId="17" applyFont="1" applyBorder="1" applyAlignment="1">
      <alignment vertical="center"/>
    </xf>
    <xf numFmtId="0" fontId="2" fillId="0" borderId="0" xfId="0" applyFont="1" applyAlignment="1">
      <alignment/>
    </xf>
    <xf numFmtId="38" fontId="0" fillId="0" borderId="0" xfId="17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 shrinkToFit="1"/>
    </xf>
    <xf numFmtId="0" fontId="0" fillId="0" borderId="8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0" fontId="0" fillId="0" borderId="11" xfId="0" applyFont="1" applyBorder="1" applyAlignment="1">
      <alignment horizontal="distributed"/>
    </xf>
    <xf numFmtId="38" fontId="0" fillId="0" borderId="12" xfId="17" applyFont="1" applyBorder="1" applyAlignment="1">
      <alignment/>
    </xf>
    <xf numFmtId="38" fontId="0" fillId="0" borderId="13" xfId="17" applyFont="1" applyBorder="1" applyAlignment="1">
      <alignment/>
    </xf>
    <xf numFmtId="38" fontId="0" fillId="0" borderId="14" xfId="17" applyFont="1" applyBorder="1" applyAlignment="1">
      <alignment/>
    </xf>
    <xf numFmtId="38" fontId="0" fillId="0" borderId="15" xfId="17" applyFont="1" applyBorder="1" applyAlignment="1">
      <alignment/>
    </xf>
    <xf numFmtId="0" fontId="0" fillId="0" borderId="16" xfId="0" applyFont="1" applyBorder="1" applyAlignment="1">
      <alignment horizontal="distributed"/>
    </xf>
    <xf numFmtId="38" fontId="0" fillId="0" borderId="17" xfId="17" applyFont="1" applyBorder="1" applyAlignment="1">
      <alignment/>
    </xf>
    <xf numFmtId="38" fontId="0" fillId="0" borderId="18" xfId="17" applyFont="1" applyBorder="1" applyAlignment="1">
      <alignment/>
    </xf>
    <xf numFmtId="38" fontId="0" fillId="0" borderId="19" xfId="17" applyFont="1" applyBorder="1" applyAlignment="1">
      <alignment/>
    </xf>
    <xf numFmtId="0" fontId="0" fillId="0" borderId="20" xfId="0" applyFont="1" applyBorder="1" applyAlignment="1">
      <alignment horizontal="distributed"/>
    </xf>
    <xf numFmtId="38" fontId="0" fillId="0" borderId="21" xfId="17" applyFont="1" applyBorder="1" applyAlignment="1">
      <alignment/>
    </xf>
    <xf numFmtId="38" fontId="0" fillId="0" borderId="22" xfId="17" applyFont="1" applyBorder="1" applyAlignment="1">
      <alignment/>
    </xf>
    <xf numFmtId="38" fontId="0" fillId="0" borderId="23" xfId="17" applyFont="1" applyBorder="1" applyAlignment="1">
      <alignment/>
    </xf>
    <xf numFmtId="38" fontId="0" fillId="0" borderId="12" xfId="0" applyNumberFormat="1" applyFont="1" applyBorder="1" applyAlignment="1">
      <alignment/>
    </xf>
    <xf numFmtId="38" fontId="0" fillId="0" borderId="13" xfId="0" applyNumberFormat="1" applyFont="1" applyBorder="1" applyAlignment="1">
      <alignment/>
    </xf>
    <xf numFmtId="38" fontId="0" fillId="0" borderId="24" xfId="17" applyFont="1" applyBorder="1" applyAlignment="1">
      <alignment/>
    </xf>
    <xf numFmtId="38" fontId="0" fillId="0" borderId="25" xfId="17" applyBorder="1" applyAlignment="1">
      <alignment/>
    </xf>
    <xf numFmtId="38" fontId="0" fillId="0" borderId="26" xfId="0" applyNumberFormat="1" applyFont="1" applyBorder="1" applyAlignment="1">
      <alignment/>
    </xf>
    <xf numFmtId="38" fontId="0" fillId="0" borderId="18" xfId="0" applyNumberFormat="1" applyFont="1" applyBorder="1" applyAlignment="1">
      <alignment/>
    </xf>
    <xf numFmtId="38" fontId="0" fillId="0" borderId="5" xfId="17" applyFont="1" applyBorder="1" applyAlignment="1">
      <alignment/>
    </xf>
    <xf numFmtId="38" fontId="0" fillId="0" borderId="27" xfId="17" applyFont="1" applyBorder="1" applyAlignment="1">
      <alignment/>
    </xf>
    <xf numFmtId="38" fontId="0" fillId="0" borderId="18" xfId="17" applyBorder="1" applyAlignment="1">
      <alignment/>
    </xf>
    <xf numFmtId="0" fontId="0" fillId="0" borderId="28" xfId="0" applyFont="1" applyBorder="1" applyAlignment="1">
      <alignment horizontal="distributed"/>
    </xf>
    <xf numFmtId="38" fontId="0" fillId="0" borderId="29" xfId="0" applyNumberFormat="1" applyFont="1" applyBorder="1" applyAlignment="1">
      <alignment/>
    </xf>
    <xf numFmtId="38" fontId="0" fillId="0" borderId="30" xfId="17" applyFont="1" applyBorder="1" applyAlignment="1">
      <alignment/>
    </xf>
    <xf numFmtId="38" fontId="0" fillId="0" borderId="30" xfId="0" applyNumberFormat="1" applyFont="1" applyBorder="1" applyAlignment="1">
      <alignment/>
    </xf>
    <xf numFmtId="38" fontId="0" fillId="0" borderId="31" xfId="17" applyFont="1" applyBorder="1" applyAlignment="1">
      <alignment/>
    </xf>
    <xf numFmtId="38" fontId="0" fillId="0" borderId="32" xfId="17" applyFont="1" applyBorder="1" applyAlignment="1">
      <alignment/>
    </xf>
    <xf numFmtId="38" fontId="0" fillId="0" borderId="30" xfId="17" applyBorder="1" applyAlignment="1">
      <alignment/>
    </xf>
    <xf numFmtId="38" fontId="0" fillId="0" borderId="33" xfId="17" applyFont="1" applyBorder="1" applyAlignment="1">
      <alignment/>
    </xf>
    <xf numFmtId="38" fontId="0" fillId="0" borderId="34" xfId="17" applyFont="1" applyBorder="1" applyAlignment="1">
      <alignment/>
    </xf>
    <xf numFmtId="0" fontId="0" fillId="0" borderId="35" xfId="0" applyFont="1" applyBorder="1" applyAlignment="1">
      <alignment horizontal="distributed"/>
    </xf>
    <xf numFmtId="38" fontId="0" fillId="0" borderId="36" xfId="0" applyNumberFormat="1" applyFont="1" applyBorder="1" applyAlignment="1">
      <alignment/>
    </xf>
    <xf numFmtId="38" fontId="0" fillId="0" borderId="25" xfId="17" applyFont="1" applyBorder="1" applyAlignment="1">
      <alignment/>
    </xf>
    <xf numFmtId="38" fontId="0" fillId="0" borderId="25" xfId="0" applyNumberFormat="1" applyFont="1" applyBorder="1" applyAlignment="1">
      <alignment/>
    </xf>
    <xf numFmtId="38" fontId="0" fillId="0" borderId="37" xfId="17" applyFont="1" applyBorder="1" applyAlignment="1">
      <alignment/>
    </xf>
    <xf numFmtId="38" fontId="0" fillId="0" borderId="38" xfId="17" applyFont="1" applyBorder="1" applyAlignment="1">
      <alignment/>
    </xf>
    <xf numFmtId="38" fontId="0" fillId="0" borderId="39" xfId="17" applyFont="1" applyBorder="1" applyAlignment="1">
      <alignment/>
    </xf>
    <xf numFmtId="38" fontId="0" fillId="0" borderId="13" xfId="17" applyBorder="1" applyAlignment="1">
      <alignment/>
    </xf>
    <xf numFmtId="0" fontId="0" fillId="0" borderId="40" xfId="0" applyFont="1" applyBorder="1" applyAlignment="1">
      <alignment horizontal="distributed"/>
    </xf>
    <xf numFmtId="38" fontId="0" fillId="0" borderId="41" xfId="0" applyNumberFormat="1" applyFont="1" applyBorder="1" applyAlignment="1">
      <alignment/>
    </xf>
    <xf numFmtId="38" fontId="0" fillId="0" borderId="8" xfId="17" applyFont="1" applyBorder="1" applyAlignment="1">
      <alignment/>
    </xf>
    <xf numFmtId="38" fontId="0" fillId="0" borderId="8" xfId="0" applyNumberFormat="1" applyFont="1" applyBorder="1" applyAlignment="1">
      <alignment/>
    </xf>
    <xf numFmtId="38" fontId="0" fillId="0" borderId="9" xfId="17" applyFont="1" applyBorder="1" applyAlignment="1">
      <alignment/>
    </xf>
    <xf numFmtId="38" fontId="0" fillId="0" borderId="42" xfId="17" applyFont="1" applyBorder="1" applyAlignment="1">
      <alignment/>
    </xf>
    <xf numFmtId="38" fontId="0" fillId="0" borderId="8" xfId="17" applyBorder="1" applyAlignment="1">
      <alignment/>
    </xf>
    <xf numFmtId="38" fontId="0" fillId="0" borderId="10" xfId="17" applyFont="1" applyBorder="1" applyAlignment="1">
      <alignment/>
    </xf>
    <xf numFmtId="38" fontId="0" fillId="0" borderId="0" xfId="17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/>
    </xf>
    <xf numFmtId="187" fontId="0" fillId="0" borderId="12" xfId="17" applyNumberFormat="1" applyFont="1" applyBorder="1" applyAlignment="1">
      <alignment horizontal="right" vertical="center"/>
    </xf>
    <xf numFmtId="187" fontId="0" fillId="0" borderId="13" xfId="17" applyNumberFormat="1" applyFont="1" applyBorder="1" applyAlignment="1">
      <alignment horizontal="right" vertical="center"/>
    </xf>
    <xf numFmtId="187" fontId="0" fillId="0" borderId="14" xfId="17" applyNumberFormat="1" applyFont="1" applyBorder="1" applyAlignment="1">
      <alignment horizontal="right" vertical="center"/>
    </xf>
    <xf numFmtId="187" fontId="0" fillId="0" borderId="15" xfId="17" applyNumberFormat="1" applyFont="1" applyBorder="1" applyAlignment="1">
      <alignment horizontal="right" vertical="center"/>
    </xf>
    <xf numFmtId="187" fontId="0" fillId="0" borderId="17" xfId="17" applyNumberFormat="1" applyFont="1" applyBorder="1" applyAlignment="1">
      <alignment horizontal="right" vertical="center"/>
    </xf>
    <xf numFmtId="187" fontId="0" fillId="0" borderId="18" xfId="17" applyNumberFormat="1" applyFont="1" applyBorder="1" applyAlignment="1">
      <alignment horizontal="right" vertical="center"/>
    </xf>
    <xf numFmtId="187" fontId="0" fillId="0" borderId="19" xfId="17" applyNumberFormat="1" applyFont="1" applyBorder="1" applyAlignment="1">
      <alignment horizontal="right" vertical="center"/>
    </xf>
    <xf numFmtId="187" fontId="0" fillId="0" borderId="21" xfId="17" applyNumberFormat="1" applyFont="1" applyBorder="1" applyAlignment="1">
      <alignment horizontal="right" vertical="center"/>
    </xf>
    <xf numFmtId="187" fontId="0" fillId="0" borderId="22" xfId="17" applyNumberFormat="1" applyFont="1" applyBorder="1" applyAlignment="1">
      <alignment horizontal="right" vertical="center"/>
    </xf>
    <xf numFmtId="187" fontId="0" fillId="0" borderId="23" xfId="17" applyNumberFormat="1" applyFont="1" applyBorder="1" applyAlignment="1">
      <alignment horizontal="right" vertical="center"/>
    </xf>
    <xf numFmtId="187" fontId="0" fillId="0" borderId="12" xfId="0" applyNumberFormat="1" applyFont="1" applyBorder="1" applyAlignment="1">
      <alignment horizontal="right" vertical="center"/>
    </xf>
    <xf numFmtId="187" fontId="0" fillId="0" borderId="13" xfId="0" applyNumberFormat="1" applyFont="1" applyBorder="1" applyAlignment="1">
      <alignment horizontal="right" vertical="center"/>
    </xf>
    <xf numFmtId="187" fontId="0" fillId="0" borderId="24" xfId="17" applyNumberFormat="1" applyFont="1" applyBorder="1" applyAlignment="1">
      <alignment horizontal="right" vertical="center"/>
    </xf>
    <xf numFmtId="187" fontId="0" fillId="0" borderId="25" xfId="17" applyNumberFormat="1" applyBorder="1" applyAlignment="1">
      <alignment horizontal="right" vertical="center"/>
    </xf>
    <xf numFmtId="187" fontId="0" fillId="0" borderId="26" xfId="0" applyNumberFormat="1" applyFont="1" applyBorder="1" applyAlignment="1">
      <alignment horizontal="right" vertical="center"/>
    </xf>
    <xf numFmtId="187" fontId="0" fillId="0" borderId="18" xfId="0" applyNumberFormat="1" applyFont="1" applyBorder="1" applyAlignment="1">
      <alignment horizontal="right" vertical="center"/>
    </xf>
    <xf numFmtId="187" fontId="0" fillId="0" borderId="5" xfId="17" applyNumberFormat="1" applyFont="1" applyBorder="1" applyAlignment="1">
      <alignment horizontal="right" vertical="center"/>
    </xf>
    <xf numFmtId="187" fontId="0" fillId="0" borderId="27" xfId="17" applyNumberFormat="1" applyFont="1" applyBorder="1" applyAlignment="1">
      <alignment horizontal="right" vertical="center"/>
    </xf>
    <xf numFmtId="187" fontId="0" fillId="0" borderId="18" xfId="17" applyNumberFormat="1" applyBorder="1" applyAlignment="1">
      <alignment horizontal="right" vertical="center"/>
    </xf>
    <xf numFmtId="187" fontId="0" fillId="0" borderId="29" xfId="0" applyNumberFormat="1" applyFont="1" applyBorder="1" applyAlignment="1">
      <alignment horizontal="right" vertical="center"/>
    </xf>
    <xf numFmtId="187" fontId="0" fillId="0" borderId="30" xfId="17" applyNumberFormat="1" applyFont="1" applyBorder="1" applyAlignment="1">
      <alignment horizontal="right" vertical="center"/>
    </xf>
    <xf numFmtId="187" fontId="0" fillId="0" borderId="30" xfId="0" applyNumberFormat="1" applyFont="1" applyBorder="1" applyAlignment="1">
      <alignment horizontal="right" vertical="center"/>
    </xf>
    <xf numFmtId="187" fontId="0" fillId="0" borderId="31" xfId="17" applyNumberFormat="1" applyFont="1" applyBorder="1" applyAlignment="1">
      <alignment horizontal="right" vertical="center"/>
    </xf>
    <xf numFmtId="187" fontId="0" fillId="0" borderId="32" xfId="17" applyNumberFormat="1" applyFont="1" applyBorder="1" applyAlignment="1">
      <alignment horizontal="right" vertical="center"/>
    </xf>
    <xf numFmtId="187" fontId="0" fillId="0" borderId="30" xfId="17" applyNumberFormat="1" applyBorder="1" applyAlignment="1">
      <alignment horizontal="right" vertical="center"/>
    </xf>
    <xf numFmtId="187" fontId="0" fillId="0" borderId="33" xfId="17" applyNumberFormat="1" applyFont="1" applyBorder="1" applyAlignment="1">
      <alignment horizontal="right" vertical="center"/>
    </xf>
    <xf numFmtId="187" fontId="0" fillId="0" borderId="34" xfId="17" applyNumberFormat="1" applyFont="1" applyBorder="1" applyAlignment="1">
      <alignment horizontal="right" vertical="center"/>
    </xf>
    <xf numFmtId="187" fontId="0" fillId="0" borderId="36" xfId="0" applyNumberFormat="1" applyFont="1" applyBorder="1" applyAlignment="1">
      <alignment horizontal="right" vertical="center"/>
    </xf>
    <xf numFmtId="187" fontId="0" fillId="0" borderId="25" xfId="17" applyNumberFormat="1" applyFont="1" applyBorder="1" applyAlignment="1">
      <alignment horizontal="right" vertical="center"/>
    </xf>
    <xf numFmtId="187" fontId="0" fillId="0" borderId="25" xfId="0" applyNumberFormat="1" applyFont="1" applyBorder="1" applyAlignment="1">
      <alignment horizontal="right" vertical="center"/>
    </xf>
    <xf numFmtId="187" fontId="0" fillId="0" borderId="37" xfId="17" applyNumberFormat="1" applyFont="1" applyBorder="1" applyAlignment="1">
      <alignment horizontal="right" vertical="center"/>
    </xf>
    <xf numFmtId="187" fontId="0" fillId="0" borderId="38" xfId="17" applyNumberFormat="1" applyFont="1" applyBorder="1" applyAlignment="1">
      <alignment horizontal="right" vertical="center"/>
    </xf>
    <xf numFmtId="187" fontId="0" fillId="0" borderId="39" xfId="17" applyNumberFormat="1" applyFont="1" applyBorder="1" applyAlignment="1">
      <alignment horizontal="right" vertical="center"/>
    </xf>
    <xf numFmtId="187" fontId="0" fillId="0" borderId="13" xfId="17" applyNumberFormat="1" applyBorder="1" applyAlignment="1">
      <alignment horizontal="right" vertical="center"/>
    </xf>
    <xf numFmtId="187" fontId="0" fillId="0" borderId="41" xfId="0" applyNumberFormat="1" applyFont="1" applyBorder="1" applyAlignment="1">
      <alignment horizontal="right" vertical="center"/>
    </xf>
    <xf numFmtId="187" fontId="0" fillId="0" borderId="8" xfId="17" applyNumberFormat="1" applyFont="1" applyBorder="1" applyAlignment="1">
      <alignment horizontal="right" vertical="center"/>
    </xf>
    <xf numFmtId="187" fontId="0" fillId="0" borderId="8" xfId="0" applyNumberFormat="1" applyFont="1" applyBorder="1" applyAlignment="1">
      <alignment horizontal="right" vertical="center"/>
    </xf>
    <xf numFmtId="187" fontId="0" fillId="0" borderId="9" xfId="17" applyNumberFormat="1" applyFont="1" applyBorder="1" applyAlignment="1">
      <alignment horizontal="right" vertical="center"/>
    </xf>
    <xf numFmtId="187" fontId="0" fillId="0" borderId="42" xfId="17" applyNumberFormat="1" applyFont="1" applyBorder="1" applyAlignment="1">
      <alignment horizontal="right" vertical="center"/>
    </xf>
    <xf numFmtId="187" fontId="0" fillId="0" borderId="8" xfId="17" applyNumberFormat="1" applyBorder="1" applyAlignment="1">
      <alignment horizontal="right" vertical="center"/>
    </xf>
    <xf numFmtId="187" fontId="0" fillId="0" borderId="10" xfId="17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38" fontId="0" fillId="0" borderId="47" xfId="17" applyFont="1" applyBorder="1" applyAlignment="1">
      <alignment horizontal="center" vertical="top" wrapText="1"/>
    </xf>
    <xf numFmtId="38" fontId="0" fillId="0" borderId="34" xfId="17" applyFont="1" applyBorder="1" applyAlignment="1">
      <alignment horizontal="center" vertical="top" wrapText="1"/>
    </xf>
    <xf numFmtId="38" fontId="0" fillId="0" borderId="48" xfId="17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49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38" fontId="0" fillId="0" borderId="50" xfId="17" applyFont="1" applyBorder="1" applyAlignment="1">
      <alignment horizontal="center" vertical="top" wrapText="1"/>
    </xf>
    <xf numFmtId="38" fontId="0" fillId="0" borderId="49" xfId="17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38" fontId="0" fillId="0" borderId="47" xfId="17" applyFont="1" applyBorder="1" applyAlignment="1">
      <alignment horizontal="center" vertical="top" wrapText="1"/>
    </xf>
    <xf numFmtId="38" fontId="0" fillId="0" borderId="50" xfId="17" applyFont="1" applyBorder="1" applyAlignment="1">
      <alignment horizontal="center" vertical="top" wrapText="1"/>
    </xf>
    <xf numFmtId="38" fontId="0" fillId="0" borderId="49" xfId="17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49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38" fontId="0" fillId="0" borderId="34" xfId="17" applyFont="1" applyBorder="1" applyAlignment="1">
      <alignment horizontal="center" vertical="top" wrapText="1"/>
    </xf>
    <xf numFmtId="38" fontId="0" fillId="0" borderId="48" xfId="17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right"/>
    </xf>
    <xf numFmtId="38" fontId="0" fillId="0" borderId="51" xfId="17" applyFont="1" applyBorder="1" applyAlignment="1">
      <alignment horizontal="center" vertical="top" wrapText="1"/>
    </xf>
    <xf numFmtId="38" fontId="0" fillId="0" borderId="52" xfId="17" applyFont="1" applyBorder="1" applyAlignment="1">
      <alignment horizontal="center" vertical="top" wrapText="1"/>
    </xf>
    <xf numFmtId="38" fontId="0" fillId="0" borderId="53" xfId="17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0" fontId="0" fillId="0" borderId="4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0" xfId="0" applyFont="1" applyAlignment="1">
      <alignment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tabSelected="1"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9" sqref="B9"/>
    </sheetView>
  </sheetViews>
  <sheetFormatPr defaultColWidth="9.00390625" defaultRowHeight="13.5"/>
  <cols>
    <col min="1" max="1" width="13.125" style="3" customWidth="1"/>
    <col min="2" max="2" width="12.25390625" style="3" customWidth="1"/>
    <col min="3" max="3" width="10.875" style="2" customWidth="1"/>
    <col min="4" max="4" width="11.125" style="3" customWidth="1"/>
    <col min="5" max="6" width="10.125" style="3" customWidth="1"/>
    <col min="7" max="7" width="9.875" style="3" customWidth="1"/>
    <col min="8" max="8" width="10.125" style="3" customWidth="1"/>
    <col min="9" max="9" width="9.00390625" style="3" customWidth="1"/>
    <col min="10" max="11" width="10.125" style="3" customWidth="1"/>
    <col min="12" max="12" width="9.875" style="3" customWidth="1"/>
    <col min="13" max="13" width="9.75390625" style="3" customWidth="1"/>
    <col min="14" max="14" width="10.875" style="2" customWidth="1"/>
    <col min="15" max="33" width="11.125" style="3" customWidth="1"/>
    <col min="34" max="16384" width="9.00390625" style="3" customWidth="1"/>
  </cols>
  <sheetData>
    <row r="1" spans="1:26" ht="15" customHeight="1">
      <c r="A1" s="1" t="s">
        <v>118</v>
      </c>
      <c r="B1" s="1"/>
      <c r="M1" s="1"/>
      <c r="Z1" s="1"/>
    </row>
    <row r="2" spans="1:33" ht="15" customHeight="1" thickBot="1">
      <c r="A2" s="3" t="s">
        <v>72</v>
      </c>
      <c r="K2" s="190" t="s">
        <v>9</v>
      </c>
      <c r="L2" s="190"/>
      <c r="M2" s="190"/>
      <c r="W2" s="4"/>
      <c r="X2" s="4" t="s">
        <v>9</v>
      </c>
      <c r="Y2" s="5"/>
      <c r="AF2" s="190" t="s">
        <v>9</v>
      </c>
      <c r="AG2" s="190"/>
    </row>
    <row r="3" spans="1:33" ht="14.25" customHeight="1">
      <c r="A3" s="193"/>
      <c r="B3" s="196" t="s">
        <v>10</v>
      </c>
      <c r="C3" s="199" t="s">
        <v>11</v>
      </c>
      <c r="D3" s="6"/>
      <c r="E3" s="7"/>
      <c r="F3" s="7"/>
      <c r="G3" s="7"/>
      <c r="H3" s="7"/>
      <c r="I3" s="7"/>
      <c r="J3" s="7"/>
      <c r="K3" s="7"/>
      <c r="L3" s="7"/>
      <c r="M3" s="8"/>
      <c r="N3" s="199" t="s">
        <v>12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9"/>
    </row>
    <row r="4" spans="1:33" ht="13.5" customHeight="1">
      <c r="A4" s="194"/>
      <c r="B4" s="197"/>
      <c r="C4" s="200"/>
      <c r="D4" s="202" t="s">
        <v>13</v>
      </c>
      <c r="E4" s="10"/>
      <c r="F4" s="191" t="s">
        <v>73</v>
      </c>
      <c r="G4" s="191" t="s">
        <v>74</v>
      </c>
      <c r="H4" s="191" t="s">
        <v>14</v>
      </c>
      <c r="I4" s="191" t="s">
        <v>15</v>
      </c>
      <c r="J4" s="191" t="s">
        <v>16</v>
      </c>
      <c r="K4" s="191" t="s">
        <v>17</v>
      </c>
      <c r="L4" s="204" t="s">
        <v>18</v>
      </c>
      <c r="M4" s="10"/>
      <c r="N4" s="211"/>
      <c r="O4" s="204" t="s">
        <v>19</v>
      </c>
      <c r="P4" s="204" t="s">
        <v>75</v>
      </c>
      <c r="Q4" s="205" t="s">
        <v>76</v>
      </c>
      <c r="R4" s="207" t="s">
        <v>77</v>
      </c>
      <c r="S4" s="204" t="s">
        <v>20</v>
      </c>
      <c r="T4" s="204" t="s">
        <v>21</v>
      </c>
      <c r="U4" s="204" t="s">
        <v>22</v>
      </c>
      <c r="V4" s="204" t="s">
        <v>23</v>
      </c>
      <c r="W4" s="205" t="s">
        <v>70</v>
      </c>
      <c r="X4" s="209" t="s">
        <v>78</v>
      </c>
      <c r="Y4" s="202" t="s">
        <v>24</v>
      </c>
      <c r="Z4" s="11"/>
      <c r="AA4" s="10"/>
      <c r="AB4" s="204" t="s">
        <v>25</v>
      </c>
      <c r="AC4" s="204" t="s">
        <v>26</v>
      </c>
      <c r="AD4" s="213" t="s">
        <v>79</v>
      </c>
      <c r="AE4" s="204" t="s">
        <v>27</v>
      </c>
      <c r="AF4" s="204" t="s">
        <v>28</v>
      </c>
      <c r="AG4" s="12"/>
    </row>
    <row r="5" spans="1:33" ht="14.25" thickBot="1">
      <c r="A5" s="195"/>
      <c r="B5" s="198"/>
      <c r="C5" s="201"/>
      <c r="D5" s="203"/>
      <c r="E5" s="13" t="s">
        <v>29</v>
      </c>
      <c r="F5" s="192"/>
      <c r="G5" s="192"/>
      <c r="H5" s="192"/>
      <c r="I5" s="192"/>
      <c r="J5" s="192"/>
      <c r="K5" s="192"/>
      <c r="L5" s="192"/>
      <c r="M5" s="14" t="s">
        <v>30</v>
      </c>
      <c r="N5" s="212"/>
      <c r="O5" s="192"/>
      <c r="P5" s="192"/>
      <c r="Q5" s="206"/>
      <c r="R5" s="208"/>
      <c r="S5" s="192"/>
      <c r="T5" s="192"/>
      <c r="U5" s="192"/>
      <c r="V5" s="192"/>
      <c r="W5" s="206"/>
      <c r="X5" s="210"/>
      <c r="Y5" s="203"/>
      <c r="Z5" s="15" t="s">
        <v>31</v>
      </c>
      <c r="AA5" s="15" t="s">
        <v>32</v>
      </c>
      <c r="AB5" s="192"/>
      <c r="AC5" s="192"/>
      <c r="AD5" s="214"/>
      <c r="AE5" s="192"/>
      <c r="AF5" s="192"/>
      <c r="AG5" s="16" t="s">
        <v>33</v>
      </c>
    </row>
    <row r="6" spans="1:33" ht="25.5" customHeight="1">
      <c r="A6" s="17" t="s">
        <v>34</v>
      </c>
      <c r="B6" s="18">
        <f>SUM(B7:B8)</f>
        <v>1335844608</v>
      </c>
      <c r="C6" s="19">
        <f aca="true" t="shared" si="0" ref="C6:AG6">SUM(C7:C8)</f>
        <v>854119764</v>
      </c>
      <c r="D6" s="19">
        <f t="shared" si="0"/>
        <v>670674686</v>
      </c>
      <c r="E6" s="19">
        <f t="shared" si="0"/>
        <v>69427936</v>
      </c>
      <c r="F6" s="19">
        <f t="shared" si="0"/>
        <v>14234735</v>
      </c>
      <c r="G6" s="19">
        <f t="shared" si="0"/>
        <v>30932318</v>
      </c>
      <c r="H6" s="19">
        <f t="shared" si="0"/>
        <v>10167654</v>
      </c>
      <c r="I6" s="19">
        <f t="shared" si="0"/>
        <v>1693599</v>
      </c>
      <c r="J6" s="19">
        <f t="shared" si="0"/>
        <v>31632219</v>
      </c>
      <c r="K6" s="19">
        <f t="shared" si="0"/>
        <v>53574664</v>
      </c>
      <c r="L6" s="19">
        <f t="shared" si="0"/>
        <v>41209889</v>
      </c>
      <c r="M6" s="20">
        <f t="shared" si="0"/>
        <v>18464893</v>
      </c>
      <c r="N6" s="19">
        <f t="shared" si="0"/>
        <v>481724844</v>
      </c>
      <c r="O6" s="19">
        <f t="shared" si="0"/>
        <v>17283406</v>
      </c>
      <c r="P6" s="19">
        <f t="shared" si="0"/>
        <v>2557097</v>
      </c>
      <c r="Q6" s="19">
        <f>SUM(Q7:Q8)</f>
        <v>1907078</v>
      </c>
      <c r="R6" s="19">
        <f>SUM(R7:R8)</f>
        <v>1494883</v>
      </c>
      <c r="S6" s="19">
        <f t="shared" si="0"/>
        <v>39542411</v>
      </c>
      <c r="T6" s="19">
        <f t="shared" si="0"/>
        <v>2217001</v>
      </c>
      <c r="U6" s="19">
        <f t="shared" si="0"/>
        <v>0</v>
      </c>
      <c r="V6" s="19">
        <f t="shared" si="0"/>
        <v>11726500</v>
      </c>
      <c r="W6" s="19">
        <f t="shared" si="0"/>
        <v>12099097</v>
      </c>
      <c r="X6" s="19">
        <f t="shared" si="0"/>
        <v>4349180</v>
      </c>
      <c r="Y6" s="19">
        <f>SUM(Y7:Y8)</f>
        <v>78437433</v>
      </c>
      <c r="Z6" s="19">
        <f>SUM(Z7:Z8)</f>
        <v>62521464</v>
      </c>
      <c r="AA6" s="19">
        <f>SUM(AA7:AA8)</f>
        <v>15915969</v>
      </c>
      <c r="AB6" s="19">
        <f t="shared" si="0"/>
        <v>1528747</v>
      </c>
      <c r="AC6" s="19">
        <f t="shared" si="0"/>
        <v>129098840</v>
      </c>
      <c r="AD6" s="19">
        <f t="shared" si="0"/>
        <v>610148</v>
      </c>
      <c r="AE6" s="19">
        <f t="shared" si="0"/>
        <v>59859849</v>
      </c>
      <c r="AF6" s="19">
        <f t="shared" si="0"/>
        <v>119013174</v>
      </c>
      <c r="AG6" s="21">
        <f t="shared" si="0"/>
        <v>30145024</v>
      </c>
    </row>
    <row r="7" spans="1:33" ht="25.5" customHeight="1">
      <c r="A7" s="22" t="s">
        <v>35</v>
      </c>
      <c r="B7" s="23">
        <f>SUM(B9:B31)</f>
        <v>1213482470</v>
      </c>
      <c r="C7" s="24">
        <f>SUM(C9:C31)</f>
        <v>777058780</v>
      </c>
      <c r="D7" s="24">
        <f aca="true" t="shared" si="1" ref="D7:AG7">SUM(D9:D31)</f>
        <v>614873135</v>
      </c>
      <c r="E7" s="24">
        <f t="shared" si="1"/>
        <v>64550986</v>
      </c>
      <c r="F7" s="24">
        <f t="shared" si="1"/>
        <v>13255387</v>
      </c>
      <c r="G7" s="24">
        <f t="shared" si="1"/>
        <v>27813012</v>
      </c>
      <c r="H7" s="24">
        <f t="shared" si="1"/>
        <v>8764462</v>
      </c>
      <c r="I7" s="24">
        <f t="shared" si="1"/>
        <v>1469882</v>
      </c>
      <c r="J7" s="24">
        <f t="shared" si="1"/>
        <v>25288990</v>
      </c>
      <c r="K7" s="24">
        <f t="shared" si="1"/>
        <v>47060611</v>
      </c>
      <c r="L7" s="24">
        <f t="shared" si="1"/>
        <v>38533301</v>
      </c>
      <c r="M7" s="24">
        <f t="shared" si="1"/>
        <v>17869156</v>
      </c>
      <c r="N7" s="24">
        <f t="shared" si="1"/>
        <v>436423690</v>
      </c>
      <c r="O7" s="24">
        <f t="shared" si="1"/>
        <v>15712827</v>
      </c>
      <c r="P7" s="24">
        <f t="shared" si="1"/>
        <v>2355458</v>
      </c>
      <c r="Q7" s="24">
        <f t="shared" si="1"/>
        <v>1756663</v>
      </c>
      <c r="R7" s="24">
        <f t="shared" si="1"/>
        <v>1377071</v>
      </c>
      <c r="S7" s="24">
        <f t="shared" si="1"/>
        <v>36127265</v>
      </c>
      <c r="T7" s="24">
        <f t="shared" si="1"/>
        <v>1583630</v>
      </c>
      <c r="U7" s="24">
        <f t="shared" si="1"/>
        <v>0</v>
      </c>
      <c r="V7" s="24">
        <f t="shared" si="1"/>
        <v>10669773</v>
      </c>
      <c r="W7" s="24">
        <f t="shared" si="1"/>
        <v>12099097</v>
      </c>
      <c r="X7" s="24">
        <f t="shared" si="1"/>
        <v>4046125</v>
      </c>
      <c r="Y7" s="24">
        <f>SUM(Y9:Y31)</f>
        <v>60499455</v>
      </c>
      <c r="Z7" s="24">
        <f>SUM(Z9:Z31)</f>
        <v>47569952</v>
      </c>
      <c r="AA7" s="24">
        <f>SUM(AA9:AA31)</f>
        <v>12929503</v>
      </c>
      <c r="AB7" s="24">
        <f t="shared" si="1"/>
        <v>1455061</v>
      </c>
      <c r="AC7" s="24">
        <f t="shared" si="1"/>
        <v>122423846</v>
      </c>
      <c r="AD7" s="24">
        <f t="shared" si="1"/>
        <v>517046</v>
      </c>
      <c r="AE7" s="24">
        <f>SUM(AE9:AE31)</f>
        <v>53794243</v>
      </c>
      <c r="AF7" s="24">
        <f t="shared" si="1"/>
        <v>112006130</v>
      </c>
      <c r="AG7" s="25">
        <f t="shared" si="1"/>
        <v>26390980</v>
      </c>
    </row>
    <row r="8" spans="1:33" ht="25.5" customHeight="1" thickBot="1">
      <c r="A8" s="26" t="s">
        <v>71</v>
      </c>
      <c r="B8" s="27">
        <f>SUM(B32:B50)</f>
        <v>122362138</v>
      </c>
      <c r="C8" s="28">
        <f>SUM(C32:C50)</f>
        <v>77060984</v>
      </c>
      <c r="D8" s="28">
        <f aca="true" t="shared" si="2" ref="D8:AG8">SUM(D32:D50)</f>
        <v>55801551</v>
      </c>
      <c r="E8" s="28">
        <f t="shared" si="2"/>
        <v>4876950</v>
      </c>
      <c r="F8" s="28">
        <f t="shared" si="2"/>
        <v>979348</v>
      </c>
      <c r="G8" s="28">
        <f t="shared" si="2"/>
        <v>3119306</v>
      </c>
      <c r="H8" s="28">
        <f t="shared" si="2"/>
        <v>1403192</v>
      </c>
      <c r="I8" s="28">
        <f t="shared" si="2"/>
        <v>223717</v>
      </c>
      <c r="J8" s="28">
        <f t="shared" si="2"/>
        <v>6343229</v>
      </c>
      <c r="K8" s="28">
        <f t="shared" si="2"/>
        <v>6514053</v>
      </c>
      <c r="L8" s="28">
        <f t="shared" si="2"/>
        <v>2676588</v>
      </c>
      <c r="M8" s="28">
        <f t="shared" si="2"/>
        <v>595737</v>
      </c>
      <c r="N8" s="28">
        <f t="shared" si="2"/>
        <v>45301154</v>
      </c>
      <c r="O8" s="28">
        <f t="shared" si="2"/>
        <v>1570579</v>
      </c>
      <c r="P8" s="28">
        <f t="shared" si="2"/>
        <v>201639</v>
      </c>
      <c r="Q8" s="28">
        <f t="shared" si="2"/>
        <v>150415</v>
      </c>
      <c r="R8" s="28">
        <f t="shared" si="2"/>
        <v>117812</v>
      </c>
      <c r="S8" s="28">
        <f t="shared" si="2"/>
        <v>3415146</v>
      </c>
      <c r="T8" s="28">
        <f t="shared" si="2"/>
        <v>633371</v>
      </c>
      <c r="U8" s="28">
        <f t="shared" si="2"/>
        <v>0</v>
      </c>
      <c r="V8" s="28">
        <f t="shared" si="2"/>
        <v>1056727</v>
      </c>
      <c r="W8" s="28">
        <f t="shared" si="2"/>
        <v>0</v>
      </c>
      <c r="X8" s="28">
        <f t="shared" si="2"/>
        <v>303055</v>
      </c>
      <c r="Y8" s="28">
        <f>SUM(Y32:Y50)</f>
        <v>17937978</v>
      </c>
      <c r="Z8" s="28">
        <f>SUM(Z32:Z50)</f>
        <v>14951512</v>
      </c>
      <c r="AA8" s="28">
        <f>SUM(AA32:AA50)</f>
        <v>2986466</v>
      </c>
      <c r="AB8" s="28">
        <f t="shared" si="2"/>
        <v>73686</v>
      </c>
      <c r="AC8" s="28">
        <f t="shared" si="2"/>
        <v>6674994</v>
      </c>
      <c r="AD8" s="28">
        <f t="shared" si="2"/>
        <v>93102</v>
      </c>
      <c r="AE8" s="28">
        <f>SUM(AE32:AE50)</f>
        <v>6065606</v>
      </c>
      <c r="AF8" s="28">
        <f t="shared" si="2"/>
        <v>7007044</v>
      </c>
      <c r="AG8" s="29">
        <f t="shared" si="2"/>
        <v>3754044</v>
      </c>
    </row>
    <row r="9" spans="1:33" ht="25.5" customHeight="1" thickTop="1">
      <c r="A9" s="17" t="s">
        <v>0</v>
      </c>
      <c r="B9" s="30">
        <f>C9+N9</f>
        <v>273815559</v>
      </c>
      <c r="C9" s="19">
        <f>D9+F9+G9+H9+I9+J9+K9+L9</f>
        <v>158962894</v>
      </c>
      <c r="D9" s="19">
        <v>128301853</v>
      </c>
      <c r="E9" s="19">
        <v>12063386</v>
      </c>
      <c r="F9" s="19">
        <v>1560181</v>
      </c>
      <c r="G9" s="31">
        <v>7562430</v>
      </c>
      <c r="H9" s="19">
        <v>1424607</v>
      </c>
      <c r="I9" s="19">
        <v>5625</v>
      </c>
      <c r="J9" s="19">
        <v>5945514</v>
      </c>
      <c r="K9" s="19">
        <v>8599436</v>
      </c>
      <c r="L9" s="19">
        <v>5563248</v>
      </c>
      <c r="M9" s="20">
        <v>292524</v>
      </c>
      <c r="N9" s="19">
        <f>O9+P9+Q9+R9+S9+T9+U9+V9+W9+X9+Y9+AB9+AC9+AD9+AE9+AF9</f>
        <v>114852665</v>
      </c>
      <c r="O9" s="19">
        <v>2896176</v>
      </c>
      <c r="P9" s="19">
        <v>505591</v>
      </c>
      <c r="Q9" s="19">
        <v>377492</v>
      </c>
      <c r="R9" s="19">
        <v>294710</v>
      </c>
      <c r="S9" s="19">
        <v>7670268</v>
      </c>
      <c r="T9" s="19">
        <v>33427</v>
      </c>
      <c r="U9" s="19">
        <v>0</v>
      </c>
      <c r="V9" s="19">
        <v>2040457</v>
      </c>
      <c r="W9" s="19">
        <v>6192733</v>
      </c>
      <c r="X9" s="19">
        <v>830857</v>
      </c>
      <c r="Y9" s="32">
        <v>9830690</v>
      </c>
      <c r="Z9" s="33">
        <v>8758591</v>
      </c>
      <c r="AA9" s="33">
        <v>1072099</v>
      </c>
      <c r="AB9" s="19">
        <v>432240</v>
      </c>
      <c r="AC9" s="19">
        <v>33269536</v>
      </c>
      <c r="AD9" s="19">
        <v>0</v>
      </c>
      <c r="AE9" s="19">
        <v>9934788</v>
      </c>
      <c r="AF9" s="19">
        <v>40543700</v>
      </c>
      <c r="AG9" s="21">
        <v>7002500</v>
      </c>
    </row>
    <row r="10" spans="1:33" ht="25.5" customHeight="1">
      <c r="A10" s="22" t="s">
        <v>1</v>
      </c>
      <c r="B10" s="34">
        <f aca="true" t="shared" si="3" ref="B10:B50">C10+N10</f>
        <v>271746317</v>
      </c>
      <c r="C10" s="24">
        <f aca="true" t="shared" si="4" ref="C10:C50">D10+F10+G10+H10+I10+J10+K10+L10</f>
        <v>165961352</v>
      </c>
      <c r="D10" s="24">
        <v>137428493</v>
      </c>
      <c r="E10" s="24">
        <v>16456561</v>
      </c>
      <c r="F10" s="24">
        <v>2462669</v>
      </c>
      <c r="G10" s="35">
        <v>5940538</v>
      </c>
      <c r="H10" s="24">
        <v>866023</v>
      </c>
      <c r="I10" s="24">
        <v>107481</v>
      </c>
      <c r="J10" s="24">
        <v>986320</v>
      </c>
      <c r="K10" s="24">
        <v>10185500</v>
      </c>
      <c r="L10" s="24">
        <v>7984328</v>
      </c>
      <c r="M10" s="36">
        <v>2670554</v>
      </c>
      <c r="N10" s="19">
        <f aca="true" t="shared" si="5" ref="N10:N50">O10+P10+Q10+R10+S10+T10+U10+V10+W10+X10+Y10+AB10+AC10+AD10+AE10+AF10</f>
        <v>105784965</v>
      </c>
      <c r="O10" s="24">
        <v>4517503</v>
      </c>
      <c r="P10" s="24">
        <v>562066</v>
      </c>
      <c r="Q10" s="24">
        <v>418704</v>
      </c>
      <c r="R10" s="24">
        <v>329572</v>
      </c>
      <c r="S10" s="24">
        <v>8253636</v>
      </c>
      <c r="T10" s="24">
        <v>103966</v>
      </c>
      <c r="U10" s="24">
        <v>0</v>
      </c>
      <c r="V10" s="24">
        <v>3142640</v>
      </c>
      <c r="W10" s="24">
        <v>5906364</v>
      </c>
      <c r="X10" s="24">
        <v>1044188</v>
      </c>
      <c r="Y10" s="37">
        <v>17809565</v>
      </c>
      <c r="Z10" s="38">
        <v>15173356</v>
      </c>
      <c r="AA10" s="38">
        <v>2636209</v>
      </c>
      <c r="AB10" s="24">
        <v>525979</v>
      </c>
      <c r="AC10" s="24">
        <v>30317584</v>
      </c>
      <c r="AD10" s="24">
        <v>349341</v>
      </c>
      <c r="AE10" s="24">
        <v>11543157</v>
      </c>
      <c r="AF10" s="24">
        <v>20960700</v>
      </c>
      <c r="AG10" s="25">
        <v>4657200</v>
      </c>
    </row>
    <row r="11" spans="1:33" ht="25.5" customHeight="1">
      <c r="A11" s="22" t="s">
        <v>2</v>
      </c>
      <c r="B11" s="34">
        <f t="shared" si="3"/>
        <v>79120033</v>
      </c>
      <c r="C11" s="24">
        <f t="shared" si="4"/>
        <v>55048915</v>
      </c>
      <c r="D11" s="24">
        <v>39140753</v>
      </c>
      <c r="E11" s="24">
        <v>4429413</v>
      </c>
      <c r="F11" s="24">
        <v>1055014</v>
      </c>
      <c r="G11" s="35">
        <v>1668292</v>
      </c>
      <c r="H11" s="24">
        <v>2659105</v>
      </c>
      <c r="I11" s="24">
        <v>49905</v>
      </c>
      <c r="J11" s="24">
        <v>5607378</v>
      </c>
      <c r="K11" s="24">
        <v>4109323</v>
      </c>
      <c r="L11" s="24">
        <v>759145</v>
      </c>
      <c r="M11" s="36">
        <v>21992</v>
      </c>
      <c r="N11" s="19">
        <f t="shared" si="5"/>
        <v>24071118</v>
      </c>
      <c r="O11" s="24">
        <v>665363</v>
      </c>
      <c r="P11" s="24">
        <v>151758</v>
      </c>
      <c r="Q11" s="24">
        <v>113271</v>
      </c>
      <c r="R11" s="24">
        <v>88535</v>
      </c>
      <c r="S11" s="24">
        <v>2360424</v>
      </c>
      <c r="T11" s="24">
        <v>120077</v>
      </c>
      <c r="U11" s="24">
        <v>0</v>
      </c>
      <c r="V11" s="24">
        <v>445076</v>
      </c>
      <c r="W11" s="24">
        <v>0</v>
      </c>
      <c r="X11" s="24">
        <v>245824</v>
      </c>
      <c r="Y11" s="37">
        <v>1016704</v>
      </c>
      <c r="Z11" s="38">
        <v>731843</v>
      </c>
      <c r="AA11" s="38">
        <v>284861</v>
      </c>
      <c r="AB11" s="24">
        <v>62000</v>
      </c>
      <c r="AC11" s="24">
        <v>8976253</v>
      </c>
      <c r="AD11" s="24">
        <v>200</v>
      </c>
      <c r="AE11" s="24">
        <v>4595233</v>
      </c>
      <c r="AF11" s="24">
        <v>5230400</v>
      </c>
      <c r="AG11" s="25">
        <v>1700000</v>
      </c>
    </row>
    <row r="12" spans="1:33" ht="25.5" customHeight="1">
      <c r="A12" s="22" t="s">
        <v>3</v>
      </c>
      <c r="B12" s="34">
        <f t="shared" si="3"/>
        <v>18598254</v>
      </c>
      <c r="C12" s="24">
        <f t="shared" si="4"/>
        <v>13817423</v>
      </c>
      <c r="D12" s="24">
        <v>11067092</v>
      </c>
      <c r="E12" s="24">
        <v>333655</v>
      </c>
      <c r="F12" s="24">
        <v>50163</v>
      </c>
      <c r="G12" s="35">
        <v>493737</v>
      </c>
      <c r="H12" s="24">
        <v>42947</v>
      </c>
      <c r="I12" s="24">
        <v>9155</v>
      </c>
      <c r="J12" s="24">
        <v>809602</v>
      </c>
      <c r="K12" s="24">
        <v>695920</v>
      </c>
      <c r="L12" s="24">
        <v>648807</v>
      </c>
      <c r="M12" s="36">
        <v>183780</v>
      </c>
      <c r="N12" s="19">
        <f t="shared" si="5"/>
        <v>4780831</v>
      </c>
      <c r="O12" s="24">
        <v>134650</v>
      </c>
      <c r="P12" s="24">
        <v>27394</v>
      </c>
      <c r="Q12" s="24">
        <v>20420</v>
      </c>
      <c r="R12" s="24">
        <v>16035</v>
      </c>
      <c r="S12" s="24">
        <v>465892</v>
      </c>
      <c r="T12" s="24">
        <v>23433</v>
      </c>
      <c r="U12" s="24">
        <v>0</v>
      </c>
      <c r="V12" s="24">
        <v>90067</v>
      </c>
      <c r="W12" s="24">
        <v>0</v>
      </c>
      <c r="X12" s="24">
        <v>25469</v>
      </c>
      <c r="Y12" s="37">
        <v>437156</v>
      </c>
      <c r="Z12" s="38">
        <v>0</v>
      </c>
      <c r="AA12" s="38">
        <v>437156</v>
      </c>
      <c r="AB12" s="24">
        <v>9522</v>
      </c>
      <c r="AC12" s="24">
        <v>1519505</v>
      </c>
      <c r="AD12" s="24">
        <v>0</v>
      </c>
      <c r="AE12" s="24">
        <v>711388</v>
      </c>
      <c r="AF12" s="24">
        <v>1299900</v>
      </c>
      <c r="AG12" s="25">
        <v>364300</v>
      </c>
    </row>
    <row r="13" spans="1:33" ht="25.5" customHeight="1">
      <c r="A13" s="22" t="s">
        <v>4</v>
      </c>
      <c r="B13" s="34">
        <f t="shared" si="3"/>
        <v>31706005</v>
      </c>
      <c r="C13" s="24">
        <f t="shared" si="4"/>
        <v>21922692</v>
      </c>
      <c r="D13" s="24">
        <v>17673450</v>
      </c>
      <c r="E13" s="24">
        <v>1317899</v>
      </c>
      <c r="F13" s="24">
        <v>412547</v>
      </c>
      <c r="G13" s="35">
        <v>733532</v>
      </c>
      <c r="H13" s="24">
        <v>107559</v>
      </c>
      <c r="I13" s="24">
        <v>18911</v>
      </c>
      <c r="J13" s="24">
        <v>346591</v>
      </c>
      <c r="K13" s="24">
        <v>1048159</v>
      </c>
      <c r="L13" s="24">
        <v>1581943</v>
      </c>
      <c r="M13" s="36">
        <v>1217889</v>
      </c>
      <c r="N13" s="19">
        <f t="shared" si="5"/>
        <v>9783313</v>
      </c>
      <c r="O13" s="24">
        <v>332533</v>
      </c>
      <c r="P13" s="24">
        <v>83966</v>
      </c>
      <c r="Q13" s="24">
        <v>62624</v>
      </c>
      <c r="R13" s="24">
        <v>49080</v>
      </c>
      <c r="S13" s="24">
        <v>1111314</v>
      </c>
      <c r="T13" s="24">
        <v>60019</v>
      </c>
      <c r="U13" s="24">
        <v>0</v>
      </c>
      <c r="V13" s="24">
        <v>222435</v>
      </c>
      <c r="W13" s="24">
        <v>0</v>
      </c>
      <c r="X13" s="24">
        <v>109099</v>
      </c>
      <c r="Y13" s="37">
        <v>215035</v>
      </c>
      <c r="Z13" s="38">
        <v>0</v>
      </c>
      <c r="AA13" s="38">
        <v>215035</v>
      </c>
      <c r="AB13" s="24">
        <v>29509</v>
      </c>
      <c r="AC13" s="24">
        <v>3020988</v>
      </c>
      <c r="AD13" s="24">
        <v>0</v>
      </c>
      <c r="AE13" s="24">
        <v>1485723</v>
      </c>
      <c r="AF13" s="24">
        <v>3000988</v>
      </c>
      <c r="AG13" s="25">
        <v>960488</v>
      </c>
    </row>
    <row r="14" spans="1:33" ht="25.5" customHeight="1">
      <c r="A14" s="22" t="s">
        <v>5</v>
      </c>
      <c r="B14" s="34">
        <f t="shared" si="3"/>
        <v>32303395</v>
      </c>
      <c r="C14" s="24">
        <f t="shared" si="4"/>
        <v>24565999</v>
      </c>
      <c r="D14" s="24">
        <v>20273929</v>
      </c>
      <c r="E14" s="24">
        <v>2196532</v>
      </c>
      <c r="F14" s="24">
        <v>448174</v>
      </c>
      <c r="G14" s="35">
        <v>752979</v>
      </c>
      <c r="H14" s="24">
        <v>226183</v>
      </c>
      <c r="I14" s="24">
        <v>58598</v>
      </c>
      <c r="J14" s="24">
        <v>192426</v>
      </c>
      <c r="K14" s="24">
        <v>1472905</v>
      </c>
      <c r="L14" s="24">
        <v>1140805</v>
      </c>
      <c r="M14" s="36">
        <v>364109</v>
      </c>
      <c r="N14" s="19">
        <f t="shared" si="5"/>
        <v>7737396</v>
      </c>
      <c r="O14" s="24">
        <v>434423</v>
      </c>
      <c r="P14" s="24">
        <v>78904</v>
      </c>
      <c r="Q14" s="24">
        <v>58813</v>
      </c>
      <c r="R14" s="24">
        <v>46196</v>
      </c>
      <c r="S14" s="24">
        <v>1160832</v>
      </c>
      <c r="T14" s="24">
        <v>122230</v>
      </c>
      <c r="U14" s="24">
        <v>0</v>
      </c>
      <c r="V14" s="24">
        <v>290596</v>
      </c>
      <c r="W14" s="24">
        <v>0</v>
      </c>
      <c r="X14" s="24">
        <v>131137</v>
      </c>
      <c r="Y14" s="37">
        <v>416052</v>
      </c>
      <c r="Z14" s="38">
        <v>69910</v>
      </c>
      <c r="AA14" s="38">
        <v>346142</v>
      </c>
      <c r="AB14" s="24">
        <v>28921</v>
      </c>
      <c r="AC14" s="24">
        <v>2003024</v>
      </c>
      <c r="AD14" s="24">
        <v>0</v>
      </c>
      <c r="AE14" s="24">
        <v>1660568</v>
      </c>
      <c r="AF14" s="24">
        <v>1305700</v>
      </c>
      <c r="AG14" s="25">
        <v>970700</v>
      </c>
    </row>
    <row r="15" spans="1:33" ht="25.5" customHeight="1">
      <c r="A15" s="22" t="s">
        <v>37</v>
      </c>
      <c r="B15" s="34">
        <f t="shared" si="3"/>
        <v>22523583</v>
      </c>
      <c r="C15" s="24">
        <f t="shared" si="4"/>
        <v>14339447</v>
      </c>
      <c r="D15" s="24">
        <v>12659098</v>
      </c>
      <c r="E15" s="24">
        <v>355307</v>
      </c>
      <c r="F15" s="24">
        <v>149600</v>
      </c>
      <c r="G15" s="35">
        <v>907079</v>
      </c>
      <c r="H15" s="24">
        <v>54692</v>
      </c>
      <c r="I15" s="24">
        <v>58520</v>
      </c>
      <c r="J15" s="24">
        <v>5498</v>
      </c>
      <c r="K15" s="24">
        <v>187607</v>
      </c>
      <c r="L15" s="24">
        <v>317353</v>
      </c>
      <c r="M15" s="36">
        <v>152372</v>
      </c>
      <c r="N15" s="19">
        <f t="shared" si="5"/>
        <v>8184136</v>
      </c>
      <c r="O15" s="24">
        <v>213765</v>
      </c>
      <c r="P15" s="24">
        <v>39382</v>
      </c>
      <c r="Q15" s="24">
        <v>29366</v>
      </c>
      <c r="R15" s="24">
        <v>23032</v>
      </c>
      <c r="S15" s="24">
        <v>726574</v>
      </c>
      <c r="T15" s="24">
        <v>79225</v>
      </c>
      <c r="U15" s="24">
        <v>0</v>
      </c>
      <c r="V15" s="24">
        <v>142989</v>
      </c>
      <c r="W15" s="24">
        <v>0</v>
      </c>
      <c r="X15" s="24">
        <v>55468</v>
      </c>
      <c r="Y15" s="37">
        <v>1440040</v>
      </c>
      <c r="Z15" s="38">
        <v>1159899</v>
      </c>
      <c r="AA15" s="38">
        <v>280141</v>
      </c>
      <c r="AB15" s="24">
        <v>14597</v>
      </c>
      <c r="AC15" s="24">
        <v>2286656</v>
      </c>
      <c r="AD15" s="24">
        <v>0</v>
      </c>
      <c r="AE15" s="24">
        <v>1255300</v>
      </c>
      <c r="AF15" s="24">
        <v>1877742</v>
      </c>
      <c r="AG15" s="25">
        <v>603392</v>
      </c>
    </row>
    <row r="16" spans="1:33" ht="25.5" customHeight="1">
      <c r="A16" s="22" t="s">
        <v>38</v>
      </c>
      <c r="B16" s="34">
        <f t="shared" si="3"/>
        <v>31517553</v>
      </c>
      <c r="C16" s="24">
        <f t="shared" si="4"/>
        <v>19079974</v>
      </c>
      <c r="D16" s="24">
        <v>14317244</v>
      </c>
      <c r="E16" s="24">
        <v>856678</v>
      </c>
      <c r="F16" s="24">
        <v>868684</v>
      </c>
      <c r="G16" s="35">
        <v>377157</v>
      </c>
      <c r="H16" s="24">
        <v>233412</v>
      </c>
      <c r="I16" s="24">
        <v>31468</v>
      </c>
      <c r="J16" s="24">
        <v>1030143</v>
      </c>
      <c r="K16" s="24">
        <v>1544006</v>
      </c>
      <c r="L16" s="24">
        <v>677860</v>
      </c>
      <c r="M16" s="36">
        <v>28124</v>
      </c>
      <c r="N16" s="19">
        <f t="shared" si="5"/>
        <v>12437579</v>
      </c>
      <c r="O16" s="24">
        <v>414668</v>
      </c>
      <c r="P16" s="24">
        <v>58747</v>
      </c>
      <c r="Q16" s="24">
        <v>43870</v>
      </c>
      <c r="R16" s="24">
        <v>34230</v>
      </c>
      <c r="S16" s="24">
        <v>935289</v>
      </c>
      <c r="T16" s="24">
        <v>31656</v>
      </c>
      <c r="U16" s="24">
        <v>0</v>
      </c>
      <c r="V16" s="24">
        <v>277900</v>
      </c>
      <c r="W16" s="24">
        <v>0</v>
      </c>
      <c r="X16" s="24">
        <v>90669</v>
      </c>
      <c r="Y16" s="37">
        <v>2995830</v>
      </c>
      <c r="Z16" s="38">
        <v>2127658</v>
      </c>
      <c r="AA16" s="38">
        <v>868172</v>
      </c>
      <c r="AB16" s="24">
        <v>22157</v>
      </c>
      <c r="AC16" s="24">
        <v>3276796</v>
      </c>
      <c r="AD16" s="24">
        <v>0</v>
      </c>
      <c r="AE16" s="24">
        <v>1748367</v>
      </c>
      <c r="AF16" s="24">
        <v>2507400</v>
      </c>
      <c r="AG16" s="25">
        <v>845000</v>
      </c>
    </row>
    <row r="17" spans="1:33" ht="25.5" customHeight="1">
      <c r="A17" s="22" t="s">
        <v>39</v>
      </c>
      <c r="B17" s="34">
        <f t="shared" si="3"/>
        <v>78228002</v>
      </c>
      <c r="C17" s="24">
        <f t="shared" si="4"/>
        <v>57449272</v>
      </c>
      <c r="D17" s="24">
        <v>45671789</v>
      </c>
      <c r="E17" s="24">
        <v>3101901</v>
      </c>
      <c r="F17" s="24">
        <v>1199493</v>
      </c>
      <c r="G17" s="35">
        <v>1955786</v>
      </c>
      <c r="H17" s="24">
        <v>334337</v>
      </c>
      <c r="I17" s="24">
        <v>6206</v>
      </c>
      <c r="J17" s="24">
        <v>713026</v>
      </c>
      <c r="K17" s="24">
        <v>3335838</v>
      </c>
      <c r="L17" s="24">
        <v>4232797</v>
      </c>
      <c r="M17" s="36">
        <v>3569082</v>
      </c>
      <c r="N17" s="19">
        <f t="shared" si="5"/>
        <v>20778730</v>
      </c>
      <c r="O17" s="24">
        <v>756213</v>
      </c>
      <c r="P17" s="24">
        <v>172811</v>
      </c>
      <c r="Q17" s="24">
        <v>128999</v>
      </c>
      <c r="R17" s="24">
        <v>100789</v>
      </c>
      <c r="S17" s="24">
        <v>2561395</v>
      </c>
      <c r="T17" s="24">
        <v>46412</v>
      </c>
      <c r="U17" s="24">
        <v>0</v>
      </c>
      <c r="V17" s="24">
        <v>486665</v>
      </c>
      <c r="W17" s="24">
        <v>0</v>
      </c>
      <c r="X17" s="24">
        <v>282726</v>
      </c>
      <c r="Y17" s="37">
        <v>72668</v>
      </c>
      <c r="Z17" s="38">
        <v>0</v>
      </c>
      <c r="AA17" s="38">
        <v>72668</v>
      </c>
      <c r="AB17" s="24">
        <v>65034</v>
      </c>
      <c r="AC17" s="24">
        <v>6962853</v>
      </c>
      <c r="AD17" s="24">
        <v>0</v>
      </c>
      <c r="AE17" s="24">
        <v>3634765</v>
      </c>
      <c r="AF17" s="24">
        <v>5507400</v>
      </c>
      <c r="AG17" s="25">
        <v>0</v>
      </c>
    </row>
    <row r="18" spans="1:33" ht="25.5" customHeight="1">
      <c r="A18" s="22" t="s">
        <v>40</v>
      </c>
      <c r="B18" s="34">
        <f t="shared" si="3"/>
        <v>59099001</v>
      </c>
      <c r="C18" s="24">
        <f t="shared" si="4"/>
        <v>38796927</v>
      </c>
      <c r="D18" s="24">
        <v>30345019</v>
      </c>
      <c r="E18" s="24">
        <v>4720848</v>
      </c>
      <c r="F18" s="24">
        <v>565507</v>
      </c>
      <c r="G18" s="35">
        <v>1237074</v>
      </c>
      <c r="H18" s="24">
        <v>210195</v>
      </c>
      <c r="I18" s="24">
        <v>433376</v>
      </c>
      <c r="J18" s="24">
        <v>985155</v>
      </c>
      <c r="K18" s="24">
        <v>2058460</v>
      </c>
      <c r="L18" s="24">
        <v>2962141</v>
      </c>
      <c r="M18" s="36">
        <v>1943470</v>
      </c>
      <c r="N18" s="19">
        <f t="shared" si="5"/>
        <v>20302074</v>
      </c>
      <c r="O18" s="24">
        <v>897449</v>
      </c>
      <c r="P18" s="24">
        <v>112094</v>
      </c>
      <c r="Q18" s="24">
        <v>83460</v>
      </c>
      <c r="R18" s="24">
        <v>65814</v>
      </c>
      <c r="S18" s="24">
        <v>1809202</v>
      </c>
      <c r="T18" s="24">
        <v>56326</v>
      </c>
      <c r="U18" s="24">
        <v>0</v>
      </c>
      <c r="V18" s="24">
        <v>600330</v>
      </c>
      <c r="W18" s="24">
        <v>0</v>
      </c>
      <c r="X18" s="24">
        <v>194479</v>
      </c>
      <c r="Y18" s="37">
        <v>3771462</v>
      </c>
      <c r="Z18" s="38">
        <v>2790329</v>
      </c>
      <c r="AA18" s="38">
        <v>981133</v>
      </c>
      <c r="AB18" s="24">
        <v>47478</v>
      </c>
      <c r="AC18" s="24">
        <v>4467210</v>
      </c>
      <c r="AD18" s="24">
        <v>0</v>
      </c>
      <c r="AE18" s="24">
        <v>2549270</v>
      </c>
      <c r="AF18" s="24">
        <v>5647500</v>
      </c>
      <c r="AG18" s="25">
        <v>1615000</v>
      </c>
    </row>
    <row r="19" spans="1:33" ht="25.5" customHeight="1">
      <c r="A19" s="22" t="s">
        <v>41</v>
      </c>
      <c r="B19" s="34">
        <f t="shared" si="3"/>
        <v>34526506</v>
      </c>
      <c r="C19" s="24">
        <f t="shared" si="4"/>
        <v>23488508</v>
      </c>
      <c r="D19" s="24">
        <v>17979156</v>
      </c>
      <c r="E19" s="24">
        <v>1157069</v>
      </c>
      <c r="F19" s="24">
        <v>615923</v>
      </c>
      <c r="G19" s="35">
        <v>848556</v>
      </c>
      <c r="H19" s="24">
        <v>184867</v>
      </c>
      <c r="I19" s="24">
        <v>1352</v>
      </c>
      <c r="J19" s="24">
        <v>1071331</v>
      </c>
      <c r="K19" s="24">
        <v>1423055</v>
      </c>
      <c r="L19" s="24">
        <v>1364268</v>
      </c>
      <c r="M19" s="36">
        <v>790786</v>
      </c>
      <c r="N19" s="19">
        <f t="shared" si="5"/>
        <v>11037998</v>
      </c>
      <c r="O19" s="24">
        <v>395447</v>
      </c>
      <c r="P19" s="24">
        <v>77823</v>
      </c>
      <c r="Q19" s="24">
        <v>58064</v>
      </c>
      <c r="R19" s="24">
        <v>45448</v>
      </c>
      <c r="S19" s="24">
        <v>1157636</v>
      </c>
      <c r="T19" s="24">
        <v>0</v>
      </c>
      <c r="U19" s="24">
        <v>0</v>
      </c>
      <c r="V19" s="24">
        <v>264536</v>
      </c>
      <c r="W19" s="24">
        <v>0</v>
      </c>
      <c r="X19" s="24">
        <v>110366</v>
      </c>
      <c r="Y19" s="37">
        <v>1550939</v>
      </c>
      <c r="Z19" s="38">
        <v>1065850</v>
      </c>
      <c r="AA19" s="38">
        <v>485089</v>
      </c>
      <c r="AB19" s="24">
        <v>31073</v>
      </c>
      <c r="AC19" s="24">
        <v>3264009</v>
      </c>
      <c r="AD19" s="24">
        <v>316</v>
      </c>
      <c r="AE19" s="24">
        <v>1650041</v>
      </c>
      <c r="AF19" s="24">
        <v>2432300</v>
      </c>
      <c r="AG19" s="25">
        <v>974000</v>
      </c>
    </row>
    <row r="20" spans="1:33" ht="25.5" customHeight="1">
      <c r="A20" s="22" t="s">
        <v>42</v>
      </c>
      <c r="B20" s="34">
        <f t="shared" si="3"/>
        <v>41457635</v>
      </c>
      <c r="C20" s="24">
        <f t="shared" si="4"/>
        <v>28665600</v>
      </c>
      <c r="D20" s="24">
        <v>22273177</v>
      </c>
      <c r="E20" s="24">
        <v>3195295</v>
      </c>
      <c r="F20" s="24">
        <v>430525</v>
      </c>
      <c r="G20" s="35">
        <v>890300</v>
      </c>
      <c r="H20" s="24">
        <v>295981</v>
      </c>
      <c r="I20" s="24">
        <v>13000</v>
      </c>
      <c r="J20" s="24">
        <v>637936</v>
      </c>
      <c r="K20" s="24">
        <v>1737428</v>
      </c>
      <c r="L20" s="24">
        <v>2387253</v>
      </c>
      <c r="M20" s="36">
        <v>1124976</v>
      </c>
      <c r="N20" s="19">
        <f t="shared" si="5"/>
        <v>12792035</v>
      </c>
      <c r="O20" s="24">
        <v>687627</v>
      </c>
      <c r="P20" s="24">
        <v>74810</v>
      </c>
      <c r="Q20" s="24">
        <v>55699</v>
      </c>
      <c r="R20" s="24">
        <v>43925</v>
      </c>
      <c r="S20" s="24">
        <v>1226679</v>
      </c>
      <c r="T20" s="24">
        <v>92324</v>
      </c>
      <c r="U20" s="24">
        <v>0</v>
      </c>
      <c r="V20" s="24">
        <v>459978</v>
      </c>
      <c r="W20" s="24">
        <v>0</v>
      </c>
      <c r="X20" s="24">
        <v>169846</v>
      </c>
      <c r="Y20" s="37">
        <v>1997542</v>
      </c>
      <c r="Z20" s="38">
        <v>902154</v>
      </c>
      <c r="AA20" s="38">
        <v>1095388</v>
      </c>
      <c r="AB20" s="24">
        <v>30245</v>
      </c>
      <c r="AC20" s="24">
        <v>3046131</v>
      </c>
      <c r="AD20" s="24">
        <v>0</v>
      </c>
      <c r="AE20" s="24">
        <v>1947029</v>
      </c>
      <c r="AF20" s="24">
        <v>2960200</v>
      </c>
      <c r="AG20" s="25">
        <v>1082100</v>
      </c>
    </row>
    <row r="21" spans="1:33" ht="25.5" customHeight="1">
      <c r="A21" s="22" t="s">
        <v>43</v>
      </c>
      <c r="B21" s="34">
        <f t="shared" si="3"/>
        <v>39009194</v>
      </c>
      <c r="C21" s="24">
        <f t="shared" si="4"/>
        <v>24597800</v>
      </c>
      <c r="D21" s="24">
        <v>19285212</v>
      </c>
      <c r="E21" s="24">
        <v>1418367</v>
      </c>
      <c r="F21" s="24">
        <v>532273</v>
      </c>
      <c r="G21" s="35">
        <v>534203</v>
      </c>
      <c r="H21" s="24">
        <v>256552</v>
      </c>
      <c r="I21" s="24">
        <v>4794</v>
      </c>
      <c r="J21" s="24">
        <v>249384</v>
      </c>
      <c r="K21" s="24">
        <v>1244349</v>
      </c>
      <c r="L21" s="24">
        <v>2491033</v>
      </c>
      <c r="M21" s="36">
        <v>2180846</v>
      </c>
      <c r="N21" s="19">
        <f t="shared" si="5"/>
        <v>14411394</v>
      </c>
      <c r="O21" s="24">
        <v>481402</v>
      </c>
      <c r="P21" s="24">
        <v>86617</v>
      </c>
      <c r="Q21" s="24">
        <v>64683</v>
      </c>
      <c r="R21" s="24">
        <v>50462</v>
      </c>
      <c r="S21" s="24">
        <v>1248193</v>
      </c>
      <c r="T21" s="24">
        <v>28811</v>
      </c>
      <c r="U21" s="24">
        <v>0</v>
      </c>
      <c r="V21" s="24">
        <v>322015</v>
      </c>
      <c r="W21" s="24">
        <v>0</v>
      </c>
      <c r="X21" s="24">
        <v>116965</v>
      </c>
      <c r="Y21" s="37">
        <v>2624787</v>
      </c>
      <c r="Z21" s="38">
        <v>2075640</v>
      </c>
      <c r="AA21" s="38">
        <v>549147</v>
      </c>
      <c r="AB21" s="24">
        <v>33624</v>
      </c>
      <c r="AC21" s="24">
        <v>2977308</v>
      </c>
      <c r="AD21" s="24">
        <v>0</v>
      </c>
      <c r="AE21" s="24">
        <v>1665927</v>
      </c>
      <c r="AF21" s="24">
        <v>4710600</v>
      </c>
      <c r="AG21" s="25">
        <v>1036500</v>
      </c>
    </row>
    <row r="22" spans="1:33" ht="25.5" customHeight="1">
      <c r="A22" s="22" t="s">
        <v>6</v>
      </c>
      <c r="B22" s="34">
        <f t="shared" si="3"/>
        <v>33769806</v>
      </c>
      <c r="C22" s="24">
        <f t="shared" si="4"/>
        <v>24474627</v>
      </c>
      <c r="D22" s="24">
        <v>16262100</v>
      </c>
      <c r="E22" s="24">
        <v>2276056</v>
      </c>
      <c r="F22" s="24">
        <v>370011</v>
      </c>
      <c r="G22" s="35">
        <v>839278</v>
      </c>
      <c r="H22" s="24">
        <v>886969</v>
      </c>
      <c r="I22" s="24">
        <v>154197</v>
      </c>
      <c r="J22" s="24">
        <v>2973172</v>
      </c>
      <c r="K22" s="24">
        <v>1206333</v>
      </c>
      <c r="L22" s="24">
        <v>1782567</v>
      </c>
      <c r="M22" s="36">
        <v>1063569</v>
      </c>
      <c r="N22" s="19">
        <f t="shared" si="5"/>
        <v>9295179</v>
      </c>
      <c r="O22" s="24">
        <v>344446</v>
      </c>
      <c r="P22" s="24">
        <v>62410</v>
      </c>
      <c r="Q22" s="24">
        <v>46559</v>
      </c>
      <c r="R22" s="24">
        <v>36458</v>
      </c>
      <c r="S22" s="24">
        <v>917968</v>
      </c>
      <c r="T22" s="24">
        <v>225189</v>
      </c>
      <c r="U22" s="24">
        <v>0</v>
      </c>
      <c r="V22" s="24">
        <v>230417</v>
      </c>
      <c r="W22" s="24">
        <v>0</v>
      </c>
      <c r="X22" s="24">
        <v>101413</v>
      </c>
      <c r="Y22" s="37">
        <v>158750</v>
      </c>
      <c r="Z22" s="38">
        <v>0</v>
      </c>
      <c r="AA22" s="38">
        <v>158750</v>
      </c>
      <c r="AB22" s="24">
        <v>21628</v>
      </c>
      <c r="AC22" s="24">
        <v>3308051</v>
      </c>
      <c r="AD22" s="24">
        <v>133020</v>
      </c>
      <c r="AE22" s="24">
        <v>1138470</v>
      </c>
      <c r="AF22" s="24">
        <v>2570400</v>
      </c>
      <c r="AG22" s="25">
        <v>708400</v>
      </c>
    </row>
    <row r="23" spans="1:33" ht="25.5" customHeight="1">
      <c r="A23" s="22" t="s">
        <v>44</v>
      </c>
      <c r="B23" s="34">
        <f t="shared" si="3"/>
        <v>28411985</v>
      </c>
      <c r="C23" s="24">
        <f t="shared" si="4"/>
        <v>17851683</v>
      </c>
      <c r="D23" s="24">
        <v>15039195</v>
      </c>
      <c r="E23" s="24">
        <v>1718556</v>
      </c>
      <c r="F23" s="24">
        <v>757404</v>
      </c>
      <c r="G23" s="35">
        <v>477326</v>
      </c>
      <c r="H23" s="24">
        <v>127980</v>
      </c>
      <c r="I23" s="24">
        <v>302114</v>
      </c>
      <c r="J23" s="24">
        <v>65500</v>
      </c>
      <c r="K23" s="24">
        <v>932215</v>
      </c>
      <c r="L23" s="24">
        <v>149949</v>
      </c>
      <c r="M23" s="36">
        <v>6840</v>
      </c>
      <c r="N23" s="19">
        <f t="shared" si="5"/>
        <v>10560302</v>
      </c>
      <c r="O23" s="24">
        <v>495674</v>
      </c>
      <c r="P23" s="24">
        <v>51722</v>
      </c>
      <c r="Q23" s="24">
        <v>38507</v>
      </c>
      <c r="R23" s="24">
        <v>30373</v>
      </c>
      <c r="S23" s="24">
        <v>855588</v>
      </c>
      <c r="T23" s="24">
        <v>52721</v>
      </c>
      <c r="U23" s="24">
        <v>0</v>
      </c>
      <c r="V23" s="24">
        <v>331100</v>
      </c>
      <c r="W23" s="24">
        <v>0</v>
      </c>
      <c r="X23" s="24">
        <v>106346</v>
      </c>
      <c r="Y23" s="37">
        <v>1270229</v>
      </c>
      <c r="Z23" s="38">
        <v>611005</v>
      </c>
      <c r="AA23" s="38">
        <v>659224</v>
      </c>
      <c r="AB23" s="24">
        <v>20321</v>
      </c>
      <c r="AC23" s="24">
        <v>2700888</v>
      </c>
      <c r="AD23" s="24">
        <v>0</v>
      </c>
      <c r="AE23" s="24">
        <v>1968233</v>
      </c>
      <c r="AF23" s="24">
        <v>2638600</v>
      </c>
      <c r="AG23" s="25">
        <v>650000</v>
      </c>
    </row>
    <row r="24" spans="1:33" ht="25.5" customHeight="1">
      <c r="A24" s="22" t="s">
        <v>45</v>
      </c>
      <c r="B24" s="34">
        <f t="shared" si="3"/>
        <v>9075275</v>
      </c>
      <c r="C24" s="24">
        <f t="shared" si="4"/>
        <v>4434315</v>
      </c>
      <c r="D24" s="24">
        <v>3374345</v>
      </c>
      <c r="E24" s="24">
        <v>139881</v>
      </c>
      <c r="F24" s="24">
        <v>91760</v>
      </c>
      <c r="G24" s="35">
        <v>232940</v>
      </c>
      <c r="H24" s="24">
        <v>88267</v>
      </c>
      <c r="I24" s="24">
        <v>11230</v>
      </c>
      <c r="J24" s="24">
        <v>221292</v>
      </c>
      <c r="K24" s="24">
        <v>289768</v>
      </c>
      <c r="L24" s="24">
        <v>124713</v>
      </c>
      <c r="M24" s="36">
        <v>1667</v>
      </c>
      <c r="N24" s="19">
        <f t="shared" si="5"/>
        <v>4640960</v>
      </c>
      <c r="O24" s="24">
        <v>88921</v>
      </c>
      <c r="P24" s="24">
        <v>12396</v>
      </c>
      <c r="Q24" s="24">
        <v>9272</v>
      </c>
      <c r="R24" s="24">
        <v>7193</v>
      </c>
      <c r="S24" s="24">
        <v>292396</v>
      </c>
      <c r="T24" s="24">
        <v>10057</v>
      </c>
      <c r="U24" s="24">
        <v>0</v>
      </c>
      <c r="V24" s="24">
        <v>59592</v>
      </c>
      <c r="W24" s="24">
        <v>0</v>
      </c>
      <c r="X24" s="24">
        <v>17020</v>
      </c>
      <c r="Y24" s="37">
        <v>2513870</v>
      </c>
      <c r="Z24" s="38">
        <v>2169785</v>
      </c>
      <c r="AA24" s="38">
        <v>344085</v>
      </c>
      <c r="AB24" s="24">
        <v>4029</v>
      </c>
      <c r="AC24" s="24">
        <v>615848</v>
      </c>
      <c r="AD24" s="24">
        <v>0</v>
      </c>
      <c r="AE24" s="24">
        <v>435266</v>
      </c>
      <c r="AF24" s="24">
        <v>575100</v>
      </c>
      <c r="AG24" s="25">
        <v>256800</v>
      </c>
    </row>
    <row r="25" spans="1:33" ht="25.5" customHeight="1">
      <c r="A25" s="22" t="s">
        <v>46</v>
      </c>
      <c r="B25" s="34">
        <f t="shared" si="3"/>
        <v>21674936</v>
      </c>
      <c r="C25" s="24">
        <f t="shared" si="4"/>
        <v>16423447</v>
      </c>
      <c r="D25" s="24">
        <v>13661772</v>
      </c>
      <c r="E25" s="24">
        <v>3979123</v>
      </c>
      <c r="F25" s="24">
        <v>147206</v>
      </c>
      <c r="G25" s="35">
        <v>337381</v>
      </c>
      <c r="H25" s="24">
        <v>127151</v>
      </c>
      <c r="I25" s="24">
        <v>44579</v>
      </c>
      <c r="J25" s="24">
        <v>22541</v>
      </c>
      <c r="K25" s="24">
        <v>720180</v>
      </c>
      <c r="L25" s="24">
        <v>1362637</v>
      </c>
      <c r="M25" s="36">
        <v>996019</v>
      </c>
      <c r="N25" s="19">
        <f t="shared" si="5"/>
        <v>5251489</v>
      </c>
      <c r="O25" s="24">
        <v>242288</v>
      </c>
      <c r="P25" s="24">
        <v>40339</v>
      </c>
      <c r="Q25" s="24">
        <v>30092</v>
      </c>
      <c r="R25" s="24">
        <v>23566</v>
      </c>
      <c r="S25" s="24">
        <v>588244</v>
      </c>
      <c r="T25" s="24">
        <v>92490</v>
      </c>
      <c r="U25" s="24">
        <v>0</v>
      </c>
      <c r="V25" s="24">
        <v>162077</v>
      </c>
      <c r="W25" s="24">
        <v>0</v>
      </c>
      <c r="X25" s="24">
        <v>143879</v>
      </c>
      <c r="Y25" s="37">
        <v>116157</v>
      </c>
      <c r="Z25" s="38">
        <v>0</v>
      </c>
      <c r="AA25" s="38">
        <v>116157</v>
      </c>
      <c r="AB25" s="24">
        <v>12927</v>
      </c>
      <c r="AC25" s="24">
        <v>1791488</v>
      </c>
      <c r="AD25" s="24">
        <v>29239</v>
      </c>
      <c r="AE25" s="24">
        <v>664003</v>
      </c>
      <c r="AF25" s="24">
        <v>1314700</v>
      </c>
      <c r="AG25" s="25">
        <v>450000</v>
      </c>
    </row>
    <row r="26" spans="1:33" ht="25.5" customHeight="1">
      <c r="A26" s="39" t="s">
        <v>47</v>
      </c>
      <c r="B26" s="34">
        <f t="shared" si="3"/>
        <v>18382447</v>
      </c>
      <c r="C26" s="24">
        <f t="shared" si="4"/>
        <v>14121968</v>
      </c>
      <c r="D26" s="24">
        <v>10418096</v>
      </c>
      <c r="E26" s="24">
        <v>1882990</v>
      </c>
      <c r="F26" s="24">
        <v>552474</v>
      </c>
      <c r="G26" s="35">
        <v>418769</v>
      </c>
      <c r="H26" s="24">
        <v>27741</v>
      </c>
      <c r="I26" s="24">
        <v>1518</v>
      </c>
      <c r="J26" s="24">
        <v>874221</v>
      </c>
      <c r="K26" s="24">
        <v>862554</v>
      </c>
      <c r="L26" s="24">
        <v>966595</v>
      </c>
      <c r="M26" s="36">
        <v>750004</v>
      </c>
      <c r="N26" s="19">
        <f t="shared" si="5"/>
        <v>4260479</v>
      </c>
      <c r="O26" s="24">
        <v>215342</v>
      </c>
      <c r="P26" s="24">
        <v>30358</v>
      </c>
      <c r="Q26" s="24">
        <v>22598</v>
      </c>
      <c r="R26" s="24">
        <v>17835</v>
      </c>
      <c r="S26" s="24">
        <v>538630</v>
      </c>
      <c r="T26" s="24">
        <v>26401</v>
      </c>
      <c r="U26" s="24">
        <v>0</v>
      </c>
      <c r="V26" s="24">
        <v>144042</v>
      </c>
      <c r="W26" s="24">
        <v>0</v>
      </c>
      <c r="X26" s="24">
        <v>67771</v>
      </c>
      <c r="Y26" s="37">
        <v>162622</v>
      </c>
      <c r="Z26" s="38">
        <v>0</v>
      </c>
      <c r="AA26" s="38">
        <v>162622</v>
      </c>
      <c r="AB26" s="24">
        <v>9244</v>
      </c>
      <c r="AC26" s="24">
        <v>1152063</v>
      </c>
      <c r="AD26" s="24">
        <v>0</v>
      </c>
      <c r="AE26" s="24">
        <v>692673</v>
      </c>
      <c r="AF26" s="24">
        <v>1180900</v>
      </c>
      <c r="AG26" s="25">
        <v>385900</v>
      </c>
    </row>
    <row r="27" spans="1:33" ht="25.5" customHeight="1">
      <c r="A27" s="22" t="s">
        <v>48</v>
      </c>
      <c r="B27" s="40">
        <f t="shared" si="3"/>
        <v>16474283</v>
      </c>
      <c r="C27" s="41">
        <f t="shared" si="4"/>
        <v>7166644</v>
      </c>
      <c r="D27" s="41">
        <v>4977614</v>
      </c>
      <c r="E27" s="41">
        <v>153927</v>
      </c>
      <c r="F27" s="41">
        <v>154464</v>
      </c>
      <c r="G27" s="42">
        <v>275235</v>
      </c>
      <c r="H27" s="41">
        <v>77563</v>
      </c>
      <c r="I27" s="41">
        <v>62095</v>
      </c>
      <c r="J27" s="41">
        <v>441864</v>
      </c>
      <c r="K27" s="41">
        <v>943515</v>
      </c>
      <c r="L27" s="41">
        <v>234294</v>
      </c>
      <c r="M27" s="43">
        <v>241</v>
      </c>
      <c r="N27" s="19">
        <f t="shared" si="5"/>
        <v>9307639</v>
      </c>
      <c r="O27" s="41">
        <v>289853</v>
      </c>
      <c r="P27" s="41">
        <v>18468</v>
      </c>
      <c r="Q27" s="41">
        <v>13778</v>
      </c>
      <c r="R27" s="41">
        <v>10787</v>
      </c>
      <c r="S27" s="41">
        <v>369017</v>
      </c>
      <c r="T27" s="41">
        <v>151381</v>
      </c>
      <c r="U27" s="41">
        <v>0</v>
      </c>
      <c r="V27" s="41">
        <v>194245</v>
      </c>
      <c r="W27" s="41">
        <v>0</v>
      </c>
      <c r="X27" s="41">
        <v>18147</v>
      </c>
      <c r="Y27" s="44">
        <v>4707784</v>
      </c>
      <c r="Z27" s="45">
        <v>4101672</v>
      </c>
      <c r="AA27" s="45">
        <v>606112</v>
      </c>
      <c r="AB27" s="41">
        <v>9959</v>
      </c>
      <c r="AC27" s="41">
        <v>1005883</v>
      </c>
      <c r="AD27" s="41">
        <v>0</v>
      </c>
      <c r="AE27" s="41">
        <v>914437</v>
      </c>
      <c r="AF27" s="41">
        <v>1603900</v>
      </c>
      <c r="AG27" s="46">
        <v>586800</v>
      </c>
    </row>
    <row r="28" spans="1:33" ht="25.5" customHeight="1">
      <c r="A28" s="22" t="s">
        <v>49</v>
      </c>
      <c r="B28" s="34">
        <f t="shared" si="3"/>
        <v>19650000</v>
      </c>
      <c r="C28" s="24">
        <f t="shared" si="4"/>
        <v>14008230</v>
      </c>
      <c r="D28" s="24">
        <v>11215357</v>
      </c>
      <c r="E28" s="24">
        <v>558377</v>
      </c>
      <c r="F28" s="24">
        <v>17405</v>
      </c>
      <c r="G28" s="35">
        <v>359353</v>
      </c>
      <c r="H28" s="24">
        <v>43916</v>
      </c>
      <c r="I28" s="24">
        <v>29205</v>
      </c>
      <c r="J28" s="24">
        <v>234642</v>
      </c>
      <c r="K28" s="24">
        <v>1693705</v>
      </c>
      <c r="L28" s="24">
        <v>414647</v>
      </c>
      <c r="M28" s="36">
        <v>21380</v>
      </c>
      <c r="N28" s="19">
        <f t="shared" si="5"/>
        <v>5641770</v>
      </c>
      <c r="O28" s="24">
        <v>311767</v>
      </c>
      <c r="P28" s="24">
        <v>21065</v>
      </c>
      <c r="Q28" s="24">
        <v>15734</v>
      </c>
      <c r="R28" s="24">
        <v>12266</v>
      </c>
      <c r="S28" s="24">
        <v>367283</v>
      </c>
      <c r="T28" s="24">
        <v>33436</v>
      </c>
      <c r="U28" s="24">
        <v>0</v>
      </c>
      <c r="V28" s="24">
        <v>162033</v>
      </c>
      <c r="W28" s="24">
        <v>0</v>
      </c>
      <c r="X28" s="24">
        <v>40911</v>
      </c>
      <c r="Y28" s="37">
        <v>899142</v>
      </c>
      <c r="Z28" s="38">
        <v>746579</v>
      </c>
      <c r="AA28" s="38">
        <v>152563</v>
      </c>
      <c r="AB28" s="24">
        <v>9035</v>
      </c>
      <c r="AC28" s="24">
        <v>2863383</v>
      </c>
      <c r="AD28" s="24">
        <v>4930</v>
      </c>
      <c r="AE28" s="24">
        <v>854985</v>
      </c>
      <c r="AF28" s="24">
        <v>45800</v>
      </c>
      <c r="AG28" s="25">
        <v>0</v>
      </c>
    </row>
    <row r="29" spans="1:33" ht="25.5" customHeight="1">
      <c r="A29" s="39" t="s">
        <v>66</v>
      </c>
      <c r="B29" s="34">
        <f t="shared" si="3"/>
        <v>17331404</v>
      </c>
      <c r="C29" s="24">
        <f t="shared" si="4"/>
        <v>10361813</v>
      </c>
      <c r="D29" s="24">
        <v>7332007</v>
      </c>
      <c r="E29" s="24">
        <v>587995</v>
      </c>
      <c r="F29" s="24">
        <v>284636</v>
      </c>
      <c r="G29" s="35">
        <v>290455</v>
      </c>
      <c r="H29" s="24">
        <v>183287</v>
      </c>
      <c r="I29" s="24">
        <v>43000</v>
      </c>
      <c r="J29" s="24">
        <v>471100</v>
      </c>
      <c r="K29" s="24">
        <v>912651</v>
      </c>
      <c r="L29" s="24">
        <v>844677</v>
      </c>
      <c r="M29" s="36">
        <v>402234</v>
      </c>
      <c r="N29" s="19">
        <f t="shared" si="5"/>
        <v>6969591</v>
      </c>
      <c r="O29" s="24">
        <v>371448</v>
      </c>
      <c r="P29" s="24">
        <v>27722</v>
      </c>
      <c r="Q29" s="24">
        <v>20651</v>
      </c>
      <c r="R29" s="24">
        <v>16253</v>
      </c>
      <c r="S29" s="24">
        <v>465426</v>
      </c>
      <c r="T29" s="24">
        <v>63158</v>
      </c>
      <c r="U29" s="24">
        <v>0</v>
      </c>
      <c r="V29" s="24">
        <v>248825</v>
      </c>
      <c r="W29" s="24">
        <v>0</v>
      </c>
      <c r="X29" s="24">
        <v>42307</v>
      </c>
      <c r="Y29" s="37">
        <v>2284686</v>
      </c>
      <c r="Z29" s="38">
        <v>1783609</v>
      </c>
      <c r="AA29" s="38">
        <v>501077</v>
      </c>
      <c r="AB29" s="24">
        <v>9452</v>
      </c>
      <c r="AC29" s="24">
        <v>1168892</v>
      </c>
      <c r="AD29" s="24">
        <v>0</v>
      </c>
      <c r="AE29" s="24">
        <v>727971</v>
      </c>
      <c r="AF29" s="24">
        <v>1522800</v>
      </c>
      <c r="AG29" s="25">
        <v>460600</v>
      </c>
    </row>
    <row r="30" spans="1:33" ht="25.5" customHeight="1">
      <c r="A30" s="39" t="s">
        <v>67</v>
      </c>
      <c r="B30" s="40">
        <f t="shared" si="3"/>
        <v>17354597</v>
      </c>
      <c r="C30" s="24">
        <f t="shared" si="4"/>
        <v>9946188</v>
      </c>
      <c r="D30" s="41">
        <v>7396107</v>
      </c>
      <c r="E30" s="41">
        <v>565623</v>
      </c>
      <c r="F30" s="41">
        <v>444693</v>
      </c>
      <c r="G30" s="42">
        <v>334964</v>
      </c>
      <c r="H30" s="41">
        <v>172213</v>
      </c>
      <c r="I30" s="41">
        <v>19086</v>
      </c>
      <c r="J30" s="41">
        <v>458517</v>
      </c>
      <c r="K30" s="41">
        <v>866620</v>
      </c>
      <c r="L30" s="41">
        <v>253988</v>
      </c>
      <c r="M30" s="43">
        <v>58037</v>
      </c>
      <c r="N30" s="19">
        <f t="shared" si="5"/>
        <v>7408409</v>
      </c>
      <c r="O30" s="41">
        <v>237382</v>
      </c>
      <c r="P30" s="41">
        <v>29908</v>
      </c>
      <c r="Q30" s="41">
        <v>22297</v>
      </c>
      <c r="R30" s="41">
        <v>17502</v>
      </c>
      <c r="S30" s="41">
        <v>499214</v>
      </c>
      <c r="T30" s="41">
        <v>121912</v>
      </c>
      <c r="U30" s="41">
        <v>0</v>
      </c>
      <c r="V30" s="41">
        <v>158785</v>
      </c>
      <c r="W30" s="41">
        <v>0</v>
      </c>
      <c r="X30" s="41">
        <v>41037</v>
      </c>
      <c r="Y30" s="37">
        <v>2527564</v>
      </c>
      <c r="Z30" s="45">
        <v>2076218</v>
      </c>
      <c r="AA30" s="45">
        <v>451346</v>
      </c>
      <c r="AB30" s="41">
        <v>13607</v>
      </c>
      <c r="AC30" s="41">
        <v>1496265</v>
      </c>
      <c r="AD30" s="41">
        <v>0</v>
      </c>
      <c r="AE30" s="41">
        <v>1011536</v>
      </c>
      <c r="AF30" s="41">
        <v>1231400</v>
      </c>
      <c r="AG30" s="46">
        <v>583000</v>
      </c>
    </row>
    <row r="31" spans="1:33" ht="25.5" customHeight="1" thickBot="1">
      <c r="A31" s="39" t="s">
        <v>68</v>
      </c>
      <c r="B31" s="40">
        <f t="shared" si="3"/>
        <v>17706700</v>
      </c>
      <c r="C31" s="41">
        <f t="shared" si="4"/>
        <v>11573062</v>
      </c>
      <c r="D31" s="41">
        <v>8780277</v>
      </c>
      <c r="E31" s="41">
        <v>1085547</v>
      </c>
      <c r="F31" s="41">
        <v>84581</v>
      </c>
      <c r="G31" s="42">
        <v>345648</v>
      </c>
      <c r="H31" s="41">
        <v>132915</v>
      </c>
      <c r="I31" s="41">
        <v>4467</v>
      </c>
      <c r="J31" s="41">
        <v>945837</v>
      </c>
      <c r="K31" s="41">
        <v>991084</v>
      </c>
      <c r="L31" s="41">
        <v>288253</v>
      </c>
      <c r="M31" s="43">
        <v>28661</v>
      </c>
      <c r="N31" s="47">
        <f t="shared" si="5"/>
        <v>6133638</v>
      </c>
      <c r="O31" s="41">
        <v>288487</v>
      </c>
      <c r="P31" s="41">
        <v>29107</v>
      </c>
      <c r="Q31" s="41">
        <v>21710</v>
      </c>
      <c r="R31" s="41">
        <v>17010</v>
      </c>
      <c r="S31" s="41">
        <v>546165</v>
      </c>
      <c r="T31" s="41">
        <v>8979</v>
      </c>
      <c r="U31" s="41">
        <v>0</v>
      </c>
      <c r="V31" s="41">
        <v>192973</v>
      </c>
      <c r="W31" s="41">
        <v>0</v>
      </c>
      <c r="X31" s="41">
        <v>60201</v>
      </c>
      <c r="Y31" s="37">
        <v>1680181</v>
      </c>
      <c r="Z31" s="45">
        <v>1225854</v>
      </c>
      <c r="AA31" s="45">
        <v>454327</v>
      </c>
      <c r="AB31" s="41">
        <v>12480</v>
      </c>
      <c r="AC31" s="41">
        <v>933232</v>
      </c>
      <c r="AD31" s="41">
        <v>0</v>
      </c>
      <c r="AE31" s="41">
        <v>1005113</v>
      </c>
      <c r="AF31" s="41">
        <v>1338000</v>
      </c>
      <c r="AG31" s="46">
        <v>498300</v>
      </c>
    </row>
    <row r="32" spans="1:33" ht="25.5" customHeight="1" thickTop="1">
      <c r="A32" s="48" t="s">
        <v>7</v>
      </c>
      <c r="B32" s="49">
        <f t="shared" si="3"/>
        <v>4937422</v>
      </c>
      <c r="C32" s="50">
        <f t="shared" si="4"/>
        <v>2820416</v>
      </c>
      <c r="D32" s="50">
        <v>2439059</v>
      </c>
      <c r="E32" s="50">
        <v>68140</v>
      </c>
      <c r="F32" s="50">
        <v>30673</v>
      </c>
      <c r="G32" s="51">
        <v>57527</v>
      </c>
      <c r="H32" s="50">
        <v>79187</v>
      </c>
      <c r="I32" s="50">
        <v>844</v>
      </c>
      <c r="J32" s="50">
        <v>94116</v>
      </c>
      <c r="K32" s="50">
        <v>57222</v>
      </c>
      <c r="L32" s="50">
        <v>61788</v>
      </c>
      <c r="M32" s="52">
        <v>4650</v>
      </c>
      <c r="N32" s="50">
        <f t="shared" si="5"/>
        <v>2117006</v>
      </c>
      <c r="O32" s="50">
        <v>67601</v>
      </c>
      <c r="P32" s="50">
        <v>7118</v>
      </c>
      <c r="Q32" s="50">
        <v>5328</v>
      </c>
      <c r="R32" s="50">
        <v>4121</v>
      </c>
      <c r="S32" s="50">
        <v>160218</v>
      </c>
      <c r="T32" s="50">
        <v>28550</v>
      </c>
      <c r="U32" s="50">
        <v>0</v>
      </c>
      <c r="V32" s="50">
        <v>45216</v>
      </c>
      <c r="W32" s="50">
        <v>0</v>
      </c>
      <c r="X32" s="50">
        <v>9397</v>
      </c>
      <c r="Y32" s="53">
        <v>716485</v>
      </c>
      <c r="Z32" s="33">
        <v>578267</v>
      </c>
      <c r="AA32" s="33">
        <v>138218</v>
      </c>
      <c r="AB32" s="50">
        <v>2143</v>
      </c>
      <c r="AC32" s="50">
        <v>219977</v>
      </c>
      <c r="AD32" s="50">
        <v>0</v>
      </c>
      <c r="AE32" s="50">
        <v>239952</v>
      </c>
      <c r="AF32" s="50">
        <v>610900</v>
      </c>
      <c r="AG32" s="54">
        <v>184700</v>
      </c>
    </row>
    <row r="33" spans="1:33" ht="25.5" customHeight="1">
      <c r="A33" s="17" t="s">
        <v>50</v>
      </c>
      <c r="B33" s="30">
        <f t="shared" si="3"/>
        <v>3880174</v>
      </c>
      <c r="C33" s="19">
        <f t="shared" si="4"/>
        <v>1839410</v>
      </c>
      <c r="D33" s="19">
        <v>964622</v>
      </c>
      <c r="E33" s="19">
        <v>21451</v>
      </c>
      <c r="F33" s="19">
        <v>22804</v>
      </c>
      <c r="G33" s="31">
        <v>150386</v>
      </c>
      <c r="H33" s="19">
        <v>108497</v>
      </c>
      <c r="I33" s="19">
        <v>10771</v>
      </c>
      <c r="J33" s="19">
        <v>209015</v>
      </c>
      <c r="K33" s="19">
        <v>269440</v>
      </c>
      <c r="L33" s="19">
        <v>103875</v>
      </c>
      <c r="M33" s="20">
        <v>240</v>
      </c>
      <c r="N33" s="24">
        <f t="shared" si="5"/>
        <v>2040764</v>
      </c>
      <c r="O33" s="19">
        <v>55934</v>
      </c>
      <c r="P33" s="19">
        <v>3193</v>
      </c>
      <c r="Q33" s="19">
        <v>2387</v>
      </c>
      <c r="R33" s="19">
        <v>1856</v>
      </c>
      <c r="S33" s="19">
        <v>82238</v>
      </c>
      <c r="T33" s="19">
        <v>0</v>
      </c>
      <c r="U33" s="19">
        <v>0</v>
      </c>
      <c r="V33" s="19">
        <v>37445</v>
      </c>
      <c r="W33" s="19">
        <v>0</v>
      </c>
      <c r="X33" s="19">
        <v>3840</v>
      </c>
      <c r="Y33" s="32">
        <v>1330140</v>
      </c>
      <c r="Z33" s="55">
        <v>1086095</v>
      </c>
      <c r="AA33" s="55">
        <v>244045</v>
      </c>
      <c r="AB33" s="19">
        <v>1557</v>
      </c>
      <c r="AC33" s="19">
        <v>96249</v>
      </c>
      <c r="AD33" s="19">
        <v>0</v>
      </c>
      <c r="AE33" s="19">
        <v>203152</v>
      </c>
      <c r="AF33" s="19">
        <v>222773</v>
      </c>
      <c r="AG33" s="21">
        <v>146973</v>
      </c>
    </row>
    <row r="34" spans="1:33" ht="25.5" customHeight="1">
      <c r="A34" s="22" t="s">
        <v>51</v>
      </c>
      <c r="B34" s="34">
        <f t="shared" si="3"/>
        <v>4221219</v>
      </c>
      <c r="C34" s="24">
        <f t="shared" si="4"/>
        <v>1481843</v>
      </c>
      <c r="D34" s="24">
        <v>976392</v>
      </c>
      <c r="E34" s="24">
        <v>15555</v>
      </c>
      <c r="F34" s="24">
        <v>30343</v>
      </c>
      <c r="G34" s="35">
        <v>130106</v>
      </c>
      <c r="H34" s="24">
        <v>9744</v>
      </c>
      <c r="I34" s="24">
        <v>570</v>
      </c>
      <c r="J34" s="24">
        <v>36932</v>
      </c>
      <c r="K34" s="24">
        <v>239942</v>
      </c>
      <c r="L34" s="24">
        <v>57814</v>
      </c>
      <c r="M34" s="36">
        <v>13</v>
      </c>
      <c r="N34" s="24">
        <f t="shared" si="5"/>
        <v>2739376</v>
      </c>
      <c r="O34" s="24">
        <v>77027</v>
      </c>
      <c r="P34" s="24">
        <v>3814</v>
      </c>
      <c r="Q34" s="24">
        <v>2847</v>
      </c>
      <c r="R34" s="24">
        <v>2221</v>
      </c>
      <c r="S34" s="24">
        <v>94098</v>
      </c>
      <c r="T34" s="24">
        <v>13838</v>
      </c>
      <c r="U34" s="24">
        <v>0</v>
      </c>
      <c r="V34" s="24">
        <v>51542</v>
      </c>
      <c r="W34" s="24">
        <v>0</v>
      </c>
      <c r="X34" s="24">
        <v>4876</v>
      </c>
      <c r="Y34" s="37">
        <v>1977659</v>
      </c>
      <c r="Z34" s="38">
        <v>1753294</v>
      </c>
      <c r="AA34" s="38">
        <v>224365</v>
      </c>
      <c r="AB34" s="24">
        <v>1080</v>
      </c>
      <c r="AC34" s="24">
        <v>129241</v>
      </c>
      <c r="AD34" s="24">
        <v>0</v>
      </c>
      <c r="AE34" s="24">
        <v>185733</v>
      </c>
      <c r="AF34" s="24">
        <v>195400</v>
      </c>
      <c r="AG34" s="25">
        <v>158000</v>
      </c>
    </row>
    <row r="35" spans="1:33" ht="25.5" customHeight="1">
      <c r="A35" s="22" t="s">
        <v>52</v>
      </c>
      <c r="B35" s="34">
        <f t="shared" si="3"/>
        <v>3708798</v>
      </c>
      <c r="C35" s="24">
        <f t="shared" si="4"/>
        <v>1419225</v>
      </c>
      <c r="D35" s="24">
        <v>840508</v>
      </c>
      <c r="E35" s="24">
        <v>25095</v>
      </c>
      <c r="F35" s="24">
        <v>18268</v>
      </c>
      <c r="G35" s="35">
        <v>88960</v>
      </c>
      <c r="H35" s="24">
        <v>9378</v>
      </c>
      <c r="I35" s="24">
        <v>8434</v>
      </c>
      <c r="J35" s="24">
        <v>215182</v>
      </c>
      <c r="K35" s="24">
        <v>125752</v>
      </c>
      <c r="L35" s="24">
        <v>112743</v>
      </c>
      <c r="M35" s="36">
        <v>1161</v>
      </c>
      <c r="N35" s="24">
        <f t="shared" si="5"/>
        <v>2289573</v>
      </c>
      <c r="O35" s="24">
        <v>38489</v>
      </c>
      <c r="P35" s="24">
        <v>3215</v>
      </c>
      <c r="Q35" s="24">
        <v>2407</v>
      </c>
      <c r="R35" s="24">
        <v>1861</v>
      </c>
      <c r="S35" s="24">
        <v>78013</v>
      </c>
      <c r="T35" s="24">
        <v>0</v>
      </c>
      <c r="U35" s="24">
        <v>0</v>
      </c>
      <c r="V35" s="24">
        <v>25741</v>
      </c>
      <c r="W35" s="24">
        <v>0</v>
      </c>
      <c r="X35" s="24">
        <v>3283</v>
      </c>
      <c r="Y35" s="37">
        <v>1335662</v>
      </c>
      <c r="Z35" s="38">
        <v>1166057</v>
      </c>
      <c r="AA35" s="38">
        <v>169605</v>
      </c>
      <c r="AB35" s="24">
        <v>671</v>
      </c>
      <c r="AC35" s="24">
        <v>306073</v>
      </c>
      <c r="AD35" s="24">
        <v>0</v>
      </c>
      <c r="AE35" s="24">
        <v>158458</v>
      </c>
      <c r="AF35" s="24">
        <v>335700</v>
      </c>
      <c r="AG35" s="25">
        <v>144000</v>
      </c>
    </row>
    <row r="36" spans="1:33" ht="25.5" customHeight="1">
      <c r="A36" s="22" t="s">
        <v>8</v>
      </c>
      <c r="B36" s="34">
        <f t="shared" si="3"/>
        <v>5222922</v>
      </c>
      <c r="C36" s="24">
        <f t="shared" si="4"/>
        <v>1793115</v>
      </c>
      <c r="D36" s="24">
        <v>1223413</v>
      </c>
      <c r="E36" s="24">
        <v>39785</v>
      </c>
      <c r="F36" s="24">
        <v>28285</v>
      </c>
      <c r="G36" s="35">
        <v>117551</v>
      </c>
      <c r="H36" s="24">
        <v>20174</v>
      </c>
      <c r="I36" s="24">
        <v>7175</v>
      </c>
      <c r="J36" s="24">
        <v>56007</v>
      </c>
      <c r="K36" s="24">
        <v>229822</v>
      </c>
      <c r="L36" s="24">
        <v>110688</v>
      </c>
      <c r="M36" s="36">
        <v>46456</v>
      </c>
      <c r="N36" s="24">
        <f t="shared" si="5"/>
        <v>3429807</v>
      </c>
      <c r="O36" s="24">
        <v>43015</v>
      </c>
      <c r="P36" s="24">
        <v>4251</v>
      </c>
      <c r="Q36" s="24">
        <v>3178</v>
      </c>
      <c r="R36" s="24">
        <v>2470</v>
      </c>
      <c r="S36" s="24">
        <v>109234</v>
      </c>
      <c r="T36" s="24">
        <v>0</v>
      </c>
      <c r="U36" s="24">
        <v>0</v>
      </c>
      <c r="V36" s="24">
        <v>28799</v>
      </c>
      <c r="W36" s="24">
        <v>0</v>
      </c>
      <c r="X36" s="24">
        <v>4964</v>
      </c>
      <c r="Y36" s="37">
        <v>2031671</v>
      </c>
      <c r="Z36" s="38">
        <v>1720309</v>
      </c>
      <c r="AA36" s="38">
        <v>311362</v>
      </c>
      <c r="AB36" s="24">
        <v>960</v>
      </c>
      <c r="AC36" s="24">
        <v>223156</v>
      </c>
      <c r="AD36" s="24">
        <v>0</v>
      </c>
      <c r="AE36" s="24">
        <v>392037</v>
      </c>
      <c r="AF36" s="24">
        <v>586072</v>
      </c>
      <c r="AG36" s="25">
        <v>209872</v>
      </c>
    </row>
    <row r="37" spans="1:33" ht="25.5" customHeight="1">
      <c r="A37" s="22" t="s">
        <v>53</v>
      </c>
      <c r="B37" s="34">
        <f t="shared" si="3"/>
        <v>11843616</v>
      </c>
      <c r="C37" s="24">
        <f t="shared" si="4"/>
        <v>7588122</v>
      </c>
      <c r="D37" s="24">
        <v>5196868</v>
      </c>
      <c r="E37" s="24">
        <v>146810</v>
      </c>
      <c r="F37" s="24">
        <v>302409</v>
      </c>
      <c r="G37" s="35">
        <v>287233</v>
      </c>
      <c r="H37" s="24">
        <v>101401</v>
      </c>
      <c r="I37" s="24">
        <v>1805</v>
      </c>
      <c r="J37" s="24">
        <v>756131</v>
      </c>
      <c r="K37" s="24">
        <v>753779</v>
      </c>
      <c r="L37" s="24">
        <v>188496</v>
      </c>
      <c r="M37" s="36">
        <v>0</v>
      </c>
      <c r="N37" s="24">
        <f t="shared" si="5"/>
        <v>4255494</v>
      </c>
      <c r="O37" s="24">
        <v>173379</v>
      </c>
      <c r="P37" s="24">
        <v>23842</v>
      </c>
      <c r="Q37" s="24">
        <v>17748</v>
      </c>
      <c r="R37" s="24">
        <v>14005</v>
      </c>
      <c r="S37" s="24">
        <v>329818</v>
      </c>
      <c r="T37" s="24">
        <v>58353</v>
      </c>
      <c r="U37" s="24">
        <v>0</v>
      </c>
      <c r="V37" s="24">
        <v>115972</v>
      </c>
      <c r="W37" s="24">
        <v>0</v>
      </c>
      <c r="X37" s="24">
        <v>25652</v>
      </c>
      <c r="Y37" s="37">
        <v>1113919</v>
      </c>
      <c r="Z37" s="38">
        <v>993242</v>
      </c>
      <c r="AA37" s="38">
        <v>120677</v>
      </c>
      <c r="AB37" s="24">
        <v>11065</v>
      </c>
      <c r="AC37" s="24">
        <v>920260</v>
      </c>
      <c r="AD37" s="24">
        <v>0</v>
      </c>
      <c r="AE37" s="24">
        <v>562881</v>
      </c>
      <c r="AF37" s="24">
        <v>888600</v>
      </c>
      <c r="AG37" s="25">
        <v>345900</v>
      </c>
    </row>
    <row r="38" spans="1:33" ht="25.5" customHeight="1">
      <c r="A38" s="22" t="s">
        <v>54</v>
      </c>
      <c r="B38" s="34">
        <f t="shared" si="3"/>
        <v>8103896</v>
      </c>
      <c r="C38" s="24">
        <f t="shared" si="4"/>
        <v>6345582</v>
      </c>
      <c r="D38" s="24">
        <v>5482658</v>
      </c>
      <c r="E38" s="24">
        <v>585102</v>
      </c>
      <c r="F38" s="24">
        <v>70762</v>
      </c>
      <c r="G38" s="35">
        <v>183586</v>
      </c>
      <c r="H38" s="24">
        <v>20090</v>
      </c>
      <c r="I38" s="24">
        <v>391</v>
      </c>
      <c r="J38" s="24">
        <v>136168</v>
      </c>
      <c r="K38" s="24">
        <v>383586</v>
      </c>
      <c r="L38" s="24">
        <v>68341</v>
      </c>
      <c r="M38" s="36">
        <v>26004</v>
      </c>
      <c r="N38" s="24">
        <f t="shared" si="5"/>
        <v>1758314</v>
      </c>
      <c r="O38" s="24">
        <v>84602</v>
      </c>
      <c r="P38" s="24">
        <v>22055</v>
      </c>
      <c r="Q38" s="24">
        <v>16424</v>
      </c>
      <c r="R38" s="24">
        <v>12944</v>
      </c>
      <c r="S38" s="24">
        <v>348329</v>
      </c>
      <c r="T38" s="24">
        <v>0</v>
      </c>
      <c r="U38" s="24">
        <v>0</v>
      </c>
      <c r="V38" s="24">
        <v>56592</v>
      </c>
      <c r="W38" s="24">
        <v>0</v>
      </c>
      <c r="X38" s="24">
        <v>36986</v>
      </c>
      <c r="Y38" s="37">
        <v>67202</v>
      </c>
      <c r="Z38" s="38">
        <v>0</v>
      </c>
      <c r="AA38" s="38">
        <v>67202</v>
      </c>
      <c r="AB38" s="24">
        <v>10059</v>
      </c>
      <c r="AC38" s="24">
        <v>373907</v>
      </c>
      <c r="AD38" s="24">
        <v>0</v>
      </c>
      <c r="AE38" s="24">
        <v>378015</v>
      </c>
      <c r="AF38" s="24">
        <v>351199</v>
      </c>
      <c r="AG38" s="25">
        <v>293799</v>
      </c>
    </row>
    <row r="39" spans="1:33" ht="25.5" customHeight="1">
      <c r="A39" s="22" t="s">
        <v>55</v>
      </c>
      <c r="B39" s="34">
        <f t="shared" si="3"/>
        <v>14664539</v>
      </c>
      <c r="C39" s="24">
        <f t="shared" si="4"/>
        <v>11539201</v>
      </c>
      <c r="D39" s="24">
        <v>9022403</v>
      </c>
      <c r="E39" s="24">
        <v>1387758</v>
      </c>
      <c r="F39" s="24">
        <v>185652</v>
      </c>
      <c r="G39" s="35">
        <v>242766</v>
      </c>
      <c r="H39" s="24">
        <v>278190</v>
      </c>
      <c r="I39" s="24">
        <v>40064</v>
      </c>
      <c r="J39" s="24">
        <v>645076</v>
      </c>
      <c r="K39" s="24">
        <v>799081</v>
      </c>
      <c r="L39" s="24">
        <v>325969</v>
      </c>
      <c r="M39" s="36">
        <v>24340</v>
      </c>
      <c r="N39" s="24">
        <f t="shared" si="5"/>
        <v>3125338</v>
      </c>
      <c r="O39" s="24">
        <v>141206</v>
      </c>
      <c r="P39" s="24">
        <v>30189</v>
      </c>
      <c r="Q39" s="24">
        <v>22471</v>
      </c>
      <c r="R39" s="24">
        <v>17737</v>
      </c>
      <c r="S39" s="24">
        <v>417550</v>
      </c>
      <c r="T39" s="24">
        <v>46853</v>
      </c>
      <c r="U39" s="24">
        <v>0</v>
      </c>
      <c r="V39" s="24">
        <v>94461</v>
      </c>
      <c r="W39" s="24">
        <v>0</v>
      </c>
      <c r="X39" s="24">
        <v>51960</v>
      </c>
      <c r="Y39" s="37">
        <v>28749</v>
      </c>
      <c r="Z39" s="38">
        <v>0</v>
      </c>
      <c r="AA39" s="38">
        <v>28749</v>
      </c>
      <c r="AB39" s="24">
        <v>11927</v>
      </c>
      <c r="AC39" s="24">
        <v>1251401</v>
      </c>
      <c r="AD39" s="24">
        <v>0</v>
      </c>
      <c r="AE39" s="24">
        <v>670834</v>
      </c>
      <c r="AF39" s="24">
        <v>340000</v>
      </c>
      <c r="AG39" s="25">
        <v>340000</v>
      </c>
    </row>
    <row r="40" spans="1:33" ht="25.5" customHeight="1">
      <c r="A40" s="22" t="s">
        <v>56</v>
      </c>
      <c r="B40" s="34">
        <f t="shared" si="3"/>
        <v>8556942</v>
      </c>
      <c r="C40" s="24">
        <f t="shared" si="4"/>
        <v>6295953</v>
      </c>
      <c r="D40" s="24">
        <v>4468531</v>
      </c>
      <c r="E40" s="24">
        <v>317425</v>
      </c>
      <c r="F40" s="24">
        <v>18194</v>
      </c>
      <c r="G40" s="35">
        <v>279305</v>
      </c>
      <c r="H40" s="24">
        <v>317069</v>
      </c>
      <c r="I40" s="24">
        <v>34498</v>
      </c>
      <c r="J40" s="24">
        <v>439914</v>
      </c>
      <c r="K40" s="24">
        <v>379339</v>
      </c>
      <c r="L40" s="24">
        <v>359103</v>
      </c>
      <c r="M40" s="36">
        <v>118164</v>
      </c>
      <c r="N40" s="24">
        <f t="shared" si="5"/>
        <v>2260989</v>
      </c>
      <c r="O40" s="24">
        <v>126408</v>
      </c>
      <c r="P40" s="24">
        <v>14760</v>
      </c>
      <c r="Q40" s="24">
        <v>11036</v>
      </c>
      <c r="R40" s="24">
        <v>8571</v>
      </c>
      <c r="S40" s="24">
        <v>240432</v>
      </c>
      <c r="T40" s="24">
        <v>316739</v>
      </c>
      <c r="U40" s="24">
        <v>0</v>
      </c>
      <c r="V40" s="24">
        <v>84554</v>
      </c>
      <c r="W40" s="24">
        <v>0</v>
      </c>
      <c r="X40" s="24">
        <v>20773</v>
      </c>
      <c r="Y40" s="37">
        <v>67335</v>
      </c>
      <c r="Z40" s="38">
        <v>0</v>
      </c>
      <c r="AA40" s="38">
        <v>67335</v>
      </c>
      <c r="AB40" s="24">
        <v>4227</v>
      </c>
      <c r="AC40" s="24">
        <v>694070</v>
      </c>
      <c r="AD40" s="24">
        <v>45758</v>
      </c>
      <c r="AE40" s="24">
        <v>304926</v>
      </c>
      <c r="AF40" s="24">
        <v>321400</v>
      </c>
      <c r="AG40" s="25">
        <v>225500</v>
      </c>
    </row>
    <row r="41" spans="1:33" ht="25.5" customHeight="1">
      <c r="A41" s="22" t="s">
        <v>57</v>
      </c>
      <c r="B41" s="34">
        <f t="shared" si="3"/>
        <v>3456377</v>
      </c>
      <c r="C41" s="24">
        <f t="shared" si="4"/>
        <v>1805332</v>
      </c>
      <c r="D41" s="24">
        <v>1262778</v>
      </c>
      <c r="E41" s="24">
        <v>40189</v>
      </c>
      <c r="F41" s="24">
        <v>18202</v>
      </c>
      <c r="G41" s="35">
        <v>105039</v>
      </c>
      <c r="H41" s="24">
        <v>49564</v>
      </c>
      <c r="I41" s="24">
        <v>2690</v>
      </c>
      <c r="J41" s="24">
        <v>116664</v>
      </c>
      <c r="K41" s="24">
        <v>215754</v>
      </c>
      <c r="L41" s="24">
        <v>34641</v>
      </c>
      <c r="M41" s="36">
        <v>10621</v>
      </c>
      <c r="N41" s="24">
        <f t="shared" si="5"/>
        <v>1651045</v>
      </c>
      <c r="O41" s="24">
        <v>54302</v>
      </c>
      <c r="P41" s="24">
        <v>5636</v>
      </c>
      <c r="Q41" s="24">
        <v>4210</v>
      </c>
      <c r="R41" s="24">
        <v>3282</v>
      </c>
      <c r="S41" s="24">
        <v>87304</v>
      </c>
      <c r="T41" s="24">
        <v>59228</v>
      </c>
      <c r="U41" s="24">
        <v>0</v>
      </c>
      <c r="V41" s="24">
        <v>36423</v>
      </c>
      <c r="W41" s="24">
        <v>0</v>
      </c>
      <c r="X41" s="24">
        <v>6305</v>
      </c>
      <c r="Y41" s="37">
        <v>865768</v>
      </c>
      <c r="Z41" s="38">
        <v>753338</v>
      </c>
      <c r="AA41" s="38">
        <v>112430</v>
      </c>
      <c r="AB41" s="24">
        <v>1607</v>
      </c>
      <c r="AC41" s="24">
        <v>145758</v>
      </c>
      <c r="AD41" s="24">
        <v>0</v>
      </c>
      <c r="AE41" s="24">
        <v>170522</v>
      </c>
      <c r="AF41" s="24">
        <v>210700</v>
      </c>
      <c r="AG41" s="25">
        <v>150500</v>
      </c>
    </row>
    <row r="42" spans="1:33" ht="25.5" customHeight="1">
      <c r="A42" s="22" t="s">
        <v>58</v>
      </c>
      <c r="B42" s="34">
        <f t="shared" si="3"/>
        <v>5815932</v>
      </c>
      <c r="C42" s="24">
        <f t="shared" si="4"/>
        <v>4385220</v>
      </c>
      <c r="D42" s="24">
        <v>2725434</v>
      </c>
      <c r="E42" s="24">
        <v>144784</v>
      </c>
      <c r="F42" s="24">
        <v>37287</v>
      </c>
      <c r="G42" s="35">
        <v>176810</v>
      </c>
      <c r="H42" s="24">
        <v>22166</v>
      </c>
      <c r="I42" s="24">
        <v>1582</v>
      </c>
      <c r="J42" s="24">
        <v>1081365</v>
      </c>
      <c r="K42" s="24">
        <v>297281</v>
      </c>
      <c r="L42" s="24">
        <v>43295</v>
      </c>
      <c r="M42" s="36">
        <v>8443</v>
      </c>
      <c r="N42" s="24">
        <f t="shared" si="5"/>
        <v>1430712</v>
      </c>
      <c r="O42" s="24">
        <v>62751</v>
      </c>
      <c r="P42" s="24">
        <v>11331</v>
      </c>
      <c r="Q42" s="24">
        <v>8460</v>
      </c>
      <c r="R42" s="24">
        <v>6604</v>
      </c>
      <c r="S42" s="24">
        <v>160956</v>
      </c>
      <c r="T42" s="24">
        <v>30184</v>
      </c>
      <c r="U42" s="24">
        <v>0</v>
      </c>
      <c r="V42" s="24">
        <v>41972</v>
      </c>
      <c r="W42" s="24">
        <v>0</v>
      </c>
      <c r="X42" s="24">
        <v>12886</v>
      </c>
      <c r="Y42" s="37">
        <v>520705</v>
      </c>
      <c r="Z42" s="38">
        <v>379422</v>
      </c>
      <c r="AA42" s="38">
        <v>141283</v>
      </c>
      <c r="AB42" s="24">
        <v>2954</v>
      </c>
      <c r="AC42" s="24">
        <v>125578</v>
      </c>
      <c r="AD42" s="24">
        <v>0</v>
      </c>
      <c r="AE42" s="24">
        <v>210631</v>
      </c>
      <c r="AF42" s="24">
        <v>235700</v>
      </c>
      <c r="AG42" s="25">
        <v>195300</v>
      </c>
    </row>
    <row r="43" spans="1:33" ht="25.5" customHeight="1">
      <c r="A43" s="22" t="s">
        <v>59</v>
      </c>
      <c r="B43" s="34">
        <f t="shared" si="3"/>
        <v>4068101</v>
      </c>
      <c r="C43" s="24">
        <f t="shared" si="4"/>
        <v>2207098</v>
      </c>
      <c r="D43" s="24">
        <v>1192738</v>
      </c>
      <c r="E43" s="24">
        <v>29547</v>
      </c>
      <c r="F43" s="24">
        <v>46874</v>
      </c>
      <c r="G43" s="35">
        <v>138172</v>
      </c>
      <c r="H43" s="24">
        <v>34283</v>
      </c>
      <c r="I43" s="24">
        <v>1550</v>
      </c>
      <c r="J43" s="24">
        <v>521298</v>
      </c>
      <c r="K43" s="24">
        <v>186029</v>
      </c>
      <c r="L43" s="24">
        <v>86154</v>
      </c>
      <c r="M43" s="36">
        <v>0</v>
      </c>
      <c r="N43" s="24">
        <f t="shared" si="5"/>
        <v>1861003</v>
      </c>
      <c r="O43" s="24">
        <v>32666</v>
      </c>
      <c r="P43" s="24">
        <v>6047</v>
      </c>
      <c r="Q43" s="24">
        <v>4518</v>
      </c>
      <c r="R43" s="24">
        <v>3521</v>
      </c>
      <c r="S43" s="24">
        <v>86318</v>
      </c>
      <c r="T43" s="24">
        <v>0</v>
      </c>
      <c r="U43" s="24">
        <v>0</v>
      </c>
      <c r="V43" s="24">
        <v>21847</v>
      </c>
      <c r="W43" s="24">
        <v>0</v>
      </c>
      <c r="X43" s="24">
        <v>6484</v>
      </c>
      <c r="Y43" s="37">
        <v>1010252</v>
      </c>
      <c r="Z43" s="38">
        <v>816705</v>
      </c>
      <c r="AA43" s="38">
        <v>193547</v>
      </c>
      <c r="AB43" s="24">
        <v>2399</v>
      </c>
      <c r="AC43" s="24">
        <v>227796</v>
      </c>
      <c r="AD43" s="24">
        <v>0</v>
      </c>
      <c r="AE43" s="24">
        <v>210155</v>
      </c>
      <c r="AF43" s="24">
        <v>249000</v>
      </c>
      <c r="AG43" s="25">
        <v>148000</v>
      </c>
    </row>
    <row r="44" spans="1:33" ht="25.5" customHeight="1">
      <c r="A44" s="22" t="s">
        <v>60</v>
      </c>
      <c r="B44" s="34">
        <f t="shared" si="3"/>
        <v>4199502</v>
      </c>
      <c r="C44" s="24">
        <f t="shared" si="4"/>
        <v>2087551</v>
      </c>
      <c r="D44" s="24">
        <v>1516832</v>
      </c>
      <c r="E44" s="24">
        <v>73848</v>
      </c>
      <c r="F44" s="24">
        <v>27003</v>
      </c>
      <c r="G44" s="35">
        <v>82123</v>
      </c>
      <c r="H44" s="24">
        <v>14330</v>
      </c>
      <c r="I44" s="24">
        <v>150</v>
      </c>
      <c r="J44" s="24">
        <v>23244</v>
      </c>
      <c r="K44" s="24">
        <v>345135</v>
      </c>
      <c r="L44" s="24">
        <v>78734</v>
      </c>
      <c r="M44" s="36">
        <v>5580</v>
      </c>
      <c r="N44" s="24">
        <f t="shared" si="5"/>
        <v>2111951</v>
      </c>
      <c r="O44" s="24">
        <v>60741</v>
      </c>
      <c r="P44" s="24">
        <v>6776</v>
      </c>
      <c r="Q44" s="24">
        <v>5069</v>
      </c>
      <c r="R44" s="24">
        <v>3932</v>
      </c>
      <c r="S44" s="24">
        <v>112906</v>
      </c>
      <c r="T44" s="24">
        <v>0</v>
      </c>
      <c r="U44" s="24">
        <v>0</v>
      </c>
      <c r="V44" s="24">
        <v>40604</v>
      </c>
      <c r="W44" s="24">
        <v>0</v>
      </c>
      <c r="X44" s="24">
        <v>7919</v>
      </c>
      <c r="Y44" s="37">
        <v>1120367</v>
      </c>
      <c r="Z44" s="38">
        <v>930444</v>
      </c>
      <c r="AA44" s="38">
        <v>189923</v>
      </c>
      <c r="AB44" s="24">
        <v>1972</v>
      </c>
      <c r="AC44" s="24">
        <v>147520</v>
      </c>
      <c r="AD44" s="24">
        <v>0</v>
      </c>
      <c r="AE44" s="24">
        <v>409045</v>
      </c>
      <c r="AF44" s="24">
        <v>195100</v>
      </c>
      <c r="AG44" s="25">
        <v>168800</v>
      </c>
    </row>
    <row r="45" spans="1:33" ht="25.5" customHeight="1">
      <c r="A45" s="22" t="s">
        <v>61</v>
      </c>
      <c r="B45" s="34">
        <f t="shared" si="3"/>
        <v>8323386</v>
      </c>
      <c r="C45" s="24">
        <f t="shared" si="4"/>
        <v>6204176</v>
      </c>
      <c r="D45" s="24">
        <v>4636437</v>
      </c>
      <c r="E45" s="24">
        <v>681323</v>
      </c>
      <c r="F45" s="24">
        <v>7153</v>
      </c>
      <c r="G45" s="35">
        <v>348892</v>
      </c>
      <c r="H45" s="24">
        <v>58583</v>
      </c>
      <c r="I45" s="24">
        <v>2042</v>
      </c>
      <c r="J45" s="24">
        <v>302587</v>
      </c>
      <c r="K45" s="24">
        <v>505969</v>
      </c>
      <c r="L45" s="24">
        <v>342513</v>
      </c>
      <c r="M45" s="36">
        <v>234162</v>
      </c>
      <c r="N45" s="24">
        <f t="shared" si="5"/>
        <v>2119210</v>
      </c>
      <c r="O45" s="24">
        <v>111325</v>
      </c>
      <c r="P45" s="24">
        <v>13789</v>
      </c>
      <c r="Q45" s="24">
        <v>10304</v>
      </c>
      <c r="R45" s="24">
        <v>8019</v>
      </c>
      <c r="S45" s="24">
        <v>279086</v>
      </c>
      <c r="T45" s="24">
        <v>0</v>
      </c>
      <c r="U45" s="24">
        <v>0</v>
      </c>
      <c r="V45" s="24">
        <v>74468</v>
      </c>
      <c r="W45" s="24">
        <v>0</v>
      </c>
      <c r="X45" s="24">
        <v>30787</v>
      </c>
      <c r="Y45" s="37">
        <v>86912</v>
      </c>
      <c r="Z45" s="38">
        <v>0</v>
      </c>
      <c r="AA45" s="38">
        <v>86912</v>
      </c>
      <c r="AB45" s="24">
        <v>5514</v>
      </c>
      <c r="AC45" s="24">
        <v>665742</v>
      </c>
      <c r="AD45" s="24">
        <v>47344</v>
      </c>
      <c r="AE45" s="24">
        <v>303420</v>
      </c>
      <c r="AF45" s="24">
        <v>482500</v>
      </c>
      <c r="AG45" s="25">
        <v>0</v>
      </c>
    </row>
    <row r="46" spans="1:33" ht="25.5" customHeight="1">
      <c r="A46" s="22" t="s">
        <v>62</v>
      </c>
      <c r="B46" s="34">
        <f t="shared" si="3"/>
        <v>9264501</v>
      </c>
      <c r="C46" s="24">
        <f t="shared" si="4"/>
        <v>7451110</v>
      </c>
      <c r="D46" s="24">
        <v>6475668</v>
      </c>
      <c r="E46" s="24">
        <v>798671</v>
      </c>
      <c r="F46" s="24">
        <v>13269</v>
      </c>
      <c r="G46" s="35">
        <v>199635</v>
      </c>
      <c r="H46" s="24">
        <v>23872</v>
      </c>
      <c r="I46" s="24">
        <v>338</v>
      </c>
      <c r="J46" s="24">
        <v>232476</v>
      </c>
      <c r="K46" s="24">
        <v>441450</v>
      </c>
      <c r="L46" s="24">
        <v>64402</v>
      </c>
      <c r="M46" s="36">
        <v>401</v>
      </c>
      <c r="N46" s="24">
        <f t="shared" si="5"/>
        <v>1813391</v>
      </c>
      <c r="O46" s="24">
        <v>123079</v>
      </c>
      <c r="P46" s="24">
        <v>17071</v>
      </c>
      <c r="Q46" s="24">
        <v>12716</v>
      </c>
      <c r="R46" s="24">
        <v>10013</v>
      </c>
      <c r="S46" s="24">
        <v>314863</v>
      </c>
      <c r="T46" s="24">
        <v>0</v>
      </c>
      <c r="U46" s="24">
        <v>0</v>
      </c>
      <c r="V46" s="24">
        <v>82335</v>
      </c>
      <c r="W46" s="24">
        <v>0</v>
      </c>
      <c r="X46" s="24">
        <v>39896</v>
      </c>
      <c r="Y46" s="37">
        <v>86183</v>
      </c>
      <c r="Z46" s="38">
        <v>0</v>
      </c>
      <c r="AA46" s="38">
        <v>86183</v>
      </c>
      <c r="AB46" s="24">
        <v>6339</v>
      </c>
      <c r="AC46" s="24">
        <v>312806</v>
      </c>
      <c r="AD46" s="24">
        <v>0</v>
      </c>
      <c r="AE46" s="24">
        <v>467290</v>
      </c>
      <c r="AF46" s="24">
        <v>340800</v>
      </c>
      <c r="AG46" s="25">
        <v>265000</v>
      </c>
    </row>
    <row r="47" spans="1:33" ht="25.5" customHeight="1">
      <c r="A47" s="22" t="s">
        <v>63</v>
      </c>
      <c r="B47" s="34">
        <f t="shared" si="3"/>
        <v>3758274</v>
      </c>
      <c r="C47" s="24">
        <f t="shared" si="4"/>
        <v>1799951</v>
      </c>
      <c r="D47" s="24">
        <v>585490</v>
      </c>
      <c r="E47" s="24">
        <v>13675</v>
      </c>
      <c r="F47" s="24">
        <v>14779</v>
      </c>
      <c r="G47" s="35">
        <v>60917</v>
      </c>
      <c r="H47" s="24">
        <v>36713</v>
      </c>
      <c r="I47" s="24">
        <v>100000</v>
      </c>
      <c r="J47" s="24">
        <v>776615</v>
      </c>
      <c r="K47" s="24">
        <v>153552</v>
      </c>
      <c r="L47" s="24">
        <v>71885</v>
      </c>
      <c r="M47" s="36">
        <v>0</v>
      </c>
      <c r="N47" s="24">
        <f t="shared" si="5"/>
        <v>1958323</v>
      </c>
      <c r="O47" s="24">
        <v>19636</v>
      </c>
      <c r="P47" s="24">
        <v>2876</v>
      </c>
      <c r="Q47" s="24">
        <v>2158</v>
      </c>
      <c r="R47" s="24">
        <v>1657</v>
      </c>
      <c r="S47" s="24">
        <v>59104</v>
      </c>
      <c r="T47" s="24">
        <v>0</v>
      </c>
      <c r="U47" s="24">
        <v>0</v>
      </c>
      <c r="V47" s="24">
        <v>19053</v>
      </c>
      <c r="W47" s="24">
        <v>0</v>
      </c>
      <c r="X47" s="24">
        <v>3198</v>
      </c>
      <c r="Y47" s="37">
        <v>1451738</v>
      </c>
      <c r="Z47" s="38">
        <v>1273053</v>
      </c>
      <c r="AA47" s="38">
        <v>178685</v>
      </c>
      <c r="AB47" s="24">
        <v>753</v>
      </c>
      <c r="AC47" s="24">
        <v>76846</v>
      </c>
      <c r="AD47" s="24">
        <v>0</v>
      </c>
      <c r="AE47" s="24">
        <v>108004</v>
      </c>
      <c r="AF47" s="24">
        <v>213300</v>
      </c>
      <c r="AG47" s="25">
        <v>126200</v>
      </c>
    </row>
    <row r="48" spans="1:33" ht="25.5" customHeight="1">
      <c r="A48" s="22" t="s">
        <v>69</v>
      </c>
      <c r="B48" s="34">
        <f t="shared" si="3"/>
        <v>5874880</v>
      </c>
      <c r="C48" s="24">
        <f t="shared" si="4"/>
        <v>1906307</v>
      </c>
      <c r="D48" s="24">
        <v>1322984</v>
      </c>
      <c r="E48" s="24">
        <v>51683</v>
      </c>
      <c r="F48" s="24">
        <v>1975</v>
      </c>
      <c r="G48" s="35">
        <v>124165</v>
      </c>
      <c r="H48" s="24">
        <v>38342</v>
      </c>
      <c r="I48" s="24">
        <v>303</v>
      </c>
      <c r="J48" s="24">
        <v>114310</v>
      </c>
      <c r="K48" s="24">
        <v>181043</v>
      </c>
      <c r="L48" s="24">
        <v>123185</v>
      </c>
      <c r="M48" s="36">
        <v>90</v>
      </c>
      <c r="N48" s="24">
        <f t="shared" si="5"/>
        <v>3968573</v>
      </c>
      <c r="O48" s="24">
        <v>61408</v>
      </c>
      <c r="P48" s="24">
        <v>3884</v>
      </c>
      <c r="Q48" s="24">
        <v>2903</v>
      </c>
      <c r="R48" s="24">
        <v>2257</v>
      </c>
      <c r="S48" s="24">
        <v>92382</v>
      </c>
      <c r="T48" s="24">
        <v>0</v>
      </c>
      <c r="U48" s="24">
        <v>0</v>
      </c>
      <c r="V48" s="24">
        <v>41167</v>
      </c>
      <c r="W48" s="24">
        <v>0</v>
      </c>
      <c r="X48" s="24">
        <v>6311</v>
      </c>
      <c r="Y48" s="37">
        <v>2495428</v>
      </c>
      <c r="Z48" s="38">
        <v>2093634</v>
      </c>
      <c r="AA48" s="38">
        <v>401794</v>
      </c>
      <c r="AB48" s="24">
        <v>1382</v>
      </c>
      <c r="AC48" s="24">
        <v>241656</v>
      </c>
      <c r="AD48" s="24">
        <v>0</v>
      </c>
      <c r="AE48" s="24">
        <v>563795</v>
      </c>
      <c r="AF48" s="24">
        <v>456000</v>
      </c>
      <c r="AG48" s="25">
        <v>238000</v>
      </c>
    </row>
    <row r="49" spans="1:33" ht="25.5" customHeight="1">
      <c r="A49" s="22" t="s">
        <v>64</v>
      </c>
      <c r="B49" s="34">
        <f t="shared" si="3"/>
        <v>7058583</v>
      </c>
      <c r="C49" s="24">
        <f t="shared" si="4"/>
        <v>3993909</v>
      </c>
      <c r="D49" s="24">
        <v>2813470</v>
      </c>
      <c r="E49" s="24">
        <v>290673</v>
      </c>
      <c r="F49" s="24">
        <v>93191</v>
      </c>
      <c r="G49" s="35">
        <v>97361</v>
      </c>
      <c r="H49" s="24">
        <v>16406</v>
      </c>
      <c r="I49" s="24">
        <v>500</v>
      </c>
      <c r="J49" s="24">
        <v>264596</v>
      </c>
      <c r="K49" s="24">
        <v>605838</v>
      </c>
      <c r="L49" s="24">
        <v>102547</v>
      </c>
      <c r="M49" s="36">
        <v>289</v>
      </c>
      <c r="N49" s="24">
        <f t="shared" si="5"/>
        <v>3064674</v>
      </c>
      <c r="O49" s="24">
        <v>154925</v>
      </c>
      <c r="P49" s="24">
        <v>10835</v>
      </c>
      <c r="Q49" s="24">
        <v>8077</v>
      </c>
      <c r="R49" s="24">
        <v>6341</v>
      </c>
      <c r="S49" s="24">
        <v>193767</v>
      </c>
      <c r="T49" s="24">
        <v>79626</v>
      </c>
      <c r="U49" s="24">
        <v>0</v>
      </c>
      <c r="V49" s="24">
        <v>103632</v>
      </c>
      <c r="W49" s="24">
        <v>0</v>
      </c>
      <c r="X49" s="24">
        <v>14121</v>
      </c>
      <c r="Y49" s="37">
        <v>1285073</v>
      </c>
      <c r="Z49" s="38">
        <v>1069729</v>
      </c>
      <c r="AA49" s="38">
        <v>215344</v>
      </c>
      <c r="AB49" s="24">
        <v>2744</v>
      </c>
      <c r="AC49" s="24">
        <v>338897</v>
      </c>
      <c r="AD49" s="24">
        <v>0</v>
      </c>
      <c r="AE49" s="24">
        <v>330836</v>
      </c>
      <c r="AF49" s="24">
        <v>535800</v>
      </c>
      <c r="AG49" s="25">
        <v>217500</v>
      </c>
    </row>
    <row r="50" spans="1:33" ht="25.5" customHeight="1" thickBot="1">
      <c r="A50" s="56" t="s">
        <v>65</v>
      </c>
      <c r="B50" s="57">
        <f t="shared" si="3"/>
        <v>5403074</v>
      </c>
      <c r="C50" s="58">
        <f t="shared" si="4"/>
        <v>4097463</v>
      </c>
      <c r="D50" s="58">
        <v>2655266</v>
      </c>
      <c r="E50" s="58">
        <v>145436</v>
      </c>
      <c r="F50" s="58">
        <v>12225</v>
      </c>
      <c r="G50" s="59">
        <v>248772</v>
      </c>
      <c r="H50" s="58">
        <v>165203</v>
      </c>
      <c r="I50" s="58">
        <v>10010</v>
      </c>
      <c r="J50" s="58">
        <v>321533</v>
      </c>
      <c r="K50" s="58">
        <v>344039</v>
      </c>
      <c r="L50" s="58">
        <v>340415</v>
      </c>
      <c r="M50" s="60">
        <v>115123</v>
      </c>
      <c r="N50" s="58">
        <f t="shared" si="5"/>
        <v>1305611</v>
      </c>
      <c r="O50" s="58">
        <v>82085</v>
      </c>
      <c r="P50" s="58">
        <v>10957</v>
      </c>
      <c r="Q50" s="58">
        <v>8174</v>
      </c>
      <c r="R50" s="58">
        <v>6400</v>
      </c>
      <c r="S50" s="58">
        <v>168530</v>
      </c>
      <c r="T50" s="58">
        <v>0</v>
      </c>
      <c r="U50" s="58">
        <v>0</v>
      </c>
      <c r="V50" s="58">
        <v>54904</v>
      </c>
      <c r="W50" s="58">
        <v>0</v>
      </c>
      <c r="X50" s="58">
        <v>13417</v>
      </c>
      <c r="Y50" s="61">
        <v>346730</v>
      </c>
      <c r="Z50" s="62">
        <v>337923</v>
      </c>
      <c r="AA50" s="62">
        <v>8807</v>
      </c>
      <c r="AB50" s="58">
        <v>4333</v>
      </c>
      <c r="AC50" s="58">
        <v>178061</v>
      </c>
      <c r="AD50" s="58">
        <v>0</v>
      </c>
      <c r="AE50" s="58">
        <v>195920</v>
      </c>
      <c r="AF50" s="58">
        <v>236100</v>
      </c>
      <c r="AG50" s="63">
        <v>196000</v>
      </c>
    </row>
  </sheetData>
  <mergeCells count="30">
    <mergeCell ref="AE4:AE5"/>
    <mergeCell ref="AF4:AF5"/>
    <mergeCell ref="AF2:AG2"/>
    <mergeCell ref="N3:N5"/>
    <mergeCell ref="O4:O5"/>
    <mergeCell ref="P4:P5"/>
    <mergeCell ref="Y4:Y5"/>
    <mergeCell ref="AB4:AB5"/>
    <mergeCell ref="AC4:AC5"/>
    <mergeCell ref="AD4:AD5"/>
    <mergeCell ref="T4:T5"/>
    <mergeCell ref="U4:U5"/>
    <mergeCell ref="V4:V5"/>
    <mergeCell ref="X4:X5"/>
    <mergeCell ref="W4:W5"/>
    <mergeCell ref="S4:S5"/>
    <mergeCell ref="H4:H5"/>
    <mergeCell ref="I4:I5"/>
    <mergeCell ref="J4:J5"/>
    <mergeCell ref="Q4:Q5"/>
    <mergeCell ref="R4:R5"/>
    <mergeCell ref="K4:K5"/>
    <mergeCell ref="L4:L5"/>
    <mergeCell ref="K2:M2"/>
    <mergeCell ref="F4:F5"/>
    <mergeCell ref="G4:G5"/>
    <mergeCell ref="A3:A5"/>
    <mergeCell ref="B3:B5"/>
    <mergeCell ref="C3:C5"/>
    <mergeCell ref="D4:D5"/>
  </mergeCells>
  <printOptions/>
  <pageMargins left="0.5905511811023623" right="0.1968503937007874" top="0.5905511811023623" bottom="0.5905511811023623" header="0.5118110236220472" footer="0.5118110236220472"/>
  <pageSetup horizontalDpi="300" verticalDpi="300" orientation="portrait" paperSize="9" scale="65" r:id="rId1"/>
  <colBreaks count="2" manualBreakCount="2">
    <brk id="13" max="49" man="1"/>
    <brk id="24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52"/>
  <sheetViews>
    <sheetView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9" sqref="B9"/>
    </sheetView>
  </sheetViews>
  <sheetFormatPr defaultColWidth="9.00390625" defaultRowHeight="13.5"/>
  <cols>
    <col min="1" max="1" width="15.25390625" style="128" bestFit="1" customWidth="1"/>
    <col min="2" max="2" width="12.25390625" style="128" customWidth="1"/>
    <col min="3" max="3" width="10.875" style="127" customWidth="1"/>
    <col min="4" max="4" width="11.125" style="128" customWidth="1"/>
    <col min="5" max="6" width="10.125" style="128" customWidth="1"/>
    <col min="7" max="7" width="9.875" style="128" customWidth="1"/>
    <col min="8" max="8" width="10.125" style="128" customWidth="1"/>
    <col min="9" max="9" width="9.00390625" style="128" customWidth="1"/>
    <col min="10" max="11" width="10.125" style="128" customWidth="1"/>
    <col min="12" max="12" width="9.875" style="128" customWidth="1"/>
    <col min="13" max="13" width="9.75390625" style="128" customWidth="1"/>
    <col min="14" max="14" width="10.875" style="127" customWidth="1"/>
    <col min="15" max="33" width="11.125" style="128" customWidth="1"/>
    <col min="34" max="16384" width="9.00390625" style="128" customWidth="1"/>
  </cols>
  <sheetData>
    <row r="1" spans="1:26" ht="15" customHeight="1">
      <c r="A1" s="252" t="s">
        <v>117</v>
      </c>
      <c r="M1" s="1"/>
      <c r="Z1" s="1"/>
    </row>
    <row r="2" spans="1:33" ht="15" customHeight="1" thickBot="1">
      <c r="A2" s="128" t="s">
        <v>72</v>
      </c>
      <c r="K2" s="129"/>
      <c r="L2" s="129"/>
      <c r="M2" s="129" t="s">
        <v>114</v>
      </c>
      <c r="W2" s="130"/>
      <c r="X2" s="129" t="s">
        <v>114</v>
      </c>
      <c r="Y2" s="131"/>
      <c r="AF2" s="129"/>
      <c r="AG2" s="129" t="s">
        <v>114</v>
      </c>
    </row>
    <row r="3" spans="1:33" ht="14.25" customHeight="1">
      <c r="A3" s="225"/>
      <c r="B3" s="228" t="s">
        <v>85</v>
      </c>
      <c r="C3" s="217" t="s">
        <v>86</v>
      </c>
      <c r="D3" s="132"/>
      <c r="E3" s="7"/>
      <c r="F3" s="7"/>
      <c r="G3" s="7"/>
      <c r="H3" s="7"/>
      <c r="I3" s="7"/>
      <c r="J3" s="7"/>
      <c r="K3" s="7"/>
      <c r="L3" s="7"/>
      <c r="M3" s="8"/>
      <c r="N3" s="217" t="s">
        <v>87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9"/>
    </row>
    <row r="4" spans="1:33" ht="13.5" customHeight="1">
      <c r="A4" s="226"/>
      <c r="B4" s="229"/>
      <c r="C4" s="231"/>
      <c r="D4" s="220" t="s">
        <v>88</v>
      </c>
      <c r="E4" s="133"/>
      <c r="F4" s="224" t="s">
        <v>73</v>
      </c>
      <c r="G4" s="224" t="s">
        <v>74</v>
      </c>
      <c r="H4" s="224" t="s">
        <v>91</v>
      </c>
      <c r="I4" s="224" t="s">
        <v>92</v>
      </c>
      <c r="J4" s="224" t="s">
        <v>93</v>
      </c>
      <c r="K4" s="224" t="s">
        <v>94</v>
      </c>
      <c r="L4" s="215" t="s">
        <v>95</v>
      </c>
      <c r="M4" s="133"/>
      <c r="N4" s="218"/>
      <c r="O4" s="215" t="s">
        <v>96</v>
      </c>
      <c r="P4" s="215" t="s">
        <v>75</v>
      </c>
      <c r="Q4" s="222" t="s">
        <v>76</v>
      </c>
      <c r="R4" s="207" t="s">
        <v>77</v>
      </c>
      <c r="S4" s="215" t="s">
        <v>98</v>
      </c>
      <c r="T4" s="215" t="s">
        <v>99</v>
      </c>
      <c r="U4" s="215" t="s">
        <v>100</v>
      </c>
      <c r="V4" s="215" t="s">
        <v>101</v>
      </c>
      <c r="W4" s="222" t="s">
        <v>70</v>
      </c>
      <c r="X4" s="209" t="s">
        <v>78</v>
      </c>
      <c r="Y4" s="220" t="s">
        <v>102</v>
      </c>
      <c r="Z4" s="134"/>
      <c r="AA4" s="133"/>
      <c r="AB4" s="215" t="s">
        <v>103</v>
      </c>
      <c r="AC4" s="215" t="s">
        <v>104</v>
      </c>
      <c r="AD4" s="213" t="s">
        <v>79</v>
      </c>
      <c r="AE4" s="215" t="s">
        <v>105</v>
      </c>
      <c r="AF4" s="215" t="s">
        <v>106</v>
      </c>
      <c r="AG4" s="135"/>
    </row>
    <row r="5" spans="1:33" ht="14.25" thickBot="1">
      <c r="A5" s="227"/>
      <c r="B5" s="230"/>
      <c r="C5" s="232"/>
      <c r="D5" s="221"/>
      <c r="E5" s="136" t="s">
        <v>107</v>
      </c>
      <c r="F5" s="216"/>
      <c r="G5" s="216"/>
      <c r="H5" s="216"/>
      <c r="I5" s="216"/>
      <c r="J5" s="216"/>
      <c r="K5" s="216"/>
      <c r="L5" s="216"/>
      <c r="M5" s="137" t="s">
        <v>108</v>
      </c>
      <c r="N5" s="219"/>
      <c r="O5" s="216"/>
      <c r="P5" s="216"/>
      <c r="Q5" s="223"/>
      <c r="R5" s="208"/>
      <c r="S5" s="216"/>
      <c r="T5" s="216"/>
      <c r="U5" s="216"/>
      <c r="V5" s="216"/>
      <c r="W5" s="223"/>
      <c r="X5" s="210"/>
      <c r="Y5" s="221"/>
      <c r="Z5" s="138" t="s">
        <v>109</v>
      </c>
      <c r="AA5" s="138" t="s">
        <v>110</v>
      </c>
      <c r="AB5" s="216"/>
      <c r="AC5" s="216"/>
      <c r="AD5" s="214"/>
      <c r="AE5" s="216"/>
      <c r="AF5" s="216"/>
      <c r="AG5" s="139" t="s">
        <v>111</v>
      </c>
    </row>
    <row r="6" spans="1:33" ht="25.5" customHeight="1">
      <c r="A6" s="140" t="s">
        <v>112</v>
      </c>
      <c r="B6" s="146">
        <f>IF('H18歳入'!B6=0,"-",('H19歳入'!B6-'H18歳入'!B6)/'H18歳入'!B6*100)</f>
        <v>3.281475357487904</v>
      </c>
      <c r="C6" s="147">
        <f>IF('H18歳入'!C6=0,"-",('H19歳入'!C6-'H18歳入'!C6)/'H18歳入'!C6*100)</f>
        <v>6.952411821004108</v>
      </c>
      <c r="D6" s="147">
        <f>IF('H18歳入'!D6=0,"-",('H19歳入'!D6-'H18歳入'!D6)/'H18歳入'!D6*100)</f>
        <v>8.502287561913977</v>
      </c>
      <c r="E6" s="147">
        <f>IF('H18歳入'!E6=0,"-",('H19歳入'!E6-'H18歳入'!E6)/'H18歳入'!E6*100)</f>
        <v>10.10717490972545</v>
      </c>
      <c r="F6" s="147">
        <f>IF('H18歳入'!F6=0,"-",('H19歳入'!F6-'H18歳入'!F6)/'H18歳入'!F6*100)</f>
        <v>4.478163510525775</v>
      </c>
      <c r="G6" s="147">
        <f>IF('H18歳入'!G6=0,"-",('H19歳入'!G6-'H18歳入'!G6)/'H18歳入'!G6*100)</f>
        <v>-0.6770919327264718</v>
      </c>
      <c r="H6" s="147">
        <f>IF('H18歳入'!H6=0,"-",('H19歳入'!H6-'H18歳入'!H6)/'H18歳入'!H6*100)</f>
        <v>10.726878960665246</v>
      </c>
      <c r="I6" s="147">
        <f>IF('H18歳入'!I6=0,"-",('H19歳入'!I6-'H18歳入'!I6)/'H18歳入'!I6*100)</f>
        <v>-11.912151355568557</v>
      </c>
      <c r="J6" s="147">
        <f>IF('H18歳入'!J6=0,"-",('H19歳入'!J6-'H18歳入'!J6)/'H18歳入'!J6*100)</f>
        <v>10.150182703107582</v>
      </c>
      <c r="K6" s="147">
        <f>IF('H18歳入'!K6=0,"-",('H19歳入'!K6-'H18歳入'!K6)/'H18歳入'!K6*100)</f>
        <v>-1.1682128857609169</v>
      </c>
      <c r="L6" s="147">
        <f>IF('H18歳入'!L6=0,"-",('H19歳入'!L6-'H18歳入'!L6)/'H18歳入'!L6*100)</f>
        <v>-1.126214083268747</v>
      </c>
      <c r="M6" s="148">
        <f>IF('H18歳入'!M6=0,"-",('H19歳入'!M6-'H18歳入'!M6)/'H18歳入'!M6*100)</f>
        <v>3.039760296823193</v>
      </c>
      <c r="N6" s="147">
        <f>IF('H18歳入'!N6=0,"-",('H19歳入'!N6-'H18歳入'!N6)/'H18歳入'!N6*100)</f>
        <v>-2.6432995904907766</v>
      </c>
      <c r="O6" s="147">
        <f>IF('H18歳入'!O6=0,"-",('H19歳入'!O6-'H18歳入'!O6)/'H18歳入'!O6*100)</f>
        <v>-61.166508831844666</v>
      </c>
      <c r="P6" s="147">
        <f>IF('H18歳入'!P6=0,"-",('H19歳入'!P6-'H18歳入'!P6)/'H18歳入'!P6*100)</f>
        <v>38.07890232246707</v>
      </c>
      <c r="Q6" s="147">
        <f>IF('H18歳入'!Q6=0,"-",('H19歳入'!Q6-'H18歳入'!Q6)/'H18歳入'!Q6*100)</f>
        <v>19.284969957929842</v>
      </c>
      <c r="R6" s="147">
        <f>IF('H18歳入'!R6=0,"-",('H19歳入'!R6-'H18歳入'!R6)/'H18歳入'!R6*100)</f>
        <v>-11.253940455341507</v>
      </c>
      <c r="S6" s="147">
        <f>IF('H18歳入'!S6=0,"-",('H19歳入'!S6-'H18歳入'!S6)/'H18歳入'!S6*100)</f>
        <v>-1.445350155358667</v>
      </c>
      <c r="T6" s="147">
        <f>IF('H18歳入'!T6=0,"-",('H19歳入'!T6-'H18歳入'!T6)/'H18歳入'!T6*100)</f>
        <v>-0.5357696450739207</v>
      </c>
      <c r="U6" s="147">
        <f>IF('H18歳入'!U6=0,"-",('H19歳入'!U6-'H18歳入'!U6)/'H18歳入'!U6*100)</f>
        <v>-100</v>
      </c>
      <c r="V6" s="147">
        <f>IF('H18歳入'!V6=0,"-",('H19歳入'!V6-'H18歳入'!V6)/'H18歳入'!V6*100)</f>
        <v>3.0879167230024644</v>
      </c>
      <c r="W6" s="147">
        <f>IF('H18歳入'!W6=0,"-",('H19歳入'!W6-'H18歳入'!W6)/'H18歳入'!W6*100)</f>
        <v>99.04554650059217</v>
      </c>
      <c r="X6" s="147">
        <f>IF('H18歳入'!X6=0,"-",('H19歳入'!X6-'H18歳入'!X6)/'H18歳入'!X6*100)</f>
        <v>-75.01891740409218</v>
      </c>
      <c r="Y6" s="147">
        <f>IF('H18歳入'!Y6=0,"-",('H19歳入'!Y6-'H18歳入'!Y6)/'H18歳入'!Y6*100)</f>
        <v>-12.195233101859527</v>
      </c>
      <c r="Z6" s="147">
        <f>IF('H18歳入'!Z6=0,"-",('H19歳入'!Z6-'H18歳入'!Z6)/'H18歳入'!Z6*100)</f>
        <v>-13.129120034987638</v>
      </c>
      <c r="AA6" s="147">
        <f>IF('H18歳入'!AA6=0,"-",('H19歳入'!AA6-'H18歳入'!AA6)/'H18歳入'!AA6*100)</f>
        <v>-8.323790909637587</v>
      </c>
      <c r="AB6" s="147">
        <f>IF('H18歳入'!AB6=0,"-",('H19歳入'!AB6-'H18歳入'!AB6)/'H18歳入'!AB6*100)</f>
        <v>21.975694973594155</v>
      </c>
      <c r="AC6" s="147">
        <f>IF('H18歳入'!AC6=0,"-",('H19歳入'!AC6-'H18歳入'!AC6)/'H18歳入'!AC6*100)</f>
        <v>16.878657424979433</v>
      </c>
      <c r="AD6" s="147">
        <f>IF('H18歳入'!AD6=0,"-",('H19歳入'!AD6-'H18歳入'!AD6)/'H18歳入'!AD6*100)</f>
        <v>1.288542562410149</v>
      </c>
      <c r="AE6" s="147">
        <f>IF('H18歳入'!AE6=0,"-",('H19歳入'!AE6-'H18歳入'!AE6)/'H18歳入'!AE6*100)</f>
        <v>16.45744318925641</v>
      </c>
      <c r="AF6" s="147">
        <f>IF('H18歳入'!AF6=0,"-",('H19歳入'!AF6-'H18歳入'!AF6)/'H18歳入'!AF6*100)</f>
        <v>3.57654068279845</v>
      </c>
      <c r="AG6" s="149">
        <f>IF('H18歳入'!AG6=0,"-",('H19歳入'!AG6-'H18歳入'!AG6)/'H18歳入'!AG6*100)</f>
        <v>-14.24281113804208</v>
      </c>
    </row>
    <row r="7" spans="1:33" ht="25.5" customHeight="1">
      <c r="A7" s="141" t="s">
        <v>113</v>
      </c>
      <c r="B7" s="150">
        <f>IF('H18歳入'!B7=0,"-",('H19歳入'!B7-'H18歳入'!B7)/'H18歳入'!B7*100)</f>
        <v>3.500226247001448</v>
      </c>
      <c r="C7" s="151">
        <f>IF('H18歳入'!C7=0,"-",('H19歳入'!C7-'H18歳入'!C7)/'H18歳入'!C7*100)</f>
        <v>6.861393608732764</v>
      </c>
      <c r="D7" s="151">
        <f>IF('H18歳入'!D7=0,"-",('H19歳入'!D7-'H18歳入'!D7)/'H18歳入'!D7*100)</f>
        <v>8.40849535958838</v>
      </c>
      <c r="E7" s="151">
        <f>IF('H18歳入'!E7=0,"-",('H19歳入'!E7-'H18歳入'!E7)/'H18歳入'!E7*100)</f>
        <v>9.181804226196482</v>
      </c>
      <c r="F7" s="151">
        <f>IF('H18歳入'!F7=0,"-",('H19歳入'!F7-'H18歳入'!F7)/'H18歳入'!F7*100)</f>
        <v>3.3079156258889637</v>
      </c>
      <c r="G7" s="151">
        <f>IF('H18歳入'!G7=0,"-",('H19歳入'!G7-'H18歳入'!G7)/'H18歳入'!G7*100)</f>
        <v>-0.3761191204948403</v>
      </c>
      <c r="H7" s="151">
        <f>IF('H18歳入'!H7=0,"-",('H19歳入'!H7-'H18歳入'!H7)/'H18歳入'!H7*100)</f>
        <v>13.90817800450774</v>
      </c>
      <c r="I7" s="151">
        <f>IF('H18歳入'!I7=0,"-",('H19歳入'!I7-'H18歳入'!I7)/'H18歳入'!I7*100)</f>
        <v>76.1327020805698</v>
      </c>
      <c r="J7" s="151">
        <f>IF('H18歳入'!J7=0,"-",('H19歳入'!J7-'H18歳入'!J7)/'H18歳入'!J7*100)</f>
        <v>1.2402810052436475</v>
      </c>
      <c r="K7" s="151">
        <f>IF('H18歳入'!K7=0,"-",('H19歳入'!K7-'H18歳入'!K7)/'H18歳入'!K7*100)</f>
        <v>-1.0159322737337935</v>
      </c>
      <c r="L7" s="151">
        <f>IF('H18歳入'!L7=0,"-",('H19歳入'!L7-'H18歳入'!L7)/'H18歳入'!L7*100)</f>
        <v>0.9179287747549225</v>
      </c>
      <c r="M7" s="151">
        <f>IF('H18歳入'!M7=0,"-",('H19歳入'!M7-'H18歳入'!M7)/'H18歳入'!M7*100)</f>
        <v>3.308675869994662</v>
      </c>
      <c r="N7" s="151">
        <f>IF('H18歳入'!N7=0,"-",('H19歳入'!N7-'H18歳入'!N7)/'H18歳入'!N7*100)</f>
        <v>-1.9887432456443181</v>
      </c>
      <c r="O7" s="151">
        <f>IF('H18歳入'!O7=0,"-",('H19歳入'!O7-'H18歳入'!O7)/'H18歳入'!O7*100)</f>
        <v>-61.0006117657384</v>
      </c>
      <c r="P7" s="151">
        <f>IF('H18歳入'!P7=0,"-",('H19歳入'!P7-'H18歳入'!P7)/'H18歳入'!P7*100)</f>
        <v>38.10183542986465</v>
      </c>
      <c r="Q7" s="151">
        <f>IF('H18歳入'!Q7=0,"-",('H19歳入'!Q7-'H18歳入'!Q7)/'H18歳入'!Q7*100)</f>
        <v>19.30212863060113</v>
      </c>
      <c r="R7" s="151">
        <f>IF('H18歳入'!R7=0,"-",('H19歳入'!R7-'H18歳入'!R7)/'H18歳入'!R7*100)</f>
        <v>-11.241345349402312</v>
      </c>
      <c r="S7" s="151">
        <f>IF('H18歳入'!S7=0,"-",('H19歳入'!S7-'H18歳入'!S7)/'H18歳入'!S7*100)</f>
        <v>-1.3796349279776612</v>
      </c>
      <c r="T7" s="151">
        <f>IF('H18歳入'!T7=0,"-",('H19歳入'!T7-'H18歳入'!T7)/'H18歳入'!T7*100)</f>
        <v>-1.1215090984470453</v>
      </c>
      <c r="U7" s="151">
        <f>IF('H18歳入'!U7=0,"-",('H19歳入'!U7-'H18歳入'!U7)/'H18歳入'!U7*100)</f>
        <v>-100</v>
      </c>
      <c r="V7" s="151">
        <f>IF('H18歳入'!V7=0,"-",('H19歳入'!V7-'H18歳入'!V7)/'H18歳入'!V7*100)</f>
        <v>3.9319754158146725</v>
      </c>
      <c r="W7" s="151">
        <f>IF('H18歳入'!W7=0,"-",('H19歳入'!W7-'H18歳入'!W7)/'H18歳入'!W7*100)</f>
        <v>99.04554650059217</v>
      </c>
      <c r="X7" s="151">
        <f>IF('H18歳入'!X7=0,"-",('H19歳入'!X7-'H18歳入'!X7)/'H18歳入'!X7*100)</f>
        <v>-75.01923663096595</v>
      </c>
      <c r="Y7" s="151">
        <f>IF('H18歳入'!Y7=0,"-",('H19歳入'!Y7-'H18歳入'!Y7)/'H18歳入'!Y7*100)</f>
        <v>-14.850685179486097</v>
      </c>
      <c r="Z7" s="151">
        <f>IF('H18歳入'!Z7=0,"-",('H19歳入'!Z7-'H18歳入'!Z7)/'H18歳入'!Z7*100)</f>
        <v>-15.947346976133407</v>
      </c>
      <c r="AA7" s="151">
        <f>IF('H18歳入'!AA7=0,"-",('H19歳入'!AA7-'H18歳入'!AA7)/'H18歳入'!AA7*100)</f>
        <v>-10.557121192772517</v>
      </c>
      <c r="AB7" s="151">
        <f>IF('H18歳入'!AB7=0,"-",('H19歳入'!AB7-'H18歳入'!AB7)/'H18歳入'!AB7*100)</f>
        <v>23.36796535328391</v>
      </c>
      <c r="AC7" s="151">
        <f>IF('H18歳入'!AC7=0,"-",('H19歳入'!AC7-'H18歳入'!AC7)/'H18歳入'!AC7*100)</f>
        <v>17.263485724907433</v>
      </c>
      <c r="AD7" s="151">
        <f>IF('H18歳入'!AD7=0,"-",('H19歳入'!AD7-'H18歳入'!AD7)/'H18歳入'!AD7*100)</f>
        <v>0.12354572353642856</v>
      </c>
      <c r="AE7" s="151">
        <f>IF('H18歳入'!AE7=0,"-",('H19歳入'!AE7-'H18歳入'!AE7)/'H18歳入'!AE7*100)</f>
        <v>17.948083169226166</v>
      </c>
      <c r="AF7" s="151">
        <f>IF('H18歳入'!AF7=0,"-",('H19歳入'!AF7-'H18歳入'!AF7)/'H18歳入'!AF7*100)</f>
        <v>4.9459932500932275</v>
      </c>
      <c r="AG7" s="152">
        <f>IF('H18歳入'!AG7=0,"-",('H19歳入'!AG7-'H18歳入'!AG7)/'H18歳入'!AG7*100)</f>
        <v>-15.03745746396711</v>
      </c>
    </row>
    <row r="8" spans="1:33" ht="25.5" customHeight="1" thickBot="1">
      <c r="A8" s="142" t="s">
        <v>71</v>
      </c>
      <c r="B8" s="153">
        <f>IF('H18歳入'!B8=0,"-",('H19歳入'!B8-'H18歳入'!B8)/'H18歳入'!B8*100)</f>
        <v>1.161120211355916</v>
      </c>
      <c r="C8" s="154">
        <f>IF('H18歳入'!C8=0,"-",('H19歳入'!C8-'H18歳入'!C8)/'H18歳入'!C8*100)</f>
        <v>7.8789503878937905</v>
      </c>
      <c r="D8" s="154">
        <f>IF('H18歳入'!D8=0,"-",('H19歳入'!D8-'H18歳入'!D8)/'H18歳入'!D8*100)</f>
        <v>9.54662699016444</v>
      </c>
      <c r="E8" s="154">
        <f>IF('H18歳入'!E8=0,"-",('H19歳入'!E8-'H18歳入'!E8)/'H18歳入'!E8*100)</f>
        <v>24.019871864314716</v>
      </c>
      <c r="F8" s="154">
        <f>IF('H18歳入'!F8=0,"-",('H19歳入'!F8-'H18歳入'!F8)/'H18歳入'!F8*100)</f>
        <v>23.397504954936224</v>
      </c>
      <c r="G8" s="154">
        <f>IF('H18歳入'!G8=0,"-",('H19歳入'!G8-'H18歳入'!G8)/'H18歳入'!G8*100)</f>
        <v>-3.282401635387169</v>
      </c>
      <c r="H8" s="154">
        <f>IF('H18歳入'!H8=0,"-",('H19歳入'!H8-'H18歳入'!H8)/'H18歳入'!H8*100)</f>
        <v>-5.719801037544992</v>
      </c>
      <c r="I8" s="154">
        <f>IF('H18歳入'!I8=0,"-",('H19歳入'!I8-'H18歳入'!I8)/'H18歳入'!I8*100)</f>
        <v>-79.43955209752099</v>
      </c>
      <c r="J8" s="154">
        <f>IF('H18歳入'!J8=0,"-",('H19歳入'!J8-'H18歳入'!J8)/'H18歳入'!J8*100)</f>
        <v>69.68776491856859</v>
      </c>
      <c r="K8" s="154">
        <f>IF('H18歳入'!K8=0,"-",('H19歳入'!K8-'H18歳入'!K8)/'H18歳入'!K8*100)</f>
        <v>-2.2545933515057683</v>
      </c>
      <c r="L8" s="154">
        <f>IF('H18歳入'!L8=0,"-",('H19歳入'!L8-'H18歳入'!L8)/'H18歳入'!L8*100)</f>
        <v>-23.449003096545464</v>
      </c>
      <c r="M8" s="154">
        <f>IF('H18歳入'!M8=0,"-",('H19歳入'!M8-'H18歳入'!M8)/'H18歳入'!M8*100)</f>
        <v>-4.422721497054407</v>
      </c>
      <c r="N8" s="154">
        <f>IF('H18歳入'!N8=0,"-",('H19歳入'!N8-'H18歳入'!N8)/'H18歳入'!N8*100)</f>
        <v>-8.528432202930379</v>
      </c>
      <c r="O8" s="154">
        <f>IF('H18歳入'!O8=0,"-",('H19歳入'!O8-'H18歳入'!O8)/'H18歳入'!O8*100)</f>
        <v>-62.751700931955135</v>
      </c>
      <c r="P8" s="154">
        <f>IF('H18歳入'!P8=0,"-",('H19歳入'!P8-'H18歳入'!P8)/'H18歳入'!P8*100)</f>
        <v>37.8115709257424</v>
      </c>
      <c r="Q8" s="154">
        <f>IF('H18歳入'!Q8=0,"-",('H19歳入'!Q8-'H18歳入'!Q8)/'H18歳入'!Q8*100)</f>
        <v>19.084942482325093</v>
      </c>
      <c r="R8" s="154">
        <f>IF('H18歳入'!R8=0,"-",('H19歳入'!R8-'H18歳入'!R8)/'H18歳入'!R8*100)</f>
        <v>-11.400896429323467</v>
      </c>
      <c r="S8" s="154">
        <f>IF('H18歳入'!S8=0,"-",('H19歳入'!S8-'H18歳入'!S8)/'H18歳入'!S8*100)</f>
        <v>-2.1351955220813967</v>
      </c>
      <c r="T8" s="154">
        <f>IF('H18歳入'!T8=0,"-",('H19歳入'!T8-'H18歳入'!T8)/'H18歳入'!T8*100)</f>
        <v>0.9595904047335543</v>
      </c>
      <c r="U8" s="154" t="str">
        <f>IF('H18歳入'!U8=0,"-",('H19歳入'!U8-'H18歳入'!U8)/'H18歳入'!U8*100)</f>
        <v>-</v>
      </c>
      <c r="V8" s="154">
        <f>IF('H18歳入'!V8=0,"-",('H19歳入'!V8-'H18歳入'!V8)/'H18歳入'!V8*100)</f>
        <v>-4.724694129633136</v>
      </c>
      <c r="W8" s="154" t="str">
        <f>IF('H18歳入'!W8=0,"-",('H19歳入'!W8-'H18歳入'!W8)/'H18歳入'!W8*100)</f>
        <v>-</v>
      </c>
      <c r="X8" s="154">
        <f>IF('H18歳入'!X8=0,"-",('H19歳入'!X8-'H18歳入'!X8)/'H18歳入'!X8*100)</f>
        <v>-75.01465458463836</v>
      </c>
      <c r="Y8" s="154">
        <f>IF('H18歳入'!Y8=0,"-",('H19歳入'!Y8-'H18歳入'!Y8)/'H18歳入'!Y8*100)</f>
        <v>-1.8743241475013752</v>
      </c>
      <c r="Z8" s="154">
        <f>IF('H18歳入'!Z8=0,"-",('H19歳入'!Z8-'H18歳入'!Z8)/'H18歳入'!Z8*100)</f>
        <v>-2.7553169251205807</v>
      </c>
      <c r="AA8" s="154">
        <f>IF('H18歳入'!AA8=0,"-",('H19歳入'!AA8-'H18歳入'!AA8)/'H18歳入'!AA8*100)</f>
        <v>2.7877073244604142</v>
      </c>
      <c r="AB8" s="154">
        <f>IF('H18歳入'!AB8=0,"-",('H19歳入'!AB8-'H18歳入'!AB8)/'H18歳入'!AB8*100)</f>
        <v>-0.25313714076861643</v>
      </c>
      <c r="AC8" s="154">
        <f>IF('H18歳入'!AC8=0,"-",('H19歳入'!AC8-'H18歳入'!AC8)/'H18歳入'!AC8*100)</f>
        <v>10.243195882929053</v>
      </c>
      <c r="AD8" s="154">
        <f>IF('H18歳入'!AD8=0,"-",('H19歳入'!AD8-'H18歳入'!AD8)/'H18歳入'!AD8*100)</f>
        <v>8.285840563865175</v>
      </c>
      <c r="AE8" s="154">
        <f>IF('H18歳入'!AE8=0,"-",('H19歳入'!AE8-'H18歳入'!AE8)/'H18歳入'!AE8*100)</f>
        <v>4.720009433354747</v>
      </c>
      <c r="AF8" s="154">
        <f>IF('H18歳入'!AF8=0,"-",('H19歳入'!AF8-'H18歳入'!AF8)/'H18歳入'!AF8*100)</f>
        <v>-14.299503436804384</v>
      </c>
      <c r="AG8" s="155">
        <f>IF('H18歳入'!AG8=0,"-",('H19歳入'!AG8-'H18歳入'!AG8)/'H18歳入'!AG8*100)</f>
        <v>-8.207350172384283</v>
      </c>
    </row>
    <row r="9" spans="1:33" ht="25.5" customHeight="1" thickTop="1">
      <c r="A9" s="140" t="s">
        <v>0</v>
      </c>
      <c r="B9" s="156">
        <f>IF('H18歳入'!B9=0,"-",('H19歳入'!B9-'H18歳入'!B9)/'H18歳入'!B9*100)</f>
        <v>5.357924029994643</v>
      </c>
      <c r="C9" s="147">
        <f>IF('H18歳入'!C9=0,"-",('H19歳入'!C9-'H18歳入'!C9)/'H18歳入'!C9*100)</f>
        <v>7.810895535897681</v>
      </c>
      <c r="D9" s="147">
        <f>IF('H18歳入'!D9=0,"-",('H19歳入'!D9-'H18歳入'!D9)/'H18歳入'!D9*100)</f>
        <v>6.460530801221253</v>
      </c>
      <c r="E9" s="147">
        <f>IF('H18歳入'!E9=0,"-",('H19歳入'!E9-'H18歳入'!E9)/'H18歳入'!E9*100)</f>
        <v>5.373151224632157</v>
      </c>
      <c r="F9" s="147">
        <f>IF('H18歳入'!F9=0,"-",('H19歳入'!F9-'H18歳入'!F9)/'H18歳入'!F9*100)</f>
        <v>-0.17135263001972667</v>
      </c>
      <c r="G9" s="157">
        <f>IF('H18歳入'!G9=0,"-",('H19歳入'!G9-'H18歳入'!G9)/'H18歳入'!G9*100)</f>
        <v>1.9951584051734312</v>
      </c>
      <c r="H9" s="147">
        <f>IF('H18歳入'!H9=0,"-",('H19歳入'!H9-'H18歳入'!H9)/'H18歳入'!H9*100)</f>
        <v>10.453830742702609</v>
      </c>
      <c r="I9" s="147">
        <f>IF('H18歳入'!I9=0,"-",('H19歳入'!I9-'H18歳入'!I9)/'H18歳入'!I9*100)</f>
        <v>-94.93293457405122</v>
      </c>
      <c r="J9" s="147">
        <f>IF('H18歳入'!J9=0,"-",('H19歳入'!J9-'H18歳入'!J9)/'H18歳入'!J9*100)</f>
        <v>247.09837417881405</v>
      </c>
      <c r="K9" s="147">
        <f>IF('H18歳入'!K9=0,"-",('H19歳入'!K9-'H18歳入'!K9)/'H18歳入'!K9*100)</f>
        <v>-9.333495278548405</v>
      </c>
      <c r="L9" s="147">
        <f>IF('H18歳入'!L9=0,"-",('H19歳入'!L9-'H18歳入'!L9)/'H18歳入'!L9*100)</f>
        <v>3.90053186184516</v>
      </c>
      <c r="M9" s="148">
        <f>IF('H18歳入'!M9=0,"-",('H19歳入'!M9-'H18歳入'!M9)/'H18歳入'!M9*100)</f>
        <v>-0.6456652797826271</v>
      </c>
      <c r="N9" s="147">
        <f>IF('H18歳入'!N9=0,"-",('H19歳入'!N9-'H18歳入'!N9)/'H18歳入'!N9*100)</f>
        <v>2.1414033052973767</v>
      </c>
      <c r="O9" s="147">
        <f>IF('H18歳入'!O9=0,"-",('H19歳入'!O9-'H18歳入'!O9)/'H18歳入'!O9*100)</f>
        <v>-63.01851222147297</v>
      </c>
      <c r="P9" s="147">
        <f>IF('H18歳入'!P9=0,"-",('H19歳入'!P9-'H18歳入'!P9)/'H18歳入'!P9*100)</f>
        <v>37.05367308213608</v>
      </c>
      <c r="Q9" s="147">
        <f>IF('H18歳入'!Q9=0,"-",('H19歳入'!Q9-'H18歳入'!Q9)/'H18歳入'!Q9*100)</f>
        <v>18.53335803484798</v>
      </c>
      <c r="R9" s="147">
        <f>IF('H18歳入'!R9=0,"-",('H19歳入'!R9-'H18歳入'!R9)/'H18歳入'!R9*100)</f>
        <v>-11.987457070329999</v>
      </c>
      <c r="S9" s="147">
        <f>IF('H18歳入'!S9=0,"-",('H19歳入'!S9-'H18歳入'!S9)/'H18歳入'!S9*100)</f>
        <v>-2.3890805830795157</v>
      </c>
      <c r="T9" s="147">
        <f>IF('H18歳入'!T9=0,"-",('H19歳入'!T9-'H18歳入'!T9)/'H18歳入'!T9*100)</f>
        <v>3.656040684693625</v>
      </c>
      <c r="U9" s="147">
        <f>IF('H18歳入'!U9=0,"-",('H19歳入'!U9-'H18歳入'!U9)/'H18歳入'!U9*100)</f>
        <v>-100</v>
      </c>
      <c r="V9" s="147">
        <f>IF('H18歳入'!V9=0,"-",('H19歳入'!V9-'H18歳入'!V9)/'H18歳入'!V9*100)</f>
        <v>-4.307675713193673</v>
      </c>
      <c r="W9" s="147">
        <f>IF('H18歳入'!W9=0,"-",('H19歳入'!W9-'H18歳入'!W9)/'H18歳入'!W9*100)</f>
        <v>1.8783405337812906</v>
      </c>
      <c r="X9" s="147">
        <f>IF('H18歳入'!X9=0,"-",('H19歳入'!X9-'H18歳入'!X9)/'H18歳入'!X9*100)</f>
        <v>-75.62952496966365</v>
      </c>
      <c r="Y9" s="158">
        <f>IF('H18歳入'!Y9=0,"-",('H19歳入'!Y9-'H18歳入'!Y9)/'H18歳入'!Y9*100)</f>
        <v>-28.092389892708646</v>
      </c>
      <c r="Z9" s="159">
        <f>IF('H18歳入'!Z9=0,"-",('H19歳入'!Z9-'H18歳入'!Z9)/'H18歳入'!Z9*100)</f>
        <v>-29.51864596091357</v>
      </c>
      <c r="AA9" s="159">
        <f>IF('H18歳入'!AA9=0,"-",('H19歳入'!AA9-'H18歳入'!AA9)/'H18歳入'!AA9*100)</f>
        <v>-13.85019514503893</v>
      </c>
      <c r="AB9" s="147">
        <f>IF('H18歳入'!AB9=0,"-",('H19歳入'!AB9-'H18歳入'!AB9)/'H18歳入'!AB9*100)</f>
        <v>-3.025625608557724</v>
      </c>
      <c r="AC9" s="147">
        <f>IF('H18歳入'!AC9=0,"-",('H19歳入'!AC9-'H18歳入'!AC9)/'H18歳入'!AC9*100)</f>
        <v>16.29105158462662</v>
      </c>
      <c r="AD9" s="147" t="str">
        <f>IF('H18歳入'!AD9=0,"-",('H19歳入'!AD9-'H18歳入'!AD9)/'H18歳入'!AD9*100)</f>
        <v>-</v>
      </c>
      <c r="AE9" s="147">
        <f>IF('H18歳入'!AE9=0,"-",('H19歳入'!AE9-'H18歳入'!AE9)/'H18歳入'!AE9*100)</f>
        <v>26.53308257978632</v>
      </c>
      <c r="AF9" s="147">
        <f>IF('H18歳入'!AF9=0,"-",('H19歳入'!AF9-'H18歳入'!AF9)/'H18歳入'!AF9*100)</f>
        <v>21.014410563767044</v>
      </c>
      <c r="AG9" s="149">
        <f>IF('H18歳入'!AG9=0,"-",('H19歳入'!AG9-'H18歳入'!AG9)/'H18歳入'!AG9*100)</f>
        <v>-9.274062941321276</v>
      </c>
    </row>
    <row r="10" spans="1:33" ht="25.5" customHeight="1">
      <c r="A10" s="141" t="s">
        <v>1</v>
      </c>
      <c r="B10" s="160">
        <f>IF('H18歳入'!B10=0,"-",('H19歳入'!B10-'H18歳入'!B10)/'H18歳入'!B10*100)</f>
        <v>6.325313896241716</v>
      </c>
      <c r="C10" s="151">
        <f>IF('H18歳入'!C10=0,"-",('H19歳入'!C10-'H18歳入'!C10)/'H18歳入'!C10*100)</f>
        <v>5.8317864265118375</v>
      </c>
      <c r="D10" s="151">
        <f>IF('H18歳入'!D10=0,"-",('H19歳入'!D10-'H18歳入'!D10)/'H18歳入'!D10*100)</f>
        <v>8.76055412539051</v>
      </c>
      <c r="E10" s="151">
        <f>IF('H18歳入'!E10=0,"-",('H19歳入'!E10-'H18歳入'!E10)/'H18歳入'!E10*100)</f>
        <v>7.159824249814011</v>
      </c>
      <c r="F10" s="151">
        <f>IF('H18歳入'!F10=0,"-",('H19歳入'!F10-'H18歳入'!F10)/'H18歳入'!F10*100)</f>
        <v>11.142557344495717</v>
      </c>
      <c r="G10" s="161">
        <f>IF('H18歳入'!G10=0,"-",('H19歳入'!G10-'H18歳入'!G10)/'H18歳入'!G10*100)</f>
        <v>0.774502356450901</v>
      </c>
      <c r="H10" s="151">
        <f>IF('H18歳入'!H10=0,"-",('H19歳入'!H10-'H18歳入'!H10)/'H18歳入'!H10*100)</f>
        <v>-17.01851415342927</v>
      </c>
      <c r="I10" s="151">
        <f>IF('H18歳入'!I10=0,"-",('H19歳入'!I10-'H18歳入'!I10)/'H18歳入'!I10*100)</f>
        <v>79.10514914180969</v>
      </c>
      <c r="J10" s="151">
        <f>IF('H18歳入'!J10=0,"-",('H19歳入'!J10-'H18歳入'!J10)/'H18歳入'!J10*100)</f>
        <v>-67.25193419840748</v>
      </c>
      <c r="K10" s="151">
        <f>IF('H18歳入'!K10=0,"-",('H19歳入'!K10-'H18歳入'!K10)/'H18歳入'!K10*100)</f>
        <v>-12.955537033699379</v>
      </c>
      <c r="L10" s="151">
        <f>IF('H18歳入'!L10=0,"-",('H19歳入'!L10-'H18歳入'!L10)/'H18歳入'!L10*100)</f>
        <v>22.275810981981138</v>
      </c>
      <c r="M10" s="162">
        <f>IF('H18歳入'!M10=0,"-",('H19歳入'!M10-'H18歳入'!M10)/'H18歳入'!M10*100)</f>
        <v>-3.670510389883967</v>
      </c>
      <c r="N10" s="147">
        <f>IF('H18歳入'!N10=0,"-",('H19歳入'!N10-'H18歳入'!N10)/'H18歳入'!N10*100)</f>
        <v>7.108930998446629</v>
      </c>
      <c r="O10" s="151">
        <f>IF('H18歳入'!O10=0,"-",('H19歳入'!O10-'H18歳入'!O10)/'H18歳入'!O10*100)</f>
        <v>-51.402657678504085</v>
      </c>
      <c r="P10" s="151">
        <f>IF('H18歳入'!P10=0,"-",('H19歳入'!P10-'H18歳入'!P10)/'H18歳入'!P10*100)</f>
        <v>39.172442140032636</v>
      </c>
      <c r="Q10" s="151">
        <f>IF('H18歳入'!Q10=0,"-",('H19歳入'!Q10-'H18歳入'!Q10)/'H18歳入'!Q10*100)</f>
        <v>20.089141028104663</v>
      </c>
      <c r="R10" s="151">
        <f>IF('H18歳入'!R10=0,"-",('H19歳入'!R10-'H18歳入'!R10)/'H18歳入'!R10*100)</f>
        <v>-10.486175240371558</v>
      </c>
      <c r="S10" s="151">
        <f>IF('H18歳入'!S10=0,"-",('H19歳入'!S10-'H18歳入'!S10)/'H18歳入'!S10*100)</f>
        <v>-0.841717227126693</v>
      </c>
      <c r="T10" s="151">
        <f>IF('H18歳入'!T10=0,"-",('H19歳入'!T10-'H18歳入'!T10)/'H18歳入'!T10*100)</f>
        <v>-1.189910471592313</v>
      </c>
      <c r="U10" s="151">
        <f>IF('H18歳入'!U10=0,"-",('H19歳入'!U10-'H18歳入'!U10)/'H18歳入'!U10*100)</f>
        <v>-100</v>
      </c>
      <c r="V10" s="151">
        <f>IF('H18歳入'!V10=0,"-",('H19歳入'!V10-'H18歳入'!V10)/'H18歳入'!V10*100)</f>
        <v>29.784412605603876</v>
      </c>
      <c r="W10" s="151" t="str">
        <f>IF('H18歳入'!W10=0,"-",('H19歳入'!W10-'H18歳入'!W10)/'H18歳入'!W10*100)</f>
        <v>-</v>
      </c>
      <c r="X10" s="151">
        <f>IF('H18歳入'!X10=0,"-",('H19歳入'!X10-'H18歳入'!X10)/'H18歳入'!X10*100)</f>
        <v>-74.87519865832692</v>
      </c>
      <c r="Y10" s="163">
        <f>IF('H18歳入'!Y10=0,"-",('H19歳入'!Y10-'H18歳入'!Y10)/'H18歳入'!Y10*100)</f>
        <v>-6.01559725354086</v>
      </c>
      <c r="Z10" s="164">
        <f>IF('H18歳入'!Z10=0,"-",('H19歳入'!Z10-'H18歳入'!Z10)/'H18歳入'!Z10*100)</f>
        <v>-4.523562802804788</v>
      </c>
      <c r="AA10" s="164">
        <f>IF('H18歳入'!AA10=0,"-",('H19歳入'!AA10-'H18歳入'!AA10)/'H18歳入'!AA10*100)</f>
        <v>-13.771548044345911</v>
      </c>
      <c r="AB10" s="151">
        <f>IF('H18歳入'!AB10=0,"-",('H19歳入'!AB10-'H18歳入'!AB10)/'H18歳入'!AB10*100)</f>
        <v>125.3793251205142</v>
      </c>
      <c r="AC10" s="151">
        <f>IF('H18歳入'!AC10=0,"-",('H19歳入'!AC10-'H18歳入'!AC10)/'H18歳入'!AC10*100)</f>
        <v>39.117197086363745</v>
      </c>
      <c r="AD10" s="151">
        <f>IF('H18歳入'!AD10=0,"-",('H19歳入'!AD10-'H18歳入'!AD10)/'H18歳入'!AD10*100)</f>
        <v>4.601256385227592</v>
      </c>
      <c r="AE10" s="151">
        <f>IF('H18歳入'!AE10=0,"-",('H19歳入'!AE10-'H18歳入'!AE10)/'H18歳入'!AE10*100)</f>
        <v>27.317695407889776</v>
      </c>
      <c r="AF10" s="151">
        <f>IF('H18歳入'!AF10=0,"-",('H19歳入'!AF10-'H18歳入'!AF10)/'H18歳入'!AF10*100)</f>
        <v>-8.72683411133561</v>
      </c>
      <c r="AG10" s="152">
        <f>IF('H18歳入'!AG10=0,"-",('H19歳入'!AG10-'H18歳入'!AG10)/'H18歳入'!AG10*100)</f>
        <v>-34.622025689618866</v>
      </c>
    </row>
    <row r="11" spans="1:33" ht="25.5" customHeight="1">
      <c r="A11" s="141" t="s">
        <v>2</v>
      </c>
      <c r="B11" s="160">
        <f>IF('H18歳入'!B11=0,"-",('H19歳入'!B11-'H18歳入'!B11)/'H18歳入'!B11*100)</f>
        <v>5.305726740510813</v>
      </c>
      <c r="C11" s="151">
        <f>IF('H18歳入'!C11=0,"-",('H19歳入'!C11-'H18歳入'!C11)/'H18歳入'!C11*100)</f>
        <v>8.532275798704365</v>
      </c>
      <c r="D11" s="151">
        <f>IF('H18歳入'!D11=0,"-",('H19歳入'!D11-'H18歳入'!D11)/'H18歳入'!D11*100)</f>
        <v>8.236752417893122</v>
      </c>
      <c r="E11" s="151">
        <f>IF('H18歳入'!E11=0,"-",('H19歳入'!E11-'H18歳入'!E11)/'H18歳入'!E11*100)</f>
        <v>8.293019602167224</v>
      </c>
      <c r="F11" s="151">
        <f>IF('H18歳入'!F11=0,"-",('H19歳入'!F11-'H18歳入'!F11)/'H18歳入'!F11*100)</f>
        <v>12.560040115652574</v>
      </c>
      <c r="G11" s="161">
        <f>IF('H18歳入'!G11=0,"-",('H19歳入'!G11-'H18歳入'!G11)/'H18歳入'!G11*100)</f>
        <v>0.2986187305547623</v>
      </c>
      <c r="H11" s="151">
        <f>IF('H18歳入'!H11=0,"-",('H19歳入'!H11-'H18歳入'!H11)/'H18歳入'!H11*100)</f>
        <v>183.27467076878497</v>
      </c>
      <c r="I11" s="151">
        <f>IF('H18歳入'!I11=0,"-",('H19歳入'!I11-'H18歳入'!I11)/'H18歳入'!I11*100)</f>
        <v>453.51597160603376</v>
      </c>
      <c r="J11" s="151">
        <f>IF('H18歳入'!J11=0,"-",('H19歳入'!J11-'H18歳入'!J11)/'H18歳入'!J11*100)</f>
        <v>-2.6278802023369816</v>
      </c>
      <c r="K11" s="151">
        <f>IF('H18歳入'!K11=0,"-",('H19歳入'!K11-'H18歳入'!K11)/'H18歳入'!K11*100)</f>
        <v>-4.82209917827789</v>
      </c>
      <c r="L11" s="151">
        <f>IF('H18歳入'!L11=0,"-",('H19歳入'!L11-'H18歳入'!L11)/'H18歳入'!L11*100)</f>
        <v>-18.765710054327762</v>
      </c>
      <c r="M11" s="162">
        <f>IF('H18歳入'!M11=0,"-",('H19歳入'!M11-'H18歳入'!M11)/'H18歳入'!M11*100)</f>
        <v>-42.9801135627058</v>
      </c>
      <c r="N11" s="147">
        <f>IF('H18歳入'!N11=0,"-",('H19歳入'!N11-'H18歳入'!N11)/'H18歳入'!N11*100)</f>
        <v>-1.3980185813705883</v>
      </c>
      <c r="O11" s="151">
        <f>IF('H18歳入'!O11=0,"-",('H19歳入'!O11-'H18歳入'!O11)/'H18歳入'!O11*100)</f>
        <v>-69.43402016437823</v>
      </c>
      <c r="P11" s="151">
        <f>IF('H18歳入'!P11=0,"-",('H19歳入'!P11-'H18歳入'!P11)/'H18歳入'!P11*100)</f>
        <v>37.11048670527543</v>
      </c>
      <c r="Q11" s="151">
        <f>IF('H18歳入'!Q11=0,"-",('H19歳入'!Q11-'H18歳入'!Q11)/'H18歳入'!Q11*100)</f>
        <v>18.54507017195006</v>
      </c>
      <c r="R11" s="151">
        <f>IF('H18歳入'!R11=0,"-",('H19歳入'!R11-'H18歳入'!R11)/'H18歳入'!R11*100)</f>
        <v>-11.77642920490668</v>
      </c>
      <c r="S11" s="151">
        <f>IF('H18歳入'!S11=0,"-",('H19歳入'!S11-'H18歳入'!S11)/'H18歳入'!S11*100)</f>
        <v>-1.8870465533000556</v>
      </c>
      <c r="T11" s="151">
        <f>IF('H18歳入'!T11=0,"-",('H19歳入'!T11-'H18歳入'!T11)/'H18歳入'!T11*100)</f>
        <v>1.1081078805331717</v>
      </c>
      <c r="U11" s="151">
        <f>IF('H18歳入'!U11=0,"-",('H19歳入'!U11-'H18歳入'!U11)/'H18歳入'!U11*100)</f>
        <v>-100</v>
      </c>
      <c r="V11" s="151">
        <f>IF('H18歳入'!V11=0,"-",('H19歳入'!V11-'H18歳入'!V11)/'H18歳入'!V11*100)</f>
        <v>-4.19448857203129</v>
      </c>
      <c r="W11" s="151" t="str">
        <f>IF('H18歳入'!W11=0,"-",('H19歳入'!W11-'H18歳入'!W11)/'H18歳入'!W11*100)</f>
        <v>-</v>
      </c>
      <c r="X11" s="151">
        <f>IF('H18歳入'!X11=0,"-",('H19歳入'!X11-'H18歳入'!X11)/'H18歳入'!X11*100)</f>
        <v>-75.7813161934074</v>
      </c>
      <c r="Y11" s="163">
        <f>IF('H18歳入'!Y11=0,"-",('H19歳入'!Y11-'H18歳入'!Y11)/'H18歳入'!Y11*100)</f>
        <v>-7.88730531337853</v>
      </c>
      <c r="Z11" s="164">
        <f>IF('H18歳入'!Z11=0,"-",('H19歳入'!Z11-'H18歳入'!Z11)/'H18歳入'!Z11*100)</f>
        <v>5.355875497920502</v>
      </c>
      <c r="AA11" s="164">
        <f>IF('H18歳入'!AA11=0,"-",('H19歳入'!AA11-'H18歳入'!AA11)/'H18歳入'!AA11*100)</f>
        <v>-30.37260279329882</v>
      </c>
      <c r="AB11" s="151">
        <f>IF('H18歳入'!AB11=0,"-",('H19歳入'!AB11-'H18歳入'!AB11)/'H18歳入'!AB11*100)</f>
        <v>-0.6871806372038636</v>
      </c>
      <c r="AC11" s="151">
        <f>IF('H18歳入'!AC11=0,"-",('H19歳入'!AC11-'H18歳入'!AC11)/'H18歳入'!AC11*100)</f>
        <v>6.412210030158761</v>
      </c>
      <c r="AD11" s="151">
        <f>IF('H18歳入'!AD11=0,"-",('H19歳入'!AD11-'H18歳入'!AD11)/'H18歳入'!AD11*100)</f>
        <v>0</v>
      </c>
      <c r="AE11" s="151">
        <f>IF('H18歳入'!AE11=0,"-",('H19歳入'!AE11-'H18歳入'!AE11)/'H18歳入'!AE11*100)</f>
        <v>30.73056615840327</v>
      </c>
      <c r="AF11" s="151">
        <f>IF('H18歳入'!AF11=0,"-",('H19歳入'!AF11-'H18歳入'!AF11)/'H18歳入'!AF11*100)</f>
        <v>8.787620374799808</v>
      </c>
      <c r="AG11" s="152">
        <f>IF('H18歳入'!AG11=0,"-",('H19歳入'!AG11-'H18歳入'!AG11)/'H18歳入'!AG11*100)</f>
        <v>-9.718534253850239</v>
      </c>
    </row>
    <row r="12" spans="1:33" ht="25.5" customHeight="1">
      <c r="A12" s="141" t="s">
        <v>3</v>
      </c>
      <c r="B12" s="160">
        <f>IF('H18歳入'!B12=0,"-",('H19歳入'!B12-'H18歳入'!B12)/'H18歳入'!B12*100)</f>
        <v>-4.387479280081173</v>
      </c>
      <c r="C12" s="151">
        <f>IF('H18歳入'!C12=0,"-",('H19歳入'!C12-'H18歳入'!C12)/'H18歳入'!C12*100)</f>
        <v>-0.22684213650271595</v>
      </c>
      <c r="D12" s="151">
        <f>IF('H18歳入'!D12=0,"-",('H19歳入'!D12-'H18歳入'!D12)/'H18歳入'!D12*100)</f>
        <v>2.3212407218695668</v>
      </c>
      <c r="E12" s="151">
        <f>IF('H18歳入'!E12=0,"-",('H19歳入'!E12-'H18歳入'!E12)/'H18歳入'!E12*100)</f>
        <v>0.1840608691996805</v>
      </c>
      <c r="F12" s="151">
        <f>IF('H18歳入'!F12=0,"-",('H19歳入'!F12-'H18歳入'!F12)/'H18歳入'!F12*100)</f>
        <v>5.737653084884383</v>
      </c>
      <c r="G12" s="161">
        <f>IF('H18歳入'!G12=0,"-",('H19歳入'!G12-'H18歳入'!G12)/'H18歳入'!G12*100)</f>
        <v>-2.422167895603299</v>
      </c>
      <c r="H12" s="151">
        <f>IF('H18歳入'!H12=0,"-",('H19歳入'!H12-'H18歳入'!H12)/'H18歳入'!H12*100)</f>
        <v>27.34092391626638</v>
      </c>
      <c r="I12" s="151">
        <f>IF('H18歳入'!I12=0,"-",('H19歳入'!I12-'H18歳入'!I12)/'H18歳入'!I12*100)</f>
        <v>-79.92456636624784</v>
      </c>
      <c r="J12" s="151">
        <f>IF('H18歳入'!J12=0,"-",('H19歳入'!J12-'H18歳入'!J12)/'H18歳入'!J12*100)</f>
        <v>-33.300324105579</v>
      </c>
      <c r="K12" s="151">
        <f>IF('H18歳入'!K12=0,"-",('H19歳入'!K12-'H18歳入'!K12)/'H18歳入'!K12*100)</f>
        <v>62.665401345883694</v>
      </c>
      <c r="L12" s="151">
        <f>IF('H18歳入'!L12=0,"-",('H19歳入'!L12-'H18歳入'!L12)/'H18歳入'!L12*100)</f>
        <v>-14.453260972754025</v>
      </c>
      <c r="M12" s="162">
        <f>IF('H18歳入'!M12=0,"-",('H19歳入'!M12-'H18歳入'!M12)/'H18歳入'!M12*100)</f>
        <v>-29.74770642201835</v>
      </c>
      <c r="N12" s="147">
        <f>IF('H18歳入'!N12=0,"-",('H19歳入'!N12-'H18歳入'!N12)/'H18歳入'!N12*100)</f>
        <v>-14.671520144640546</v>
      </c>
      <c r="O12" s="151">
        <f>IF('H18歳入'!O12=0,"-",('H19歳入'!O12-'H18歳入'!O12)/'H18歳入'!O12*100)</f>
        <v>-65.92657448832925</v>
      </c>
      <c r="P12" s="151">
        <f>IF('H18歳入'!P12=0,"-",('H19歳入'!P12-'H18歳入'!P12)/'H18歳入'!P12*100)</f>
        <v>38.76000405227434</v>
      </c>
      <c r="Q12" s="151">
        <f>IF('H18歳入'!Q12=0,"-",('H19歳入'!Q12-'H18歳入'!Q12)/'H18歳入'!Q12*100)</f>
        <v>19.807556911523115</v>
      </c>
      <c r="R12" s="151">
        <f>IF('H18歳入'!R12=0,"-",('H19歳入'!R12-'H18歳入'!R12)/'H18歳入'!R12*100)</f>
        <v>-10.921615465807456</v>
      </c>
      <c r="S12" s="151">
        <f>IF('H18歳入'!S12=0,"-",('H19歳入'!S12-'H18歳入'!S12)/'H18歳入'!S12*100)</f>
        <v>-3.5941240861563415</v>
      </c>
      <c r="T12" s="151">
        <f>IF('H18歳入'!T12=0,"-",('H19歳入'!T12-'H18歳入'!T12)/'H18歳入'!T12*100)</f>
        <v>-1.450921019429725</v>
      </c>
      <c r="U12" s="151" t="str">
        <f>IF('H18歳入'!U12=0,"-",('H19歳入'!U12-'H18歳入'!U12)/'H18歳入'!U12*100)</f>
        <v>-</v>
      </c>
      <c r="V12" s="151">
        <f>IF('H18歳入'!V12=0,"-",('H19歳入'!V12-'H18歳入'!V12)/'H18歳入'!V12*100)</f>
        <v>-4.717220658866344</v>
      </c>
      <c r="W12" s="151" t="str">
        <f>IF('H18歳入'!W12=0,"-",('H19歳入'!W12-'H18歳入'!W12)/'H18歳入'!W12*100)</f>
        <v>-</v>
      </c>
      <c r="X12" s="151">
        <f>IF('H18歳入'!X12=0,"-",('H19歳入'!X12-'H18歳入'!X12)/'H18歳入'!X12*100)</f>
        <v>-74.07682599136878</v>
      </c>
      <c r="Y12" s="163">
        <f>IF('H18歳入'!Y12=0,"-",('H19歳入'!Y12-'H18歳入'!Y12)/'H18歳入'!Y12*100)</f>
        <v>-3.1503668781680907</v>
      </c>
      <c r="Z12" s="164" t="str">
        <f>IF('H18歳入'!Z12=0,"-",('H19歳入'!Z12-'H18歳入'!Z12)/'H18歳入'!Z12*100)</f>
        <v>-</v>
      </c>
      <c r="AA12" s="164">
        <f>IF('H18歳入'!AA12=0,"-",('H19歳入'!AA12-'H18歳入'!AA12)/'H18歳入'!AA12*100)</f>
        <v>-3.1503668781680907</v>
      </c>
      <c r="AB12" s="151">
        <f>IF('H18歳入'!AB12=0,"-",('H19歳入'!AB12-'H18歳入'!AB12)/'H18歳入'!AB12*100)</f>
        <v>-5.470068499950362</v>
      </c>
      <c r="AC12" s="151">
        <f>IF('H18歳入'!AC12=0,"-",('H19歳入'!AC12-'H18歳入'!AC12)/'H18歳入'!AC12*100)</f>
        <v>-13.813160933752913</v>
      </c>
      <c r="AD12" s="151" t="str">
        <f>IF('H18歳入'!AD12=0,"-",('H19歳入'!AD12-'H18歳入'!AD12)/'H18歳入'!AD12*100)</f>
        <v>-</v>
      </c>
      <c r="AE12" s="151">
        <f>IF('H18歳入'!AE12=0,"-",('H19歳入'!AE12-'H18歳入'!AE12)/'H18歳入'!AE12*100)</f>
        <v>20.493771955677058</v>
      </c>
      <c r="AF12" s="151">
        <f>IF('H18歳入'!AF12=0,"-",('H19歳入'!AF12-'H18歳入'!AF12)/'H18歳入'!AF12*100)</f>
        <v>-20.65071419851056</v>
      </c>
      <c r="AG12" s="152">
        <f>IF('H18歳入'!AG12=0,"-",('H19歳入'!AG12-'H18歳入'!AG12)/'H18歳入'!AG12*100)</f>
        <v>-9.265255292652554</v>
      </c>
    </row>
    <row r="13" spans="1:33" ht="25.5" customHeight="1">
      <c r="A13" s="141" t="s">
        <v>4</v>
      </c>
      <c r="B13" s="160">
        <f>IF('H18歳入'!B13=0,"-",('H19歳入'!B13-'H18歳入'!B13)/'H18歳入'!B13*100)</f>
        <v>1.5448288513839172</v>
      </c>
      <c r="C13" s="151">
        <f>IF('H18歳入'!C13=0,"-",('H19歳入'!C13-'H18歳入'!C13)/'H18歳入'!C13*100)</f>
        <v>5.98527150000394</v>
      </c>
      <c r="D13" s="151">
        <f>IF('H18歳入'!D13=0,"-",('H19歳入'!D13-'H18歳入'!D13)/'H18歳入'!D13*100)</f>
        <v>9.095814834801178</v>
      </c>
      <c r="E13" s="151">
        <f>IF('H18歳入'!E13=0,"-",('H19歳入'!E13-'H18歳入'!E13)/'H18歳入'!E13*100)</f>
        <v>9.585381287402619</v>
      </c>
      <c r="F13" s="151">
        <f>IF('H18歳入'!F13=0,"-",('H19歳入'!F13-'H18歳入'!F13)/'H18歳入'!F13*100)</f>
        <v>2.903673180246741</v>
      </c>
      <c r="G13" s="161">
        <f>IF('H18歳入'!G13=0,"-",('H19歳入'!G13-'H18歳入'!G13)/'H18歳入'!G13*100)</f>
        <v>-0.9190421646387587</v>
      </c>
      <c r="H13" s="151">
        <f>IF('H18歳入'!H13=0,"-",('H19歳入'!H13-'H18歳入'!H13)/'H18歳入'!H13*100)</f>
        <v>-81.71949808032551</v>
      </c>
      <c r="I13" s="151">
        <f>IF('H18歳入'!I13=0,"-",('H19歳入'!I13-'H18歳入'!I13)/'H18歳入'!I13*100)</f>
        <v>-34.99140598143692</v>
      </c>
      <c r="J13" s="151">
        <f>IF('H18歳入'!J13=0,"-",('H19歳入'!J13-'H18歳入'!J13)/'H18歳入'!J13*100)</f>
        <v>-0.22253313527020646</v>
      </c>
      <c r="K13" s="151">
        <f>IF('H18歳入'!K13=0,"-",('H19歳入'!K13-'H18歳入'!K13)/'H18歳入'!K13*100)</f>
        <v>22.865304725376745</v>
      </c>
      <c r="L13" s="151">
        <f>IF('H18歳入'!L13=0,"-",('H19歳入'!L13-'H18歳入'!L13)/'H18歳入'!L13*100)</f>
        <v>3.696432504431183</v>
      </c>
      <c r="M13" s="162">
        <f>IF('H18歳入'!M13=0,"-",('H19歳入'!M13-'H18歳入'!M13)/'H18歳入'!M13*100)</f>
        <v>9.785996953115845</v>
      </c>
      <c r="N13" s="147">
        <f>IF('H18歳入'!N13=0,"-",('H19歳入'!N13-'H18歳入'!N13)/'H18歳入'!N13*100)</f>
        <v>-7.1703333354208185</v>
      </c>
      <c r="O13" s="151">
        <f>IF('H18歳入'!O13=0,"-",('H19歳入'!O13-'H18歳入'!O13)/'H18歳入'!O13*100)</f>
        <v>-69.5161012350025</v>
      </c>
      <c r="P13" s="151">
        <f>IF('H18歳入'!P13=0,"-",('H19歳入'!P13-'H18歳入'!P13)/'H18歳入'!P13*100)</f>
        <v>38.15423597742567</v>
      </c>
      <c r="Q13" s="151">
        <f>IF('H18歳入'!Q13=0,"-",('H19歳入'!Q13-'H18歳入'!Q13)/'H18歳入'!Q13*100)</f>
        <v>19.35201067276539</v>
      </c>
      <c r="R13" s="151">
        <f>IF('H18歳入'!R13=0,"-",('H19歳入'!R13-'H18歳入'!R13)/'H18歳入'!R13*100)</f>
        <v>-11.286241052707686</v>
      </c>
      <c r="S13" s="151">
        <f>IF('H18歳入'!S13=0,"-",('H19歳入'!S13-'H18歳入'!S13)/'H18歳入'!S13*100)</f>
        <v>-1.2541006621480895</v>
      </c>
      <c r="T13" s="151">
        <f>IF('H18歳入'!T13=0,"-",('H19歳入'!T13-'H18歳入'!T13)/'H18歳入'!T13*100)</f>
        <v>-5.142793924738831</v>
      </c>
      <c r="U13" s="151" t="str">
        <f>IF('H18歳入'!U13=0,"-",('H19歳入'!U13-'H18歳入'!U13)/'H18歳入'!U13*100)</f>
        <v>-</v>
      </c>
      <c r="V13" s="151">
        <f>IF('H18歳入'!V13=0,"-",('H19歳入'!V13-'H18歳入'!V13)/'H18歳入'!V13*100)</f>
        <v>-3.459964324000573</v>
      </c>
      <c r="W13" s="151" t="str">
        <f>IF('H18歳入'!W13=0,"-",('H19歳入'!W13-'H18歳入'!W13)/'H18歳入'!W13*100)</f>
        <v>-</v>
      </c>
      <c r="X13" s="151">
        <f>IF('H18歳入'!X13=0,"-",('H19歳入'!X13-'H18歳入'!X13)/'H18歳入'!X13*100)</f>
        <v>-77.35971611189508</v>
      </c>
      <c r="Y13" s="163">
        <f>IF('H18歳入'!Y13=0,"-",('H19歳入'!Y13-'H18歳入'!Y13)/'H18歳入'!Y13*100)</f>
        <v>-78.12697715200599</v>
      </c>
      <c r="Z13" s="164">
        <f>IF('H18歳入'!Z13=0,"-",('H19歳入'!Z13-'H18歳入'!Z13)/'H18歳入'!Z13*100)</f>
        <v>-100</v>
      </c>
      <c r="AA13" s="164">
        <f>IF('H18歳入'!AA13=0,"-",('H19歳入'!AA13-'H18歳入'!AA13)/'H18歳入'!AA13*100)</f>
        <v>-2.7237442096120437</v>
      </c>
      <c r="AB13" s="151">
        <f>IF('H18歳入'!AB13=0,"-",('H19歳入'!AB13-'H18歳入'!AB13)/'H18歳入'!AB13*100)</f>
        <v>-1.4987649375792775</v>
      </c>
      <c r="AC13" s="151">
        <f>IF('H18歳入'!AC13=0,"-",('H19歳入'!AC13-'H18歳入'!AC13)/'H18歳入'!AC13*100)</f>
        <v>39.85880732046405</v>
      </c>
      <c r="AD13" s="151" t="str">
        <f>IF('H18歳入'!AD13=0,"-",('H19歳入'!AD13-'H18歳入'!AD13)/'H18歳入'!AD13*100)</f>
        <v>-</v>
      </c>
      <c r="AE13" s="151">
        <f>IF('H18歳入'!AE13=0,"-",('H19歳入'!AE13-'H18歳入'!AE13)/'H18歳入'!AE13*100)</f>
        <v>17.70937318768242</v>
      </c>
      <c r="AF13" s="151">
        <f>IF('H18歳入'!AF13=0,"-",('H19歳入'!AF13-'H18歳入'!AF13)/'H18歳入'!AF13*100)</f>
        <v>1.9599768966805966</v>
      </c>
      <c r="AG13" s="152">
        <f>IF('H18歳入'!AG13=0,"-",('H19歳入'!AG13-'H18歳入'!AG13)/'H18歳入'!AG13*100)</f>
        <v>-9.27666005478417</v>
      </c>
    </row>
    <row r="14" spans="1:33" ht="25.5" customHeight="1">
      <c r="A14" s="141" t="s">
        <v>5</v>
      </c>
      <c r="B14" s="160">
        <f>IF('H18歳入'!B14=0,"-",('H19歳入'!B14-'H18歳入'!B14)/'H18歳入'!B14*100)</f>
        <v>-1.0273415863974509</v>
      </c>
      <c r="C14" s="151">
        <f>IF('H18歳入'!C14=0,"-",('H19歳入'!C14-'H18歳入'!C14)/'H18歳入'!C14*100)</f>
        <v>7.615866450132401</v>
      </c>
      <c r="D14" s="151">
        <f>IF('H18歳入'!D14=0,"-",('H19歳入'!D14-'H18歳入'!D14)/'H18歳入'!D14*100)</f>
        <v>9.564209720920488</v>
      </c>
      <c r="E14" s="151">
        <f>IF('H18歳入'!E14=0,"-",('H19歳入'!E14-'H18歳入'!E14)/'H18歳入'!E14*100)</f>
        <v>15.041909945467838</v>
      </c>
      <c r="F14" s="151">
        <f>IF('H18歳入'!F14=0,"-",('H19歳入'!F14-'H18歳入'!F14)/'H18歳入'!F14*100)</f>
        <v>-5.383049874174534</v>
      </c>
      <c r="G14" s="161">
        <f>IF('H18歳入'!G14=0,"-",('H19歳入'!G14-'H18歳入'!G14)/'H18歳入'!G14*100)</f>
        <v>-5.6672629964821555</v>
      </c>
      <c r="H14" s="151">
        <f>IF('H18歳入'!H14=0,"-",('H19歳入'!H14-'H18歳入'!H14)/'H18歳入'!H14*100)</f>
        <v>49.260241790729594</v>
      </c>
      <c r="I14" s="151">
        <f>IF('H18歳入'!I14=0,"-",('H19歳入'!I14-'H18歳入'!I14)/'H18歳入'!I14*100)</f>
        <v>-5.969382842838345</v>
      </c>
      <c r="J14" s="151">
        <f>IF('H18歳入'!J14=0,"-",('H19歳入'!J14-'H18歳入'!J14)/'H18歳入'!J14*100)</f>
        <v>28.86129861780778</v>
      </c>
      <c r="K14" s="151">
        <f>IF('H18歳入'!K14=0,"-",('H19歳入'!K14-'H18歳入'!K14)/'H18歳入'!K14*100)</f>
        <v>10.816392554584167</v>
      </c>
      <c r="L14" s="151">
        <f>IF('H18歳入'!L14=0,"-",('H19歳入'!L14-'H18歳入'!L14)/'H18歳入'!L14*100)</f>
        <v>-16.06327600478249</v>
      </c>
      <c r="M14" s="162">
        <f>IF('H18歳入'!M14=0,"-",('H19歳入'!M14-'H18歳入'!M14)/'H18歳入'!M14*100)</f>
        <v>-32.20442810886497</v>
      </c>
      <c r="N14" s="147">
        <f>IF('H18歳入'!N14=0,"-",('H19歳入'!N14-'H18歳入'!N14)/'H18歳入'!N14*100)</f>
        <v>-21.137253295156626</v>
      </c>
      <c r="O14" s="151">
        <f>IF('H18歳入'!O14=0,"-",('H19歳入'!O14-'H18歳入'!O14)/'H18歳入'!O14*100)</f>
        <v>-68.35243208590433</v>
      </c>
      <c r="P14" s="151">
        <f>IF('H18歳入'!P14=0,"-",('H19歳入'!P14-'H18歳入'!P14)/'H18歳入'!P14*100)</f>
        <v>38.705481137714024</v>
      </c>
      <c r="Q14" s="151">
        <f>IF('H18歳入'!Q14=0,"-",('H19歳入'!Q14-'H18歳入'!Q14)/'H18歳入'!Q14*100)</f>
        <v>19.75768682549379</v>
      </c>
      <c r="R14" s="151">
        <f>IF('H18歳入'!R14=0,"-",('H19歳入'!R14-'H18歳入'!R14)/'H18歳入'!R14*100)</f>
        <v>-10.8753110952482</v>
      </c>
      <c r="S14" s="151">
        <f>IF('H18歳入'!S14=0,"-",('H19歳入'!S14-'H18歳入'!S14)/'H18歳入'!S14*100)</f>
        <v>-0.8302927424776878</v>
      </c>
      <c r="T14" s="151">
        <f>IF('H18歳入'!T14=0,"-",('H19歳入'!T14-'H18歳入'!T14)/'H18歳入'!T14*100)</f>
        <v>2.988633586950111</v>
      </c>
      <c r="U14" s="151" t="str">
        <f>IF('H18歳入'!U14=0,"-",('H19歳入'!U14-'H18歳入'!U14)/'H18歳入'!U14*100)</f>
        <v>-</v>
      </c>
      <c r="V14" s="151">
        <f>IF('H18歳入'!V14=0,"-",('H19歳入'!V14-'H18歳入'!V14)/'H18歳入'!V14*100)</f>
        <v>-3.143060934718991</v>
      </c>
      <c r="W14" s="151" t="str">
        <f>IF('H18歳入'!W14=0,"-",('H19歳入'!W14-'H18歳入'!W14)/'H18歳入'!W14*100)</f>
        <v>-</v>
      </c>
      <c r="X14" s="151">
        <f>IF('H18歳入'!X14=0,"-",('H19歳入'!X14-'H18歳入'!X14)/'H18歳入'!X14*100)</f>
        <v>-74.29195394637532</v>
      </c>
      <c r="Y14" s="163">
        <f>IF('H18歳入'!Y14=0,"-",('H19歳入'!Y14-'H18歳入'!Y14)/'H18歳入'!Y14*100)</f>
        <v>-63.92539733462815</v>
      </c>
      <c r="Z14" s="164">
        <f>IF('H18歳入'!Z14=0,"-",('H19歳入'!Z14-'H18歳入'!Z14)/'H18歳入'!Z14*100)</f>
        <v>-91.24251993952065</v>
      </c>
      <c r="AA14" s="164">
        <f>IF('H18歳入'!AA14=0,"-",('H19歳入'!AA14-'H18歳入'!AA14)/'H18歳入'!AA14*100)</f>
        <v>-2.5009788153376844</v>
      </c>
      <c r="AB14" s="151">
        <f>IF('H18歳入'!AB14=0,"-",('H19歳入'!AB14-'H18歳入'!AB14)/'H18歳入'!AB14*100)</f>
        <v>0.9599944145779516</v>
      </c>
      <c r="AC14" s="151">
        <f>IF('H18歳入'!AC14=0,"-",('H19歳入'!AC14-'H18歳入'!AC14)/'H18歳入'!AC14*100)</f>
        <v>17.282749922563863</v>
      </c>
      <c r="AD14" s="151" t="str">
        <f>IF('H18歳入'!AD14=0,"-",('H19歳入'!AD14-'H18歳入'!AD14)/'H18歳入'!AD14*100)</f>
        <v>-</v>
      </c>
      <c r="AE14" s="151">
        <f>IF('H18歳入'!AE14=0,"-",('H19歳入'!AE14-'H18歳入'!AE14)/'H18歳入'!AE14*100)</f>
        <v>-3.4903055463050303</v>
      </c>
      <c r="AF14" s="151">
        <f>IF('H18歳入'!AF14=0,"-",('H19歳入'!AF14-'H18歳入'!AF14)/'H18歳入'!AF14*100)</f>
        <v>-16.882042141447577</v>
      </c>
      <c r="AG14" s="152">
        <f>IF('H18歳入'!AG14=0,"-",('H19歳入'!AG14-'H18歳入'!AG14)/'H18歳入'!AG14*100)</f>
        <v>-9.271894569585942</v>
      </c>
    </row>
    <row r="15" spans="1:33" ht="25.5" customHeight="1">
      <c r="A15" s="141" t="s">
        <v>37</v>
      </c>
      <c r="B15" s="160">
        <f>IF('H18歳入'!B15=0,"-",('H19歳入'!B15-'H18歳入'!B15)/'H18歳入'!B15*100)</f>
        <v>-0.19695116512379834</v>
      </c>
      <c r="C15" s="151">
        <f>IF('H18歳入'!C15=0,"-",('H19歳入'!C15-'H18歳入'!C15)/'H18歳入'!C15*100)</f>
        <v>5.052363736371696</v>
      </c>
      <c r="D15" s="151">
        <f>IF('H18歳入'!D15=0,"-",('H19歳入'!D15-'H18歳入'!D15)/'H18歳入'!D15*100)</f>
        <v>5.761355138434017</v>
      </c>
      <c r="E15" s="151">
        <f>IF('H18歳入'!E15=0,"-",('H19歳入'!E15-'H18歳入'!E15)/'H18歳入'!E15*100)</f>
        <v>0.950386689472159</v>
      </c>
      <c r="F15" s="151">
        <f>IF('H18歳入'!F15=0,"-",('H19歳入'!F15-'H18歳入'!F15)/'H18歳入'!F15*100)</f>
        <v>11.757718827739222</v>
      </c>
      <c r="G15" s="161">
        <f>IF('H18歳入'!G15=0,"-",('H19歳入'!G15-'H18歳入'!G15)/'H18歳入'!G15*100)</f>
        <v>12.605504154371555</v>
      </c>
      <c r="H15" s="151">
        <f>IF('H18歳入'!H15=0,"-",('H19歳入'!H15-'H18歳入'!H15)/'H18歳入'!H15*100)</f>
        <v>-23.81138120777321</v>
      </c>
      <c r="I15" s="151">
        <f>IF('H18歳入'!I15=0,"-",('H19歳入'!I15-'H18歳入'!I15)/'H18歳入'!I15*100)</f>
        <v>293.72939514229967</v>
      </c>
      <c r="J15" s="151">
        <f>IF('H18歳入'!J15=0,"-",('H19歳入'!J15-'H18歳入'!J15)/'H18歳入'!J15*100)</f>
        <v>-91.87479679602755</v>
      </c>
      <c r="K15" s="151">
        <f>IF('H18歳入'!K15=0,"-",('H19歳入'!K15-'H18歳入'!K15)/'H18歳入'!K15*100)</f>
        <v>-16.42558992155168</v>
      </c>
      <c r="L15" s="151">
        <f>IF('H18歳入'!L15=0,"-",('H19歳入'!L15-'H18歳入'!L15)/'H18歳入'!L15*100)</f>
        <v>-12.363686572316189</v>
      </c>
      <c r="M15" s="162">
        <f>IF('H18歳入'!M15=0,"-",('H19歳入'!M15-'H18歳入'!M15)/'H18歳入'!M15*100)</f>
        <v>0.30412744388124546</v>
      </c>
      <c r="N15" s="147">
        <f>IF('H18歳入'!N15=0,"-",('H19歳入'!N15-'H18歳入'!N15)/'H18歳入'!N15*100)</f>
        <v>-8.231304401258457</v>
      </c>
      <c r="O15" s="151">
        <f>IF('H18歳入'!O15=0,"-",('H19歳入'!O15-'H18歳入'!O15)/'H18歳入'!O15*100)</f>
        <v>-69.48341727481413</v>
      </c>
      <c r="P15" s="151">
        <f>IF('H18歳入'!P15=0,"-",('H19歳入'!P15-'H18歳入'!P15)/'H18歳入'!P15*100)</f>
        <v>38.371807034187135</v>
      </c>
      <c r="Q15" s="151">
        <f>IF('H18歳入'!Q15=0,"-",('H19歳入'!Q15-'H18歳入'!Q15)/'H18歳入'!Q15*100)</f>
        <v>19.5148752594522</v>
      </c>
      <c r="R15" s="151">
        <f>IF('H18歳入'!R15=0,"-",('H19歳入'!R15-'H18歳入'!R15)/'H18歳入'!R15*100)</f>
        <v>-11.141975308641976</v>
      </c>
      <c r="S15" s="151">
        <f>IF('H18歳入'!S15=0,"-",('H19歳入'!S15-'H18歳入'!S15)/'H18歳入'!S15*100)</f>
        <v>-1.9085716291509105</v>
      </c>
      <c r="T15" s="151">
        <f>IF('H18歳入'!T15=0,"-",('H19歳入'!T15-'H18歳入'!T15)/'H18歳入'!T15*100)</f>
        <v>-4.126580746656986</v>
      </c>
      <c r="U15" s="151" t="str">
        <f>IF('H18歳入'!U15=0,"-",('H19歳入'!U15-'H18歳入'!U15)/'H18歳入'!U15*100)</f>
        <v>-</v>
      </c>
      <c r="V15" s="151">
        <f>IF('H18歳入'!V15=0,"-",('H19歳入'!V15-'H18歳入'!V15)/'H18歳入'!V15*100)</f>
        <v>0.535056388334224</v>
      </c>
      <c r="W15" s="151" t="str">
        <f>IF('H18歳入'!W15=0,"-",('H19歳入'!W15-'H18歳入'!W15)/'H18歳入'!W15*100)</f>
        <v>-</v>
      </c>
      <c r="X15" s="151">
        <f>IF('H18歳入'!X15=0,"-",('H19歳入'!X15-'H18歳入'!X15)/'H18歳入'!X15*100)</f>
        <v>-72.68877772088076</v>
      </c>
      <c r="Y15" s="163">
        <f>IF('H18歳入'!Y15=0,"-",('H19歳入'!Y15-'H18歳入'!Y15)/'H18歳入'!Y15*100)</f>
        <v>-14.230186681151832</v>
      </c>
      <c r="Z15" s="164">
        <f>IF('H18歳入'!Z15=0,"-",('H19歳入'!Z15-'H18歳入'!Z15)/'H18歳入'!Z15*100)</f>
        <v>-16.834875607122424</v>
      </c>
      <c r="AA15" s="164">
        <f>IF('H18歳入'!AA15=0,"-",('H19歳入'!AA15-'H18歳入'!AA15)/'H18歳入'!AA15*100)</f>
        <v>-1.4507589749001812</v>
      </c>
      <c r="AB15" s="151">
        <f>IF('H18歳入'!AB15=0,"-",('H19歳入'!AB15-'H18歳入'!AB15)/'H18歳入'!AB15*100)</f>
        <v>-6.285310734463277</v>
      </c>
      <c r="AC15" s="151">
        <f>IF('H18歳入'!AC15=0,"-",('H19歳入'!AC15-'H18歳入'!AC15)/'H18歳入'!AC15*100)</f>
        <v>-2.158024655437037</v>
      </c>
      <c r="AD15" s="151" t="str">
        <f>IF('H18歳入'!AD15=0,"-",('H19歳入'!AD15-'H18歳入'!AD15)/'H18歳入'!AD15*100)</f>
        <v>-</v>
      </c>
      <c r="AE15" s="151">
        <f>IF('H18歳入'!AE15=0,"-",('H19歳入'!AE15-'H18歳入'!AE15)/'H18歳入'!AE15*100)</f>
        <v>20.70354793237601</v>
      </c>
      <c r="AF15" s="151">
        <f>IF('H18歳入'!AF15=0,"-",('H19歳入'!AF15-'H18歳入'!AF15)/'H18歳入'!AF15*100)</f>
        <v>-1.0933895180405584</v>
      </c>
      <c r="AG15" s="152">
        <f>IF('H18歳入'!AG15=0,"-",('H19歳入'!AG15-'H18歳入'!AG15)/'H18歳入'!AG15*100)</f>
        <v>-9.264360902255639</v>
      </c>
    </row>
    <row r="16" spans="1:33" ht="25.5" customHeight="1">
      <c r="A16" s="141" t="s">
        <v>38</v>
      </c>
      <c r="B16" s="160">
        <f>IF('H18歳入'!B16=0,"-",('H19歳入'!B16-'H18歳入'!B16)/'H18歳入'!B16*100)</f>
        <v>2.986480373883019</v>
      </c>
      <c r="C16" s="151">
        <f>IF('H18歳入'!C16=0,"-",('H19歳入'!C16-'H18歳入'!C16)/'H18歳入'!C16*100)</f>
        <v>9.924027299220004</v>
      </c>
      <c r="D16" s="151">
        <f>IF('H18歳入'!D16=0,"-",('H19歳入'!D16-'H18歳入'!D16)/'H18歳入'!D16*100)</f>
        <v>10.011210702032756</v>
      </c>
      <c r="E16" s="151">
        <f>IF('H18歳入'!E16=0,"-",('H19歳入'!E16-'H18歳入'!E16)/'H18歳入'!E16*100)</f>
        <v>2.917739379690554</v>
      </c>
      <c r="F16" s="151">
        <f>IF('H18歳入'!F16=0,"-",('H19歳入'!F16-'H18歳入'!F16)/'H18歳入'!F16*100)</f>
        <v>-1.420000295053206</v>
      </c>
      <c r="G16" s="161">
        <f>IF('H18歳入'!G16=0,"-",('H19歳入'!G16-'H18歳入'!G16)/'H18歳入'!G16*100)</f>
        <v>-10.209479550805755</v>
      </c>
      <c r="H16" s="151">
        <f>IF('H18歳入'!H16=0,"-",('H19歳入'!H16-'H18歳入'!H16)/'H18歳入'!H16*100)</f>
        <v>-32.73642622279985</v>
      </c>
      <c r="I16" s="151">
        <f>IF('H18歳入'!I16=0,"-",('H19歳入'!I16-'H18歳入'!I16)/'H18歳入'!I16*100)</f>
        <v>89.338146811071</v>
      </c>
      <c r="J16" s="151">
        <f>IF('H18歳入'!J16=0,"-",('H19歳入'!J16-'H18歳入'!J16)/'H18歳入'!J16*100)</f>
        <v>-3.499484777517564</v>
      </c>
      <c r="K16" s="151">
        <f>IF('H18歳入'!K16=0,"-",('H19歳入'!K16-'H18歳入'!K16)/'H18歳入'!K16*100)</f>
        <v>33.370591726045426</v>
      </c>
      <c r="L16" s="151">
        <f>IF('H18歳入'!L16=0,"-",('H19歳入'!L16-'H18歳入'!L16)/'H18歳入'!L16*100)</f>
        <v>49.631693151942855</v>
      </c>
      <c r="M16" s="162">
        <f>IF('H18歳入'!M16=0,"-",('H19歳入'!M16-'H18歳入'!M16)/'H18歳入'!M16*100)</f>
        <v>-31.936108422071634</v>
      </c>
      <c r="N16" s="147">
        <f>IF('H18歳入'!N16=0,"-",('H19歳入'!N16-'H18歳入'!N16)/'H18歳入'!N16*100)</f>
        <v>-6.10429555303709</v>
      </c>
      <c r="O16" s="151">
        <f>IF('H18歳入'!O16=0,"-",('H19歳入'!O16-'H18歳入'!O16)/'H18歳入'!O16*100)</f>
        <v>-65.06870547959053</v>
      </c>
      <c r="P16" s="151">
        <f>IF('H18歳入'!P16=0,"-",('H19歳入'!P16-'H18歳入'!P16)/'H18歳入'!P16*100)</f>
        <v>36.82776289740305</v>
      </c>
      <c r="Q16" s="151">
        <f>IF('H18歳入'!Q16=0,"-",('H19歳入'!Q16-'H18歳入'!Q16)/'H18歳入'!Q16*100)</f>
        <v>18.359638472952923</v>
      </c>
      <c r="R16" s="151">
        <f>IF('H18歳入'!R16=0,"-",('H19歳入'!R16-'H18歳入'!R16)/'H18歳入'!R16*100)</f>
        <v>-12.09553158705701</v>
      </c>
      <c r="S16" s="151">
        <f>IF('H18歳入'!S16=0,"-",('H19歳入'!S16-'H18歳入'!S16)/'H18歳入'!S16*100)</f>
        <v>-2.257621549767372</v>
      </c>
      <c r="T16" s="151">
        <f>IF('H18歳入'!T16=0,"-",('H19歳入'!T16-'H18歳入'!T16)/'H18歳入'!T16*100)</f>
        <v>-0.27093440866990104</v>
      </c>
      <c r="U16" s="151" t="str">
        <f>IF('H18歳入'!U16=0,"-",('H19歳入'!U16-'H18歳入'!U16)/'H18歳入'!U16*100)</f>
        <v>-</v>
      </c>
      <c r="V16" s="151">
        <f>IF('H18歳入'!V16=0,"-",('H19歳入'!V16-'H18歳入'!V16)/'H18歳入'!V16*100)</f>
        <v>-5.8132125862559825</v>
      </c>
      <c r="W16" s="151" t="str">
        <f>IF('H18歳入'!W16=0,"-",('H19歳入'!W16-'H18歳入'!W16)/'H18歳入'!W16*100)</f>
        <v>-</v>
      </c>
      <c r="X16" s="151">
        <f>IF('H18歳入'!X16=0,"-",('H19歳入'!X16-'H18歳入'!X16)/'H18歳入'!X16*100)</f>
        <v>-74.74190043736245</v>
      </c>
      <c r="Y16" s="163">
        <f>IF('H18歳入'!Y16=0,"-",('H19歳入'!Y16-'H18歳入'!Y16)/'H18歳入'!Y16*100)</f>
        <v>-10.653797220328428</v>
      </c>
      <c r="Z16" s="164">
        <f>IF('H18歳入'!Z16=0,"-",('H19歳入'!Z16-'H18歳入'!Z16)/'H18歳入'!Z16*100)</f>
        <v>-11.78055700791822</v>
      </c>
      <c r="AA16" s="164">
        <f>IF('H18歳入'!AA16=0,"-",('H19歳入'!AA16-'H18歳入'!AA16)/'H18歳入'!AA16*100)</f>
        <v>-7.766772657203656</v>
      </c>
      <c r="AB16" s="151">
        <f>IF('H18歳入'!AB16=0,"-",('H19歳入'!AB16-'H18歳入'!AB16)/'H18歳入'!AB16*100)</f>
        <v>0.9752540673563324</v>
      </c>
      <c r="AC16" s="151">
        <f>IF('H18歳入'!AC16=0,"-",('H19歳入'!AC16-'H18歳入'!AC16)/'H18歳入'!AC16*100)</f>
        <v>5.7224337483662335</v>
      </c>
      <c r="AD16" s="151" t="str">
        <f>IF('H18歳入'!AD16=0,"-",('H19歳入'!AD16-'H18歳入'!AD16)/'H18歳入'!AD16*100)</f>
        <v>-</v>
      </c>
      <c r="AE16" s="151">
        <f>IF('H18歳入'!AE16=0,"-",('H19歳入'!AE16-'H18歳入'!AE16)/'H18歳入'!AE16*100)</f>
        <v>27.363488152874037</v>
      </c>
      <c r="AF16" s="151">
        <f>IF('H18歳入'!AF16=0,"-",('H19歳入'!AF16-'H18歳入'!AF16)/'H18歳入'!AF16*100)</f>
        <v>2.330326898747092</v>
      </c>
      <c r="AG16" s="152">
        <f>IF('H18歳入'!AG16=0,"-",('H19歳入'!AG16-'H18歳入'!AG16)/'H18歳入'!AG16*100)</f>
        <v>-10.211454680692807</v>
      </c>
    </row>
    <row r="17" spans="1:33" ht="25.5" customHeight="1">
      <c r="A17" s="141" t="s">
        <v>39</v>
      </c>
      <c r="B17" s="160">
        <f>IF('H18歳入'!B17=0,"-",('H19歳入'!B17-'H18歳入'!B17)/'H18歳入'!B17*100)</f>
        <v>3.126667381176207</v>
      </c>
      <c r="C17" s="151">
        <f>IF('H18歳入'!C17=0,"-",('H19歳入'!C17-'H18歳入'!C17)/'H18歳入'!C17*100)</f>
        <v>5.287008783833501</v>
      </c>
      <c r="D17" s="151">
        <f>IF('H18歳入'!D17=0,"-",('H19歳入'!D17-'H18歳入'!D17)/'H18歳入'!D17*100)</f>
        <v>5.715292994186095</v>
      </c>
      <c r="E17" s="151">
        <f>IF('H18歳入'!E17=0,"-",('H19歳入'!E17-'H18歳入'!E17)/'H18歳入'!E17*100)</f>
        <v>-12.118662291158294</v>
      </c>
      <c r="F17" s="151">
        <f>IF('H18歳入'!F17=0,"-",('H19歳入'!F17-'H18歳入'!F17)/'H18歳入'!F17*100)</f>
        <v>-2.878285012400398</v>
      </c>
      <c r="G17" s="161">
        <f>IF('H18歳入'!G17=0,"-",('H19歳入'!G17-'H18歳入'!G17)/'H18歳入'!G17*100)</f>
        <v>-1.8906181416872547</v>
      </c>
      <c r="H17" s="151">
        <f>IF('H18歳入'!H17=0,"-",('H19歳入'!H17-'H18歳入'!H17)/'H18歳入'!H17*100)</f>
        <v>3.6119151362641855</v>
      </c>
      <c r="I17" s="151">
        <f>IF('H18歳入'!I17=0,"-",('H19歳入'!I17-'H18歳入'!I17)/'H18歳入'!I17*100)</f>
        <v>-71.88038060715904</v>
      </c>
      <c r="J17" s="151">
        <f>IF('H18歳入'!J17=0,"-",('H19歳入'!J17-'H18歳入'!J17)/'H18歳入'!J17*100)</f>
        <v>320.897724992031</v>
      </c>
      <c r="K17" s="151">
        <f>IF('H18歳入'!K17=0,"-",('H19歳入'!K17-'H18歳入'!K17)/'H18歳入'!K17*100)</f>
        <v>4.614750643524861</v>
      </c>
      <c r="L17" s="151">
        <f>IF('H18歳入'!L17=0,"-",('H19歳入'!L17-'H18歳入'!L17)/'H18歳入'!L17*100)</f>
        <v>-4.461261393027482</v>
      </c>
      <c r="M17" s="162">
        <f>IF('H18歳入'!M17=0,"-",('H19歳入'!M17-'H18歳入'!M17)/'H18歳入'!M17*100)</f>
        <v>10.683246340388596</v>
      </c>
      <c r="N17" s="147">
        <f>IF('H18歳入'!N17=0,"-",('H19歳入'!N17-'H18歳入'!N17)/'H18歳入'!N17*100)</f>
        <v>-2.4096382712863202</v>
      </c>
      <c r="O17" s="151">
        <f>IF('H18歳入'!O17=0,"-",('H19歳入'!O17-'H18歳入'!O17)/'H18歳入'!O17*100)</f>
        <v>-70.27588473121796</v>
      </c>
      <c r="P17" s="151">
        <f>IF('H18歳入'!P17=0,"-",('H19歳入'!P17-'H18歳入'!P17)/'H18歳入'!P17*100)</f>
        <v>37.10806093303713</v>
      </c>
      <c r="Q17" s="151">
        <f>IF('H18歳入'!Q17=0,"-",('H19歳入'!Q17-'H18歳入'!Q17)/'H18歳入'!Q17*100)</f>
        <v>18.555450376347547</v>
      </c>
      <c r="R17" s="151">
        <f>IF('H18歳入'!R17=0,"-",('H19歳入'!R17-'H18歳入'!R17)/'H18歳入'!R17*100)</f>
        <v>-11.845327642304866</v>
      </c>
      <c r="S17" s="151">
        <f>IF('H18歳入'!S17=0,"-",('H19歳入'!S17-'H18歳入'!S17)/'H18歳入'!S17*100)</f>
        <v>-1.6271078643546777</v>
      </c>
      <c r="T17" s="151">
        <f>IF('H18歳入'!T17=0,"-",('H19歳入'!T17-'H18歳入'!T17)/'H18歳入'!T17*100)</f>
        <v>1.8991371550266756</v>
      </c>
      <c r="U17" s="151" t="str">
        <f>IF('H18歳入'!U17=0,"-",('H19歳入'!U17-'H18歳入'!U17)/'H18歳入'!U17*100)</f>
        <v>-</v>
      </c>
      <c r="V17" s="151">
        <f>IF('H18歳入'!V17=0,"-",('H19歳入'!V17-'H18歳入'!V17)/'H18歳入'!V17*100)</f>
        <v>-4.0827387756710944</v>
      </c>
      <c r="W17" s="151" t="str">
        <f>IF('H18歳入'!W17=0,"-",('H19歳入'!W17-'H18歳入'!W17)/'H18歳入'!W17*100)</f>
        <v>-</v>
      </c>
      <c r="X17" s="151">
        <f>IF('H18歳入'!X17=0,"-",('H19歳入'!X17-'H18歳入'!X17)/'H18歳入'!X17*100)</f>
        <v>-74.64931944120653</v>
      </c>
      <c r="Y17" s="163">
        <f>IF('H18歳入'!Y17=0,"-",('H19歳入'!Y17-'H18歳入'!Y17)/'H18歳入'!Y17*100)</f>
        <v>-27.80702974428262</v>
      </c>
      <c r="Z17" s="164" t="str">
        <f>IF('H18歳入'!Z17=0,"-",('H19歳入'!Z17-'H18歳入'!Z17)/'H18歳入'!Z17*100)</f>
        <v>-</v>
      </c>
      <c r="AA17" s="164">
        <f>IF('H18歳入'!AA17=0,"-",('H19歳入'!AA17-'H18歳入'!AA17)/'H18歳入'!AA17*100)</f>
        <v>-27.80702974428262</v>
      </c>
      <c r="AB17" s="151">
        <f>IF('H18歳入'!AB17=0,"-",('H19歳入'!AB17-'H18歳入'!AB17)/'H18歳入'!AB17*100)</f>
        <v>0.660919095454053</v>
      </c>
      <c r="AC17" s="151">
        <f>IF('H18歳入'!AC17=0,"-",('H19歳入'!AC17-'H18歳入'!AC17)/'H18歳入'!AC17*100)</f>
        <v>31.448965178598232</v>
      </c>
      <c r="AD17" s="151" t="str">
        <f>IF('H18歳入'!AD17=0,"-",('H19歳入'!AD17-'H18歳入'!AD17)/'H18歳入'!AD17*100)</f>
        <v>-</v>
      </c>
      <c r="AE17" s="151">
        <f>IF('H18歳入'!AE17=0,"-",('H19歳入'!AE17-'H18歳入'!AE17)/'H18歳入'!AE17*100)</f>
        <v>24.9453436201911</v>
      </c>
      <c r="AF17" s="151">
        <f>IF('H18歳入'!AF17=0,"-",('H19歳入'!AF17-'H18歳入'!AF17)/'H18歳入'!AF17*100)</f>
        <v>-4.305671392827356</v>
      </c>
      <c r="AG17" s="152" t="str">
        <f>IF('H18歳入'!AG17=0,"-",('H19歳入'!AG17-'H18歳入'!AG17)/'H18歳入'!AG17*100)</f>
        <v>-</v>
      </c>
    </row>
    <row r="18" spans="1:33" ht="25.5" customHeight="1">
      <c r="A18" s="141" t="s">
        <v>40</v>
      </c>
      <c r="B18" s="160">
        <f>IF('H18歳入'!B18=0,"-",('H19歳入'!B18-'H18歳入'!B18)/'H18歳入'!B18*100)</f>
        <v>3.0973173136118146</v>
      </c>
      <c r="C18" s="151">
        <f>IF('H18歳入'!C18=0,"-",('H19歳入'!C18-'H18歳入'!C18)/'H18歳入'!C18*100)</f>
        <v>10.831263176538478</v>
      </c>
      <c r="D18" s="151">
        <f>IF('H18歳入'!D18=0,"-",('H19歳入'!D18-'H18歳入'!D18)/'H18歳入'!D18*100)</f>
        <v>13.068277659149416</v>
      </c>
      <c r="E18" s="151">
        <f>IF('H18歳入'!E18=0,"-",('H19歳入'!E18-'H18歳入'!E18)/'H18歳入'!E18*100)</f>
        <v>28.58360368718069</v>
      </c>
      <c r="F18" s="151">
        <f>IF('H18歳入'!F18=0,"-",('H19歳入'!F18-'H18歳入'!F18)/'H18歳入'!F18*100)</f>
        <v>13.733759703953986</v>
      </c>
      <c r="G18" s="161">
        <f>IF('H18歳入'!G18=0,"-",('H19歳入'!G18-'H18歳入'!G18)/'H18歳入'!G18*100)</f>
        <v>1.6575684339672103</v>
      </c>
      <c r="H18" s="151">
        <f>IF('H18歳入'!H18=0,"-",('H19歳入'!H18-'H18歳入'!H18)/'H18歳入'!H18*100)</f>
        <v>69.21051996039317</v>
      </c>
      <c r="I18" s="151">
        <f>IF('H18歳入'!I18=0,"-",('H19歳入'!I18-'H18歳入'!I18)/'H18歳入'!I18*100)</f>
        <v>1833.9372573519568</v>
      </c>
      <c r="J18" s="151">
        <f>IF('H18歳入'!J18=0,"-",('H19歳入'!J18-'H18歳入'!J18)/'H18歳入'!J18*100)</f>
        <v>-37.556887183998825</v>
      </c>
      <c r="K18" s="151">
        <f>IF('H18歳入'!K18=0,"-",('H19歳入'!K18-'H18歳入'!K18)/'H18歳入'!K18*100)</f>
        <v>7.741298615378335</v>
      </c>
      <c r="L18" s="151">
        <f>IF('H18歳入'!L18=0,"-",('H19歳入'!L18-'H18歳入'!L18)/'H18歳入'!L18*100)</f>
        <v>5.091814368865354</v>
      </c>
      <c r="M18" s="162">
        <f>IF('H18歳入'!M18=0,"-",('H19歳入'!M18-'H18歳入'!M18)/'H18歳入'!M18*100)</f>
        <v>10.307042562091592</v>
      </c>
      <c r="N18" s="147">
        <f>IF('H18歳入'!N18=0,"-",('H19歳入'!N18-'H18歳入'!N18)/'H18歳入'!N18*100)</f>
        <v>-9.033184261570536</v>
      </c>
      <c r="O18" s="151">
        <f>IF('H18歳入'!O18=0,"-",('H19歳入'!O18-'H18歳入'!O18)/'H18歳入'!O18*100)</f>
        <v>-60.466909032602224</v>
      </c>
      <c r="P18" s="151">
        <f>IF('H18歳入'!P18=0,"-",('H19歳入'!P18-'H18歳入'!P18)/'H18歳入'!P18*100)</f>
        <v>39.66359332170446</v>
      </c>
      <c r="Q18" s="151">
        <f>IF('H18歳入'!Q18=0,"-",('H19歳入'!Q18-'H18歳入'!Q18)/'H18歳入'!Q18*100)</f>
        <v>20.448543100835607</v>
      </c>
      <c r="R18" s="151">
        <f>IF('H18歳入'!R18=0,"-",('H19歳入'!R18-'H18歳入'!R18)/'H18歳入'!R18*100)</f>
        <v>-10.145402416547205</v>
      </c>
      <c r="S18" s="151">
        <f>IF('H18歳入'!S18=0,"-",('H19歳入'!S18-'H18歳入'!S18)/'H18歳入'!S18*100)</f>
        <v>0.2251351420223828</v>
      </c>
      <c r="T18" s="151">
        <f>IF('H18歳入'!T18=0,"-",('H19歳入'!T18-'H18歳入'!T18)/'H18歳入'!T18*100)</f>
        <v>0.6522399528242884</v>
      </c>
      <c r="U18" s="151" t="str">
        <f>IF('H18歳入'!U18=0,"-",('H19歳入'!U18-'H18歳入'!U18)/'H18歳入'!U18*100)</f>
        <v>-</v>
      </c>
      <c r="V18" s="151">
        <f>IF('H18歳入'!V18=0,"-",('H19歳入'!V18-'H18歳入'!V18)/'H18歳入'!V18*100)</f>
        <v>-4.321494314242683</v>
      </c>
      <c r="W18" s="151" t="str">
        <f>IF('H18歳入'!W18=0,"-",('H19歳入'!W18-'H18歳入'!W18)/'H18歳入'!W18*100)</f>
        <v>-</v>
      </c>
      <c r="X18" s="151">
        <f>IF('H18歳入'!X18=0,"-",('H19歳入'!X18-'H18歳入'!X18)/'H18歳入'!X18*100)</f>
        <v>-75.31910951376568</v>
      </c>
      <c r="Y18" s="163">
        <f>IF('H18歳入'!Y18=0,"-",('H19歳入'!Y18-'H18歳入'!Y18)/'H18歳入'!Y18*100)</f>
        <v>-22.809188490542674</v>
      </c>
      <c r="Z18" s="164">
        <f>IF('H18歳入'!Z18=0,"-",('H19歳入'!Z18-'H18歳入'!Z18)/'H18歳入'!Z18*100)</f>
        <v>-26.159698534217902</v>
      </c>
      <c r="AA18" s="164">
        <f>IF('H18歳入'!AA18=0,"-",('H19歳入'!AA18-'H18歳入'!AA18)/'H18歳入'!AA18*100)</f>
        <v>-11.37210090106366</v>
      </c>
      <c r="AB18" s="151">
        <f>IF('H18歳入'!AB18=0,"-",('H19歳入'!AB18-'H18歳入'!AB18)/'H18歳入'!AB18*100)</f>
        <v>-0.4570613887957061</v>
      </c>
      <c r="AC18" s="151">
        <f>IF('H18歳入'!AC18=0,"-",('H19歳入'!AC18-'H18歳入'!AC18)/'H18歳入'!AC18*100)</f>
        <v>11.160214725460614</v>
      </c>
      <c r="AD18" s="151" t="str">
        <f>IF('H18歳入'!AD18=0,"-",('H19歳入'!AD18-'H18歳入'!AD18)/'H18歳入'!AD18*100)</f>
        <v>-</v>
      </c>
      <c r="AE18" s="151">
        <f>IF('H18歳入'!AE18=0,"-",('H19歳入'!AE18-'H18歳入'!AE18)/'H18歳入'!AE18*100)</f>
        <v>12.432857260677675</v>
      </c>
      <c r="AF18" s="151">
        <f>IF('H18歳入'!AF18=0,"-",('H19歳入'!AF18-'H18歳入'!AF18)/'H18歳入'!AF18*100)</f>
        <v>5.976731094013886</v>
      </c>
      <c r="AG18" s="152">
        <f>IF('H18歳入'!AG18=0,"-",('H19歳入'!AG18-'H18歳入'!AG18)/'H18歳入'!AG18*100)</f>
        <v>-9.523809523809524</v>
      </c>
    </row>
    <row r="19" spans="1:33" ht="25.5" customHeight="1">
      <c r="A19" s="141" t="s">
        <v>41</v>
      </c>
      <c r="B19" s="160">
        <f>IF('H18歳入'!B19=0,"-",('H19歳入'!B19-'H18歳入'!B19)/'H18歳入'!B19*100)</f>
        <v>-1.255986228778113</v>
      </c>
      <c r="C19" s="151">
        <f>IF('H18歳入'!C19=0,"-",('H19歳入'!C19-'H18歳入'!C19)/'H18歳入'!C19*100)</f>
        <v>8.573787855437647</v>
      </c>
      <c r="D19" s="151">
        <f>IF('H18歳入'!D19=0,"-",('H19歳入'!D19-'H18歳入'!D19)/'H18歳入'!D19*100)</f>
        <v>9.231623346822067</v>
      </c>
      <c r="E19" s="151">
        <f>IF('H18歳入'!E19=0,"-",('H19歳入'!E19-'H18歳入'!E19)/'H18歳入'!E19*100)</f>
        <v>1.3581355419971706</v>
      </c>
      <c r="F19" s="151">
        <f>IF('H18歳入'!F19=0,"-",('H19歳入'!F19-'H18歳入'!F19)/'H18歳入'!F19*100)</f>
        <v>8.147358662176352</v>
      </c>
      <c r="G19" s="161">
        <f>IF('H18歳入'!G19=0,"-",('H19歳入'!G19-'H18歳入'!G19)/'H18歳入'!G19*100)</f>
        <v>2.673074689278662</v>
      </c>
      <c r="H19" s="151">
        <f>IF('H18歳入'!H19=0,"-",('H19歳入'!H19-'H18歳入'!H19)/'H18歳入'!H19*100)</f>
        <v>13.563736662018467</v>
      </c>
      <c r="I19" s="151">
        <f>IF('H18歳入'!I19=0,"-",('H19歳入'!I19-'H18歳入'!I19)/'H18歳入'!I19*100)</f>
        <v>21.14695340501792</v>
      </c>
      <c r="J19" s="151">
        <f>IF('H18歳入'!J19=0,"-",('H19歳入'!J19-'H18歳入'!J19)/'H18歳入'!J19*100)</f>
        <v>50.89976646637425</v>
      </c>
      <c r="K19" s="151">
        <f>IF('H18歳入'!K19=0,"-",('H19歳入'!K19-'H18歳入'!K19)/'H18歳入'!K19*100)</f>
        <v>-8.302580766968038</v>
      </c>
      <c r="L19" s="151">
        <f>IF('H18歳入'!L19=0,"-",('H19歳入'!L19-'H18歳入'!L19)/'H18歳入'!L19*100)</f>
        <v>0.8875472725040783</v>
      </c>
      <c r="M19" s="162">
        <f>IF('H18歳入'!M19=0,"-",('H19歳入'!M19-'H18歳入'!M19)/'H18歳入'!M19*100)</f>
        <v>11.55129292043013</v>
      </c>
      <c r="N19" s="147">
        <f>IF('H18歳入'!N19=0,"-",('H19歳入'!N19-'H18歳入'!N19)/'H18歳入'!N19*100)</f>
        <v>-17.206661152110247</v>
      </c>
      <c r="O19" s="151">
        <f>IF('H18歳入'!O19=0,"-",('H19歳入'!O19-'H18歳入'!O19)/'H18歳入'!O19*100)</f>
        <v>-69.8922217874007</v>
      </c>
      <c r="P19" s="151">
        <f>IF('H18歳入'!P19=0,"-",('H19歳入'!P19-'H18歳入'!P19)/'H18歳入'!P19*100)</f>
        <v>37.76664483350741</v>
      </c>
      <c r="Q19" s="151">
        <f>IF('H18歳入'!Q19=0,"-",('H19歳入'!Q19-'H18歳入'!Q19)/'H18歳入'!Q19*100)</f>
        <v>19.064121229519962</v>
      </c>
      <c r="R19" s="151">
        <f>IF('H18歳入'!R19=0,"-",('H19歳入'!R19-'H18歳入'!R19)/'H18歳入'!R19*100)</f>
        <v>-11.52123973056107</v>
      </c>
      <c r="S19" s="151">
        <f>IF('H18歳入'!S19=0,"-",('H19歳入'!S19-'H18歳入'!S19)/'H18歳入'!S19*100)</f>
        <v>-0.6180274459472801</v>
      </c>
      <c r="T19" s="151" t="str">
        <f>IF('H18歳入'!T19=0,"-",('H19歳入'!T19-'H18歳入'!T19)/'H18歳入'!T19*100)</f>
        <v>-</v>
      </c>
      <c r="U19" s="151" t="str">
        <f>IF('H18歳入'!U19=0,"-",('H19歳入'!U19-'H18歳入'!U19)/'H18歳入'!U19*100)</f>
        <v>-</v>
      </c>
      <c r="V19" s="151">
        <f>IF('H18歳入'!V19=0,"-",('H19歳入'!V19-'H18歳入'!V19)/'H18歳入'!V19*100)</f>
        <v>-4.127918354921247</v>
      </c>
      <c r="W19" s="151" t="str">
        <f>IF('H18歳入'!W19=0,"-",('H19歳入'!W19-'H18歳入'!W19)/'H18歳入'!W19*100)</f>
        <v>-</v>
      </c>
      <c r="X19" s="151">
        <f>IF('H18歳入'!X19=0,"-",('H19歳入'!X19-'H18歳入'!X19)/'H18歳入'!X19*100)</f>
        <v>-74.5793006232754</v>
      </c>
      <c r="Y19" s="163">
        <f>IF('H18歳入'!Y19=0,"-",('H19歳入'!Y19-'H18歳入'!Y19)/'H18歳入'!Y19*100)</f>
        <v>-19.116694532782756</v>
      </c>
      <c r="Z19" s="164">
        <f>IF('H18歳入'!Z19=0,"-",('H19歳入'!Z19-'H18歳入'!Z19)/'H18歳入'!Z19*100)</f>
        <v>-27.00082529441779</v>
      </c>
      <c r="AA19" s="164">
        <f>IF('H18歳入'!AA19=0,"-",('H19歳入'!AA19-'H18歳入'!AA19)/'H18歳入'!AA19*100)</f>
        <v>6.049622117236569</v>
      </c>
      <c r="AB19" s="151">
        <f>IF('H18歳入'!AB19=0,"-",('H19歳入'!AB19-'H18歳入'!AB19)/'H18歳入'!AB19*100)</f>
        <v>0.7261175402768323</v>
      </c>
      <c r="AC19" s="151">
        <f>IF('H18歳入'!AC19=0,"-",('H19歳入'!AC19-'H18歳入'!AC19)/'H18歳入'!AC19*100)</f>
        <v>6.557060756944797</v>
      </c>
      <c r="AD19" s="151">
        <f>IF('H18歳入'!AD19=0,"-",('H19歳入'!AD19-'H18歳入'!AD19)/'H18歳入'!AD19*100)</f>
        <v>11.66077738515901</v>
      </c>
      <c r="AE19" s="151">
        <f>IF('H18歳入'!AE19=0,"-",('H19歳入'!AE19-'H18歳入'!AE19)/'H18歳入'!AE19*100)</f>
        <v>-11.914143514452928</v>
      </c>
      <c r="AF19" s="151">
        <f>IF('H18歳入'!AF19=0,"-",('H19歳入'!AF19-'H18歳入'!AF19)/'H18歳入'!AF19*100)</f>
        <v>-21.5892972275951</v>
      </c>
      <c r="AG19" s="152">
        <f>IF('H18歳入'!AG19=0,"-",('H19歳入'!AG19-'H18歳入'!AG19)/'H18歳入'!AG19*100)</f>
        <v>-9.277198211624441</v>
      </c>
    </row>
    <row r="20" spans="1:33" ht="25.5" customHeight="1">
      <c r="A20" s="141" t="s">
        <v>42</v>
      </c>
      <c r="B20" s="160">
        <f>IF('H18歳入'!B20=0,"-",('H19歳入'!B20-'H18歳入'!B20)/'H18歳入'!B20*100)</f>
        <v>-1.7336211522079683</v>
      </c>
      <c r="C20" s="151">
        <f>IF('H18歳入'!C20=0,"-",('H19歳入'!C20-'H18歳入'!C20)/'H18歳入'!C20*100)</f>
        <v>5.991149582235745</v>
      </c>
      <c r="D20" s="151">
        <f>IF('H18歳入'!D20=0,"-",('H19歳入'!D20-'H18歳入'!D20)/'H18歳入'!D20*100)</f>
        <v>12.613564464774576</v>
      </c>
      <c r="E20" s="151">
        <f>IF('H18歳入'!E20=0,"-",('H19歳入'!E20-'H18歳入'!E20)/'H18歳入'!E20*100)</f>
        <v>21.39007101898221</v>
      </c>
      <c r="F20" s="151">
        <f>IF('H18歳入'!F20=0,"-",('H19歳入'!F20-'H18歳入'!F20)/'H18歳入'!F20*100)</f>
        <v>6.883333871236026</v>
      </c>
      <c r="G20" s="161">
        <f>IF('H18歳入'!G20=0,"-",('H19歳入'!G20-'H18歳入'!G20)/'H18歳入'!G20*100)</f>
        <v>-8.551742272658172</v>
      </c>
      <c r="H20" s="151">
        <f>IF('H18歳入'!H20=0,"-",('H19歳入'!H20-'H18歳入'!H20)/'H18歳入'!H20*100)</f>
        <v>124.49844888919228</v>
      </c>
      <c r="I20" s="151">
        <f>IF('H18歳入'!I20=0,"-",('H19歳入'!I20-'H18歳入'!I20)/'H18歳入'!I20*100)</f>
        <v>-58.317301526228036</v>
      </c>
      <c r="J20" s="151">
        <f>IF('H18歳入'!J20=0,"-",('H19歳入'!J20-'H18歳入'!J20)/'H18歳入'!J20*100)</f>
        <v>-10.563158138237243</v>
      </c>
      <c r="K20" s="151">
        <f>IF('H18歳入'!K20=0,"-",('H19歳入'!K20-'H18歳入'!K20)/'H18歳入'!K20*100)</f>
        <v>-28.69311116127311</v>
      </c>
      <c r="L20" s="151">
        <f>IF('H18歳入'!L20=0,"-",('H19歳入'!L20-'H18歳入'!L20)/'H18歳入'!L20*100)</f>
        <v>-7.386384797303588</v>
      </c>
      <c r="M20" s="162">
        <f>IF('H18歳入'!M20=0,"-",('H19歳入'!M20-'H18歳入'!M20)/'H18歳入'!M20*100)</f>
        <v>4.143133673572352</v>
      </c>
      <c r="N20" s="147">
        <f>IF('H18歳入'!N20=0,"-",('H19歳入'!N20-'H18歳入'!N20)/'H18歳入'!N20*100)</f>
        <v>-15.529311222394233</v>
      </c>
      <c r="O20" s="151">
        <f>IF('H18歳入'!O20=0,"-",('H19歳入'!O20-'H18歳入'!O20)/'H18歳入'!O20*100)</f>
        <v>-57.30862430022356</v>
      </c>
      <c r="P20" s="151">
        <f>IF('H18歳入'!P20=0,"-",('H19歳入'!P20-'H18歳入'!P20)/'H18歳入'!P20*100)</f>
        <v>39.70382266708995</v>
      </c>
      <c r="Q20" s="151">
        <f>IF('H18歳入'!Q20=0,"-",('H19歳入'!Q20-'H18歳入'!Q20)/'H18歳入'!Q20*100)</f>
        <v>20.484976962512707</v>
      </c>
      <c r="R20" s="151">
        <f>IF('H18歳入'!R20=0,"-",('H19歳入'!R20-'H18歳入'!R20)/'H18歳入'!R20*100)</f>
        <v>-10.135231899179606</v>
      </c>
      <c r="S20" s="151">
        <f>IF('H18歳入'!S20=0,"-",('H19歳入'!S20-'H18歳入'!S20)/'H18歳入'!S20*100)</f>
        <v>0.10396562769043705</v>
      </c>
      <c r="T20" s="151">
        <f>IF('H18歳入'!T20=0,"-",('H19歳入'!T20-'H18歳入'!T20)/'H18歳入'!T20*100)</f>
        <v>-1.0439666445154236</v>
      </c>
      <c r="U20" s="151" t="str">
        <f>IF('H18歳入'!U20=0,"-",('H19歳入'!U20-'H18歳入'!U20)/'H18歳入'!U20*100)</f>
        <v>-</v>
      </c>
      <c r="V20" s="151">
        <f>IF('H18歳入'!V20=0,"-",('H19歳入'!V20-'H18歳入'!V20)/'H18歳入'!V20*100)</f>
        <v>-2.794167371090448</v>
      </c>
      <c r="W20" s="151" t="str">
        <f>IF('H18歳入'!W20=0,"-",('H19歳入'!W20-'H18歳入'!W20)/'H18歳入'!W20*100)</f>
        <v>-</v>
      </c>
      <c r="X20" s="151">
        <f>IF('H18歳入'!X20=0,"-",('H19歳入'!X20-'H18歳入'!X20)/'H18歳入'!X20*100)</f>
        <v>-73.96497413297567</v>
      </c>
      <c r="Y20" s="163">
        <f>IF('H18歳入'!Y20=0,"-",('H19歳入'!Y20-'H18歳入'!Y20)/'H18歳入'!Y20*100)</f>
        <v>-6.242366951446067</v>
      </c>
      <c r="Z20" s="164">
        <f>IF('H18歳入'!Z20=0,"-",('H19歳入'!Z20-'H18歳入'!Z20)/'H18歳入'!Z20*100)</f>
        <v>-0.9787382103041367</v>
      </c>
      <c r="AA20" s="164">
        <f>IF('H18歳入'!AA20=0,"-",('H19歳入'!AA20-'H18歳入'!AA20)/'H18歳入'!AA20*100)</f>
        <v>-10.17485508012927</v>
      </c>
      <c r="AB20" s="151">
        <f>IF('H18歳入'!AB20=0,"-",('H19歳入'!AB20-'H18歳入'!AB20)/'H18歳入'!AB20*100)</f>
        <v>-1.8146993896896508</v>
      </c>
      <c r="AC20" s="151">
        <f>IF('H18歳入'!AC20=0,"-",('H19歳入'!AC20-'H18歳入'!AC20)/'H18歳入'!AC20*100)</f>
        <v>-0.9351244030264546</v>
      </c>
      <c r="AD20" s="151" t="str">
        <f>IF('H18歳入'!AD20=0,"-",('H19歳入'!AD20-'H18歳入'!AD20)/'H18歳入'!AD20*100)</f>
        <v>-</v>
      </c>
      <c r="AE20" s="151">
        <f>IF('H18歳入'!AE20=0,"-",('H19歳入'!AE20-'H18歳入'!AE20)/'H18歳入'!AE20*100)</f>
        <v>5.8282390323736095</v>
      </c>
      <c r="AF20" s="151">
        <f>IF('H18歳入'!AF20=0,"-",('H19歳入'!AF20-'H18歳入'!AF20)/'H18歳入'!AF20*100)</f>
        <v>-23.392251753319012</v>
      </c>
      <c r="AG20" s="152">
        <f>IF('H18歳入'!AG20=0,"-",('H19歳入'!AG20-'H18歳入'!AG20)/'H18歳入'!AG20*100)</f>
        <v>-9.273077890500545</v>
      </c>
    </row>
    <row r="21" spans="1:33" ht="25.5" customHeight="1">
      <c r="A21" s="141" t="s">
        <v>43</v>
      </c>
      <c r="B21" s="160">
        <f>IF('H18歳入'!B21=0,"-",('H19歳入'!B21-'H18歳入'!B21)/'H18歳入'!B21*100)</f>
        <v>1.6043557679309608</v>
      </c>
      <c r="C21" s="151">
        <f>IF('H18歳入'!C21=0,"-",('H19歳入'!C21-'H18歳入'!C21)/'H18歳入'!C21*100)</f>
        <v>6.525384627843669</v>
      </c>
      <c r="D21" s="151">
        <f>IF('H18歳入'!D21=0,"-",('H19歳入'!D21-'H18歳入'!D21)/'H18歳入'!D21*100)</f>
        <v>10.772130991702664</v>
      </c>
      <c r="E21" s="151">
        <f>IF('H18歳入'!E21=0,"-",('H19歳入'!E21-'H18歳入'!E21)/'H18歳入'!E21*100)</f>
        <v>34.63775393485712</v>
      </c>
      <c r="F21" s="151">
        <f>IF('H18歳入'!F21=0,"-",('H19歳入'!F21-'H18歳入'!F21)/'H18歳入'!F21*100)</f>
        <v>12.459011544377399</v>
      </c>
      <c r="G21" s="161">
        <f>IF('H18歳入'!G21=0,"-",('H19歳入'!G21-'H18歳入'!G21)/'H18歳入'!G21*100)</f>
        <v>1.1579509475693444</v>
      </c>
      <c r="H21" s="151">
        <f>IF('H18歳入'!H21=0,"-",('H19歳入'!H21-'H18歳入'!H21)/'H18歳入'!H21*100)</f>
        <v>-77.92419336380009</v>
      </c>
      <c r="I21" s="151">
        <f>IF('H18歳入'!I21=0,"-",('H19歳入'!I21-'H18歳入'!I21)/'H18歳入'!I21*100)</f>
        <v>-62.92056616907726</v>
      </c>
      <c r="J21" s="151">
        <f>IF('H18歳入'!J21=0,"-",('H19歳入'!J21-'H18歳入'!J21)/'H18歳入'!J21*100)</f>
        <v>-9.702368020855962</v>
      </c>
      <c r="K21" s="151">
        <f>IF('H18歳入'!K21=0,"-",('H19歳入'!K21-'H18歳入'!K21)/'H18歳入'!K21*100)</f>
        <v>48.26669558088992</v>
      </c>
      <c r="L21" s="151">
        <f>IF('H18歳入'!L21=0,"-",('H19歳入'!L21-'H18歳入'!L21)/'H18歳入'!L21*100)</f>
        <v>4.25737796377282</v>
      </c>
      <c r="M21" s="162">
        <f>IF('H18歳入'!M21=0,"-",('H19歳入'!M21-'H18歳入'!M21)/'H18歳入'!M21*100)</f>
        <v>9.44494796355793</v>
      </c>
      <c r="N21" s="147">
        <f>IF('H18歳入'!N21=0,"-",('H19歳入'!N21-'H18歳入'!N21)/'H18歳入'!N21*100)</f>
        <v>-5.821473606946135</v>
      </c>
      <c r="O21" s="151">
        <f>IF('H18歳入'!O21=0,"-",('H19歳入'!O21-'H18歳入'!O21)/'H18歳入'!O21*100)</f>
        <v>-66.86396316091974</v>
      </c>
      <c r="P21" s="151">
        <f>IF('H18歳入'!P21=0,"-",('H19歳入'!P21-'H18歳入'!P21)/'H18歳入'!P21*100)</f>
        <v>36.95469997628271</v>
      </c>
      <c r="Q21" s="151">
        <f>IF('H18歳入'!Q21=0,"-",('H19歳入'!Q21-'H18歳入'!Q21)/'H18歳入'!Q21*100)</f>
        <v>18.46920273265078</v>
      </c>
      <c r="R21" s="151">
        <f>IF('H18歳入'!R21=0,"-",('H19歳入'!R21-'H18歳入'!R21)/'H18歳入'!R21*100)</f>
        <v>-12.120789941137543</v>
      </c>
      <c r="S21" s="151">
        <f>IF('H18歳入'!S21=0,"-",('H19歳入'!S21-'H18歳入'!S21)/'H18歳入'!S21*100)</f>
        <v>-1.136516646574926</v>
      </c>
      <c r="T21" s="151">
        <f>IF('H18歳入'!T21=0,"-",('H19歳入'!T21-'H18歳入'!T21)/'H18歳入'!T21*100)</f>
        <v>1.7589093349344824</v>
      </c>
      <c r="U21" s="151" t="str">
        <f>IF('H18歳入'!U21=0,"-",('H19歳入'!U21-'H18歳入'!U21)/'H18歳入'!U21*100)</f>
        <v>-</v>
      </c>
      <c r="V21" s="151">
        <f>IF('H18歳入'!V21=0,"-",('H19歳入'!V21-'H18歳入'!V21)/'H18歳入'!V21*100)</f>
        <v>-3.3585829786978625</v>
      </c>
      <c r="W21" s="151" t="str">
        <f>IF('H18歳入'!W21=0,"-",('H19歳入'!W21-'H18歳入'!W21)/'H18歳入'!W21*100)</f>
        <v>-</v>
      </c>
      <c r="X21" s="151">
        <f>IF('H18歳入'!X21=0,"-",('H19歳入'!X21-'H18歳入'!X21)/'H18歳入'!X21*100)</f>
        <v>-76.00629356571115</v>
      </c>
      <c r="Y21" s="163">
        <f>IF('H18歳入'!Y21=0,"-",('H19歳入'!Y21-'H18歳入'!Y21)/'H18歳入'!Y21*100)</f>
        <v>-13.420256554123657</v>
      </c>
      <c r="Z21" s="164">
        <f>IF('H18歳入'!Z21=0,"-",('H19歳入'!Z21-'H18歳入'!Z21)/'H18歳入'!Z21*100)</f>
        <v>-16.2846862732682</v>
      </c>
      <c r="AA21" s="164">
        <f>IF('H18歳入'!AA21=0,"-",('H19歳入'!AA21-'H18歳入'!AA21)/'H18歳入'!AA21*100)</f>
        <v>-0.5597224385138292</v>
      </c>
      <c r="AB21" s="151">
        <f>IF('H18歳入'!AB21=0,"-",('H19歳入'!AB21-'H18歳入'!AB21)/'H18歳入'!AB21*100)</f>
        <v>-2.0650685928989603</v>
      </c>
      <c r="AC21" s="151">
        <f>IF('H18歳入'!AC21=0,"-",('H19歳入'!AC21-'H18歳入'!AC21)/'H18歳入'!AC21*100)</f>
        <v>-0.5256859075148294</v>
      </c>
      <c r="AD21" s="151" t="str">
        <f>IF('H18歳入'!AD21=0,"-",('H19歳入'!AD21-'H18歳入'!AD21)/'H18歳入'!AD21*100)</f>
        <v>-</v>
      </c>
      <c r="AE21" s="151">
        <f>IF('H18歳入'!AE21=0,"-",('H19歳入'!AE21-'H18歳入'!AE21)/'H18歳入'!AE21*100)</f>
        <v>5.120527922522903</v>
      </c>
      <c r="AF21" s="151">
        <f>IF('H18歳入'!AF21=0,"-",('H19歳入'!AF21-'H18歳入'!AF21)/'H18歳入'!AF21*100)</f>
        <v>20.205164846381546</v>
      </c>
      <c r="AG21" s="152">
        <f>IF('H18歳入'!AG21=0,"-",('H19歳入'!AG21-'H18歳入'!AG21)/'H18歳入'!AG21*100)</f>
        <v>-9.277899343544858</v>
      </c>
    </row>
    <row r="22" spans="1:33" ht="25.5" customHeight="1">
      <c r="A22" s="141" t="s">
        <v>6</v>
      </c>
      <c r="B22" s="160">
        <f>IF('H18歳入'!B22=0,"-",('H19歳入'!B22-'H18歳入'!B22)/'H18歳入'!B22*100)</f>
        <v>3.6247164380951684</v>
      </c>
      <c r="C22" s="151">
        <f>IF('H18歳入'!C22=0,"-",('H19歳入'!C22-'H18歳入'!C22)/'H18歳入'!C22*100)</f>
        <v>7.240173802274412</v>
      </c>
      <c r="D22" s="151">
        <f>IF('H18歳入'!D22=0,"-",('H19歳入'!D22-'H18歳入'!D22)/'H18歳入'!D22*100)</f>
        <v>12.055203971671748</v>
      </c>
      <c r="E22" s="151">
        <f>IF('H18歳入'!E22=0,"-",('H19歳入'!E22-'H18歳入'!E22)/'H18歳入'!E22*100)</f>
        <v>23.62834843434198</v>
      </c>
      <c r="F22" s="151">
        <f>IF('H18歳入'!F22=0,"-",('H19歳入'!F22-'H18歳入'!F22)/'H18歳入'!F22*100)</f>
        <v>5.659165088965228</v>
      </c>
      <c r="G22" s="161">
        <f>IF('H18歳入'!G22=0,"-",('H19歳入'!G22-'H18歳入'!G22)/'H18歳入'!G22*100)</f>
        <v>0.23264423823343244</v>
      </c>
      <c r="H22" s="151">
        <f>IF('H18歳入'!H22=0,"-",('H19歳入'!H22-'H18歳入'!H22)/'H18歳入'!H22*100)</f>
        <v>28.858667464736964</v>
      </c>
      <c r="I22" s="151">
        <f>IF('H18歳入'!I22=0,"-",('H19歳入'!I22-'H18歳入'!I22)/'H18歳入'!I22*100)</f>
        <v>-43.69659836125433</v>
      </c>
      <c r="J22" s="151">
        <f>IF('H18歳入'!J22=0,"-",('H19歳入'!J22-'H18歳入'!J22)/'H18歳入'!J22*100)</f>
        <v>2.349178809816416</v>
      </c>
      <c r="K22" s="151">
        <f>IF('H18歳入'!K22=0,"-",('H19歳入'!K22-'H18歳入'!K22)/'H18歳入'!K22*100)</f>
        <v>-16.02480969833662</v>
      </c>
      <c r="L22" s="151">
        <f>IF('H18歳入'!L22=0,"-",('H19歳入'!L22-'H18歳入'!L22)/'H18歳入'!L22*100)</f>
        <v>-1.9756457816192958</v>
      </c>
      <c r="M22" s="162">
        <f>IF('H18歳入'!M22=0,"-",('H19歳入'!M22-'H18歳入'!M22)/'H18歳入'!M22*100)</f>
        <v>-3.5147036410743966</v>
      </c>
      <c r="N22" s="147">
        <f>IF('H18歳入'!N22=0,"-",('H19歳入'!N22-'H18歳入'!N22)/'H18歳入'!N22*100)</f>
        <v>-4.824013826311215</v>
      </c>
      <c r="O22" s="151">
        <f>IF('H18歳入'!O22=0,"-",('H19歳入'!O22-'H18歳入'!O22)/'H18歳入'!O22*100)</f>
        <v>-66.77483018263686</v>
      </c>
      <c r="P22" s="151">
        <f>IF('H18歳入'!P22=0,"-",('H19歳入'!P22-'H18歳入'!P22)/'H18歳入'!P22*100)</f>
        <v>38.38751164131447</v>
      </c>
      <c r="Q22" s="151">
        <f>IF('H18歳入'!Q22=0,"-",('H19歳入'!Q22-'H18歳入'!Q22)/'H18歳入'!Q22*100)</f>
        <v>19.58442492423075</v>
      </c>
      <c r="R22" s="151">
        <f>IF('H18歳入'!R22=0,"-",('H19歳入'!R22-'H18歳入'!R22)/'H18歳入'!R22*100)</f>
        <v>-11.438773775111134</v>
      </c>
      <c r="S22" s="151">
        <f>IF('H18歳入'!S22=0,"-",('H19歳入'!S22-'H18歳入'!S22)/'H18歳入'!S22*100)</f>
        <v>-0.16085755894575762</v>
      </c>
      <c r="T22" s="151">
        <f>IF('H18歳入'!T22=0,"-",('H19歳入'!T22-'H18歳入'!T22)/'H18歳入'!T22*100)</f>
        <v>-3.331201250059026</v>
      </c>
      <c r="U22" s="151" t="str">
        <f>IF('H18歳入'!U22=0,"-",('H19歳入'!U22-'H18歳入'!U22)/'H18歳入'!U22*100)</f>
        <v>-</v>
      </c>
      <c r="V22" s="151">
        <f>IF('H18歳入'!V22=0,"-",('H19歳入'!V22-'H18歳入'!V22)/'H18歳入'!V22*100)</f>
        <v>-3.665378955114054</v>
      </c>
      <c r="W22" s="151" t="str">
        <f>IF('H18歳入'!W22=0,"-",('H19歳入'!W22-'H18歳入'!W22)/'H18歳入'!W22*100)</f>
        <v>-</v>
      </c>
      <c r="X22" s="151">
        <f>IF('H18歳入'!X22=0,"-",('H19歳入'!X22-'H18歳入'!X22)/'H18歳入'!X22*100)</f>
        <v>-76.42495658703167</v>
      </c>
      <c r="Y22" s="163">
        <f>IF('H18歳入'!Y22=0,"-",('H19歳入'!Y22-'H18歳入'!Y22)/'H18歳入'!Y22*100)</f>
        <v>-16.0119567230114</v>
      </c>
      <c r="Z22" s="164" t="str">
        <f>IF('H18歳入'!Z22=0,"-",('H19歳入'!Z22-'H18歳入'!Z22)/'H18歳入'!Z22*100)</f>
        <v>-</v>
      </c>
      <c r="AA22" s="164">
        <f>IF('H18歳入'!AA22=0,"-",('H19歳入'!AA22-'H18歳入'!AA22)/'H18歳入'!AA22*100)</f>
        <v>-16.0119567230114</v>
      </c>
      <c r="AB22" s="151">
        <f>IF('H18歳入'!AB22=0,"-",('H19歳入'!AB22-'H18歳入'!AB22)/'H18歳入'!AB22*100)</f>
        <v>1.221509804839238</v>
      </c>
      <c r="AC22" s="151">
        <f>IF('H18歳入'!AC22=0,"-",('H19歳入'!AC22-'H18歳入'!AC22)/'H18歳入'!AC22*100)</f>
        <v>9.82328948215864</v>
      </c>
      <c r="AD22" s="151">
        <f>IF('H18歳入'!AD22=0,"-",('H19歳入'!AD22-'H18歳入'!AD22)/'H18歳入'!AD22*100)</f>
        <v>-9.987819732034104</v>
      </c>
      <c r="AE22" s="151">
        <f>IF('H18歳入'!AE22=0,"-",('H19歳入'!AE22-'H18歳入'!AE22)/'H18歳入'!AE22*100)</f>
        <v>23.420078379506414</v>
      </c>
      <c r="AF22" s="151">
        <f>IF('H18歳入'!AF22=0,"-",('H19歳入'!AF22-'H18歳入'!AF22)/'H18歳入'!AF22*100)</f>
        <v>3.2330615687377002</v>
      </c>
      <c r="AG22" s="152">
        <f>IF('H18歳入'!AG22=0,"-",('H19歳入'!AG22-'H18歳入'!AG22)/'H18歳入'!AG22*100)</f>
        <v>-9.272540983606557</v>
      </c>
    </row>
    <row r="23" spans="1:33" ht="25.5" customHeight="1">
      <c r="A23" s="141" t="s">
        <v>44</v>
      </c>
      <c r="B23" s="160">
        <f>IF('H18歳入'!B23=0,"-",('H19歳入'!B23-'H18歳入'!B23)/'H18歳入'!B23*100)</f>
        <v>8.885835410074076</v>
      </c>
      <c r="C23" s="151">
        <f>IF('H18歳入'!C23=0,"-",('H19歳入'!C23-'H18歳入'!C23)/'H18歳入'!C23*100)</f>
        <v>8.67446695177074</v>
      </c>
      <c r="D23" s="151">
        <f>IF('H18歳入'!D23=0,"-",('H19歳入'!D23-'H18歳入'!D23)/'H18歳入'!D23*100)</f>
        <v>9.07189499063411</v>
      </c>
      <c r="E23" s="151">
        <f>IF('H18歳入'!E23=0,"-",('H19歳入'!E23-'H18歳入'!E23)/'H18歳入'!E23*100)</f>
        <v>-8.168293685166176</v>
      </c>
      <c r="F23" s="151">
        <f>IF('H18歳入'!F23=0,"-",('H19歳入'!F23-'H18歳入'!F23)/'H18歳入'!F23*100)</f>
        <v>-0.4442785337231067</v>
      </c>
      <c r="G23" s="161">
        <f>IF('H18歳入'!G23=0,"-",('H19歳入'!G23-'H18歳入'!G23)/'H18歳入'!G23*100)</f>
        <v>-1.8074024093213088</v>
      </c>
      <c r="H23" s="151">
        <f>IF('H18歳入'!H23=0,"-",('H19歳入'!H23-'H18歳入'!H23)/'H18歳入'!H23*100)</f>
        <v>-12.20235032620552</v>
      </c>
      <c r="I23" s="151">
        <f>IF('H18歳入'!I23=0,"-",('H19歳入'!I23-'H18歳入'!I23)/'H18歳入'!I23*100)</f>
        <v>14300.095328884652</v>
      </c>
      <c r="J23" s="151">
        <f>IF('H18歳入'!J23=0,"-",('H19歳入'!J23-'H18歳入'!J23)/'H18歳入'!J23*100)</f>
        <v>-64.55013855213025</v>
      </c>
      <c r="K23" s="151">
        <f>IF('H18歳入'!K23=0,"-",('H19歳入'!K23-'H18歳入'!K23)/'H18歳入'!K23*100)</f>
        <v>8.98446861865987</v>
      </c>
      <c r="L23" s="151">
        <f>IF('H18歳入'!L23=0,"-",('H19歳入'!L23-'H18歳入'!L23)/'H18歳入'!L23*100)</f>
        <v>-26.323676814528017</v>
      </c>
      <c r="M23" s="162">
        <f>IF('H18歳入'!M23=0,"-",('H19歳入'!M23-'H18歳入'!M23)/'H18歳入'!M23*100)</f>
        <v>-29.79575079544288</v>
      </c>
      <c r="N23" s="147">
        <f>IF('H18歳入'!N23=0,"-",('H19歳入'!N23-'H18歳入'!N23)/'H18歳入'!N23*100)</f>
        <v>9.245019536816432</v>
      </c>
      <c r="O23" s="151">
        <f>IF('H18歳入'!O23=0,"-",('H19歳入'!O23-'H18歳入'!O23)/'H18歳入'!O23*100)</f>
        <v>-57.512358234951755</v>
      </c>
      <c r="P23" s="151">
        <f>IF('H18歳入'!P23=0,"-",('H19歳入'!P23-'H18歳入'!P23)/'H18歳入'!P23*100)</f>
        <v>40.28207214537564</v>
      </c>
      <c r="Q23" s="151">
        <f>IF('H18歳入'!Q23=0,"-",('H19歳入'!Q23-'H18歳入'!Q23)/'H18歳入'!Q23*100)</f>
        <v>20.977065661325796</v>
      </c>
      <c r="R23" s="151">
        <f>IF('H18歳入'!R23=0,"-",('H19歳入'!R23-'H18歳入'!R23)/'H18歳入'!R23*100)</f>
        <v>-10.096495382429554</v>
      </c>
      <c r="S23" s="151">
        <f>IF('H18歳入'!S23=0,"-",('H19歳入'!S23-'H18歳入'!S23)/'H18歳入'!S23*100)</f>
        <v>0.3833062895317609</v>
      </c>
      <c r="T23" s="151">
        <f>IF('H18歳入'!T23=0,"-",('H19歳入'!T23-'H18歳入'!T23)/'H18歳入'!T23*100)</f>
        <v>0.09302855407047388</v>
      </c>
      <c r="U23" s="151" t="str">
        <f>IF('H18歳入'!U23=0,"-",('H19歳入'!U23-'H18歳入'!U23)/'H18歳入'!U23*100)</f>
        <v>-</v>
      </c>
      <c r="V23" s="151">
        <f>IF('H18歳入'!V23=0,"-",('H19歳入'!V23-'H18歳入'!V23)/'H18歳入'!V23*100)</f>
        <v>-3.9270646540968097</v>
      </c>
      <c r="W23" s="151" t="str">
        <f>IF('H18歳入'!W23=0,"-",('H19歳入'!W23-'H18歳入'!W23)/'H18歳入'!W23*100)</f>
        <v>-</v>
      </c>
      <c r="X23" s="151">
        <f>IF('H18歳入'!X23=0,"-",('H19歳入'!X23-'H18歳入'!X23)/'H18歳入'!X23*100)</f>
        <v>-73.54175633616046</v>
      </c>
      <c r="Y23" s="163">
        <f>IF('H18歳入'!Y23=0,"-",('H19歳入'!Y23-'H18歳入'!Y23)/'H18歳入'!Y23*100)</f>
        <v>-8.163913044735633</v>
      </c>
      <c r="Z23" s="164">
        <f>IF('H18歳入'!Z23=0,"-",('H19歳入'!Z23-'H18歳入'!Z23)/'H18歳入'!Z23*100)</f>
        <v>-7.951369795942965</v>
      </c>
      <c r="AA23" s="164">
        <f>IF('H18歳入'!AA23=0,"-",('H19歳入'!AA23-'H18歳入'!AA23)/'H18歳入'!AA23*100)</f>
        <v>-8.36003519780695</v>
      </c>
      <c r="AB23" s="151">
        <f>IF('H18歳入'!AB23=0,"-",('H19歳入'!AB23-'H18歳入'!AB23)/'H18歳入'!AB23*100)</f>
        <v>2.5691500100948916</v>
      </c>
      <c r="AC23" s="151">
        <f>IF('H18歳入'!AC23=0,"-",('H19歳入'!AC23-'H18歳入'!AC23)/'H18歳入'!AC23*100)</f>
        <v>46.03909965675874</v>
      </c>
      <c r="AD23" s="151" t="str">
        <f>IF('H18歳入'!AD23=0,"-",('H19歳入'!AD23-'H18歳入'!AD23)/'H18歳入'!AD23*100)</f>
        <v>-</v>
      </c>
      <c r="AE23" s="151">
        <f>IF('H18歳入'!AE23=0,"-",('H19歳入'!AE23-'H18歳入'!AE23)/'H18歳入'!AE23*100)</f>
        <v>51.91062106182833</v>
      </c>
      <c r="AF23" s="151">
        <f>IF('H18歳入'!AF23=0,"-",('H19歳入'!AF23-'H18歳入'!AF23)/'H18歳入'!AF23*100)</f>
        <v>20.05095773238091</v>
      </c>
      <c r="AG23" s="152">
        <f>IF('H18歳入'!AG23=0,"-",('H19歳入'!AG23-'H18歳入'!AG23)/'H18歳入'!AG23*100)</f>
        <v>0</v>
      </c>
    </row>
    <row r="24" spans="1:33" ht="25.5" customHeight="1">
      <c r="A24" s="141" t="s">
        <v>45</v>
      </c>
      <c r="B24" s="160">
        <f>IF('H18歳入'!B24=0,"-",('H19歳入'!B24-'H18歳入'!B24)/'H18歳入'!B24*100)</f>
        <v>0.931398979127908</v>
      </c>
      <c r="C24" s="151">
        <f>IF('H18歳入'!C24=0,"-",('H19歳入'!C24-'H18歳入'!C24)/'H18歳入'!C24*100)</f>
        <v>5.485398185037838</v>
      </c>
      <c r="D24" s="151">
        <f>IF('H18歳入'!D24=0,"-",('H19歳入'!D24-'H18歳入'!D24)/'H18歳入'!D24*100)</f>
        <v>8.398794821161882</v>
      </c>
      <c r="E24" s="151">
        <f>IF('H18歳入'!E24=0,"-",('H19歳入'!E24-'H18歳入'!E24)/'H18歳入'!E24*100)</f>
        <v>23.768780194305332</v>
      </c>
      <c r="F24" s="151">
        <f>IF('H18歳入'!F24=0,"-",('H19歳入'!F24-'H18歳入'!F24)/'H18歳入'!F24*100)</f>
        <v>0.280865108247817</v>
      </c>
      <c r="G24" s="161">
        <f>IF('H18歳入'!G24=0,"-",('H19歳入'!G24-'H18歳入'!G24)/'H18歳入'!G24*100)</f>
        <v>13.821376567279408</v>
      </c>
      <c r="H24" s="151">
        <f>IF('H18歳入'!H24=0,"-",('H19歳入'!H24-'H18歳入'!H24)/'H18歳入'!H24*100)</f>
        <v>61.77079706027895</v>
      </c>
      <c r="I24" s="151">
        <f>IF('H18歳入'!I24=0,"-",('H19歳入'!I24-'H18歳入'!I24)/'H18歳入'!I24*100)</f>
        <v>-22.04636956823546</v>
      </c>
      <c r="J24" s="151">
        <f>IF('H18歳入'!J24=0,"-",('H19歳入'!J24-'H18歳入'!J24)/'H18歳入'!J24*100)</f>
        <v>-47.54584867153223</v>
      </c>
      <c r="K24" s="151">
        <f>IF('H18歳入'!K24=0,"-",('H19歳入'!K24-'H18歳入'!K24)/'H18歳入'!K24*100)</f>
        <v>109.22330447590922</v>
      </c>
      <c r="L24" s="151">
        <f>IF('H18歳入'!L24=0,"-",('H19歳入'!L24-'H18歳入'!L24)/'H18歳入'!L24*100)</f>
        <v>-24.564947830031755</v>
      </c>
      <c r="M24" s="162">
        <f>IF('H18歳入'!M24=0,"-",('H19歳入'!M24-'H18歳入'!M24)/'H18歳入'!M24*100)</f>
        <v>244.42148760330576</v>
      </c>
      <c r="N24" s="147">
        <f>IF('H18歳入'!N24=0,"-",('H19歳入'!N24-'H18歳入'!N24)/'H18歳入'!N24*100)</f>
        <v>-3.0670428446945617</v>
      </c>
      <c r="O24" s="151">
        <f>IF('H18歳入'!O24=0,"-",('H19歳入'!O24-'H18歳入'!O24)/'H18歳入'!O24*100)</f>
        <v>-68.17828833181241</v>
      </c>
      <c r="P24" s="151">
        <f>IF('H18歳入'!P24=0,"-",('H19歳入'!P24-'H18歳入'!P24)/'H18歳入'!P24*100)</f>
        <v>34.578221691455866</v>
      </c>
      <c r="Q24" s="151">
        <f>IF('H18歳入'!Q24=0,"-",('H19歳入'!Q24-'H18歳入'!Q24)/'H18歳入'!Q24*100)</f>
        <v>16.58493650194895</v>
      </c>
      <c r="R24" s="151">
        <f>IF('H18歳入'!R24=0,"-",('H19歳入'!R24-'H18歳入'!R24)/'H18歳入'!R24*100)</f>
        <v>-13.138509841806545</v>
      </c>
      <c r="S24" s="151">
        <f>IF('H18歳入'!S24=0,"-",('H19歳入'!S24-'H18歳入'!S24)/'H18歳入'!S24*100)</f>
        <v>-3.582086599243551</v>
      </c>
      <c r="T24" s="151">
        <f>IF('H18歳入'!T24=0,"-",('H19歳入'!T24-'H18歳入'!T24)/'H18歳入'!T24*100)</f>
        <v>-5.319148936170213</v>
      </c>
      <c r="U24" s="151" t="str">
        <f>IF('H18歳入'!U24=0,"-",('H19歳入'!U24-'H18歳入'!U24)/'H18歳入'!U24*100)</f>
        <v>-</v>
      </c>
      <c r="V24" s="151">
        <f>IF('H18歳入'!V24=0,"-",('H19歳入'!V24-'H18歳入'!V24)/'H18歳入'!V24*100)</f>
        <v>-5.9350928147493365</v>
      </c>
      <c r="W24" s="151" t="str">
        <f>IF('H18歳入'!W24=0,"-",('H19歳入'!W24-'H18歳入'!W24)/'H18歳入'!W24*100)</f>
        <v>-</v>
      </c>
      <c r="X24" s="151">
        <f>IF('H18歳入'!X24=0,"-",('H19歳入'!X24-'H18歳入'!X24)/'H18歳入'!X24*100)</f>
        <v>-69.94207403221249</v>
      </c>
      <c r="Y24" s="163">
        <f>IF('H18歳入'!Y24=0,"-",('H19歳入'!Y24-'H18歳入'!Y24)/'H18歳入'!Y24*100)</f>
        <v>2.3866194865579047</v>
      </c>
      <c r="Z24" s="164">
        <f>IF('H18歳入'!Z24=0,"-",('H19歳入'!Z24-'H18歳入'!Z24)/'H18歳入'!Z24*100)</f>
        <v>3.169176652166078</v>
      </c>
      <c r="AA24" s="164">
        <f>IF('H18歳入'!AA24=0,"-",('H19歳入'!AA24-'H18歳入'!AA24)/'H18歳入'!AA24*100)</f>
        <v>-2.287165011543737</v>
      </c>
      <c r="AB24" s="151">
        <f>IF('H18歳入'!AB24=0,"-",('H19歳入'!AB24-'H18歳入'!AB24)/'H18歳入'!AB24*100)</f>
        <v>1.0280842527582748</v>
      </c>
      <c r="AC24" s="151">
        <f>IF('H18歳入'!AC24=0,"-",('H19歳入'!AC24-'H18歳入'!AC24)/'H18歳入'!AC24*100)</f>
        <v>-7.758026732809702</v>
      </c>
      <c r="AD24" s="151" t="str">
        <f>IF('H18歳入'!AD24=0,"-",('H19歳入'!AD24-'H18歳入'!AD24)/'H18歳入'!AD24*100)</f>
        <v>-</v>
      </c>
      <c r="AE24" s="151">
        <f>IF('H18歳入'!AE24=0,"-",('H19歳入'!AE24-'H18歳入'!AE24)/'H18歳入'!AE24*100)</f>
        <v>7.4298492211776495</v>
      </c>
      <c r="AF24" s="151">
        <f>IF('H18歳入'!AF24=0,"-",('H19歳入'!AF24-'H18歳入'!AF24)/'H18歳入'!AF24*100)</f>
        <v>11.237911025145067</v>
      </c>
      <c r="AG24" s="152">
        <f>IF('H18歳入'!AG24=0,"-",('H19歳入'!AG24-'H18歳入'!AG24)/'H18歳入'!AG24*100)</f>
        <v>-9.290003532320734</v>
      </c>
    </row>
    <row r="25" spans="1:33" ht="25.5" customHeight="1">
      <c r="A25" s="141" t="s">
        <v>46</v>
      </c>
      <c r="B25" s="160">
        <f>IF('H18歳入'!B25=0,"-",('H19歳入'!B25-'H18歳入'!B25)/'H18歳入'!B25*100)</f>
        <v>1.0325204483666361</v>
      </c>
      <c r="C25" s="151">
        <f>IF('H18歳入'!C25=0,"-",('H19歳入'!C25-'H18歳入'!C25)/'H18歳入'!C25*100)</f>
        <v>3.860202142131882</v>
      </c>
      <c r="D25" s="151">
        <f>IF('H18歳入'!D25=0,"-",('H19歳入'!D25-'H18歳入'!D25)/'H18歳入'!D25*100)</f>
        <v>10.268437340541123</v>
      </c>
      <c r="E25" s="151">
        <f>IF('H18歳入'!E25=0,"-",('H19歳入'!E25-'H18歳入'!E25)/'H18歳入'!E25*100)</f>
        <v>8.7689858063458</v>
      </c>
      <c r="F25" s="151">
        <f>IF('H18歳入'!F25=0,"-",('H19歳入'!F25-'H18歳入'!F25)/'H18歳入'!F25*100)</f>
        <v>-5.2886904378932735</v>
      </c>
      <c r="G25" s="161">
        <f>IF('H18歳入'!G25=0,"-",('H19歳入'!G25-'H18歳入'!G25)/'H18歳入'!G25*100)</f>
        <v>-6.018078749808488</v>
      </c>
      <c r="H25" s="151">
        <f>IF('H18歳入'!H25=0,"-",('H19歳入'!H25-'H18歳入'!H25)/'H18歳入'!H25*100)</f>
        <v>127.95496513024615</v>
      </c>
      <c r="I25" s="151">
        <f>IF('H18歳入'!I25=0,"-",('H19歳入'!I25-'H18歳入'!I25)/'H18歳入'!I25*100)</f>
        <v>151.41841971688004</v>
      </c>
      <c r="J25" s="151">
        <f>IF('H18歳入'!J25=0,"-",('H19歳入'!J25-'H18歳入'!J25)/'H18歳入'!J25*100)</f>
        <v>17.81215700621962</v>
      </c>
      <c r="K25" s="151">
        <f>IF('H18歳入'!K25=0,"-",('H19歳入'!K25-'H18歳入'!K25)/'H18歳入'!K25*100)</f>
        <v>-26.643014951917348</v>
      </c>
      <c r="L25" s="151">
        <f>IF('H18歳入'!L25=0,"-",('H19歳入'!L25-'H18歳入'!L25)/'H18歳入'!L25*100)</f>
        <v>-25.728617579263446</v>
      </c>
      <c r="M25" s="162">
        <f>IF('H18歳入'!M25=0,"-",('H19歳入'!M25-'H18歳入'!M25)/'H18歳入'!M25*100)</f>
        <v>2.147518303645141</v>
      </c>
      <c r="N25" s="147">
        <f>IF('H18歳入'!N25=0,"-",('H19歳入'!N25-'H18歳入'!N25)/'H18歳入'!N25*100)</f>
        <v>-6.894980544795372</v>
      </c>
      <c r="O25" s="151">
        <f>IF('H18歳入'!O25=0,"-",('H19歳入'!O25-'H18歳入'!O25)/'H18歳入'!O25*100)</f>
        <v>-62.98968914687237</v>
      </c>
      <c r="P25" s="151">
        <f>IF('H18歳入'!P25=0,"-",('H19歳入'!P25-'H18歳入'!P25)/'H18歳入'!P25*100)</f>
        <v>38.32727522117825</v>
      </c>
      <c r="Q25" s="151">
        <f>IF('H18歳入'!Q25=0,"-",('H19歳入'!Q25-'H18歳入'!Q25)/'H18歳入'!Q25*100)</f>
        <v>19.521785756841563</v>
      </c>
      <c r="R25" s="151">
        <f>IF('H18歳入'!R25=0,"-",('H19歳入'!R25-'H18歳入'!R25)/'H18歳入'!R25*100)</f>
        <v>-11.425994136660904</v>
      </c>
      <c r="S25" s="151">
        <f>IF('H18歳入'!S25=0,"-",('H19歳入'!S25-'H18歳入'!S25)/'H18歳入'!S25*100)</f>
        <v>0.48187379040454503</v>
      </c>
      <c r="T25" s="151">
        <f>IF('H18歳入'!T25=0,"-",('H19歳入'!T25-'H18歳入'!T25)/'H18歳入'!T25*100)</f>
        <v>5.420931451888664</v>
      </c>
      <c r="U25" s="151" t="str">
        <f>IF('H18歳入'!U25=0,"-",('H19歳入'!U25-'H18歳入'!U25)/'H18歳入'!U25*100)</f>
        <v>-</v>
      </c>
      <c r="V25" s="151">
        <f>IF('H18歳入'!V25=0,"-",('H19歳入'!V25-'H18歳入'!V25)/'H18歳入'!V25*100)</f>
        <v>-3.8626482154826234</v>
      </c>
      <c r="W25" s="151" t="str">
        <f>IF('H18歳入'!W25=0,"-",('H19歳入'!W25-'H18歳入'!W25)/'H18歳入'!W25*100)</f>
        <v>-</v>
      </c>
      <c r="X25" s="151">
        <f>IF('H18歳入'!X25=0,"-",('H19歳入'!X25-'H18歳入'!X25)/'H18歳入'!X25*100)</f>
        <v>-74.22451769165588</v>
      </c>
      <c r="Y25" s="163">
        <f>IF('H18歳入'!Y25=0,"-",('H19歳入'!Y25-'H18歳入'!Y25)/'H18歳入'!Y25*100)</f>
        <v>-7.280607927968198</v>
      </c>
      <c r="Z25" s="164" t="str">
        <f>IF('H18歳入'!Z25=0,"-",('H19歳入'!Z25-'H18歳入'!Z25)/'H18歳入'!Z25*100)</f>
        <v>-</v>
      </c>
      <c r="AA25" s="164">
        <f>IF('H18歳入'!AA25=0,"-",('H19歳入'!AA25-'H18歳入'!AA25)/'H18歳入'!AA25*100)</f>
        <v>-7.280607927968198</v>
      </c>
      <c r="AB25" s="151">
        <f>IF('H18歳入'!AB25=0,"-",('H19歳入'!AB25-'H18歳入'!AB25)/'H18歳入'!AB25*100)</f>
        <v>-2.305018137847642</v>
      </c>
      <c r="AC25" s="151">
        <f>IF('H18歳入'!AC25=0,"-",('H19歳入'!AC25-'H18歳入'!AC25)/'H18歳入'!AC25*100)</f>
        <v>7.020700564647746</v>
      </c>
      <c r="AD25" s="151">
        <f>IF('H18歳入'!AD25=0,"-",('H19歳入'!AD25-'H18歳入'!AD25)/'H18歳入'!AD25*100)</f>
        <v>0</v>
      </c>
      <c r="AE25" s="151">
        <f>IF('H18歳入'!AE25=0,"-",('H19歳入'!AE25-'H18歳入'!AE25)/'H18歳入'!AE25*100)</f>
        <v>6.901042924438691</v>
      </c>
      <c r="AF25" s="151">
        <f>IF('H18歳入'!AF25=0,"-",('H19歳入'!AF25-'H18歳入'!AF25)/'H18歳入'!AF25*100)</f>
        <v>26.170825335892516</v>
      </c>
      <c r="AG25" s="152">
        <f>IF('H18歳入'!AG25=0,"-",('H19歳入'!AG25-'H18歳入'!AG25)/'H18歳入'!AG25*100)</f>
        <v>-10</v>
      </c>
    </row>
    <row r="26" spans="1:33" ht="25.5" customHeight="1">
      <c r="A26" s="143" t="s">
        <v>47</v>
      </c>
      <c r="B26" s="160">
        <f>IF('H18歳入'!B26=0,"-",('H19歳入'!B26-'H18歳入'!B26)/'H18歳入'!B26*100)</f>
        <v>9.010234034216948</v>
      </c>
      <c r="C26" s="151">
        <f>IF('H18歳入'!C26=0,"-",('H19歳入'!C26-'H18歳入'!C26)/'H18歳入'!C26*100)</f>
        <v>14.93369933367277</v>
      </c>
      <c r="D26" s="151">
        <f>IF('H18歳入'!D26=0,"-",('H19歳入'!D26-'H18歳入'!D26)/'H18歳入'!D26*100)</f>
        <v>16.69908402480656</v>
      </c>
      <c r="E26" s="151">
        <f>IF('H18歳入'!E26=0,"-",('H19歳入'!E26-'H18歳入'!E26)/'H18歳入'!E26*100)</f>
        <v>35.795257453454</v>
      </c>
      <c r="F26" s="151">
        <f>IF('H18歳入'!F26=0,"-",('H19歳入'!F26-'H18歳入'!F26)/'H18歳入'!F26*100)</f>
        <v>-4.540789350915933</v>
      </c>
      <c r="G26" s="161">
        <f>IF('H18歳入'!G26=0,"-",('H19歳入'!G26-'H18歳入'!G26)/'H18歳入'!G26*100)</f>
        <v>4.92439522443406</v>
      </c>
      <c r="H26" s="151">
        <f>IF('H18歳入'!H26=0,"-",('H19歳入'!H26-'H18歳入'!H26)/'H18歳入'!H26*100)</f>
        <v>6.524076491820904</v>
      </c>
      <c r="I26" s="151">
        <f>IF('H18歳入'!I26=0,"-",('H19歳入'!I26-'H18歳入'!I26)/'H18歳入'!I26*100)</f>
        <v>229.28416485900217</v>
      </c>
      <c r="J26" s="151">
        <f>IF('H18歳入'!J26=0,"-",('H19歳入'!J26-'H18歳入'!J26)/'H18歳入'!J26*100)</f>
        <v>28.176439970969657</v>
      </c>
      <c r="K26" s="151">
        <f>IF('H18歳入'!K26=0,"-",('H19歳入'!K26-'H18歳入'!K26)/'H18歳入'!K26*100)</f>
        <v>15.390758882525516</v>
      </c>
      <c r="L26" s="151">
        <f>IF('H18歳入'!L26=0,"-",('H19歳入'!L26-'H18歳入'!L26)/'H18歳入'!L26*100)</f>
        <v>4.4046549206321775</v>
      </c>
      <c r="M26" s="162">
        <f>IF('H18歳入'!M26=0,"-",('H19歳入'!M26-'H18歳入'!M26)/'H18歳入'!M26*100)</f>
        <v>0</v>
      </c>
      <c r="N26" s="147">
        <f>IF('H18歳入'!N26=0,"-",('H19歳入'!N26-'H18歳入'!N26)/'H18歳入'!N26*100)</f>
        <v>-6.894943630789483</v>
      </c>
      <c r="O26" s="151">
        <f>IF('H18歳入'!O26=0,"-",('H19歳入'!O26-'H18歳入'!O26)/'H18歳入'!O26*100)</f>
        <v>-63.69947068541182</v>
      </c>
      <c r="P26" s="151">
        <f>IF('H18歳入'!P26=0,"-",('H19歳入'!P26-'H18歳入'!P26)/'H18歳入'!P26*100)</f>
        <v>39.57701149425287</v>
      </c>
      <c r="Q26" s="151">
        <f>IF('H18歳入'!Q26=0,"-",('H19歳入'!Q26-'H18歳入'!Q26)/'H18歳入'!Q26*100)</f>
        <v>20.34295452124827</v>
      </c>
      <c r="R26" s="151">
        <f>IF('H18歳入'!R26=0,"-",('H19歳入'!R26-'H18歳入'!R26)/'H18歳入'!R26*100)</f>
        <v>-9.996972143722244</v>
      </c>
      <c r="S26" s="151">
        <f>IF('H18歳入'!S26=0,"-",('H19歳入'!S26-'H18歳入'!S26)/'H18歳入'!S26*100)</f>
        <v>-0.8942206848332076</v>
      </c>
      <c r="T26" s="151">
        <f>IF('H18歳入'!T26=0,"-",('H19歳入'!T26-'H18歳入'!T26)/'H18歳入'!T26*100)</f>
        <v>4.691093663256404</v>
      </c>
      <c r="U26" s="151" t="str">
        <f>IF('H18歳入'!U26=0,"-",('H19歳入'!U26-'H18歳入'!U26)/'H18歳入'!U26*100)</f>
        <v>-</v>
      </c>
      <c r="V26" s="151">
        <f>IF('H18歳入'!V26=0,"-",('H19歳入'!V26-'H18歳入'!V26)/'H18歳入'!V26*100)</f>
        <v>-3.3469771187009325</v>
      </c>
      <c r="W26" s="151" t="str">
        <f>IF('H18歳入'!W26=0,"-",('H19歳入'!W26-'H18歳入'!W26)/'H18歳入'!W26*100)</f>
        <v>-</v>
      </c>
      <c r="X26" s="151">
        <f>IF('H18歳入'!X26=0,"-",('H19歳入'!X26-'H18歳入'!X26)/'H18歳入'!X26*100)</f>
        <v>-74.7175020051855</v>
      </c>
      <c r="Y26" s="163">
        <f>IF('H18歳入'!Y26=0,"-",('H19歳入'!Y26-'H18歳入'!Y26)/'H18歳入'!Y26*100)</f>
        <v>-26.249863948046293</v>
      </c>
      <c r="Z26" s="164" t="str">
        <f>IF('H18歳入'!Z26=0,"-",('H19歳入'!Z26-'H18歳入'!Z26)/'H18歳入'!Z26*100)</f>
        <v>-</v>
      </c>
      <c r="AA26" s="164">
        <f>IF('H18歳入'!AA26=0,"-",('H19歳入'!AA26-'H18歳入'!AA26)/'H18歳入'!AA26*100)</f>
        <v>-26.249863948046293</v>
      </c>
      <c r="AB26" s="151">
        <f>IF('H18歳入'!AB26=0,"-",('H19歳入'!AB26-'H18歳入'!AB26)/'H18歳入'!AB26*100)</f>
        <v>3.043139003455579</v>
      </c>
      <c r="AC26" s="151">
        <f>IF('H18歳入'!AC26=0,"-",('H19歳入'!AC26-'H18歳入'!AC26)/'H18歳入'!AC26*100)</f>
        <v>3.8178924678470496</v>
      </c>
      <c r="AD26" s="151" t="str">
        <f>IF('H18歳入'!AD26=0,"-",('H19歳入'!AD26-'H18歳入'!AD26)/'H18歳入'!AD26*100)</f>
        <v>-</v>
      </c>
      <c r="AE26" s="151">
        <f>IF('H18歳入'!AE26=0,"-",('H19歳入'!AE26-'H18歳入'!AE26)/'H18歳入'!AE26*100)</f>
        <v>44.7704420195501</v>
      </c>
      <c r="AF26" s="151">
        <f>IF('H18歳入'!AF26=0,"-",('H19歳入'!AF26-'H18歳入'!AF26)/'H18歳入'!AF26*100)</f>
        <v>5.531724754244862</v>
      </c>
      <c r="AG26" s="152">
        <f>IF('H18歳入'!AG26=0,"-",('H19歳入'!AG26-'H18歳入'!AG26)/'H18歳入'!AG26*100)</f>
        <v>-9.2</v>
      </c>
    </row>
    <row r="27" spans="1:33" ht="25.5" customHeight="1">
      <c r="A27" s="141" t="s">
        <v>48</v>
      </c>
      <c r="B27" s="165">
        <f>IF('H18歳入'!B27=0,"-",('H19歳入'!B27-'H18歳入'!B27)/'H18歳入'!B27*100)</f>
        <v>1.9932799754734953</v>
      </c>
      <c r="C27" s="166">
        <f>IF('H18歳入'!C27=0,"-",('H19歳入'!C27-'H18歳入'!C27)/'H18歳入'!C27*100)</f>
        <v>10.181155303801923</v>
      </c>
      <c r="D27" s="166">
        <f>IF('H18歳入'!D27=0,"-",('H19歳入'!D27-'H18歳入'!D27)/'H18歳入'!D27*100)</f>
        <v>8.801281060660871</v>
      </c>
      <c r="E27" s="166">
        <f>IF('H18歳入'!E27=0,"-",('H19歳入'!E27-'H18歳入'!E27)/'H18歳入'!E27*100)</f>
        <v>-1.039577225736769</v>
      </c>
      <c r="F27" s="166">
        <f>IF('H18歳入'!F27=0,"-",('H19歳入'!F27-'H18歳入'!F27)/'H18歳入'!F27*100)</f>
        <v>-5.038731095536702</v>
      </c>
      <c r="G27" s="167">
        <f>IF('H18歳入'!G27=0,"-",('H19歳入'!G27-'H18歳入'!G27)/'H18歳入'!G27*100)</f>
        <v>-3.4239437459867434</v>
      </c>
      <c r="H27" s="166">
        <f>IF('H18歳入'!H27=0,"-",('H19歳入'!H27-'H18歳入'!H27)/'H18歳入'!H27*100)</f>
        <v>141.9458481502277</v>
      </c>
      <c r="I27" s="166">
        <f>IF('H18歳入'!I27=0,"-",('H19歳入'!I27-'H18歳入'!I27)/'H18歳入'!I27*100)</f>
        <v>575.5330722367275</v>
      </c>
      <c r="J27" s="166">
        <f>IF('H18歳入'!J27=0,"-",('H19歳入'!J27-'H18歳入'!J27)/'H18歳入'!J27*100)</f>
        <v>2.9357362170422725</v>
      </c>
      <c r="K27" s="166">
        <f>IF('H18歳入'!K27=0,"-",('H19歳入'!K27-'H18歳入'!K27)/'H18歳入'!K27*100)</f>
        <v>30.459220216087363</v>
      </c>
      <c r="L27" s="166">
        <f>IF('H18歳入'!L27=0,"-",('H19歳入'!L27-'H18歳入'!L27)/'H18歳入'!L27*100)</f>
        <v>-18.66740260146007</v>
      </c>
      <c r="M27" s="168">
        <f>IF('H18歳入'!M27=0,"-",('H19歳入'!M27-'H18歳入'!M27)/'H18歳入'!M27*100)</f>
        <v>-39.900249376558605</v>
      </c>
      <c r="N27" s="147">
        <f>IF('H18歳入'!N27=0,"-",('H19歳入'!N27-'H18歳入'!N27)/'H18歳入'!N27*100)</f>
        <v>-3.5268182111698265</v>
      </c>
      <c r="O27" s="166">
        <f>IF('H18歳入'!O27=0,"-",('H19歳入'!O27-'H18歳入'!O27)/'H18歳入'!O27*100)</f>
        <v>-51.66845083856079</v>
      </c>
      <c r="P27" s="166">
        <f>IF('H18歳入'!P27=0,"-",('H19歳入'!P27-'H18歳入'!P27)/'H18歳入'!P27*100)</f>
        <v>36.91155756542368</v>
      </c>
      <c r="Q27" s="166">
        <f>IF('H18歳入'!Q27=0,"-",('H19歳入'!Q27-'H18歳入'!Q27)/'H18歳入'!Q27*100)</f>
        <v>18.316874194933447</v>
      </c>
      <c r="R27" s="166">
        <f>IF('H18歳入'!R27=0,"-",('H19歳入'!R27-'H18歳入'!R27)/'H18歳入'!R27*100)</f>
        <v>-11.480387329722634</v>
      </c>
      <c r="S27" s="166">
        <f>IF('H18歳入'!S27=0,"-",('H19歳入'!S27-'H18歳入'!S27)/'H18歳入'!S27*100)</f>
        <v>-3.8692786620470474</v>
      </c>
      <c r="T27" s="166">
        <f>IF('H18歳入'!T27=0,"-",('H19歳入'!T27-'H18歳入'!T27)/'H18歳入'!T27*100)</f>
        <v>1.4509167917649581</v>
      </c>
      <c r="U27" s="166" t="str">
        <f>IF('H18歳入'!U27=0,"-",('H19歳入'!U27-'H18歳入'!U27)/'H18歳入'!U27*100)</f>
        <v>-</v>
      </c>
      <c r="V27" s="166">
        <f>IF('H18歳入'!V27=0,"-",('H19歳入'!V27-'H18歳入'!V27)/'H18歳入'!V27*100)</f>
        <v>-6.268698488679574</v>
      </c>
      <c r="W27" s="166" t="str">
        <f>IF('H18歳入'!W27=0,"-",('H19歳入'!W27-'H18歳入'!W27)/'H18歳入'!W27*100)</f>
        <v>-</v>
      </c>
      <c r="X27" s="166">
        <f>IF('H18歳入'!X27=0,"-",('H19歳入'!X27-'H18歳入'!X27)/'H18歳入'!X27*100)</f>
        <v>-74.64121518704322</v>
      </c>
      <c r="Y27" s="169">
        <f>IF('H18歳入'!Y27=0,"-",('H19歳入'!Y27-'H18歳入'!Y27)/'H18歳入'!Y27*100)</f>
        <v>-7.4467681456793375</v>
      </c>
      <c r="Z27" s="170">
        <f>IF('H18歳入'!Z27=0,"-",('H19歳入'!Z27-'H18歳入'!Z27)/'H18歳入'!Z27*100)</f>
        <v>-7.20501413528609</v>
      </c>
      <c r="AA27" s="170">
        <f>IF('H18歳入'!AA27=0,"-",('H19歳入'!AA27-'H18歳入'!AA27)/'H18歳入'!AA27*100)</f>
        <v>-9.05023070863188</v>
      </c>
      <c r="AB27" s="166">
        <f>IF('H18歳入'!AB27=0,"-",('H19歳入'!AB27-'H18歳入'!AB27)/'H18歳入'!AB27*100)</f>
        <v>-0.5591612581128308</v>
      </c>
      <c r="AC27" s="166">
        <f>IF('H18歳入'!AC27=0,"-",('H19歳入'!AC27-'H18歳入'!AC27)/'H18歳入'!AC27*100)</f>
        <v>-7.781455132201401</v>
      </c>
      <c r="AD27" s="166" t="str">
        <f>IF('H18歳入'!AD27=0,"-",('H19歳入'!AD27-'H18歳入'!AD27)/'H18歳入'!AD27*100)</f>
        <v>-</v>
      </c>
      <c r="AE27" s="166">
        <f>IF('H18歳入'!AE27=0,"-",('H19歳入'!AE27-'H18歳入'!AE27)/'H18歳入'!AE27*100)</f>
        <v>16.3497629584013</v>
      </c>
      <c r="AF27" s="166">
        <f>IF('H18歳入'!AF27=0,"-",('H19歳入'!AF27-'H18歳入'!AF27)/'H18歳入'!AF27*100)</f>
        <v>30.855837480623315</v>
      </c>
      <c r="AG27" s="171">
        <f>IF('H18歳入'!AG27=0,"-",('H19歳入'!AG27-'H18歳入'!AG27)/'H18歳入'!AG27*100)</f>
        <v>-9.276437847866418</v>
      </c>
    </row>
    <row r="28" spans="1:33" ht="25.5" customHeight="1">
      <c r="A28" s="141" t="s">
        <v>49</v>
      </c>
      <c r="B28" s="160">
        <f>IF('H18歳入'!B28=0,"-",('H19歳入'!B28-'H18歳入'!B28)/'H18歳入'!B28*100)</f>
        <v>-1.8044592469016685</v>
      </c>
      <c r="C28" s="151">
        <f>IF('H18歳入'!C28=0,"-",('H19歳入'!C28-'H18歳入'!C28)/'H18歳入'!C28*100)</f>
        <v>1.4271833131563552</v>
      </c>
      <c r="D28" s="151">
        <f>IF('H18歳入'!D28=0,"-",('H19歳入'!D28-'H18歳入'!D28)/'H18歳入'!D28*100)</f>
        <v>-2.9490100897799087</v>
      </c>
      <c r="E28" s="151">
        <f>IF('H18歳入'!E28=0,"-",('H19歳入'!E28-'H18歳入'!E28)/'H18歳入'!E28*100)</f>
        <v>-14.843649917341256</v>
      </c>
      <c r="F28" s="151">
        <f>IF('H18歳入'!F28=0,"-",('H19歳入'!F28-'H18歳入'!F28)/'H18歳入'!F28*100)</f>
        <v>-35.08019395747855</v>
      </c>
      <c r="G28" s="161">
        <f>IF('H18歳入'!G28=0,"-",('H19歳入'!G28-'H18歳入'!G28)/'H18歳入'!G28*100)</f>
        <v>-32.44368160532099</v>
      </c>
      <c r="H28" s="151">
        <f>IF('H18歳入'!H28=0,"-",('H19歳入'!H28-'H18歳入'!H28)/'H18歳入'!H28*100)</f>
        <v>-63.65111158933272</v>
      </c>
      <c r="I28" s="151">
        <f>IF('H18歳入'!I28=0,"-",('H19歳入'!I28-'H18歳入'!I28)/'H18歳入'!I28*100)</f>
        <v>-56.422155241875316</v>
      </c>
      <c r="J28" s="151">
        <f>IF('H18歳入'!J28=0,"-",('H19歳入'!J28-'H18歳入'!J28)/'H18歳入'!J28*100)</f>
        <v>2.1208256988540666</v>
      </c>
      <c r="K28" s="151">
        <f>IF('H18歳入'!K28=0,"-",('H19歳入'!K28-'H18歳入'!K28)/'H18歳入'!K28*100)</f>
        <v>126.69603252998824</v>
      </c>
      <c r="L28" s="151">
        <f>IF('H18歳入'!L28=0,"-",('H19歳入'!L28-'H18歳入'!L28)/'H18歳入'!L28*100)</f>
        <v>-21.98536591790389</v>
      </c>
      <c r="M28" s="162">
        <f>IF('H18歳入'!M28=0,"-",('H19歳入'!M28-'H18歳入'!M28)/'H18歳入'!M28*100)</f>
        <v>-20.431708224786007</v>
      </c>
      <c r="N28" s="147">
        <f>IF('H18歳入'!N28=0,"-",('H19歳入'!N28-'H18歳入'!N28)/'H18歳入'!N28*100)</f>
        <v>-9.003298724574885</v>
      </c>
      <c r="O28" s="151">
        <f>IF('H18歳入'!O28=0,"-",('H19歳入'!O28-'H18歳入'!O28)/'H18歳入'!O28*100)</f>
        <v>-48.131677630374966</v>
      </c>
      <c r="P28" s="151">
        <f>IF('H18歳入'!P28=0,"-",('H19歳入'!P28-'H18歳入'!P28)/'H18歳入'!P28*100)</f>
        <v>36.59944231891576</v>
      </c>
      <c r="Q28" s="151">
        <f>IF('H18歳入'!Q28=0,"-",('H19歳入'!Q28-'H18歳入'!Q28)/'H18歳入'!Q28*100)</f>
        <v>18.185232479531287</v>
      </c>
      <c r="R28" s="151">
        <f>IF('H18歳入'!R28=0,"-",('H19歳入'!R28-'H18歳入'!R28)/'H18歳入'!R28*100)</f>
        <v>-12.254095428857573</v>
      </c>
      <c r="S28" s="151">
        <f>IF('H18歳入'!S28=0,"-",('H19歳入'!S28-'H18歳入'!S28)/'H18歳入'!S28*100)</f>
        <v>-2.2796267669901105</v>
      </c>
      <c r="T28" s="151">
        <f>IF('H18歳入'!T28=0,"-",('H19歳入'!T28-'H18歳入'!T28)/'H18歳入'!T28*100)</f>
        <v>-0.9714488804643999</v>
      </c>
      <c r="U28" s="151" t="str">
        <f>IF('H18歳入'!U28=0,"-",('H19歳入'!U28-'H18歳入'!U28)/'H18歳入'!U28*100)</f>
        <v>-</v>
      </c>
      <c r="V28" s="151">
        <f>IF('H18歳入'!V28=0,"-",('H19歳入'!V28-'H18歳入'!V28)/'H18歳入'!V28*100)</f>
        <v>-4.7749738478355415</v>
      </c>
      <c r="W28" s="151" t="str">
        <f>IF('H18歳入'!W28=0,"-",('H19歳入'!W28-'H18歳入'!W28)/'H18歳入'!W28*100)</f>
        <v>-</v>
      </c>
      <c r="X28" s="151">
        <f>IF('H18歳入'!X28=0,"-",('H19歳入'!X28-'H18歳入'!X28)/'H18歳入'!X28*100)</f>
        <v>-73.11087303726002</v>
      </c>
      <c r="Y28" s="163">
        <f>IF('H18歳入'!Y28=0,"-",('H19歳入'!Y28-'H18歳入'!Y28)/'H18歳入'!Y28*100)</f>
        <v>-14.406557002513138</v>
      </c>
      <c r="Z28" s="164">
        <f>IF('H18歳入'!Z28=0,"-",('H19歳入'!Z28-'H18歳入'!Z28)/'H18歳入'!Z28*100)</f>
        <v>-9.13495651962246</v>
      </c>
      <c r="AA28" s="164">
        <f>IF('H18歳入'!AA28=0,"-",('H19歳入'!AA28-'H18歳入'!AA28)/'H18歳入'!AA28*100)</f>
        <v>-33.33347899233105</v>
      </c>
      <c r="AB28" s="151">
        <f>IF('H18歳入'!AB28=0,"-",('H19歳入'!AB28-'H18歳入'!AB28)/'H18歳入'!AB28*100)</f>
        <v>-3.9340776182881445</v>
      </c>
      <c r="AC28" s="151">
        <f>IF('H18歳入'!AC28=0,"-",('H19歳入'!AC28-'H18歳入'!AC28)/'H18歳入'!AC28*100)</f>
        <v>-7.081077871088103</v>
      </c>
      <c r="AD28" s="151">
        <f>IF('H18歳入'!AD28=0,"-",('H19歳入'!AD28-'H18歳入'!AD28)/'H18歳入'!AD28*100)</f>
        <v>-0.04055150040551501</v>
      </c>
      <c r="AE28" s="151">
        <f>IF('H18歳入'!AE28=0,"-",('H19歳入'!AE28-'H18歳入'!AE28)/'H18歳入'!AE28*100)</f>
        <v>39.96529454616889</v>
      </c>
      <c r="AF28" s="151">
        <f>IF('H18歳入'!AF28=0,"-",('H19歳入'!AF28-'H18歳入'!AF28)/'H18歳入'!AF28*100)</f>
        <v>-31.64179104477612</v>
      </c>
      <c r="AG28" s="152" t="str">
        <f>IF('H18歳入'!AG28=0,"-",('H19歳入'!AG28-'H18歳入'!AG28)/'H18歳入'!AG28*100)</f>
        <v>-</v>
      </c>
    </row>
    <row r="29" spans="1:33" ht="25.5" customHeight="1">
      <c r="A29" s="143" t="s">
        <v>66</v>
      </c>
      <c r="B29" s="160">
        <f>IF('H18歳入'!B29=0,"-",('H19歳入'!B29-'H18歳入'!B29)/'H18歳入'!B29*100)</f>
        <v>-6.913250123492425</v>
      </c>
      <c r="C29" s="151">
        <f>IF('H18歳入'!C29=0,"-",('H19歳入'!C29-'H18歳入'!C29)/'H18歳入'!C29*100)</f>
        <v>1.047728408606083</v>
      </c>
      <c r="D29" s="151">
        <f>IF('H18歳入'!D29=0,"-",('H19歳入'!D29-'H18歳入'!D29)/'H18歳入'!D29*100)</f>
        <v>10.414259388629059</v>
      </c>
      <c r="E29" s="151">
        <f>IF('H18歳入'!E29=0,"-",('H19歳入'!E29-'H18歳入'!E29)/'H18歳入'!E29*100)</f>
        <v>10.497128553602838</v>
      </c>
      <c r="F29" s="151">
        <f>IF('H18歳入'!F29=0,"-",('H19歳入'!F29-'H18歳入'!F29)/'H18歳入'!F29*100)</f>
        <v>0.5436299218995609</v>
      </c>
      <c r="G29" s="161">
        <f>IF('H18歳入'!G29=0,"-",('H19歳入'!G29-'H18歳入'!G29)/'H18歳入'!G29*100)</f>
        <v>-12.82392206061552</v>
      </c>
      <c r="H29" s="151">
        <f>IF('H18歳入'!H29=0,"-",('H19歳入'!H29-'H18歳入'!H29)/'H18歳入'!H29*100)</f>
        <v>215.3596008258775</v>
      </c>
      <c r="I29" s="151">
        <f>IF('H18歳入'!I29=0,"-",('H19歳入'!I29-'H18歳入'!I29)/'H18歳入'!I29*100)</f>
        <v>346.38222775874596</v>
      </c>
      <c r="J29" s="151">
        <f>IF('H18歳入'!J29=0,"-",('H19歳入'!J29-'H18歳入'!J29)/'H18歳入'!J29*100)</f>
        <v>-45.518298958938075</v>
      </c>
      <c r="K29" s="151">
        <f>IF('H18歳入'!K29=0,"-",('H19歳入'!K29-'H18歳入'!K29)/'H18歳入'!K29*100)</f>
        <v>-19.673094983061528</v>
      </c>
      <c r="L29" s="151">
        <f>IF('H18歳入'!L29=0,"-",('H19歳入'!L29-'H18歳入'!L29)/'H18歳入'!L29*100)</f>
        <v>-9.079195931218214</v>
      </c>
      <c r="M29" s="162">
        <f>IF('H18歳入'!M29=0,"-",('H19歳入'!M29-'H18歳入'!M29)/'H18歳入'!M29*100)</f>
        <v>8.073382663506957</v>
      </c>
      <c r="N29" s="147">
        <f>IF('H18歳入'!N29=0,"-",('H19歳入'!N29-'H18歳入'!N29)/'H18歳入'!N29*100)</f>
        <v>-16.673310078601887</v>
      </c>
      <c r="O29" s="151">
        <f>IF('H18歳入'!O29=0,"-",('H19歳入'!O29-'H18歳入'!O29)/'H18歳入'!O29*100)</f>
        <v>-52.50068094019619</v>
      </c>
      <c r="P29" s="151">
        <f>IF('H18歳入'!P29=0,"-",('H19歳入'!P29-'H18歳入'!P29)/'H18歳入'!P29*100)</f>
        <v>39.013138100491425</v>
      </c>
      <c r="Q29" s="151">
        <f>IF('H18歳入'!Q29=0,"-",('H19歳入'!Q29-'H18歳入'!Q29)/'H18歳入'!Q29*100)</f>
        <v>19.945402799558575</v>
      </c>
      <c r="R29" s="151">
        <f>IF('H18歳入'!R29=0,"-",('H19歳入'!R29-'H18歳入'!R29)/'H18歳入'!R29*100)</f>
        <v>-10.515883939877774</v>
      </c>
      <c r="S29" s="151">
        <f>IF('H18歳入'!S29=0,"-",('H19歳入'!S29-'H18歳入'!S29)/'H18歳入'!S29*100)</f>
        <v>-1.6079250452400682</v>
      </c>
      <c r="T29" s="151">
        <f>IF('H18歳入'!T29=0,"-",('H19歳入'!T29-'H18歳入'!T29)/'H18歳入'!T29*100)</f>
        <v>-0.3738465178641849</v>
      </c>
      <c r="U29" s="151" t="str">
        <f>IF('H18歳入'!U29=0,"-",('H19歳入'!U29-'H18歳入'!U29)/'H18歳入'!U29*100)</f>
        <v>-</v>
      </c>
      <c r="V29" s="151">
        <f>IF('H18歳入'!V29=0,"-",('H19歳入'!V29-'H18歳入'!V29)/'H18歳入'!V29*100)</f>
        <v>-3.6943143553818167</v>
      </c>
      <c r="W29" s="151" t="str">
        <f>IF('H18歳入'!W29=0,"-",('H19歳入'!W29-'H18歳入'!W29)/'H18歳入'!W29*100)</f>
        <v>-</v>
      </c>
      <c r="X29" s="151">
        <f>IF('H18歳入'!X29=0,"-",('H19歳入'!X29-'H18歳入'!X29)/'H18歳入'!X29*100)</f>
        <v>-74.70085572305908</v>
      </c>
      <c r="Y29" s="163">
        <f>IF('H18歳入'!Y29=0,"-",('H19歳入'!Y29-'H18歳入'!Y29)/'H18歳入'!Y29*100)</f>
        <v>-5.607089737233515</v>
      </c>
      <c r="Z29" s="164">
        <f>IF('H18歳入'!Z29=0,"-",('H19歳入'!Z29-'H18歳入'!Z29)/'H18歳入'!Z29*100)</f>
        <v>-4.6846743819177545</v>
      </c>
      <c r="AA29" s="164">
        <f>IF('H18歳入'!AA29=0,"-",('H19歳入'!AA29-'H18歳入'!AA29)/'H18歳入'!AA29*100)</f>
        <v>-8.750418845879285</v>
      </c>
      <c r="AB29" s="151">
        <f>IF('H18歳入'!AB29=0,"-",('H19歳入'!AB29-'H18歳入'!AB29)/'H18歳入'!AB29*100)</f>
        <v>-1.222698296582715</v>
      </c>
      <c r="AC29" s="151">
        <f>IF('H18歳入'!AC29=0,"-",('H19歳入'!AC29-'H18歳入'!AC29)/'H18歳入'!AC29*100)</f>
        <v>-33.2341367872771</v>
      </c>
      <c r="AD29" s="151" t="str">
        <f>IF('H18歳入'!AD29=0,"-",('H19歳入'!AD29-'H18歳入'!AD29)/'H18歳入'!AD29*100)</f>
        <v>-</v>
      </c>
      <c r="AE29" s="151">
        <f>IF('H18歳入'!AE29=0,"-",('H19歳入'!AE29-'H18歳入'!AE29)/'H18歳入'!AE29*100)</f>
        <v>-3.824705616570289</v>
      </c>
      <c r="AF29" s="151">
        <f>IF('H18歳入'!AF29=0,"-",('H19歳入'!AF29-'H18歳入'!AF29)/'H18歳入'!AF29*100)</f>
        <v>-6.415929203539823</v>
      </c>
      <c r="AG29" s="152">
        <f>IF('H18歳入'!AG29=0,"-",('H19歳入'!AG29-'H18歳入'!AG29)/'H18歳入'!AG29*100)</f>
        <v>-13.028700906344412</v>
      </c>
    </row>
    <row r="30" spans="1:33" ht="25.5" customHeight="1">
      <c r="A30" s="143" t="s">
        <v>67</v>
      </c>
      <c r="B30" s="165">
        <f>IF('H18歳入'!B30=0,"-",('H19歳入'!B30-'H18歳入'!B30)/'H18歳入'!B30*100)</f>
        <v>4.476193985041528</v>
      </c>
      <c r="C30" s="151">
        <f>IF('H18歳入'!C30=0,"-",('H19歳入'!C30-'H18歳入'!C30)/'H18歳入'!C30*100)</f>
        <v>10.66250831538597</v>
      </c>
      <c r="D30" s="166">
        <f>IF('H18歳入'!D30=0,"-",('H19歳入'!D30-'H18歳入'!D30)/'H18歳入'!D30*100)</f>
        <v>11.32034464256015</v>
      </c>
      <c r="E30" s="166">
        <f>IF('H18歳入'!E30=0,"-",('H19歳入'!E30-'H18歳入'!E30)/'H18歳入'!E30*100)</f>
        <v>37.188906001770576</v>
      </c>
      <c r="F30" s="166">
        <f>IF('H18歳入'!F30=0,"-",('H19歳入'!F30-'H18歳入'!F30)/'H18歳入'!F30*100)</f>
        <v>-6.633395410750241</v>
      </c>
      <c r="G30" s="167">
        <f>IF('H18歳入'!G30=0,"-",('H19歳入'!G30-'H18歳入'!G30)/'H18歳入'!G30*100)</f>
        <v>-7.058745185957981</v>
      </c>
      <c r="H30" s="166">
        <f>IF('H18歳入'!H30=0,"-",('H19歳入'!H30-'H18歳入'!H30)/'H18歳入'!H30*100)</f>
        <v>53.61622036287086</v>
      </c>
      <c r="I30" s="166">
        <f>IF('H18歳入'!I30=0,"-",('H19歳入'!I30-'H18歳入'!I30)/'H18歳入'!I30*100)</f>
        <v>1171.5522984676882</v>
      </c>
      <c r="J30" s="166">
        <f>IF('H18歳入'!J30=0,"-",('H19歳入'!J30-'H18歳入'!J30)/'H18歳入'!J30*100)</f>
        <v>-20.070669899747756</v>
      </c>
      <c r="K30" s="166">
        <f>IF('H18歳入'!K30=0,"-",('H19歳入'!K30-'H18歳入'!K30)/'H18歳入'!K30*100)</f>
        <v>59.12642234549064</v>
      </c>
      <c r="L30" s="166">
        <f>IF('H18歳入'!L30=0,"-",('H19歳入'!L30-'H18歳入'!L30)/'H18歳入'!L30*100)</f>
        <v>-7.7447241291634885</v>
      </c>
      <c r="M30" s="168">
        <f>IF('H18歳入'!M30=0,"-",('H19歳入'!M30-'H18歳入'!M30)/'H18歳入'!M30*100)</f>
        <v>-1.2959404071497815</v>
      </c>
      <c r="N30" s="147">
        <f>IF('H18歳入'!N30=0,"-",('H19歳入'!N30-'H18歳入'!N30)/'H18歳入'!N30*100)</f>
        <v>-2.817558040281525</v>
      </c>
      <c r="O30" s="166">
        <f>IF('H18歳入'!O30=0,"-",('H19歳入'!O30-'H18歳入'!O30)/'H18歳入'!O30*100)</f>
        <v>-62.58996660578276</v>
      </c>
      <c r="P30" s="166">
        <f>IF('H18歳入'!P30=0,"-",('H19歳入'!P30-'H18歳入'!P30)/'H18歳入'!P30*100)</f>
        <v>37.84394155874084</v>
      </c>
      <c r="Q30" s="166">
        <f>IF('H18歳入'!Q30=0,"-",('H19歳入'!Q30-'H18歳入'!Q30)/'H18歳入'!Q30*100)</f>
        <v>19.044313934863855</v>
      </c>
      <c r="R30" s="166">
        <f>IF('H18歳入'!R30=0,"-",('H19歳入'!R30-'H18歳入'!R30)/'H18歳入'!R30*100)</f>
        <v>-10.999237223493516</v>
      </c>
      <c r="S30" s="166">
        <f>IF('H18歳入'!S30=0,"-",('H19歳入'!S30-'H18歳入'!S30)/'H18歳入'!S30*100)</f>
        <v>-2.159409837093714</v>
      </c>
      <c r="T30" s="166">
        <f>IF('H18歳入'!T30=0,"-",('H19歳入'!T30-'H18歳入'!T30)/'H18歳入'!T30*100)</f>
        <v>-0.28463929330934074</v>
      </c>
      <c r="U30" s="166" t="str">
        <f>IF('H18歳入'!U30=0,"-",('H19歳入'!U30-'H18歳入'!U30)/'H18歳入'!U30*100)</f>
        <v>-</v>
      </c>
      <c r="V30" s="166">
        <f>IF('H18歳入'!V30=0,"-",('H19歳入'!V30-'H18歳入'!V30)/'H18歳入'!V30*100)</f>
        <v>-4.3705809373532</v>
      </c>
      <c r="W30" s="166" t="str">
        <f>IF('H18歳入'!W30=0,"-",('H19歳入'!W30-'H18歳入'!W30)/'H18歳入'!W30*100)</f>
        <v>-</v>
      </c>
      <c r="X30" s="166">
        <f>IF('H18歳入'!X30=0,"-",('H19歳入'!X30-'H18歳入'!X30)/'H18歳入'!X30*100)</f>
        <v>-74.2540403533427</v>
      </c>
      <c r="Y30" s="163">
        <f>IF('H18歳入'!Y30=0,"-",('H19歳入'!Y30-'H18歳入'!Y30)/'H18歳入'!Y30*100)</f>
        <v>-7.592335860358464</v>
      </c>
      <c r="Z30" s="170">
        <f>IF('H18歳入'!Z30=0,"-",('H19歳入'!Z30-'H18歳入'!Z30)/'H18歳入'!Z30*100)</f>
        <v>-7.104173788230493</v>
      </c>
      <c r="AA30" s="170">
        <f>IF('H18歳入'!AA30=0,"-",('H19歳入'!AA30-'H18歳入'!AA30)/'H18歳入'!AA30*100)</f>
        <v>-9.773386961354241</v>
      </c>
      <c r="AB30" s="166">
        <f>IF('H18歳入'!AB30=0,"-",('H19歳入'!AB30-'H18歳入'!AB30)/'H18歳入'!AB30*100)</f>
        <v>-4.912648497554158</v>
      </c>
      <c r="AC30" s="166">
        <f>IF('H18歳入'!AC30=0,"-",('H19歳入'!AC30-'H18歳入'!AC30)/'H18歳入'!AC30*100)</f>
        <v>22.863005734781154</v>
      </c>
      <c r="AD30" s="166" t="str">
        <f>IF('H18歳入'!AD30=0,"-",('H19歳入'!AD30-'H18歳入'!AD30)/'H18歳入'!AD30*100)</f>
        <v>-</v>
      </c>
      <c r="AE30" s="166">
        <f>IF('H18歳入'!AE30=0,"-",('H19歳入'!AE30-'H18歳入'!AE30)/'H18歳入'!AE30*100)</f>
        <v>19.855349280301056</v>
      </c>
      <c r="AF30" s="166">
        <f>IF('H18歳入'!AF30=0,"-",('H19歳入'!AF30-'H18歳入'!AF30)/'H18歳入'!AF30*100)</f>
        <v>6.219270249288364</v>
      </c>
      <c r="AG30" s="171">
        <f>IF('H18歳入'!AG30=0,"-",('H19歳入'!AG30-'H18歳入'!AG30)/'H18歳入'!AG30*100)</f>
        <v>-9.274821039526921</v>
      </c>
    </row>
    <row r="31" spans="1:33" ht="25.5" customHeight="1" thickBot="1">
      <c r="A31" s="143" t="s">
        <v>68</v>
      </c>
      <c r="B31" s="165">
        <f>IF('H18歳入'!B31=0,"-",('H19歳入'!B31-'H18歳入'!B31)/'H18歳入'!B31*100)</f>
        <v>-7.9858197962142645</v>
      </c>
      <c r="C31" s="166">
        <f>IF('H18歳入'!C31=0,"-",('H19歳入'!C31-'H18歳入'!C31)/'H18歳入'!C31*100)</f>
        <v>1.848236819599252</v>
      </c>
      <c r="D31" s="166">
        <f>IF('H18歳入'!D31=0,"-",('H19歳入'!D31-'H18歳入'!D31)/'H18歳入'!D31*100)</f>
        <v>12.475510447210555</v>
      </c>
      <c r="E31" s="166">
        <f>IF('H18歳入'!E31=0,"-",('H19歳入'!E31-'H18歳入'!E31)/'H18歳入'!E31*100)</f>
        <v>15.098388692324738</v>
      </c>
      <c r="F31" s="166">
        <f>IF('H18歳入'!F31=0,"-",('H19歳入'!F31-'H18歳入'!F31)/'H18歳入'!F31*100)</f>
        <v>-26.161729914708985</v>
      </c>
      <c r="G31" s="167">
        <f>IF('H18歳入'!G31=0,"-",('H19歳入'!G31-'H18歳入'!G31)/'H18歳入'!G31*100)</f>
        <v>1.6623724984999824</v>
      </c>
      <c r="H31" s="166">
        <f>IF('H18歳入'!H31=0,"-",('H19歳入'!H31-'H18歳入'!H31)/'H18歳入'!H31*100)</f>
        <v>308.7302807589409</v>
      </c>
      <c r="I31" s="166">
        <f>IF('H18歳入'!I31=0,"-",('H19歳入'!I31-'H18歳入'!I31)/'H18歳入'!I31*100)</f>
        <v>1075.5263157894738</v>
      </c>
      <c r="J31" s="166">
        <f>IF('H18歳入'!J31=0,"-",('H19歳入'!J31-'H18歳入'!J31)/'H18歳入'!J31*100)</f>
        <v>-50.04565853122658</v>
      </c>
      <c r="K31" s="166">
        <f>IF('H18歳入'!K31=0,"-",('H19歳入'!K31-'H18歳入'!K31)/'H18歳入'!K31*100)</f>
        <v>22.362545172151112</v>
      </c>
      <c r="L31" s="166">
        <f>IF('H18歳入'!L31=0,"-",('H19歳入'!L31-'H18歳入'!L31)/'H18歳入'!L31*100)</f>
        <v>-21.210489487552344</v>
      </c>
      <c r="M31" s="168">
        <f>IF('H18歳入'!M31=0,"-",('H19歳入'!M31-'H18歳入'!M31)/'H18歳入'!M31*100)</f>
        <v>9.309687261632343</v>
      </c>
      <c r="N31" s="172">
        <f>IF('H18歳入'!N31=0,"-",('H19歳入'!N31-'H18歳入'!N31)/'H18歳入'!N31*100)</f>
        <v>-22.165915160916303</v>
      </c>
      <c r="O31" s="166">
        <f>IF('H18歳入'!O31=0,"-",('H19歳入'!O31-'H18歳入'!O31)/'H18歳入'!O31*100)</f>
        <v>-58.81587080877283</v>
      </c>
      <c r="P31" s="166">
        <f>IF('H18歳入'!P31=0,"-",('H19歳入'!P31-'H18歳入'!P31)/'H18歳入'!P31*100)</f>
        <v>37.784615384615385</v>
      </c>
      <c r="Q31" s="166">
        <f>IF('H18歳入'!Q31=0,"-",('H19歳入'!Q31-'H18歳入'!Q31)/'H18歳入'!Q31*100)</f>
        <v>19.050230313665278</v>
      </c>
      <c r="R31" s="166">
        <f>IF('H18歳入'!R31=0,"-",('H19歳入'!R31-'H18歳入'!R31)/'H18歳入'!R31*100)</f>
        <v>-11.34160325237152</v>
      </c>
      <c r="S31" s="166">
        <f>IF('H18歳入'!S31=0,"-",('H19歳入'!S31-'H18歳入'!S31)/'H18歳入'!S31*100)</f>
        <v>-2.4165162858010683</v>
      </c>
      <c r="T31" s="166">
        <f>IF('H18歳入'!T31=0,"-",('H19歳入'!T31-'H18歳入'!T31)/'H18歳入'!T31*100)</f>
        <v>-63.05698415963793</v>
      </c>
      <c r="U31" s="166" t="str">
        <f>IF('H18歳入'!U31=0,"-",('H19歳入'!U31-'H18歳入'!U31)/'H18歳入'!U31*100)</f>
        <v>-</v>
      </c>
      <c r="V31" s="166">
        <f>IF('H18歳入'!V31=0,"-",('H19歳入'!V31-'H18歳入'!V31)/'H18歳入'!V31*100)</f>
        <v>-4.382661606001447</v>
      </c>
      <c r="W31" s="166" t="str">
        <f>IF('H18歳入'!W31=0,"-",('H19歳入'!W31-'H18歳入'!W31)/'H18歳入'!W31*100)</f>
        <v>-</v>
      </c>
      <c r="X31" s="166">
        <f>IF('H18歳入'!X31=0,"-",('H19歳入'!X31-'H18歳入'!X31)/'H18歳入'!X31*100)</f>
        <v>-72.85822490329213</v>
      </c>
      <c r="Y31" s="163">
        <f>IF('H18歳入'!Y31=0,"-",('H19歳入'!Y31-'H18歳入'!Y31)/'H18歳入'!Y31*100)</f>
        <v>-14.908027005687888</v>
      </c>
      <c r="Z31" s="170">
        <f>IF('H18歳入'!Z31=0,"-",('H19歳入'!Z31-'H18歳入'!Z31)/'H18歳入'!Z31*100)</f>
        <v>-16.637096286100743</v>
      </c>
      <c r="AA31" s="170">
        <f>IF('H18歳入'!AA31=0,"-",('H19歳入'!AA31-'H18歳入'!AA31)/'H18歳入'!AA31*100)</f>
        <v>-9.863623017038195</v>
      </c>
      <c r="AB31" s="166">
        <f>IF('H18歳入'!AB31=0,"-",('H19歳入'!AB31-'H18歳入'!AB31)/'H18歳入'!AB31*100)</f>
        <v>-2.2250078345346287</v>
      </c>
      <c r="AC31" s="166">
        <f>IF('H18歳入'!AC31=0,"-",('H19歳入'!AC31-'H18歳入'!AC31)/'H18歳入'!AC31*100)</f>
        <v>56.700075392114556</v>
      </c>
      <c r="AD31" s="166" t="str">
        <f>IF('H18歳入'!AD31=0,"-",('H19歳入'!AD31-'H18歳入'!AD31)/'H18歳入'!AD31*100)</f>
        <v>-</v>
      </c>
      <c r="AE31" s="166">
        <f>IF('H18歳入'!AE31=0,"-",('H19歳入'!AE31-'H18歳入'!AE31)/'H18歳入'!AE31*100)</f>
        <v>-49.610667099815814</v>
      </c>
      <c r="AF31" s="166">
        <f>IF('H18歳入'!AF31=0,"-",('H19歳入'!AF31-'H18歳入'!AF31)/'H18歳入'!AF31*100)</f>
        <v>-12.901965889858092</v>
      </c>
      <c r="AG31" s="171">
        <f>IF('H18歳入'!AG31=0,"-",('H19歳入'!AG31-'H18歳入'!AG31)/'H18歳入'!AG31*100)</f>
        <v>-9.268026219956301</v>
      </c>
    </row>
    <row r="32" spans="1:33" ht="25.5" customHeight="1" thickTop="1">
      <c r="A32" s="144" t="s">
        <v>7</v>
      </c>
      <c r="B32" s="173">
        <f>IF('H18歳入'!B32=0,"-",('H19歳入'!B32-'H18歳入'!B32)/'H18歳入'!B32*100)</f>
        <v>7.716295556804417</v>
      </c>
      <c r="C32" s="174">
        <f>IF('H18歳入'!C32=0,"-",('H19歳入'!C32-'H18歳入'!C32)/'H18歳入'!C32*100)</f>
        <v>-0.2067397220141537</v>
      </c>
      <c r="D32" s="174">
        <f>IF('H18歳入'!D32=0,"-",('H19歳入'!D32-'H18歳入'!D32)/'H18歳入'!D32*100)</f>
        <v>7.407030652758255</v>
      </c>
      <c r="E32" s="174">
        <f>IF('H18歳入'!E32=0,"-",('H19歳入'!E32-'H18歳入'!E32)/'H18歳入'!E32*100)</f>
        <v>90.82024139572657</v>
      </c>
      <c r="F32" s="174">
        <f>IF('H18歳入'!F32=0,"-",('H19歳入'!F32-'H18歳入'!F32)/'H18歳入'!F32*100)</f>
        <v>16.552038606224116</v>
      </c>
      <c r="G32" s="175">
        <f>IF('H18歳入'!G32=0,"-",('H19歳入'!G32-'H18歳入'!G32)/'H18歳入'!G32*100)</f>
        <v>-3.180907820993992</v>
      </c>
      <c r="H32" s="174">
        <f>IF('H18歳入'!H32=0,"-",('H19歳入'!H32-'H18歳入'!H32)/'H18歳入'!H32*100)</f>
        <v>-8.75286634479103</v>
      </c>
      <c r="I32" s="174">
        <f>IF('H18歳入'!I32=0,"-",('H19歳入'!I32-'H18歳入'!I32)/'H18歳入'!I32*100)</f>
        <v>-37.94117647058823</v>
      </c>
      <c r="J32" s="174">
        <f>IF('H18歳入'!J32=0,"-",('H19歳入'!J32-'H18歳入'!J32)/'H18歳入'!J32*100)</f>
        <v>-48.268868209725554</v>
      </c>
      <c r="K32" s="174">
        <f>IF('H18歳入'!K32=0,"-",('H19歳入'!K32-'H18歳入'!K32)/'H18歳入'!K32*100)</f>
        <v>-44.17583704050574</v>
      </c>
      <c r="L32" s="174">
        <f>IF('H18歳入'!L32=0,"-",('H19歳入'!L32-'H18歳入'!L32)/'H18歳入'!L32*100)</f>
        <v>-36.359422797639276</v>
      </c>
      <c r="M32" s="176">
        <f>IF('H18歳入'!M32=0,"-",('H19歳入'!M32-'H18歳入'!M32)/'H18歳入'!M32*100)</f>
        <v>53.46534653465347</v>
      </c>
      <c r="N32" s="174">
        <f>IF('H18歳入'!N32=0,"-",('H19歳入'!N32-'H18歳入'!N32)/'H18歳入'!N32*100)</f>
        <v>20.45765814361448</v>
      </c>
      <c r="O32" s="174">
        <f>IF('H18歳入'!O32=0,"-",('H19歳入'!O32-'H18歳入'!O32)/'H18歳入'!O32*100)</f>
        <v>-62.003552278066934</v>
      </c>
      <c r="P32" s="174">
        <f>IF('H18歳入'!P32=0,"-",('H19歳入'!P32-'H18歳入'!P32)/'H18歳入'!P32*100)</f>
        <v>35.169008735282944</v>
      </c>
      <c r="Q32" s="174">
        <f>IF('H18歳入'!Q32=0,"-",('H19歳入'!Q32-'H18歳入'!Q32)/'H18歳入'!Q32*100)</f>
        <v>17.227722772277225</v>
      </c>
      <c r="R32" s="174">
        <f>IF('H18歳入'!R32=0,"-",('H19歳入'!R32-'H18歳入'!R32)/'H18歳入'!R32*100)</f>
        <v>-13.678257226644325</v>
      </c>
      <c r="S32" s="174">
        <f>IF('H18歳入'!S32=0,"-",('H19歳入'!S32-'H18歳入'!S32)/'H18歳入'!S32*100)</f>
        <v>-4.222236835026094</v>
      </c>
      <c r="T32" s="174">
        <f>IF('H18歳入'!T32=0,"-",('H19歳入'!T32-'H18歳入'!T32)/'H18歳入'!T32*100)</f>
        <v>-9.220985691573928</v>
      </c>
      <c r="U32" s="174" t="str">
        <f>IF('H18歳入'!U32=0,"-",('H19歳入'!U32-'H18歳入'!U32)/'H18歳入'!U32*100)</f>
        <v>-</v>
      </c>
      <c r="V32" s="174">
        <f>IF('H18歳入'!V32=0,"-",('H19歳入'!V32-'H18歳入'!V32)/'H18歳入'!V32*100)</f>
        <v>-16.906792119964717</v>
      </c>
      <c r="W32" s="174" t="str">
        <f>IF('H18歳入'!W32=0,"-",('H19歳入'!W32-'H18歳入'!W32)/'H18歳入'!W32*100)</f>
        <v>-</v>
      </c>
      <c r="X32" s="174">
        <f>IF('H18歳入'!X32=0,"-",('H19歳入'!X32-'H18歳入'!X32)/'H18歳入'!X32*100)</f>
        <v>-68.93348320550119</v>
      </c>
      <c r="Y32" s="177">
        <f>IF('H18歳入'!Y32=0,"-",('H19歳入'!Y32-'H18歳入'!Y32)/'H18歳入'!Y32*100)</f>
        <v>7.589053767122259</v>
      </c>
      <c r="Z32" s="159">
        <f>IF('H18歳入'!Z32=0,"-",('H19歳入'!Z32-'H18歳入'!Z32)/'H18歳入'!Z32*100)</f>
        <v>10.04380689949152</v>
      </c>
      <c r="AA32" s="159">
        <f>IF('H18歳入'!AA32=0,"-",('H19歳入'!AA32-'H18歳入'!AA32)/'H18歳入'!AA32*100)</f>
        <v>-1.5947827820416065</v>
      </c>
      <c r="AB32" s="174">
        <f>IF('H18歳入'!AB32=0,"-",('H19歳入'!AB32-'H18歳入'!AB32)/'H18歳入'!AB32*100)</f>
        <v>4.843444227005871</v>
      </c>
      <c r="AC32" s="174">
        <f>IF('H18歳入'!AC32=0,"-",('H19歳入'!AC32-'H18歳入'!AC32)/'H18歳入'!AC32*100)</f>
        <v>80.30606055638432</v>
      </c>
      <c r="AD32" s="174" t="str">
        <f>IF('H18歳入'!AD32=0,"-",('H19歳入'!AD32-'H18歳入'!AD32)/'H18歳入'!AD32*100)</f>
        <v>-</v>
      </c>
      <c r="AE32" s="174">
        <f>IF('H18歳入'!AE32=0,"-",('H19歳入'!AE32-'H18歳入'!AE32)/'H18歳入'!AE32*100)</f>
        <v>20.347271332059403</v>
      </c>
      <c r="AF32" s="174">
        <f>IF('H18歳入'!AF32=0,"-",('H19歳入'!AF32-'H18歳入'!AF32)/'H18歳入'!AF32*100)</f>
        <v>109.06913073237507</v>
      </c>
      <c r="AG32" s="178">
        <f>IF('H18歳入'!AG32=0,"-",('H19歳入'!AG32-'H18歳入'!AG32)/'H18歳入'!AG32*100)</f>
        <v>-9.23832923832924</v>
      </c>
    </row>
    <row r="33" spans="1:33" ht="25.5" customHeight="1">
      <c r="A33" s="140" t="s">
        <v>50</v>
      </c>
      <c r="B33" s="156">
        <f>IF('H18歳入'!B33=0,"-",('H19歳入'!B33-'H18歳入'!B33)/'H18歳入'!B33*100)</f>
        <v>0.15145938395160322</v>
      </c>
      <c r="C33" s="147">
        <f>IF('H18歳入'!C33=0,"-",('H19歳入'!C33-'H18歳入'!C33)/'H18歳入'!C33*100)</f>
        <v>11.510954918755793</v>
      </c>
      <c r="D33" s="147">
        <f>IF('H18歳入'!D33=0,"-",('H19歳入'!D33-'H18歳入'!D33)/'H18歳入'!D33*100)</f>
        <v>8.913520391745523</v>
      </c>
      <c r="E33" s="147">
        <f>IF('H18歳入'!E33=0,"-",('H19歳入'!E33-'H18歳入'!E33)/'H18歳入'!E33*100)</f>
        <v>24.23119244802224</v>
      </c>
      <c r="F33" s="147">
        <f>IF('H18歳入'!F33=0,"-",('H19歳入'!F33-'H18歳入'!F33)/'H18歳入'!F33*100)</f>
        <v>13.120690510441987</v>
      </c>
      <c r="G33" s="157">
        <f>IF('H18歳入'!G33=0,"-",('H19歳入'!G33-'H18歳入'!G33)/'H18歳入'!G33*100)</f>
        <v>-5.801513329324514</v>
      </c>
      <c r="H33" s="147">
        <f>IF('H18歳入'!H33=0,"-",('H19歳入'!H33-'H18歳入'!H33)/'H18歳入'!H33*100)</f>
        <v>397.0087036188731</v>
      </c>
      <c r="I33" s="147">
        <f>IF('H18歳入'!I33=0,"-",('H19歳入'!I33-'H18歳入'!I33)/'H18歳入'!I33*100)</f>
        <v>79.9966577540107</v>
      </c>
      <c r="J33" s="147">
        <f>IF('H18歳入'!J33=0,"-",('H19歳入'!J33-'H18歳入'!J33)/'H18歳入'!J33*100)</f>
        <v>24.177162547528518</v>
      </c>
      <c r="K33" s="147">
        <f>IF('H18歳入'!K33=0,"-",('H19歳入'!K33-'H18歳入'!K33)/'H18歳入'!K33*100)</f>
        <v>0.072053066712226</v>
      </c>
      <c r="L33" s="147">
        <f>IF('H18歳入'!L33=0,"-",('H19歳入'!L33-'H18歳入'!L33)/'H18歳入'!L33*100)</f>
        <v>-12.466608802635903</v>
      </c>
      <c r="M33" s="148" t="str">
        <f>IF('H18歳入'!M33=0,"-",('H19歳入'!M33-'H18歳入'!M33)/'H18歳入'!M33*100)</f>
        <v>-</v>
      </c>
      <c r="N33" s="151">
        <f>IF('H18歳入'!N33=0,"-",('H19歳入'!N33-'H18歳入'!N33)/'H18歳入'!N33*100)</f>
        <v>-8.270911234539433</v>
      </c>
      <c r="O33" s="147">
        <f>IF('H18歳入'!O33=0,"-",('H19歳入'!O33-'H18歳入'!O33)/'H18歳入'!O33*100)</f>
        <v>-52.958689362847345</v>
      </c>
      <c r="P33" s="147">
        <f>IF('H18歳入'!P33=0,"-",('H19歳入'!P33-'H18歳入'!P33)/'H18歳入'!P33*100)</f>
        <v>34.95350803043111</v>
      </c>
      <c r="Q33" s="147">
        <f>IF('H18歳入'!Q33=0,"-",('H19歳入'!Q33-'H18歳入'!Q33)/'H18歳入'!Q33*100)</f>
        <v>16.837983357807147</v>
      </c>
      <c r="R33" s="147">
        <f>IF('H18歳入'!R33=0,"-",('H19歳入'!R33-'H18歳入'!R33)/'H18歳入'!R33*100)</f>
        <v>-12.781954887218044</v>
      </c>
      <c r="S33" s="147">
        <f>IF('H18歳入'!S33=0,"-",('H19歳入'!S33-'H18歳入'!S33)/'H18歳入'!S33*100)</f>
        <v>-3.7375191675153046</v>
      </c>
      <c r="T33" s="147" t="str">
        <f>IF('H18歳入'!T33=0,"-",('H19歳入'!T33-'H18歳入'!T33)/'H18歳入'!T33*100)</f>
        <v>-</v>
      </c>
      <c r="U33" s="147" t="str">
        <f>IF('H18歳入'!U33=0,"-",('H19歳入'!U33-'H18歳入'!U33)/'H18歳入'!U33*100)</f>
        <v>-</v>
      </c>
      <c r="V33" s="147">
        <f>IF('H18歳入'!V33=0,"-",('H19歳入'!V33-'H18歳入'!V33)/'H18歳入'!V33*100)</f>
        <v>-4.016712806316005</v>
      </c>
      <c r="W33" s="147" t="str">
        <f>IF('H18歳入'!W33=0,"-",('H19歳入'!W33-'H18歳入'!W33)/'H18歳入'!W33*100)</f>
        <v>-</v>
      </c>
      <c r="X33" s="147">
        <f>IF('H18歳入'!X33=0,"-",('H19歳入'!X33-'H18歳入'!X33)/'H18歳入'!X33*100)</f>
        <v>-68.86149854038275</v>
      </c>
      <c r="Y33" s="158">
        <f>IF('H18歳入'!Y33=0,"-",('H19歳入'!Y33-'H18歳入'!Y33)/'H18歳入'!Y33*100)</f>
        <v>-5.2881394068813385</v>
      </c>
      <c r="Z33" s="179">
        <f>IF('H18歳入'!Z33=0,"-",('H19歳入'!Z33-'H18歳入'!Z33)/'H18歳入'!Z33*100)</f>
        <v>-6.347626861566134</v>
      </c>
      <c r="AA33" s="179">
        <f>IF('H18歳入'!AA33=0,"-",('H19歳入'!AA33-'H18歳入'!AA33)/'H18歳入'!AA33*100)</f>
        <v>-0.2668595574953616</v>
      </c>
      <c r="AB33" s="147">
        <f>IF('H18歳入'!AB33=0,"-",('H19歳入'!AB33-'H18歳入'!AB33)/'H18歳入'!AB33*100)</f>
        <v>-9.159859976662778</v>
      </c>
      <c r="AC33" s="147">
        <f>IF('H18歳入'!AC33=0,"-",('H19歳入'!AC33-'H18歳入'!AC33)/'H18歳入'!AC33*100)</f>
        <v>10.562409538906884</v>
      </c>
      <c r="AD33" s="147" t="str">
        <f>IF('H18歳入'!AD33=0,"-",('H19歳入'!AD33-'H18歳入'!AD33)/'H18歳入'!AD33*100)</f>
        <v>-</v>
      </c>
      <c r="AE33" s="147">
        <f>IF('H18歳入'!AE33=0,"-",('H19歳入'!AE33-'H18歳入'!AE33)/'H18歳入'!AE33*100)</f>
        <v>3.7643910063233594</v>
      </c>
      <c r="AF33" s="147">
        <f>IF('H18歳入'!AF33=0,"-",('H19歳入'!AF33-'H18歳入'!AF33)/'H18歳入'!AF33*100)</f>
        <v>-18.577119883040936</v>
      </c>
      <c r="AG33" s="149">
        <f>IF('H18歳入'!AG33=0,"-",('H19歳入'!AG33-'H18歳入'!AG33)/'H18歳入'!AG33*100)</f>
        <v>-9.21988882025942</v>
      </c>
    </row>
    <row r="34" spans="1:33" ht="25.5" customHeight="1">
      <c r="A34" s="141" t="s">
        <v>51</v>
      </c>
      <c r="B34" s="160">
        <f>IF('H18歳入'!B34=0,"-",('H19歳入'!B34-'H18歳入'!B34)/'H18歳入'!B34*100)</f>
        <v>-4.416256137557368</v>
      </c>
      <c r="C34" s="151">
        <f>IF('H18歳入'!C34=0,"-",('H19歳入'!C34-'H18歳入'!C34)/'H18歳入'!C34*100)</f>
        <v>4.399473861083263</v>
      </c>
      <c r="D34" s="151">
        <f>IF('H18歳入'!D34=0,"-",('H19歳入'!D34-'H18歳入'!D34)/'H18歳入'!D34*100)</f>
        <v>9.547814242903288</v>
      </c>
      <c r="E34" s="151">
        <f>IF('H18歳入'!E34=0,"-",('H19歳入'!E34-'H18歳入'!E34)/'H18歳入'!E34*100)</f>
        <v>36.759275540706874</v>
      </c>
      <c r="F34" s="151">
        <f>IF('H18歳入'!F34=0,"-",('H19歳入'!F34-'H18歳入'!F34)/'H18歳入'!F34*100)</f>
        <v>12.52735026886705</v>
      </c>
      <c r="G34" s="161">
        <f>IF('H18歳入'!G34=0,"-",('H19歳入'!G34-'H18歳入'!G34)/'H18歳入'!G34*100)</f>
        <v>-0.541226474230587</v>
      </c>
      <c r="H34" s="151">
        <f>IF('H18歳入'!H34=0,"-",('H19歳入'!H34-'H18歳入'!H34)/'H18歳入'!H34*100)</f>
        <v>-39.21018154594797</v>
      </c>
      <c r="I34" s="151">
        <f>IF('H18歳入'!I34=0,"-",('H19歳入'!I34-'H18歳入'!I34)/'H18歳入'!I34*100)</f>
        <v>26.666666666666668</v>
      </c>
      <c r="J34" s="151">
        <f>IF('H18歳入'!J34=0,"-",('H19歳入'!J34-'H18歳入'!J34)/'H18歳入'!J34*100)</f>
        <v>-36.46544753909408</v>
      </c>
      <c r="K34" s="151">
        <f>IF('H18歳入'!K34=0,"-",('H19歳入'!K34-'H18歳入'!K34)/'H18歳入'!K34*100)</f>
        <v>15.451089833036615</v>
      </c>
      <c r="L34" s="151">
        <f>IF('H18歳入'!L34=0,"-",('H19歳入'!L34-'H18歳入'!L34)/'H18歳入'!L34*100)</f>
        <v>-34.21780240536143</v>
      </c>
      <c r="M34" s="162">
        <f>IF('H18歳入'!M34=0,"-",('H19歳入'!M34-'H18歳入'!M34)/'H18歳入'!M34*100)</f>
        <v>-23.52941176470588</v>
      </c>
      <c r="N34" s="151">
        <f>IF('H18歳入'!N34=0,"-",('H19歳入'!N34-'H18歳入'!N34)/'H18歳入'!N34*100)</f>
        <v>-8.591640236180929</v>
      </c>
      <c r="O34" s="151">
        <f>IF('H18歳入'!O34=0,"-",('H19歳入'!O34-'H18歳入'!O34)/'H18歳入'!O34*100)</f>
        <v>-46.526480940248675</v>
      </c>
      <c r="P34" s="151">
        <f>IF('H18歳入'!P34=0,"-",('H19歳入'!P34-'H18歳入'!P34)/'H18歳入'!P34*100)</f>
        <v>35.777856888572444</v>
      </c>
      <c r="Q34" s="151">
        <f>IF('H18歳入'!Q34=0,"-",('H19歳入'!Q34-'H18歳入'!Q34)/'H18歳入'!Q34*100)</f>
        <v>17.450495049504948</v>
      </c>
      <c r="R34" s="151">
        <f>IF('H18歳入'!R34=0,"-",('H19歳入'!R34-'H18歳入'!R34)/'H18歳入'!R34*100)</f>
        <v>-12.1787267694741</v>
      </c>
      <c r="S34" s="151">
        <f>IF('H18歳入'!S34=0,"-",('H19歳入'!S34-'H18歳入'!S34)/'H18歳入'!S34*100)</f>
        <v>-3.124581759031431</v>
      </c>
      <c r="T34" s="151">
        <f>IF('H18歳入'!T34=0,"-",('H19歳入'!T34-'H18歳入'!T34)/'H18歳入'!T34*100)</f>
        <v>2.450581180128822</v>
      </c>
      <c r="U34" s="151" t="str">
        <f>IF('H18歳入'!U34=0,"-",('H19歳入'!U34-'H18歳入'!U34)/'H18歳入'!U34*100)</f>
        <v>-</v>
      </c>
      <c r="V34" s="151">
        <f>IF('H18歳入'!V34=0,"-",('H19歳入'!V34-'H18歳入'!V34)/'H18歳入'!V34*100)</f>
        <v>-4.6472046472046475</v>
      </c>
      <c r="W34" s="151" t="str">
        <f>IF('H18歳入'!W34=0,"-",('H19歳入'!W34-'H18歳入'!W34)/'H18歳入'!W34*100)</f>
        <v>-</v>
      </c>
      <c r="X34" s="151">
        <f>IF('H18歳入'!X34=0,"-",('H19歳入'!X34-'H18歳入'!X34)/'H18歳入'!X34*100)</f>
        <v>-67.46513645159138</v>
      </c>
      <c r="Y34" s="163">
        <f>IF('H18歳入'!Y34=0,"-",('H19歳入'!Y34-'H18歳入'!Y34)/'H18歳入'!Y34*100)</f>
        <v>2.8099294710406024</v>
      </c>
      <c r="Z34" s="164">
        <f>IF('H18歳入'!Z34=0,"-",('H19歳入'!Z34-'H18歳入'!Z34)/'H18歳入'!Z34*100)</f>
        <v>2.360433963486864</v>
      </c>
      <c r="AA34" s="164">
        <f>IF('H18歳入'!AA34=0,"-",('H19歳入'!AA34-'H18歳入'!AA34)/'H18歳入'!AA34*100)</f>
        <v>6.4632919561173745</v>
      </c>
      <c r="AB34" s="151">
        <f>IF('H18歳入'!AB34=0,"-",('H19歳入'!AB34-'H18歳入'!AB34)/'H18歳入'!AB34*100)</f>
        <v>-3.312444046553268</v>
      </c>
      <c r="AC34" s="151">
        <f>IF('H18歳入'!AC34=0,"-",('H19歳入'!AC34-'H18歳入'!AC34)/'H18歳入'!AC34*100)</f>
        <v>-37.91415463694665</v>
      </c>
      <c r="AD34" s="151" t="str">
        <f>IF('H18歳入'!AD34=0,"-",('H19歳入'!AD34-'H18歳入'!AD34)/'H18歳入'!AD34*100)</f>
        <v>-</v>
      </c>
      <c r="AE34" s="151">
        <f>IF('H18歳入'!AE34=0,"-",('H19歳入'!AE34-'H18歳入'!AE34)/'H18歳入'!AE34*100)</f>
        <v>0.6813894490340207</v>
      </c>
      <c r="AF34" s="151">
        <f>IF('H18歳入'!AF34=0,"-",('H19歳入'!AF34-'H18歳入'!AF34)/'H18歳入'!AF34*100)</f>
        <v>-43.85057471264368</v>
      </c>
      <c r="AG34" s="152">
        <f>IF('H18歳入'!AG34=0,"-",('H19歳入'!AG34-'H18歳入'!AG34)/'H18歳入'!AG34*100)</f>
        <v>-9.299655568312284</v>
      </c>
    </row>
    <row r="35" spans="1:33" ht="25.5" customHeight="1">
      <c r="A35" s="141" t="s">
        <v>52</v>
      </c>
      <c r="B35" s="160">
        <f>IF('H18歳入'!B35=0,"-",('H19歳入'!B35-'H18歳入'!B35)/'H18歳入'!B35*100)</f>
        <v>5.934936011413833</v>
      </c>
      <c r="C35" s="151">
        <f>IF('H18歳入'!C35=0,"-",('H19歳入'!C35-'H18歳入'!C35)/'H18歳入'!C35*100)</f>
        <v>-2.038910409148764</v>
      </c>
      <c r="D35" s="151">
        <f>IF('H18歳入'!D35=0,"-",('H19歳入'!D35-'H18歳入'!D35)/'H18歳入'!D35*100)</f>
        <v>9.75354328857921</v>
      </c>
      <c r="E35" s="151">
        <f>IF('H18歳入'!E35=0,"-",('H19歳入'!E35-'H18歳入'!E35)/'H18歳入'!E35*100)</f>
        <v>11.9762616572219</v>
      </c>
      <c r="F35" s="151">
        <f>IF('H18歳入'!F35=0,"-",('H19歳入'!F35-'H18歳入'!F35)/'H18歳入'!F35*100)</f>
        <v>-5.941715580269797</v>
      </c>
      <c r="G35" s="161">
        <f>IF('H18歳入'!G35=0,"-",('H19歳入'!G35-'H18歳入'!G35)/'H18歳入'!G35*100)</f>
        <v>-4.841366621740153</v>
      </c>
      <c r="H35" s="151">
        <f>IF('H18歳入'!H35=0,"-",('H19歳入'!H35-'H18歳入'!H35)/'H18歳入'!H35*100)</f>
        <v>-8.049808804784783</v>
      </c>
      <c r="I35" s="151">
        <f>IF('H18歳入'!I35=0,"-",('H19歳入'!I35-'H18歳入'!I35)/'H18歳入'!I35*100)</f>
        <v>-31.90699176489585</v>
      </c>
      <c r="J35" s="151">
        <f>IF('H18歳入'!J35=0,"-",('H19歳入'!J35-'H18歳入'!J35)/'H18歳入'!J35*100)</f>
        <v>193.55943302274184</v>
      </c>
      <c r="K35" s="151">
        <f>IF('H18歳入'!K35=0,"-",('H19歳入'!K35-'H18歳入'!K35)/'H18歳入'!K35*100)</f>
        <v>-62.21893740010335</v>
      </c>
      <c r="L35" s="151">
        <f>IF('H18歳入'!L35=0,"-",('H19歳入'!L35-'H18歳入'!L35)/'H18歳入'!L35*100)</f>
        <v>-20.216966711956523</v>
      </c>
      <c r="M35" s="162">
        <f>IF('H18歳入'!M35=0,"-",('H19歳入'!M35-'H18歳入'!M35)/'H18歳入'!M35*100)</f>
        <v>-70.71140262361251</v>
      </c>
      <c r="N35" s="151">
        <f>IF('H18歳入'!N35=0,"-",('H19歳入'!N35-'H18歳入'!N35)/'H18歳入'!N35*100)</f>
        <v>11.563985107084855</v>
      </c>
      <c r="O35" s="151">
        <f>IF('H18歳入'!O35=0,"-",('H19歳入'!O35-'H18歳入'!O35)/'H18歳入'!O35*100)</f>
        <v>-60.85174335815127</v>
      </c>
      <c r="P35" s="151">
        <f>IF('H18歳入'!P35=0,"-",('H19歳入'!P35-'H18歳入'!P35)/'H18歳入'!P35*100)</f>
        <v>33.45786633457866</v>
      </c>
      <c r="Q35" s="151">
        <f>IF('H18歳入'!Q35=0,"-",('H19歳入'!Q35-'H18歳入'!Q35)/'H18歳入'!Q35*100)</f>
        <v>15.721153846153847</v>
      </c>
      <c r="R35" s="151">
        <f>IF('H18歳入'!R35=0,"-",('H19歳入'!R35-'H18歳入'!R35)/'H18歳入'!R35*100)</f>
        <v>-13.682745825602968</v>
      </c>
      <c r="S35" s="151">
        <f>IF('H18歳入'!S35=0,"-",('H19歳入'!S35-'H18歳入'!S35)/'H18歳入'!S35*100)</f>
        <v>-3.511354079058032</v>
      </c>
      <c r="T35" s="151" t="str">
        <f>IF('H18歳入'!T35=0,"-",('H19歳入'!T35-'H18歳入'!T35)/'H18歳入'!T35*100)</f>
        <v>-</v>
      </c>
      <c r="U35" s="151" t="str">
        <f>IF('H18歳入'!U35=0,"-",('H19歳入'!U35-'H18歳入'!U35)/'H18歳入'!U35*100)</f>
        <v>-</v>
      </c>
      <c r="V35" s="151">
        <f>IF('H18歳入'!V35=0,"-",('H19歳入'!V35-'H18歳入'!V35)/'H18歳入'!V35*100)</f>
        <v>-4.3405552045783935</v>
      </c>
      <c r="W35" s="151" t="str">
        <f>IF('H18歳入'!W35=0,"-",('H19歳入'!W35-'H18歳入'!W35)/'H18歳入'!W35*100)</f>
        <v>-</v>
      </c>
      <c r="X35" s="151">
        <f>IF('H18歳入'!X35=0,"-",('H19歳入'!X35-'H18歳入'!X35)/'H18歳入'!X35*100)</f>
        <v>-73.54552780016115</v>
      </c>
      <c r="Y35" s="163">
        <f>IF('H18歳入'!Y35=0,"-",('H19歳入'!Y35-'H18歳入'!Y35)/'H18歳入'!Y35*100)</f>
        <v>-0.3703490978474997</v>
      </c>
      <c r="Z35" s="164">
        <f>IF('H18歳入'!Z35=0,"-",('H19歳入'!Z35-'H18歳入'!Z35)/'H18歳入'!Z35*100)</f>
        <v>-1.041054922075762</v>
      </c>
      <c r="AA35" s="164">
        <f>IF('H18歳入'!AA35=0,"-",('H19歳入'!AA35-'H18歳入'!AA35)/'H18歳入'!AA35*100)</f>
        <v>4.498992624905269</v>
      </c>
      <c r="AB35" s="151">
        <f>IF('H18歳入'!AB35=0,"-",('H19歳入'!AB35-'H18歳入'!AB35)/'H18歳入'!AB35*100)</f>
        <v>-4.6875</v>
      </c>
      <c r="AC35" s="151">
        <f>IF('H18歳入'!AC35=0,"-",('H19歳入'!AC35-'H18歳入'!AC35)/'H18歳入'!AC35*100)</f>
        <v>181.06135042562374</v>
      </c>
      <c r="AD35" s="151" t="str">
        <f>IF('H18歳入'!AD35=0,"-",('H19歳入'!AD35-'H18歳入'!AD35)/'H18歳入'!AD35*100)</f>
        <v>-</v>
      </c>
      <c r="AE35" s="151">
        <f>IF('H18歳入'!AE35=0,"-",('H19歳入'!AE35-'H18歳入'!AE35)/'H18歳入'!AE35*100)</f>
        <v>9.289670250846616</v>
      </c>
      <c r="AF35" s="151">
        <f>IF('H18歳入'!AF35=0,"-",('H19歳入'!AF35-'H18歳入'!AF35)/'H18歳入'!AF35*100)</f>
        <v>44.76067270375162</v>
      </c>
      <c r="AG35" s="152">
        <f>IF('H18歳入'!AG35=0,"-",('H19歳入'!AG35-'H18歳入'!AG35)/'H18歳入'!AG35*100)</f>
        <v>-4</v>
      </c>
    </row>
    <row r="36" spans="1:33" ht="25.5" customHeight="1">
      <c r="A36" s="141" t="s">
        <v>8</v>
      </c>
      <c r="B36" s="160">
        <f>IF('H18歳入'!B36=0,"-",('H19歳入'!B36-'H18歳入'!B36)/'H18歳入'!B36*100)</f>
        <v>-4.912473747221793</v>
      </c>
      <c r="C36" s="151">
        <f>IF('H18歳入'!C36=0,"-",('H19歳入'!C36-'H18歳入'!C36)/'H18歳入'!C36*100)</f>
        <v>-2.4553243574051407</v>
      </c>
      <c r="D36" s="151">
        <f>IF('H18歳入'!D36=0,"-",('H19歳入'!D36-'H18歳入'!D36)/'H18歳入'!D36*100)</f>
        <v>7.063733486421585</v>
      </c>
      <c r="E36" s="151">
        <f>IF('H18歳入'!E36=0,"-",('H19歳入'!E36-'H18歳入'!E36)/'H18歳入'!E36*100)</f>
        <v>-7.161525178513091</v>
      </c>
      <c r="F36" s="151">
        <f>IF('H18歳入'!F36=0,"-",('H19歳入'!F36-'H18歳入'!F36)/'H18歳入'!F36*100)</f>
        <v>-13.020080568283158</v>
      </c>
      <c r="G36" s="161">
        <f>IF('H18歳入'!G36=0,"-",('H19歳入'!G36-'H18歳入'!G36)/'H18歳入'!G36*100)</f>
        <v>-1.1154386466684052</v>
      </c>
      <c r="H36" s="151">
        <f>IF('H18歳入'!H36=0,"-",('H19歳入'!H36-'H18歳入'!H36)/'H18歳入'!H36*100)</f>
        <v>-24.388141374011468</v>
      </c>
      <c r="I36" s="151">
        <f>IF('H18歳入'!I36=0,"-",('H19歳入'!I36-'H18歳入'!I36)/'H18歳入'!I36*100)</f>
        <v>70.10431484115695</v>
      </c>
      <c r="J36" s="151">
        <f>IF('H18歳入'!J36=0,"-",('H19歳入'!J36-'H18歳入'!J36)/'H18歳入'!J36*100)</f>
        <v>-62.80359431763088</v>
      </c>
      <c r="K36" s="151">
        <f>IF('H18歳入'!K36=0,"-",('H19歳入'!K36-'H18歳入'!K36)/'H18歳入'!K36*100)</f>
        <v>7.057776784009019</v>
      </c>
      <c r="L36" s="151">
        <f>IF('H18歳入'!L36=0,"-",('H19歳入'!L36-'H18歳入'!L36)/'H18歳入'!L36*100)</f>
        <v>-25.219400474269847</v>
      </c>
      <c r="M36" s="162">
        <f>IF('H18歳入'!M36=0,"-",('H19歳入'!M36-'H18歳入'!M36)/'H18歳入'!M36*100)</f>
        <v>0.01722356183258698</v>
      </c>
      <c r="N36" s="151">
        <f>IF('H18歳入'!N36=0,"-",('H19歳入'!N36-'H18歳入'!N36)/'H18歳入'!N36*100)</f>
        <v>-6.1484437551272375</v>
      </c>
      <c r="O36" s="151">
        <f>IF('H18歳入'!O36=0,"-",('H19歳入'!O36-'H18歳入'!O36)/'H18歳入'!O36*100)</f>
        <v>-64.23969339995178</v>
      </c>
      <c r="P36" s="151">
        <f>IF('H18歳入'!P36=0,"-",('H19歳入'!P36-'H18歳入'!P36)/'H18歳入'!P36*100)</f>
        <v>35.727969348659</v>
      </c>
      <c r="Q36" s="151">
        <f>IF('H18歳入'!Q36=0,"-",('H19歳入'!Q36-'H18歳入'!Q36)/'H18歳入'!Q36*100)</f>
        <v>17.57306696263411</v>
      </c>
      <c r="R36" s="151">
        <f>IF('H18歳入'!R36=0,"-",('H19歳入'!R36-'H18歳入'!R36)/'H18歳入'!R36*100)</f>
        <v>-12.813272149664668</v>
      </c>
      <c r="S36" s="151">
        <f>IF('H18歳入'!S36=0,"-",('H19歳入'!S36-'H18歳入'!S36)/'H18歳入'!S36*100)</f>
        <v>-4.921314671680245</v>
      </c>
      <c r="T36" s="151" t="str">
        <f>IF('H18歳入'!T36=0,"-",('H19歳入'!T36-'H18歳入'!T36)/'H18歳入'!T36*100)</f>
        <v>-</v>
      </c>
      <c r="U36" s="151" t="str">
        <f>IF('H18歳入'!U36=0,"-",('H19歳入'!U36-'H18歳入'!U36)/'H18歳入'!U36*100)</f>
        <v>-</v>
      </c>
      <c r="V36" s="151">
        <f>IF('H18歳入'!V36=0,"-",('H19歳入'!V36-'H18歳入'!V36)/'H18歳入'!V36*100)</f>
        <v>-5.269563501200619</v>
      </c>
      <c r="W36" s="151" t="str">
        <f>IF('H18歳入'!W36=0,"-",('H19歳入'!W36-'H18歳入'!W36)/'H18歳入'!W36*100)</f>
        <v>-</v>
      </c>
      <c r="X36" s="151">
        <f>IF('H18歳入'!X36=0,"-",('H19歳入'!X36-'H18歳入'!X36)/'H18歳入'!X36*100)</f>
        <v>-71.83546099290781</v>
      </c>
      <c r="Y36" s="163">
        <f>IF('H18歳入'!Y36=0,"-",('H19歳入'!Y36-'H18歳入'!Y36)/'H18歳入'!Y36*100)</f>
        <v>-3.275455838238186</v>
      </c>
      <c r="Z36" s="164">
        <f>IF('H18歳入'!Z36=0,"-",('H19歳入'!Z36-'H18歳入'!Z36)/'H18歳入'!Z36*100)</f>
        <v>-1.349830948568912</v>
      </c>
      <c r="AA36" s="164">
        <f>IF('H18歳入'!AA36=0,"-",('H19歳入'!AA36-'H18歳入'!AA36)/'H18歳入'!AA36*100)</f>
        <v>-12.69155382574876</v>
      </c>
      <c r="AB36" s="151">
        <f>IF('H18歳入'!AB36=0,"-",('H19歳入'!AB36-'H18歳入'!AB36)/'H18歳入'!AB36*100)</f>
        <v>-11.275415896487985</v>
      </c>
      <c r="AC36" s="151">
        <f>IF('H18歳入'!AC36=0,"-",('H19歳入'!AC36-'H18歳入'!AC36)/'H18歳入'!AC36*100)</f>
        <v>-0.7489770503469133</v>
      </c>
      <c r="AD36" s="151" t="str">
        <f>IF('H18歳入'!AD36=0,"-",('H19歳入'!AD36-'H18歳入'!AD36)/'H18歳入'!AD36*100)</f>
        <v>-</v>
      </c>
      <c r="AE36" s="151">
        <f>IF('H18歳入'!AE36=0,"-",('H19歳入'!AE36-'H18歳入'!AE36)/'H18歳入'!AE36*100)</f>
        <v>8.49532296452095</v>
      </c>
      <c r="AF36" s="151">
        <f>IF('H18歳入'!AF36=0,"-",('H19歳入'!AF36-'H18歳入'!AF36)/'H18歳入'!AF36*100)</f>
        <v>-13.161653578307897</v>
      </c>
      <c r="AG36" s="152">
        <f>IF('H18歳入'!AG36=0,"-",('H19歳入'!AG36-'H18歳入'!AG36)/'H18歳入'!AG36*100)</f>
        <v>-9.264159100734977</v>
      </c>
    </row>
    <row r="37" spans="1:33" ht="25.5" customHeight="1">
      <c r="A37" s="141" t="s">
        <v>53</v>
      </c>
      <c r="B37" s="160">
        <f>IF('H18歳入'!B37=0,"-",('H19歳入'!B37-'H18歳入'!B37)/'H18歳入'!B37*100)</f>
        <v>7.7361209063335785</v>
      </c>
      <c r="C37" s="151">
        <f>IF('H18歳入'!C37=0,"-",('H19歳入'!C37-'H18歳入'!C37)/'H18歳入'!C37*100)</f>
        <v>10.895708121577039</v>
      </c>
      <c r="D37" s="151">
        <f>IF('H18歳入'!D37=0,"-",('H19歳入'!D37-'H18歳入'!D37)/'H18歳入'!D37*100)</f>
        <v>9.643608081553118</v>
      </c>
      <c r="E37" s="151">
        <f>IF('H18歳入'!E37=0,"-",('H19歳入'!E37-'H18歳入'!E37)/'H18歳入'!E37*100)</f>
        <v>11.972115655960888</v>
      </c>
      <c r="F37" s="151">
        <f>IF('H18歳入'!F37=0,"-",('H19歳入'!F37-'H18歳入'!F37)/'H18歳入'!F37*100)</f>
        <v>123.15701698717476</v>
      </c>
      <c r="G37" s="161">
        <f>IF('H18歳入'!G37=0,"-",('H19歳入'!G37-'H18歳入'!G37)/'H18歳入'!G37*100)</f>
        <v>-8.716102193167842</v>
      </c>
      <c r="H37" s="151">
        <f>IF('H18歳入'!H37=0,"-",('H19歳入'!H37-'H18歳入'!H37)/'H18歳入'!H37*100)</f>
        <v>-46.49729587125709</v>
      </c>
      <c r="I37" s="151">
        <f>IF('H18歳入'!I37=0,"-",('H19歳入'!I37-'H18歳入'!I37)/'H18歳入'!I37*100)</f>
        <v>308.37104072398193</v>
      </c>
      <c r="J37" s="151">
        <f>IF('H18歳入'!J37=0,"-",('H19歳入'!J37-'H18歳入'!J37)/'H18歳入'!J37*100)</f>
        <v>72.19469203896938</v>
      </c>
      <c r="K37" s="151">
        <f>IF('H18歳入'!K37=0,"-",('H19歳入'!K37-'H18歳入'!K37)/'H18歳入'!K37*100)</f>
        <v>34.09240501375117</v>
      </c>
      <c r="L37" s="151">
        <f>IF('H18歳入'!L37=0,"-",('H19歳入'!L37-'H18歳入'!L37)/'H18歳入'!L37*100)</f>
        <v>-59.14738678601229</v>
      </c>
      <c r="M37" s="162" t="str">
        <f>IF('H18歳入'!M37=0,"-",('H19歳入'!M37-'H18歳入'!M37)/'H18歳入'!M37*100)</f>
        <v>-</v>
      </c>
      <c r="N37" s="151">
        <f>IF('H18歳入'!N37=0,"-",('H19歳入'!N37-'H18歳入'!N37)/'H18歳入'!N37*100)</f>
        <v>2.527299693827103</v>
      </c>
      <c r="O37" s="151">
        <f>IF('H18歳入'!O37=0,"-",('H19歳入'!O37-'H18歳入'!O37)/'H18歳入'!O37*100)</f>
        <v>-63.616351541351015</v>
      </c>
      <c r="P37" s="151">
        <f>IF('H18歳入'!P37=0,"-",('H19歳入'!P37-'H18歳入'!P37)/'H18歳入'!P37*100)</f>
        <v>39.329125759700794</v>
      </c>
      <c r="Q37" s="151">
        <f>IF('H18歳入'!Q37=0,"-",('H19歳入'!Q37-'H18歳入'!Q37)/'H18歳入'!Q37*100)</f>
        <v>20.13808975834292</v>
      </c>
      <c r="R37" s="151">
        <f>IF('H18歳入'!R37=0,"-",('H19歳入'!R37-'H18歳入'!R37)/'H18歳入'!R37*100)</f>
        <v>-10.022486347574686</v>
      </c>
      <c r="S37" s="151">
        <f>IF('H18歳入'!S37=0,"-",('H19歳入'!S37-'H18歳入'!S37)/'H18歳入'!S37*100)</f>
        <v>-1.3528104539975654</v>
      </c>
      <c r="T37" s="151">
        <f>IF('H18歳入'!T37=0,"-",('H19歳入'!T37-'H18歳入'!T37)/'H18歳入'!T37*100)</f>
        <v>28.417693661971832</v>
      </c>
      <c r="U37" s="151" t="str">
        <f>IF('H18歳入'!U37=0,"-",('H19歳入'!U37-'H18歳入'!U37)/'H18歳入'!U37*100)</f>
        <v>-</v>
      </c>
      <c r="V37" s="151">
        <f>IF('H18歳入'!V37=0,"-",('H19歳入'!V37-'H18歳入'!V37)/'H18歳入'!V37*100)</f>
        <v>-4.187045604758757</v>
      </c>
      <c r="W37" s="151" t="str">
        <f>IF('H18歳入'!W37=0,"-",('H19歳入'!W37-'H18歳入'!W37)/'H18歳入'!W37*100)</f>
        <v>-</v>
      </c>
      <c r="X37" s="151">
        <f>IF('H18歳入'!X37=0,"-",('H19歳入'!X37-'H18歳入'!X37)/'H18歳入'!X37*100)</f>
        <v>-75.2216834418407</v>
      </c>
      <c r="Y37" s="163">
        <f>IF('H18歳入'!Y37=0,"-",('H19歳入'!Y37-'H18歳入'!Y37)/'H18歳入'!Y37*100)</f>
        <v>-14.904810977924827</v>
      </c>
      <c r="Z37" s="164">
        <f>IF('H18歳入'!Z37=0,"-",('H19歳入'!Z37-'H18歳入'!Z37)/'H18歳入'!Z37*100)</f>
        <v>-17.837017771998266</v>
      </c>
      <c r="AA37" s="164">
        <f>IF('H18歳入'!AA37=0,"-",('H19歳入'!AA37-'H18歳入'!AA37)/'H18歳入'!AA37*100)</f>
        <v>20.485428169210955</v>
      </c>
      <c r="AB37" s="151">
        <f>IF('H18歳入'!AB37=0,"-",('H19歳入'!AB37-'H18歳入'!AB37)/'H18歳入'!AB37*100)</f>
        <v>-0.5929386398346959</v>
      </c>
      <c r="AC37" s="151">
        <f>IF('H18歳入'!AC37=0,"-",('H19歳入'!AC37-'H18歳入'!AC37)/'H18歳入'!AC37*100)</f>
        <v>20.37079426202812</v>
      </c>
      <c r="AD37" s="151" t="str">
        <f>IF('H18歳入'!AD37=0,"-",('H19歳入'!AD37-'H18歳入'!AD37)/'H18歳入'!AD37*100)</f>
        <v>-</v>
      </c>
      <c r="AE37" s="151">
        <f>IF('H18歳入'!AE37=0,"-",('H19歳入'!AE37-'H18歳入'!AE37)/'H18歳入'!AE37*100)</f>
        <v>38.16760352487788</v>
      </c>
      <c r="AF37" s="151">
        <f>IF('H18歳入'!AF37=0,"-",('H19歳入'!AF37-'H18歳入'!AF37)/'H18歳入'!AF37*100)</f>
        <v>67.59713315729913</v>
      </c>
      <c r="AG37" s="152">
        <f>IF('H18歳入'!AG37=0,"-",('H19歳入'!AG37-'H18歳入'!AG37)/'H18歳入'!AG37*100)</f>
        <v>-9.284028324154209</v>
      </c>
    </row>
    <row r="38" spans="1:33" ht="25.5" customHeight="1">
      <c r="A38" s="141" t="s">
        <v>54</v>
      </c>
      <c r="B38" s="160">
        <f>IF('H18歳入'!B38=0,"-",('H19歳入'!B38-'H18歳入'!B38)/'H18歳入'!B38*100)</f>
        <v>-0.869446296642203</v>
      </c>
      <c r="C38" s="151">
        <f>IF('H18歳入'!C38=0,"-",('H19歳入'!C38-'H18歳入'!C38)/'H18歳入'!C38*100)</f>
        <v>6.125337161634217</v>
      </c>
      <c r="D38" s="151">
        <f>IF('H18歳入'!D38=0,"-",('H19歳入'!D38-'H18歳入'!D38)/'H18歳入'!D38*100)</f>
        <v>10.569716608857464</v>
      </c>
      <c r="E38" s="151">
        <f>IF('H18歳入'!E38=0,"-",('H19歳入'!E38-'H18歳入'!E38)/'H18歳入'!E38*100)</f>
        <v>33.209633134047</v>
      </c>
      <c r="F38" s="151">
        <f>IF('H18歳入'!F38=0,"-",('H19歳入'!F38-'H18歳入'!F38)/'H18歳入'!F38*100)</f>
        <v>-0.8824518153294486</v>
      </c>
      <c r="G38" s="161">
        <f>IF('H18歳入'!G38=0,"-",('H19歳入'!G38-'H18歳入'!G38)/'H18歳入'!G38*100)</f>
        <v>4.875721932465396</v>
      </c>
      <c r="H38" s="151">
        <f>IF('H18歳入'!H38=0,"-",('H19歳入'!H38-'H18歳入'!H38)/'H18歳入'!H38*100)</f>
        <v>-91.35765292953626</v>
      </c>
      <c r="I38" s="151">
        <f>IF('H18歳入'!I38=0,"-",('H19歳入'!I38-'H18歳入'!I38)/'H18歳入'!I38*100)</f>
        <v>-92.23127359427777</v>
      </c>
      <c r="J38" s="151">
        <f>IF('H18歳入'!J38=0,"-",('H19歳入'!J38-'H18歳入'!J38)/'H18歳入'!J38*100)</f>
        <v>192.5324396322076</v>
      </c>
      <c r="K38" s="151">
        <f>IF('H18歳入'!K38=0,"-",('H19歳入'!K38-'H18歳入'!K38)/'H18歳入'!K38*100)</f>
        <v>-0.7652427666708059</v>
      </c>
      <c r="L38" s="151">
        <f>IF('H18歳入'!L38=0,"-",('H19歳入'!L38-'H18歳入'!L38)/'H18歳入'!L38*100)</f>
        <v>-34.127251872343294</v>
      </c>
      <c r="M38" s="162">
        <f>IF('H18歳入'!M38=0,"-",('H19歳入'!M38-'H18歳入'!M38)/'H18歳入'!M38*100)</f>
        <v>-6.875805758487323</v>
      </c>
      <c r="N38" s="151">
        <f>IF('H18歳入'!N38=0,"-",('H19歳入'!N38-'H18歳入'!N38)/'H18歳入'!N38*100)</f>
        <v>-19.91811062352976</v>
      </c>
      <c r="O38" s="151">
        <f>IF('H18歳入'!O38=0,"-",('H19歳入'!O38-'H18歳入'!O38)/'H18歳入'!O38*100)</f>
        <v>-74.09082696082785</v>
      </c>
      <c r="P38" s="151">
        <f>IF('H18歳入'!P38=0,"-",('H19歳入'!P38-'H18歳入'!P38)/'H18歳入'!P38*100)</f>
        <v>39.836418970327166</v>
      </c>
      <c r="Q38" s="151">
        <f>IF('H18歳入'!Q38=0,"-",('H19歳入'!Q38-'H18歳入'!Q38)/'H18歳入'!Q38*100)</f>
        <v>20.631656261476312</v>
      </c>
      <c r="R38" s="151">
        <f>IF('H18歳入'!R38=0,"-",('H19歳入'!R38-'H18歳入'!R38)/'H18歳入'!R38*100)</f>
        <v>-10.248231867979477</v>
      </c>
      <c r="S38" s="151">
        <f>IF('H18歳入'!S38=0,"-",('H19歳入'!S38-'H18歳入'!S38)/'H18歳入'!S38*100)</f>
        <v>-0.6684289922520411</v>
      </c>
      <c r="T38" s="151" t="str">
        <f>IF('H18歳入'!T38=0,"-",('H19歳入'!T38-'H18歳入'!T38)/'H18歳入'!T38*100)</f>
        <v>-</v>
      </c>
      <c r="U38" s="151" t="str">
        <f>IF('H18歳入'!U38=0,"-",('H19歳入'!U38-'H18歳入'!U38)/'H18歳入'!U38*100)</f>
        <v>-</v>
      </c>
      <c r="V38" s="151">
        <f>IF('H18歳入'!V38=0,"-",('H19歳入'!V38-'H18歳入'!V38)/'H18歳入'!V38*100)</f>
        <v>-4.183668286406041</v>
      </c>
      <c r="W38" s="151" t="str">
        <f>IF('H18歳入'!W38=0,"-",('H19歳入'!W38-'H18歳入'!W38)/'H18歳入'!W38*100)</f>
        <v>-</v>
      </c>
      <c r="X38" s="151">
        <f>IF('H18歳入'!X38=0,"-",('H19歳入'!X38-'H18歳入'!X38)/'H18歳入'!X38*100)</f>
        <v>-73.88750432431289</v>
      </c>
      <c r="Y38" s="163">
        <f>IF('H18歳入'!Y38=0,"-",('H19歳入'!Y38-'H18歳入'!Y38)/'H18歳入'!Y38*100)</f>
        <v>25.928979668321933</v>
      </c>
      <c r="Z38" s="164" t="str">
        <f>IF('H18歳入'!Z38=0,"-",('H19歳入'!Z38-'H18歳入'!Z38)/'H18歳入'!Z38*100)</f>
        <v>-</v>
      </c>
      <c r="AA38" s="164">
        <f>IF('H18歳入'!AA38=0,"-",('H19歳入'!AA38-'H18歳入'!AA38)/'H18歳入'!AA38*100)</f>
        <v>25.928979668321933</v>
      </c>
      <c r="AB38" s="151">
        <f>IF('H18歳入'!AB38=0,"-",('H19歳入'!AB38-'H18歳入'!AB38)/'H18歳入'!AB38*100)</f>
        <v>1.9355492501013376</v>
      </c>
      <c r="AC38" s="151">
        <f>IF('H18歳入'!AC38=0,"-",('H19歳入'!AC38-'H18歳入'!AC38)/'H18歳入'!AC38*100)</f>
        <v>36.76338804010285</v>
      </c>
      <c r="AD38" s="151" t="str">
        <f>IF('H18歳入'!AD38=0,"-",('H19歳入'!AD38-'H18歳入'!AD38)/'H18歳入'!AD38*100)</f>
        <v>-</v>
      </c>
      <c r="AE38" s="151">
        <f>IF('H18歳入'!AE38=0,"-",('H19歳入'!AE38-'H18歳入'!AE38)/'H18歳入'!AE38*100)</f>
        <v>-13.694417300614617</v>
      </c>
      <c r="AF38" s="151">
        <f>IF('H18歳入'!AF38=0,"-",('H19歳入'!AF38-'H18歳入'!AF38)/'H18歳入'!AF38*100)</f>
        <v>-29.661726416983775</v>
      </c>
      <c r="AG38" s="152">
        <f>IF('H18歳入'!AG38=0,"-",('H19歳入'!AG38-'H18歳入'!AG38)/'H18歳入'!AG38*100)</f>
        <v>-9.265287214329833</v>
      </c>
    </row>
    <row r="39" spans="1:33" ht="25.5" customHeight="1">
      <c r="A39" s="141" t="s">
        <v>55</v>
      </c>
      <c r="B39" s="160">
        <f>IF('H18歳入'!B39=0,"-",('H19歳入'!B39-'H18歳入'!B39)/'H18歳入'!B39*100)</f>
        <v>9.685336423318377</v>
      </c>
      <c r="C39" s="151">
        <f>IF('H18歳入'!C39=0,"-",('H19歳入'!C39-'H18歳入'!C39)/'H18歳入'!C39*100)</f>
        <v>14.338177882096295</v>
      </c>
      <c r="D39" s="151">
        <f>IF('H18歳入'!D39=0,"-",('H19歳入'!D39-'H18歳入'!D39)/'H18歳入'!D39*100)</f>
        <v>17.62685193393791</v>
      </c>
      <c r="E39" s="151">
        <f>IF('H18歳入'!E39=0,"-",('H19歳入'!E39-'H18歳入'!E39)/'H18歳入'!E39*100)</f>
        <v>137.78859169650966</v>
      </c>
      <c r="F39" s="151">
        <f>IF('H18歳入'!F39=0,"-",('H19歳入'!F39-'H18歳入'!F39)/'H18歳入'!F39*100)</f>
        <v>-6.125895624649209</v>
      </c>
      <c r="G39" s="161">
        <f>IF('H18歳入'!G39=0,"-",('H19歳入'!G39-'H18歳入'!G39)/'H18歳入'!G39*100)</f>
        <v>3.3038016697730233</v>
      </c>
      <c r="H39" s="151">
        <f>IF('H18歳入'!H39=0,"-",('H19歳入'!H39-'H18歳入'!H39)/'H18歳入'!H39*100)</f>
        <v>730.1700984780663</v>
      </c>
      <c r="I39" s="151">
        <f>IF('H18歳入'!I39=0,"-",('H19歳入'!I39-'H18歳入'!I39)/'H18歳入'!I39*100)</f>
        <v>765.3131749460043</v>
      </c>
      <c r="J39" s="151">
        <f>IF('H18歳入'!J39=0,"-",('H19歳入'!J39-'H18歳入'!J39)/'H18歳入'!J39*100)</f>
        <v>21.706252700334133</v>
      </c>
      <c r="K39" s="151">
        <f>IF('H18歳入'!K39=0,"-",('H19歳入'!K39-'H18歳入'!K39)/'H18歳入'!K39*100)</f>
        <v>-24.36583537464932</v>
      </c>
      <c r="L39" s="151">
        <f>IF('H18歳入'!L39=0,"-",('H19歳入'!L39-'H18歳入'!L39)/'H18歳入'!L39*100)</f>
        <v>-10.53753938369323</v>
      </c>
      <c r="M39" s="162">
        <f>IF('H18歳入'!M39=0,"-",('H19歳入'!M39-'H18歳入'!M39)/'H18歳入'!M39*100)</f>
        <v>0.1192875652996586</v>
      </c>
      <c r="N39" s="151">
        <f>IF('H18歳入'!N39=0,"-",('H19歳入'!N39-'H18歳入'!N39)/'H18歳入'!N39*100)</f>
        <v>-4.641925676953851</v>
      </c>
      <c r="O39" s="151">
        <f>IF('H18歳入'!O39=0,"-",('H19歳入'!O39-'H18歳入'!O39)/'H18歳入'!O39*100)</f>
        <v>-65.67913297312538</v>
      </c>
      <c r="P39" s="151">
        <f>IF('H18歳入'!P39=0,"-",('H19歳入'!P39-'H18歳入'!P39)/'H18歳入'!P39*100)</f>
        <v>41.37398145546502</v>
      </c>
      <c r="Q39" s="151">
        <f>IF('H18歳入'!Q39=0,"-",('H19歳入'!Q39-'H18歳入'!Q39)/'H18歳入'!Q39*100)</f>
        <v>21.886526361466696</v>
      </c>
      <c r="R39" s="151">
        <f>IF('H18歳入'!R39=0,"-",('H19歳入'!R39-'H18歳入'!R39)/'H18歳入'!R39*100)</f>
        <v>-9.959896441443728</v>
      </c>
      <c r="S39" s="151">
        <f>IF('H18歳入'!S39=0,"-",('H19歳入'!S39-'H18歳入'!S39)/'H18歳入'!S39*100)</f>
        <v>0.6309467575409946</v>
      </c>
      <c r="T39" s="151">
        <f>IF('H18歳入'!T39=0,"-",('H19歳入'!T39-'H18歳入'!T39)/'H18歳入'!T39*100)</f>
        <v>-1.014091648532736</v>
      </c>
      <c r="U39" s="151" t="str">
        <f>IF('H18歳入'!U39=0,"-",('H19歳入'!U39-'H18歳入'!U39)/'H18歳入'!U39*100)</f>
        <v>-</v>
      </c>
      <c r="V39" s="151">
        <f>IF('H18歳入'!V39=0,"-",('H19歳入'!V39-'H18歳入'!V39)/'H18歳入'!V39*100)</f>
        <v>3.576793605193039</v>
      </c>
      <c r="W39" s="151" t="str">
        <f>IF('H18歳入'!W39=0,"-",('H19歳入'!W39-'H18歳入'!W39)/'H18歳入'!W39*100)</f>
        <v>-</v>
      </c>
      <c r="X39" s="151">
        <f>IF('H18歳入'!X39=0,"-",('H19歳入'!X39-'H18歳入'!X39)/'H18歳入'!X39*100)</f>
        <v>-75.28550568157495</v>
      </c>
      <c r="Y39" s="163">
        <f>IF('H18歳入'!Y39=0,"-",('H19歳入'!Y39-'H18歳入'!Y39)/'H18歳入'!Y39*100)</f>
        <v>27.955314224675092</v>
      </c>
      <c r="Z39" s="164" t="str">
        <f>IF('H18歳入'!Z39=0,"-",('H19歳入'!Z39-'H18歳入'!Z39)/'H18歳入'!Z39*100)</f>
        <v>-</v>
      </c>
      <c r="AA39" s="164">
        <f>IF('H18歳入'!AA39=0,"-",('H19歳入'!AA39-'H18歳入'!AA39)/'H18歳入'!AA39*100)</f>
        <v>27.955314224675092</v>
      </c>
      <c r="AB39" s="151">
        <f>IF('H18歳入'!AB39=0,"-",('H19歳入'!AB39-'H18歳入'!AB39)/'H18歳入'!AB39*100)</f>
        <v>3.067749740753543</v>
      </c>
      <c r="AC39" s="151">
        <f>IF('H18歳入'!AC39=0,"-",('H19歳入'!AC39-'H18歳入'!AC39)/'H18歳入'!AC39*100)</f>
        <v>19.00197797599802</v>
      </c>
      <c r="AD39" s="151" t="str">
        <f>IF('H18歳入'!AD39=0,"-",('H19歳入'!AD39-'H18歳入'!AD39)/'H18歳入'!AD39*100)</f>
        <v>-</v>
      </c>
      <c r="AE39" s="151">
        <f>IF('H18歳入'!AE39=0,"-",('H19歳入'!AE39-'H18歳入'!AE39)/'H18歳入'!AE39*100)</f>
        <v>20.386624625605446</v>
      </c>
      <c r="AF39" s="151">
        <f>IF('H18歳入'!AF39=0,"-",('H19歳入'!AF39-'H18歳入'!AF39)/'H18歳入'!AF39*100)</f>
        <v>-15</v>
      </c>
      <c r="AG39" s="152">
        <f>IF('H18歳入'!AG39=0,"-",('H19歳入'!AG39-'H18歳入'!AG39)/'H18歳入'!AG39*100)</f>
        <v>0</v>
      </c>
    </row>
    <row r="40" spans="1:33" ht="25.5" customHeight="1">
      <c r="A40" s="141" t="s">
        <v>56</v>
      </c>
      <c r="B40" s="160">
        <f>IF('H18歳入'!B40=0,"-",('H19歳入'!B40-'H18歳入'!B40)/'H18歳入'!B40*100)</f>
        <v>-9.5450732227923</v>
      </c>
      <c r="C40" s="151">
        <f>IF('H18歳入'!C40=0,"-",('H19歳入'!C40-'H18歳入'!C40)/'H18歳入'!C40*100)</f>
        <v>-5.915375807817271</v>
      </c>
      <c r="D40" s="151">
        <f>IF('H18歳入'!D40=0,"-",('H19歳入'!D40-'H18歳入'!D40)/'H18歳入'!D40*100)</f>
        <v>6.417893990556416</v>
      </c>
      <c r="E40" s="151">
        <f>IF('H18歳入'!E40=0,"-",('H19歳入'!E40-'H18歳入'!E40)/'H18歳入'!E40*100)</f>
        <v>-2.5170366776098594</v>
      </c>
      <c r="F40" s="151">
        <f>IF('H18歳入'!F40=0,"-",('H19歳入'!F40-'H18歳入'!F40)/'H18歳入'!F40*100)</f>
        <v>-7.9856369797198195</v>
      </c>
      <c r="G40" s="161">
        <f>IF('H18歳入'!G40=0,"-",('H19歳入'!G40-'H18歳入'!G40)/'H18歳入'!G40*100)</f>
        <v>-2.6716892240357946</v>
      </c>
      <c r="H40" s="151">
        <f>IF('H18歳入'!H40=0,"-",('H19歳入'!H40-'H18歳入'!H40)/'H18歳入'!H40*100)</f>
        <v>-7.171966764841933</v>
      </c>
      <c r="I40" s="151">
        <f>IF('H18歳入'!I40=0,"-",('H19歳入'!I40-'H18歳入'!I40)/'H18歳入'!I40*100)</f>
        <v>-96.49672602606181</v>
      </c>
      <c r="J40" s="151">
        <f>IF('H18歳入'!J40=0,"-",('H19歳入'!J40-'H18歳入'!J40)/'H18歳入'!J40*100)</f>
        <v>254.7579110351279</v>
      </c>
      <c r="K40" s="151">
        <f>IF('H18歳入'!K40=0,"-",('H19歳入'!K40-'H18歳入'!K40)/'H18歳入'!K40*100)</f>
        <v>9.46091784205545</v>
      </c>
      <c r="L40" s="151">
        <f>IF('H18歳入'!L40=0,"-",('H19歳入'!L40-'H18歳入'!L40)/'H18歳入'!L40*100)</f>
        <v>-7.722135709770425</v>
      </c>
      <c r="M40" s="162">
        <f>IF('H18歳入'!M40=0,"-",('H19歳入'!M40-'H18歳入'!M40)/'H18歳入'!M40*100)</f>
        <v>-3.421332243563547</v>
      </c>
      <c r="N40" s="151">
        <f>IF('H18歳入'!N40=0,"-",('H19歳入'!N40-'H18歳入'!N40)/'H18歳入'!N40*100)</f>
        <v>-18.31976324537643</v>
      </c>
      <c r="O40" s="151">
        <f>IF('H18歳入'!O40=0,"-",('H19歳入'!O40-'H18歳入'!O40)/'H18歳入'!O40*100)</f>
        <v>-58.79267573126962</v>
      </c>
      <c r="P40" s="151">
        <f>IF('H18歳入'!P40=0,"-",('H19歳入'!P40-'H18歳入'!P40)/'H18歳入'!P40*100)</f>
        <v>36.338444485497874</v>
      </c>
      <c r="Q40" s="151">
        <f>IF('H18歳入'!Q40=0,"-",('H19歳入'!Q40-'H18歳入'!Q40)/'H18歳入'!Q40*100)</f>
        <v>18.069968974002354</v>
      </c>
      <c r="R40" s="151">
        <f>IF('H18歳入'!R40=0,"-",('H19歳入'!R40-'H18歳入'!R40)/'H18歳入'!R40*100)</f>
        <v>-12.922889362999085</v>
      </c>
      <c r="S40" s="151">
        <f>IF('H18歳入'!S40=0,"-",('H19歳入'!S40-'H18歳入'!S40)/'H18歳入'!S40*100)</f>
        <v>-3.030107483514489</v>
      </c>
      <c r="T40" s="151">
        <f>IF('H18歳入'!T40=0,"-",('H19歳入'!T40-'H18歳入'!T40)/'H18歳入'!T40*100)</f>
        <v>-1.1614517835243603</v>
      </c>
      <c r="U40" s="151" t="str">
        <f>IF('H18歳入'!U40=0,"-",('H19歳入'!U40-'H18歳入'!U40)/'H18歳入'!U40*100)</f>
        <v>-</v>
      </c>
      <c r="V40" s="151">
        <f>IF('H18歳入'!V40=0,"-",('H19歳入'!V40-'H18歳入'!V40)/'H18歳入'!V40*100)</f>
        <v>-4.090290381125227</v>
      </c>
      <c r="W40" s="151" t="str">
        <f>IF('H18歳入'!W40=0,"-",('H19歳入'!W40-'H18歳入'!W40)/'H18歳入'!W40*100)</f>
        <v>-</v>
      </c>
      <c r="X40" s="151">
        <f>IF('H18歳入'!X40=0,"-",('H19歳入'!X40-'H18歳入'!X40)/'H18歳入'!X40*100)</f>
        <v>-78.32080985180548</v>
      </c>
      <c r="Y40" s="163">
        <f>IF('H18歳入'!Y40=0,"-",('H19歳入'!Y40-'H18歳入'!Y40)/'H18歳入'!Y40*100)</f>
        <v>-12.256811873705061</v>
      </c>
      <c r="Z40" s="164" t="str">
        <f>IF('H18歳入'!Z40=0,"-",('H19歳入'!Z40-'H18歳入'!Z40)/'H18歳入'!Z40*100)</f>
        <v>-</v>
      </c>
      <c r="AA40" s="164">
        <f>IF('H18歳入'!AA40=0,"-",('H19歳入'!AA40-'H18歳入'!AA40)/'H18歳入'!AA40*100)</f>
        <v>-12.256811873705061</v>
      </c>
      <c r="AB40" s="151">
        <f>IF('H18歳入'!AB40=0,"-",('H19歳入'!AB40-'H18歳入'!AB40)/'H18歳入'!AB40*100)</f>
        <v>-1.5373864430468203</v>
      </c>
      <c r="AC40" s="151">
        <f>IF('H18歳入'!AC40=0,"-",('H19歳入'!AC40-'H18歳入'!AC40)/'H18歳入'!AC40*100)</f>
        <v>-15.707030101942914</v>
      </c>
      <c r="AD40" s="151">
        <f>IF('H18歳入'!AD40=0,"-",('H19歳入'!AD40-'H18歳入'!AD40)/'H18歳入'!AD40*100)</f>
        <v>5.5426133087302505</v>
      </c>
      <c r="AE40" s="151">
        <f>IF('H18歳入'!AE40=0,"-",('H19歳入'!AE40-'H18歳入'!AE40)/'H18歳入'!AE40*100)</f>
        <v>15.30834505604211</v>
      </c>
      <c r="AF40" s="151">
        <f>IF('H18歳入'!AF40=0,"-",('H19歳入'!AF40-'H18歳入'!AF40)/'H18歳入'!AF40*100)</f>
        <v>-31.13349046496679</v>
      </c>
      <c r="AG40" s="152">
        <f>IF('H18歳入'!AG40=0,"-",('H19歳入'!AG40-'H18歳入'!AG40)/'H18歳入'!AG40*100)</f>
        <v>-9.29203539823009</v>
      </c>
    </row>
    <row r="41" spans="1:33" ht="25.5" customHeight="1">
      <c r="A41" s="141" t="s">
        <v>57</v>
      </c>
      <c r="B41" s="160">
        <f>IF('H18歳入'!B41=0,"-",('H19歳入'!B41-'H18歳入'!B41)/'H18歳入'!B41*100)</f>
        <v>1.6490883312457743</v>
      </c>
      <c r="C41" s="151">
        <f>IF('H18歳入'!C41=0,"-",('H19歳入'!C41-'H18歳入'!C41)/'H18歳入'!C41*100)</f>
        <v>4.180355256043225</v>
      </c>
      <c r="D41" s="151">
        <f>IF('H18歳入'!D41=0,"-",('H19歳入'!D41-'H18歳入'!D41)/'H18歳入'!D41*100)</f>
        <v>11.481525949834205</v>
      </c>
      <c r="E41" s="151">
        <f>IF('H18歳入'!E41=0,"-",('H19歳入'!E41-'H18歳入'!E41)/'H18歳入'!E41*100)</f>
        <v>6.68418677497279</v>
      </c>
      <c r="F41" s="151">
        <f>IF('H18歳入'!F41=0,"-",('H19歳入'!F41-'H18歳入'!F41)/'H18歳入'!F41*100)</f>
        <v>-43.940373895099945</v>
      </c>
      <c r="G41" s="161">
        <f>IF('H18歳入'!G41=0,"-",('H19歳入'!G41-'H18歳入'!G41)/'H18歳入'!G41*100)</f>
        <v>2.929965016805652</v>
      </c>
      <c r="H41" s="151">
        <f>IF('H18歳入'!H41=0,"-",('H19歳入'!H41-'H18歳入'!H41)/'H18歳入'!H41*100)</f>
        <v>-21.024872926592202</v>
      </c>
      <c r="I41" s="151">
        <f>IF('H18歳入'!I41=0,"-",('H19歳入'!I41-'H18歳入'!I41)/'H18歳入'!I41*100)</f>
        <v>74.78882391163093</v>
      </c>
      <c r="J41" s="151">
        <f>IF('H18歳入'!J41=0,"-",('H19歳入'!J41-'H18歳入'!J41)/'H18歳入'!J41*100)</f>
        <v>5.84168745747335</v>
      </c>
      <c r="K41" s="151">
        <f>IF('H18歳入'!K41=0,"-",('H19歳入'!K41-'H18歳入'!K41)/'H18歳入'!K41*100)</f>
        <v>-3.704464102403885</v>
      </c>
      <c r="L41" s="151">
        <f>IF('H18歳入'!L41=0,"-",('H19歳入'!L41-'H18歳入'!L41)/'H18歳入'!L41*100)</f>
        <v>-48.35251669847328</v>
      </c>
      <c r="M41" s="162">
        <f>IF('H18歳入'!M41=0,"-",('H19歳入'!M41-'H18歳入'!M41)/'H18歳入'!M41*100)</f>
        <v>-37.91793313069909</v>
      </c>
      <c r="N41" s="151">
        <f>IF('H18歳入'!N41=0,"-",('H19歳入'!N41-'H18歳入'!N41)/'H18歳入'!N41*100)</f>
        <v>-0.9815810369602714</v>
      </c>
      <c r="O41" s="151">
        <f>IF('H18歳入'!O41=0,"-",('H19歳入'!O41-'H18歳入'!O41)/'H18歳入'!O41*100)</f>
        <v>-60.88034003313882</v>
      </c>
      <c r="P41" s="151">
        <f>IF('H18歳入'!P41=0,"-",('H19歳入'!P41-'H18歳入'!P41)/'H18歳入'!P41*100)</f>
        <v>37.02893265256504</v>
      </c>
      <c r="Q41" s="151">
        <f>IF('H18歳入'!Q41=0,"-",('H19歳入'!Q41-'H18歳入'!Q41)/'H18歳入'!Q41*100)</f>
        <v>18.591549295774648</v>
      </c>
      <c r="R41" s="151">
        <f>IF('H18歳入'!R41=0,"-",('H19歳入'!R41-'H18歳入'!R41)/'H18歳入'!R41*100)</f>
        <v>-12.269446672012831</v>
      </c>
      <c r="S41" s="151">
        <f>IF('H18歳入'!S41=0,"-",('H19歳入'!S41-'H18歳入'!S41)/'H18歳入'!S41*100)</f>
        <v>-2.611411679402086</v>
      </c>
      <c r="T41" s="151">
        <f>IF('H18歳入'!T41=0,"-",('H19歳入'!T41-'H18歳入'!T41)/'H18歳入'!T41*100)</f>
        <v>-2.0198845307614683</v>
      </c>
      <c r="U41" s="151" t="str">
        <f>IF('H18歳入'!U41=0,"-",('H19歳入'!U41-'H18歳入'!U41)/'H18歳入'!U41*100)</f>
        <v>-</v>
      </c>
      <c r="V41" s="151">
        <f>IF('H18歳入'!V41=0,"-",('H19歳入'!V41-'H18歳入'!V41)/'H18歳入'!V41*100)</f>
        <v>-3.698905398974142</v>
      </c>
      <c r="W41" s="151" t="str">
        <f>IF('H18歳入'!W41=0,"-",('H19歳入'!W41-'H18歳入'!W41)/'H18歳入'!W41*100)</f>
        <v>-</v>
      </c>
      <c r="X41" s="151">
        <f>IF('H18歳入'!X41=0,"-",('H19歳入'!X41-'H18歳入'!X41)/'H18歳入'!X41*100)</f>
        <v>-79.25031264398078</v>
      </c>
      <c r="Y41" s="163">
        <f>IF('H18歳入'!Y41=0,"-",('H19歳入'!Y41-'H18歳入'!Y41)/'H18歳入'!Y41*100)</f>
        <v>0.8756159314328059</v>
      </c>
      <c r="Z41" s="164">
        <f>IF('H18歳入'!Z41=0,"-",('H19歳入'!Z41-'H18歳入'!Z41)/'H18歳入'!Z41*100)</f>
        <v>-1.4958589289963886</v>
      </c>
      <c r="AA41" s="164">
        <f>IF('H18歳入'!AA41=0,"-",('H19歳入'!AA41-'H18歳入'!AA41)/'H18歳入'!AA41*100)</f>
        <v>20.278149237764108</v>
      </c>
      <c r="AB41" s="151">
        <f>IF('H18歳入'!AB41=0,"-",('H19歳入'!AB41-'H18歳入'!AB41)/'H18歳入'!AB41*100)</f>
        <v>3.3440514469453375</v>
      </c>
      <c r="AC41" s="151">
        <f>IF('H18歳入'!AC41=0,"-",('H19歳入'!AC41-'H18歳入'!AC41)/'H18歳入'!AC41*100)</f>
        <v>106.83695189442315</v>
      </c>
      <c r="AD41" s="151" t="str">
        <f>IF('H18歳入'!AD41=0,"-",('H19歳入'!AD41-'H18歳入'!AD41)/'H18歳入'!AD41*100)</f>
        <v>-</v>
      </c>
      <c r="AE41" s="151">
        <f>IF('H18歳入'!AE41=0,"-",('H19歳入'!AE41-'H18歳入'!AE41)/'H18歳入'!AE41*100)</f>
        <v>2.5893705856164795</v>
      </c>
      <c r="AF41" s="151">
        <f>IF('H18歳入'!AF41=0,"-",('H19歳入'!AF41-'H18歳入'!AF41)/'H18歳入'!AF41*100)</f>
        <v>4.100790513833992</v>
      </c>
      <c r="AG41" s="152">
        <f>IF('H18歳入'!AG41=0,"-",('H19歳入'!AG41-'H18歳入'!AG41)/'H18歳入'!AG41*100)</f>
        <v>-9.282700421940929</v>
      </c>
    </row>
    <row r="42" spans="1:33" ht="25.5" customHeight="1">
      <c r="A42" s="141" t="s">
        <v>58</v>
      </c>
      <c r="B42" s="160">
        <f>IF('H18歳入'!B42=0,"-",('H19歳入'!B42-'H18歳入'!B42)/'H18歳入'!B42*100)</f>
        <v>8.164688242699402</v>
      </c>
      <c r="C42" s="151">
        <f>IF('H18歳入'!C42=0,"-",('H19歳入'!C42-'H18歳入'!C42)/'H18歳入'!C42*100)</f>
        <v>20.721584294262886</v>
      </c>
      <c r="D42" s="151">
        <f>IF('H18歳入'!D42=0,"-",('H19歳入'!D42-'H18歳入'!D42)/'H18歳入'!D42*100)</f>
        <v>8.076746460207522</v>
      </c>
      <c r="E42" s="151">
        <f>IF('H18歳入'!E42=0,"-",('H19歳入'!E42-'H18歳入'!E42)/'H18歳入'!E42*100)</f>
        <v>2.4482748860773826</v>
      </c>
      <c r="F42" s="151">
        <f>IF('H18歳入'!F42=0,"-",('H19歳入'!F42-'H18歳入'!F42)/'H18歳入'!F42*100)</f>
        <v>5085.952712100139</v>
      </c>
      <c r="G42" s="161">
        <f>IF('H18歳入'!G42=0,"-",('H19歳入'!G42-'H18歳入'!G42)/'H18歳入'!G42*100)</f>
        <v>-3.6147862255439076</v>
      </c>
      <c r="H42" s="151">
        <f>IF('H18歳入'!H42=0,"-",('H19歳入'!H42-'H18歳入'!H42)/'H18歳入'!H42*100)</f>
        <v>48.168449197860966</v>
      </c>
      <c r="I42" s="151">
        <f>IF('H18歳入'!I42=0,"-",('H19歳入'!I42-'H18歳入'!I42)/'H18歳入'!I42*100)</f>
        <v>-50.09463722397476</v>
      </c>
      <c r="J42" s="151">
        <f>IF('H18歳入'!J42=0,"-",('H19歳入'!J42-'H18歳入'!J42)/'H18歳入'!J42*100)</f>
        <v>186.06404507757628</v>
      </c>
      <c r="K42" s="151">
        <f>IF('H18歳入'!K42=0,"-",('H19歳入'!K42-'H18歳入'!K42)/'H18歳入'!K42*100)</f>
        <v>-34.26360805958004</v>
      </c>
      <c r="L42" s="151">
        <f>IF('H18歳入'!L42=0,"-",('H19歳入'!L42-'H18歳入'!L42)/'H18歳入'!L42*100)</f>
        <v>-44.644044392164886</v>
      </c>
      <c r="M42" s="162">
        <f>IF('H18歳入'!M42=0,"-",('H19歳入'!M42-'H18歳入'!M42)/'H18歳入'!M42*100)</f>
        <v>-43.7433368869936</v>
      </c>
      <c r="N42" s="151">
        <f>IF('H18歳入'!N42=0,"-",('H19歳入'!N42-'H18歳入'!N42)/'H18歳入'!N42*100)</f>
        <v>-17.98332507842166</v>
      </c>
      <c r="O42" s="151">
        <f>IF('H18歳入'!O42=0,"-",('H19歳入'!O42-'H18歳入'!O42)/'H18歳入'!O42*100)</f>
        <v>-68.01959055535453</v>
      </c>
      <c r="P42" s="151">
        <f>IF('H18歳入'!P42=0,"-",('H19歳入'!P42-'H18歳入'!P42)/'H18歳入'!P42*100)</f>
        <v>37.12937189882609</v>
      </c>
      <c r="Q42" s="151">
        <f>IF('H18歳入'!Q42=0,"-",('H19歳入'!Q42-'H18歳入'!Q42)/'H18歳入'!Q42*100)</f>
        <v>18.603673068834993</v>
      </c>
      <c r="R42" s="151">
        <f>IF('H18歳入'!R42=0,"-",('H19歳入'!R42-'H18歳入'!R42)/'H18歳入'!R42*100)</f>
        <v>-12.00532978014657</v>
      </c>
      <c r="S42" s="151">
        <f>IF('H18歳入'!S42=0,"-",('H19歳入'!S42-'H18歳入'!S42)/'H18歳入'!S42*100)</f>
        <v>-3.697587593337163</v>
      </c>
      <c r="T42" s="151">
        <f>IF('H18歳入'!T42=0,"-",('H19歳入'!T42-'H18歳入'!T42)/'H18歳入'!T42*100)</f>
        <v>0.8014961261020572</v>
      </c>
      <c r="U42" s="151" t="str">
        <f>IF('H18歳入'!U42=0,"-",('H19歳入'!U42-'H18歳入'!U42)/'H18歳入'!U42*100)</f>
        <v>-</v>
      </c>
      <c r="V42" s="151">
        <f>IF('H18歳入'!V42=0,"-",('H19歳入'!V42-'H18歳入'!V42)/'H18歳入'!V42*100)</f>
        <v>-2.2269847185985836</v>
      </c>
      <c r="W42" s="151" t="str">
        <f>IF('H18歳入'!W42=0,"-",('H19歳入'!W42-'H18歳入'!W42)/'H18歳入'!W42*100)</f>
        <v>-</v>
      </c>
      <c r="X42" s="151">
        <f>IF('H18歳入'!X42=0,"-",('H19歳入'!X42-'H18歳入'!X42)/'H18歳入'!X42*100)</f>
        <v>-78.48244998831112</v>
      </c>
      <c r="Y42" s="163">
        <f>IF('H18歳入'!Y42=0,"-",('H19歳入'!Y42-'H18歳入'!Y42)/'H18歳入'!Y42*100)</f>
        <v>20.579898757392886</v>
      </c>
      <c r="Z42" s="164">
        <f>IF('H18歳入'!Z42=0,"-",('H19歳入'!Z42-'H18歳入'!Z42)/'H18歳入'!Z42*100)</f>
        <v>15.739896224486994</v>
      </c>
      <c r="AA42" s="164">
        <f>IF('H18歳入'!AA42=0,"-",('H19歳入'!AA42-'H18歳入'!AA42)/'H18歳入'!AA42*100)</f>
        <v>35.8346713328398</v>
      </c>
      <c r="AB42" s="151">
        <f>IF('H18歳入'!AB42=0,"-",('H19歳入'!AB42-'H18歳入'!AB42)/'H18歳入'!AB42*100)</f>
        <v>-2.3793787177792467</v>
      </c>
      <c r="AC42" s="151">
        <f>IF('H18歳入'!AC42=0,"-",('H19歳入'!AC42-'H18歳入'!AC42)/'H18歳入'!AC42*100)</f>
        <v>-25.526476536137256</v>
      </c>
      <c r="AD42" s="151" t="str">
        <f>IF('H18歳入'!AD42=0,"-",('H19歳入'!AD42-'H18歳入'!AD42)/'H18歳入'!AD42*100)</f>
        <v>-</v>
      </c>
      <c r="AE42" s="151">
        <f>IF('H18歳入'!AE42=0,"-",('H19歳入'!AE42-'H18歳入'!AE42)/'H18歳入'!AE42*100)</f>
        <v>18.18396054381309</v>
      </c>
      <c r="AF42" s="151">
        <f>IF('H18歳入'!AF42=0,"-",('H19歳入'!AF42-'H18歳入'!AF42)/'H18歳入'!AF42*100)</f>
        <v>-46.878521523551946</v>
      </c>
      <c r="AG42" s="152">
        <f>IF('H18歳入'!AG42=0,"-",('H19歳入'!AG42-'H18歳入'!AG42)/'H18歳入'!AG42*100)</f>
        <v>-9.247211895910782</v>
      </c>
    </row>
    <row r="43" spans="1:33" ht="25.5" customHeight="1">
      <c r="A43" s="141" t="s">
        <v>59</v>
      </c>
      <c r="B43" s="160">
        <f>IF('H18歳入'!B43=0,"-",('H19歳入'!B43-'H18歳入'!B43)/'H18歳入'!B43*100)</f>
        <v>11.037624661750343</v>
      </c>
      <c r="C43" s="151">
        <f>IF('H18歳入'!C43=0,"-",('H19歳入'!C43-'H18歳入'!C43)/'H18歳入'!C43*100)</f>
        <v>38.04215258640855</v>
      </c>
      <c r="D43" s="151">
        <f>IF('H18歳入'!D43=0,"-",('H19歳入'!D43-'H18歳入'!D43)/'H18歳入'!D43*100)</f>
        <v>8.290540246081436</v>
      </c>
      <c r="E43" s="151">
        <f>IF('H18歳入'!E43=0,"-",('H19歳入'!E43-'H18歳入'!E43)/'H18歳入'!E43*100)</f>
        <v>-5.901273885350319</v>
      </c>
      <c r="F43" s="151">
        <f>IF('H18歳入'!F43=0,"-",('H19歳入'!F43-'H18歳入'!F43)/'H18歳入'!F43*100)</f>
        <v>10.484137085749305</v>
      </c>
      <c r="G43" s="161">
        <f>IF('H18歳入'!G43=0,"-",('H19歳入'!G43-'H18歳入'!G43)/'H18歳入'!G43*100)</f>
        <v>-5.890846677246444</v>
      </c>
      <c r="H43" s="151">
        <f>IF('H18歳入'!H43=0,"-",('H19歳入'!H43-'H18歳入'!H43)/'H18歳入'!H43*100)</f>
        <v>2.1634830288762403</v>
      </c>
      <c r="I43" s="151">
        <f>IF('H18歳入'!I43=0,"-",('H19歳入'!I43-'H18歳入'!I43)/'H18歳入'!I43*100)</f>
        <v>10.714285714285714</v>
      </c>
      <c r="J43" s="151">
        <f>IF('H18歳入'!J43=0,"-",('H19歳入'!J43-'H18歳入'!J43)/'H18歳入'!J43*100)</f>
        <v>1465.6005045499594</v>
      </c>
      <c r="K43" s="151">
        <f>IF('H18歳入'!K43=0,"-",('H19歳入'!K43-'H18歳入'!K43)/'H18歳入'!K43*100)</f>
        <v>55.657172501506125</v>
      </c>
      <c r="L43" s="151">
        <f>IF('H18歳入'!L43=0,"-",('H19歳入'!L43-'H18歳入'!L43)/'H18歳入'!L43*100)</f>
        <v>-28.456000199300785</v>
      </c>
      <c r="M43" s="162" t="str">
        <f>IF('H18歳入'!M43=0,"-",('H19歳入'!M43-'H18歳入'!M43)/'H18歳入'!M43*100)</f>
        <v>-</v>
      </c>
      <c r="N43" s="151">
        <f>IF('H18歳入'!N43=0,"-",('H19歳入'!N43-'H18歳入'!N43)/'H18歳入'!N43*100)</f>
        <v>-9.872504426458795</v>
      </c>
      <c r="O43" s="151">
        <f>IF('H18歳入'!O43=0,"-",('H19歳入'!O43-'H18歳入'!O43)/'H18歳入'!O43*100)</f>
        <v>-71.10073075357857</v>
      </c>
      <c r="P43" s="151">
        <f>IF('H18歳入'!P43=0,"-",('H19歳入'!P43-'H18歳入'!P43)/'H18歳入'!P43*100)</f>
        <v>35.461469534050174</v>
      </c>
      <c r="Q43" s="151">
        <f>IF('H18歳入'!Q43=0,"-",('H19歳入'!Q43-'H18歳入'!Q43)/'H18歳入'!Q43*100)</f>
        <v>17.259278484297948</v>
      </c>
      <c r="R43" s="151">
        <f>IF('H18歳入'!R43=0,"-",('H19歳入'!R43-'H18歳入'!R43)/'H18歳入'!R43*100)</f>
        <v>-12.32569721115538</v>
      </c>
      <c r="S43" s="151">
        <f>IF('H18歳入'!S43=0,"-",('H19歳入'!S43-'H18歳入'!S43)/'H18歳入'!S43*100)</f>
        <v>-4.490130123041515</v>
      </c>
      <c r="T43" s="151" t="str">
        <f>IF('H18歳入'!T43=0,"-",('H19歳入'!T43-'H18歳入'!T43)/'H18歳入'!T43*100)</f>
        <v>-</v>
      </c>
      <c r="U43" s="151" t="str">
        <f>IF('H18歳入'!U43=0,"-",('H19歳入'!U43-'H18歳入'!U43)/'H18歳入'!U43*100)</f>
        <v>-</v>
      </c>
      <c r="V43" s="151">
        <f>IF('H18歳入'!V43=0,"-",('H19歳入'!V43-'H18歳入'!V43)/'H18歳入'!V43*100)</f>
        <v>-10.116843577717436</v>
      </c>
      <c r="W43" s="151" t="str">
        <f>IF('H18歳入'!W43=0,"-",('H19歳入'!W43-'H18歳入'!W43)/'H18歳入'!W43*100)</f>
        <v>-</v>
      </c>
      <c r="X43" s="151">
        <f>IF('H18歳入'!X43=0,"-",('H19歳入'!X43-'H18歳入'!X43)/'H18歳入'!X43*100)</f>
        <v>-76.8180193063997</v>
      </c>
      <c r="Y43" s="163">
        <f>IF('H18歳入'!Y43=0,"-",('H19歳入'!Y43-'H18歳入'!Y43)/'H18歳入'!Y43*100)</f>
        <v>-5.272386474770765</v>
      </c>
      <c r="Z43" s="164">
        <f>IF('H18歳入'!Z43=0,"-",('H19歳入'!Z43-'H18歳入'!Z43)/'H18歳入'!Z43*100)</f>
        <v>-7.036265537494877</v>
      </c>
      <c r="AA43" s="164">
        <f>IF('H18歳入'!AA43=0,"-",('H19歳入'!AA43-'H18歳入'!AA43)/'H18歳入'!AA43*100)</f>
        <v>2.9718931054846487</v>
      </c>
      <c r="AB43" s="151">
        <f>IF('H18歳入'!AB43=0,"-",('H19歳入'!AB43-'H18歳入'!AB43)/'H18歳入'!AB43*100)</f>
        <v>-0.6625258799171843</v>
      </c>
      <c r="AC43" s="151">
        <f>IF('H18歳入'!AC43=0,"-",('H19歳入'!AC43-'H18歳入'!AC43)/'H18歳入'!AC43*100)</f>
        <v>-23.846902172641236</v>
      </c>
      <c r="AD43" s="151" t="str">
        <f>IF('H18歳入'!AD43=0,"-",('H19歳入'!AD43-'H18歳入'!AD43)/'H18歳入'!AD43*100)</f>
        <v>-</v>
      </c>
      <c r="AE43" s="151">
        <f>IF('H18歳入'!AE43=0,"-",('H19歳入'!AE43-'H18歳入'!AE43)/'H18歳入'!AE43*100)</f>
        <v>-14.783141128574439</v>
      </c>
      <c r="AF43" s="151">
        <f>IF('H18歳入'!AF43=0,"-",('H19歳入'!AF43-'H18歳入'!AF43)/'H18歳入'!AF43*100)</f>
        <v>36.66300768386389</v>
      </c>
      <c r="AG43" s="152">
        <f>IF('H18歳入'!AG43=0,"-",('H19歳入'!AG43-'H18歳入'!AG43)/'H18歳入'!AG43*100)</f>
        <v>-9.258123850398528</v>
      </c>
    </row>
    <row r="44" spans="1:33" ht="25.5" customHeight="1">
      <c r="A44" s="141" t="s">
        <v>60</v>
      </c>
      <c r="B44" s="160">
        <f>IF('H18歳入'!B44=0,"-",('H19歳入'!B44-'H18歳入'!B44)/'H18歳入'!B44*100)</f>
        <v>4.579272520081601</v>
      </c>
      <c r="C44" s="151">
        <f>IF('H18歳入'!C44=0,"-",('H19歳入'!C44-'H18歳入'!C44)/'H18歳入'!C44*100)</f>
        <v>6.478531137132326</v>
      </c>
      <c r="D44" s="151">
        <f>IF('H18歳入'!D44=0,"-",('H19歳入'!D44-'H18歳入'!D44)/'H18歳入'!D44*100)</f>
        <v>10.493048802252355</v>
      </c>
      <c r="E44" s="151">
        <f>IF('H18歳入'!E44=0,"-",('H19歳入'!E44-'H18歳入'!E44)/'H18歳入'!E44*100)</f>
        <v>-11.089707316485871</v>
      </c>
      <c r="F44" s="151">
        <f>IF('H18歳入'!F44=0,"-",('H19歳入'!F44-'H18歳入'!F44)/'H18歳入'!F44*100)</f>
        <v>-13.69258797583661</v>
      </c>
      <c r="G44" s="161">
        <f>IF('H18歳入'!G44=0,"-",('H19歳入'!G44-'H18歳入'!G44)/'H18歳入'!G44*100)</f>
        <v>-4.278853999114157</v>
      </c>
      <c r="H44" s="151">
        <f>IF('H18歳入'!H44=0,"-",('H19歳入'!H44-'H18歳入'!H44)/'H18歳入'!H44*100)</f>
        <v>24.956400418555983</v>
      </c>
      <c r="I44" s="151">
        <f>IF('H18歳入'!I44=0,"-",('H19歳入'!I44-'H18歳入'!I44)/'H18歳入'!I44*100)</f>
        <v>400</v>
      </c>
      <c r="J44" s="151">
        <f>IF('H18歳入'!J44=0,"-",('H19歳入'!J44-'H18歳入'!J44)/'H18歳入'!J44*100)</f>
        <v>-7.246608140462889</v>
      </c>
      <c r="K44" s="151">
        <f>IF('H18歳入'!K44=0,"-",('H19歳入'!K44-'H18歳入'!K44)/'H18歳入'!K44*100)</f>
        <v>9.046015216237393</v>
      </c>
      <c r="L44" s="151">
        <f>IF('H18歳入'!L44=0,"-",('H19歳入'!L44-'H18歳入'!L44)/'H18歳入'!L44*100)</f>
        <v>-33.054443112346846</v>
      </c>
      <c r="M44" s="162">
        <f>IF('H18歳入'!M44=0,"-",('H19歳入'!M44-'H18歳入'!M44)/'H18歳入'!M44*100)</f>
        <v>14.814814814814813</v>
      </c>
      <c r="N44" s="151">
        <f>IF('H18歳入'!N44=0,"-",('H19歳入'!N44-'H18歳入'!N44)/'H18歳入'!N44*100)</f>
        <v>2.767387531087613</v>
      </c>
      <c r="O44" s="151">
        <f>IF('H18歳入'!O44=0,"-",('H19歳入'!O44-'H18歳入'!O44)/'H18歳入'!O44*100)</f>
        <v>-63.07223715088214</v>
      </c>
      <c r="P44" s="151">
        <f>IF('H18歳入'!P44=0,"-",('H19歳入'!P44-'H18歳入'!P44)/'H18歳入'!P44*100)</f>
        <v>35.19553072625698</v>
      </c>
      <c r="Q44" s="151">
        <f>IF('H18歳入'!Q44=0,"-",('H19歳入'!Q44-'H18歳入'!Q44)/'H18歳入'!Q44*100)</f>
        <v>17.17521960240407</v>
      </c>
      <c r="R44" s="151">
        <f>IF('H18歳入'!R44=0,"-",('H19歳入'!R44-'H18歳入'!R44)/'H18歳入'!R44*100)</f>
        <v>-13.104972375690608</v>
      </c>
      <c r="S44" s="151">
        <f>IF('H18歳入'!S44=0,"-",('H19歳入'!S44-'H18歳入'!S44)/'H18歳入'!S44*100)</f>
        <v>-2.1874539768346457</v>
      </c>
      <c r="T44" s="151" t="str">
        <f>IF('H18歳入'!T44=0,"-",('H19歳入'!T44-'H18歳入'!T44)/'H18歳入'!T44*100)</f>
        <v>-</v>
      </c>
      <c r="U44" s="151" t="str">
        <f>IF('H18歳入'!U44=0,"-",('H19歳入'!U44-'H18歳入'!U44)/'H18歳入'!U44*100)</f>
        <v>-</v>
      </c>
      <c r="V44" s="151">
        <f>IF('H18歳入'!V44=0,"-",('H19歳入'!V44-'H18歳入'!V44)/'H18歳入'!V44*100)</f>
        <v>-4.472415009998824</v>
      </c>
      <c r="W44" s="151" t="str">
        <f>IF('H18歳入'!W44=0,"-",('H19歳入'!W44-'H18歳入'!W44)/'H18歳入'!W44*100)</f>
        <v>-</v>
      </c>
      <c r="X44" s="151">
        <f>IF('H18歳入'!X44=0,"-",('H19歳入'!X44-'H18歳入'!X44)/'H18歳入'!X44*100)</f>
        <v>-77.85886037018398</v>
      </c>
      <c r="Y44" s="163">
        <f>IF('H18歳入'!Y44=0,"-",('H19歳入'!Y44-'H18歳入'!Y44)/'H18歳入'!Y44*100)</f>
        <v>1.7280845519301573</v>
      </c>
      <c r="Z44" s="164">
        <f>IF('H18歳入'!Z44=0,"-",('H19歳入'!Z44-'H18歳入'!Z44)/'H18歳入'!Z44*100)</f>
        <v>1.0295755959529276</v>
      </c>
      <c r="AA44" s="164">
        <f>IF('H18歳入'!AA44=0,"-",('H19歳入'!AA44-'H18歳入'!AA44)/'H18歳入'!AA44*100)</f>
        <v>5.294584000931403</v>
      </c>
      <c r="AB44" s="151">
        <f>IF('H18歳入'!AB44=0,"-",('H19歳入'!AB44-'H18歳入'!AB44)/'H18歳入'!AB44*100)</f>
        <v>1.7543859649122806</v>
      </c>
      <c r="AC44" s="151">
        <f>IF('H18歳入'!AC44=0,"-",('H19歳入'!AC44-'H18歳入'!AC44)/'H18歳入'!AC44*100)</f>
        <v>24.21795400769626</v>
      </c>
      <c r="AD44" s="151" t="str">
        <f>IF('H18歳入'!AD44=0,"-",('H19歳入'!AD44-'H18歳入'!AD44)/'H18歳入'!AD44*100)</f>
        <v>-</v>
      </c>
      <c r="AE44" s="151">
        <f>IF('H18歳入'!AE44=0,"-",('H19歳入'!AE44-'H18歳入'!AE44)/'H18歳入'!AE44*100)</f>
        <v>95.90653077645166</v>
      </c>
      <c r="AF44" s="151">
        <f>IF('H18歳入'!AF44=0,"-",('H19歳入'!AF44-'H18歳入'!AF44)/'H18歳入'!AF44*100)</f>
        <v>-22.640761300555116</v>
      </c>
      <c r="AG44" s="152">
        <f>IF('H18歳入'!AG44=0,"-",('H19歳入'!AG44-'H18歳入'!AG44)/'H18歳入'!AG44*100)</f>
        <v>-9.247311827956988</v>
      </c>
    </row>
    <row r="45" spans="1:33" ht="25.5" customHeight="1">
      <c r="A45" s="141" t="s">
        <v>61</v>
      </c>
      <c r="B45" s="160">
        <f>IF('H18歳入'!B45=0,"-",('H19歳入'!B45-'H18歳入'!B45)/'H18歳入'!B45*100)</f>
        <v>-1.8835180442023547</v>
      </c>
      <c r="C45" s="151">
        <f>IF('H18歳入'!C45=0,"-",('H19歳入'!C45-'H18歳入'!C45)/'H18歳入'!C45*100)</f>
        <v>2.1583887622373767</v>
      </c>
      <c r="D45" s="151">
        <f>IF('H18歳入'!D45=0,"-",('H19歳入'!D45-'H18歳入'!D45)/'H18歳入'!D45*100)</f>
        <v>3.576492496885291</v>
      </c>
      <c r="E45" s="151">
        <f>IF('H18歳入'!E45=0,"-",('H19歳入'!E45-'H18歳入'!E45)/'H18歳入'!E45*100)</f>
        <v>-2.558590872881368</v>
      </c>
      <c r="F45" s="151">
        <f>IF('H18歳入'!F45=0,"-",('H19歳入'!F45-'H18歳入'!F45)/'H18歳入'!F45*100)</f>
        <v>137.08982432880345</v>
      </c>
      <c r="G45" s="161">
        <f>IF('H18歳入'!G45=0,"-",('H19歳入'!G45-'H18歳入'!G45)/'H18歳入'!G45*100)</f>
        <v>-9.58114559091074</v>
      </c>
      <c r="H45" s="151">
        <f>IF('H18歳入'!H45=0,"-",('H19歳入'!H45-'H18歳入'!H45)/'H18歳入'!H45*100)</f>
        <v>-62.39738117397863</v>
      </c>
      <c r="I45" s="151">
        <f>IF('H18歳入'!I45=0,"-",('H19歳入'!I45-'H18歳入'!I45)/'H18歳入'!I45*100)</f>
        <v>580.6666666666666</v>
      </c>
      <c r="J45" s="151">
        <f>IF('H18歳入'!J45=0,"-",('H19歳入'!J45-'H18歳入'!J45)/'H18歳入'!J45*100)</f>
        <v>-21.218535528686434</v>
      </c>
      <c r="K45" s="151">
        <f>IF('H18歳入'!K45=0,"-",('H19歳入'!K45-'H18歳入'!K45)/'H18歳入'!K45*100)</f>
        <v>68.31129517821799</v>
      </c>
      <c r="L45" s="151">
        <f>IF('H18歳入'!L45=0,"-",('H19歳入'!L45-'H18歳入'!L45)/'H18歳入'!L45*100)</f>
        <v>-6.692800771491851</v>
      </c>
      <c r="M45" s="162">
        <f>IF('H18歳入'!M45=0,"-",('H19歳入'!M45-'H18歳入'!M45)/'H18歳入'!M45*100)</f>
        <v>0</v>
      </c>
      <c r="N45" s="151">
        <f>IF('H18歳入'!N45=0,"-",('H19歳入'!N45-'H18歳入'!N45)/'H18歳入'!N45*100)</f>
        <v>-12.068638584806353</v>
      </c>
      <c r="O45" s="151">
        <f>IF('H18歳入'!O45=0,"-",('H19歳入'!O45-'H18歳入'!O45)/'H18歳入'!O45*100)</f>
        <v>-64.36311370191461</v>
      </c>
      <c r="P45" s="151">
        <f>IF('H18歳入'!P45=0,"-",('H19歳入'!P45-'H18歳入'!P45)/'H18歳入'!P45*100)</f>
        <v>34.27792384847599</v>
      </c>
      <c r="Q45" s="151">
        <f>IF('H18歳入'!Q45=0,"-",('H19歳入'!Q45-'H18歳入'!Q45)/'H18歳入'!Q45*100)</f>
        <v>16.24548736462094</v>
      </c>
      <c r="R45" s="151">
        <f>IF('H18歳入'!R45=0,"-",('H19歳入'!R45-'H18歳入'!R45)/'H18歳入'!R45*100)</f>
        <v>-12.570867858700394</v>
      </c>
      <c r="S45" s="151">
        <f>IF('H18歳入'!S45=0,"-",('H19歳入'!S45-'H18歳入'!S45)/'H18歳入'!S45*100)</f>
        <v>-2.2654129677295094</v>
      </c>
      <c r="T45" s="151" t="str">
        <f>IF('H18歳入'!T45=0,"-",('H19歳入'!T45-'H18歳入'!T45)/'H18歳入'!T45*100)</f>
        <v>-</v>
      </c>
      <c r="U45" s="151" t="str">
        <f>IF('H18歳入'!U45=0,"-",('H19歳入'!U45-'H18歳入'!U45)/'H18歳入'!U45*100)</f>
        <v>-</v>
      </c>
      <c r="V45" s="151">
        <f>IF('H18歳入'!V45=0,"-",('H19歳入'!V45-'H18歳入'!V45)/'H18歳入'!V45*100)</f>
        <v>-10.566137439050753</v>
      </c>
      <c r="W45" s="151" t="str">
        <f>IF('H18歳入'!W45=0,"-",('H19歳入'!W45-'H18歳入'!W45)/'H18歳入'!W45*100)</f>
        <v>-</v>
      </c>
      <c r="X45" s="151">
        <f>IF('H18歳入'!X45=0,"-",('H19歳入'!X45-'H18歳入'!X45)/'H18歳入'!X45*100)</f>
        <v>-73.7159785541099</v>
      </c>
      <c r="Y45" s="163">
        <f>IF('H18歳入'!Y45=0,"-",('H19歳入'!Y45-'H18歳入'!Y45)/'H18歳入'!Y45*100)</f>
        <v>17.19999460603854</v>
      </c>
      <c r="Z45" s="164" t="str">
        <f>IF('H18歳入'!Z45=0,"-",('H19歳入'!Z45-'H18歳入'!Z45)/'H18歳入'!Z45*100)</f>
        <v>-</v>
      </c>
      <c r="AA45" s="164">
        <f>IF('H18歳入'!AA45=0,"-",('H19歳入'!AA45-'H18歳入'!AA45)/'H18歳入'!AA45*100)</f>
        <v>17.19999460603854</v>
      </c>
      <c r="AB45" s="151">
        <f>IF('H18歳入'!AB45=0,"-",('H19歳入'!AB45-'H18歳入'!AB45)/'H18歳入'!AB45*100)</f>
        <v>-2.9908515130190008</v>
      </c>
      <c r="AC45" s="151">
        <f>IF('H18歳入'!AC45=0,"-",('H19歳入'!AC45-'H18歳入'!AC45)/'H18歳入'!AC45*100)</f>
        <v>-10.814873163360447</v>
      </c>
      <c r="AD45" s="151">
        <f>IF('H18歳入'!AD45=0,"-",('H19歳入'!AD45-'H18歳入'!AD45)/'H18歳入'!AD45*100)</f>
        <v>11.076179527485161</v>
      </c>
      <c r="AE45" s="151">
        <f>IF('H18歳入'!AE45=0,"-",('H19歳入'!AE45-'H18歳入'!AE45)/'H18歳入'!AE45*100)</f>
        <v>2.9617363213117422</v>
      </c>
      <c r="AF45" s="151">
        <f>IF('H18歳入'!AF45=0,"-",('H19歳入'!AF45-'H18歳入'!AF45)/'H18歳入'!AF45*100)</f>
        <v>14.935683658885182</v>
      </c>
      <c r="AG45" s="152" t="str">
        <f>IF('H18歳入'!AG45=0,"-",('H19歳入'!AG45-'H18歳入'!AG45)/'H18歳入'!AG45*100)</f>
        <v>-</v>
      </c>
    </row>
    <row r="46" spans="1:33" ht="25.5" customHeight="1">
      <c r="A46" s="141" t="s">
        <v>62</v>
      </c>
      <c r="B46" s="160">
        <f>IF('H18歳入'!B46=0,"-",('H19歳入'!B46-'H18歳入'!B46)/'H18歳入'!B46*100)</f>
        <v>-5.152119521523233</v>
      </c>
      <c r="C46" s="151">
        <f>IF('H18歳入'!C46=0,"-",('H19歳入'!C46-'H18歳入'!C46)/'H18歳入'!C46*100)</f>
        <v>2.836824617980155</v>
      </c>
      <c r="D46" s="151">
        <f>IF('H18歳入'!D46=0,"-",('H19歳入'!D46-'H18歳入'!D46)/'H18歳入'!D46*100)</f>
        <v>5.989516713109019</v>
      </c>
      <c r="E46" s="151">
        <f>IF('H18歳入'!E46=0,"-",('H19歳入'!E46-'H18歳入'!E46)/'H18歳入'!E46*100)</f>
        <v>-7.122963335089305</v>
      </c>
      <c r="F46" s="151">
        <f>IF('H18歳入'!F46=0,"-",('H19歳入'!F46-'H18歳入'!F46)/'H18歳入'!F46*100)</f>
        <v>0.1887647236484446</v>
      </c>
      <c r="G46" s="161">
        <f>IF('H18歳入'!G46=0,"-",('H19歳入'!G46-'H18歳入'!G46)/'H18歳入'!G46*100)</f>
        <v>4.618440221777363</v>
      </c>
      <c r="H46" s="151">
        <f>IF('H18歳入'!H46=0,"-",('H19歳入'!H46-'H18歳入'!H46)/'H18歳入'!H46*100)</f>
        <v>255.18524029162327</v>
      </c>
      <c r="I46" s="151">
        <f>IF('H18歳入'!I46=0,"-",('H19歳入'!I46-'H18歳入'!I46)/'H18歳入'!I46*100)</f>
        <v>668.1818181818181</v>
      </c>
      <c r="J46" s="151">
        <f>IF('H18歳入'!J46=0,"-",('H19歳入'!J46-'H18歳入'!J46)/'H18歳入'!J46*100)</f>
        <v>28.890539843762998</v>
      </c>
      <c r="K46" s="151">
        <f>IF('H18歳入'!K46=0,"-",('H19歳入'!K46-'H18歳入'!K46)/'H18歳入'!K46*100)</f>
        <v>-29.305223038057793</v>
      </c>
      <c r="L46" s="151">
        <f>IF('H18歳入'!L46=0,"-",('H19歳入'!L46-'H18歳入'!L46)/'H18歳入'!L46*100)</f>
        <v>-46.42007354531689</v>
      </c>
      <c r="M46" s="162">
        <f>IF('H18歳入'!M46=0,"-",('H19歳入'!M46-'H18歳入'!M46)/'H18歳入'!M46*100)</f>
        <v>-5.200945626477541</v>
      </c>
      <c r="N46" s="151">
        <f>IF('H18歳入'!N46=0,"-",('H19歳入'!N46-'H18歳入'!N46)/'H18歳入'!N46*100)</f>
        <v>-28.10226545993329</v>
      </c>
      <c r="O46" s="151">
        <f>IF('H18歳入'!O46=0,"-",('H19歳入'!O46-'H18歳入'!O46)/'H18歳入'!O46*100)</f>
        <v>-65.1576101572563</v>
      </c>
      <c r="P46" s="151">
        <f>IF('H18歳入'!P46=0,"-",('H19歳入'!P46-'H18歳入'!P46)/'H18歳入'!P46*100)</f>
        <v>39.13929415600293</v>
      </c>
      <c r="Q46" s="151">
        <f>IF('H18歳入'!Q46=0,"-",('H19歳入'!Q46-'H18歳入'!Q46)/'H18歳入'!Q46*100)</f>
        <v>20.041536863966773</v>
      </c>
      <c r="R46" s="151">
        <f>IF('H18歳入'!R46=0,"-",('H19歳入'!R46-'H18歳入'!R46)/'H18歳入'!R46*100)</f>
        <v>-10.422258006799069</v>
      </c>
      <c r="S46" s="151">
        <f>IF('H18歳入'!S46=0,"-",('H19歳入'!S46-'H18歳入'!S46)/'H18歳入'!S46*100)</f>
        <v>0.28697740490887436</v>
      </c>
      <c r="T46" s="151" t="str">
        <f>IF('H18歳入'!T46=0,"-",('H19歳入'!T46-'H18歳入'!T46)/'H18歳入'!T46*100)</f>
        <v>-</v>
      </c>
      <c r="U46" s="151" t="str">
        <f>IF('H18歳入'!U46=0,"-",('H19歳入'!U46-'H18歳入'!U46)/'H18歳入'!U46*100)</f>
        <v>-</v>
      </c>
      <c r="V46" s="151">
        <f>IF('H18歳入'!V46=0,"-",('H19歳入'!V46-'H18歳入'!V46)/'H18歳入'!V46*100)</f>
        <v>-4.171370709621853</v>
      </c>
      <c r="W46" s="151" t="str">
        <f>IF('H18歳入'!W46=0,"-",('H19歳入'!W46-'H18歳入'!W46)/'H18歳入'!W46*100)</f>
        <v>-</v>
      </c>
      <c r="X46" s="151">
        <f>IF('H18歳入'!X46=0,"-",('H19歳入'!X46-'H18歳入'!X46)/'H18歳入'!X46*100)</f>
        <v>-72.6477444124503</v>
      </c>
      <c r="Y46" s="163">
        <f>IF('H18歳入'!Y46=0,"-",('H19歳入'!Y46-'H18歳入'!Y46)/'H18歳入'!Y46*100)</f>
        <v>-16.140740092049313</v>
      </c>
      <c r="Z46" s="164" t="str">
        <f>IF('H18歳入'!Z46=0,"-",('H19歳入'!Z46-'H18歳入'!Z46)/'H18歳入'!Z46*100)</f>
        <v>-</v>
      </c>
      <c r="AA46" s="164">
        <f>IF('H18歳入'!AA46=0,"-",('H19歳入'!AA46-'H18歳入'!AA46)/'H18歳入'!AA46*100)</f>
        <v>-16.140740092049313</v>
      </c>
      <c r="AB46" s="151">
        <f>IF('H18歳入'!AB46=0,"-",('H19歳入'!AB46-'H18歳入'!AB46)/'H18歳入'!AB46*100)</f>
        <v>-1.3078000934142924</v>
      </c>
      <c r="AC46" s="151">
        <f>IF('H18歳入'!AC46=0,"-",('H19歳入'!AC46-'H18歳入'!AC46)/'H18歳入'!AC46*100)</f>
        <v>-23.64849691963719</v>
      </c>
      <c r="AD46" s="151" t="str">
        <f>IF('H18歳入'!AD46=0,"-",('H19歳入'!AD46-'H18歳入'!AD46)/'H18歳入'!AD46*100)</f>
        <v>-</v>
      </c>
      <c r="AE46" s="151">
        <f>IF('H18歳入'!AE46=0,"-",('H19歳入'!AE46-'H18歳入'!AE46)/'H18歳入'!AE46*100)</f>
        <v>-23.03790213268464</v>
      </c>
      <c r="AF46" s="151">
        <f>IF('H18歳入'!AF46=0,"-",('H19歳入'!AF46-'H18歳入'!AF46)/'H18歳入'!AF46*100)</f>
        <v>-26.408982941049448</v>
      </c>
      <c r="AG46" s="152">
        <f>IF('H18歳入'!AG46=0,"-",('H19歳入'!AG46-'H18歳入'!AG46)/'H18歳入'!AG46*100)</f>
        <v>-8.620689655172415</v>
      </c>
    </row>
    <row r="47" spans="1:33" ht="25.5" customHeight="1">
      <c r="A47" s="141" t="s">
        <v>63</v>
      </c>
      <c r="B47" s="160">
        <f>IF('H18歳入'!B47=0,"-",('H19歳入'!B47-'H18歳入'!B47)/'H18歳入'!B47*100)</f>
        <v>19.85442480289084</v>
      </c>
      <c r="C47" s="151">
        <f>IF('H18歳入'!C47=0,"-",('H19歳入'!C47-'H18歳入'!C47)/'H18歳入'!C47*100)</f>
        <v>61.232043412013724</v>
      </c>
      <c r="D47" s="151">
        <f>IF('H18歳入'!D47=0,"-",('H19歳入'!D47-'H18歳入'!D47)/'H18歳入'!D47*100)</f>
        <v>10.446054999490675</v>
      </c>
      <c r="E47" s="151">
        <f>IF('H18歳入'!E47=0,"-",('H19歳入'!E47-'H18歳入'!E47)/'H18歳入'!E47*100)</f>
        <v>9.338770288638361</v>
      </c>
      <c r="F47" s="151">
        <f>IF('H18歳入'!F47=0,"-",('H19歳入'!F47-'H18歳入'!F47)/'H18歳入'!F47*100)</f>
        <v>205.85678807947022</v>
      </c>
      <c r="G47" s="161">
        <f>IF('H18歳入'!G47=0,"-",('H19歳入'!G47-'H18歳入'!G47)/'H18歳入'!G47*100)</f>
        <v>-4.232105519659168</v>
      </c>
      <c r="H47" s="151">
        <f>IF('H18歳入'!H47=0,"-",('H19歳入'!H47-'H18歳入'!H47)/'H18歳入'!H47*100)</f>
        <v>62.8937793947999</v>
      </c>
      <c r="I47" s="151">
        <f>IF('H18歳入'!I47=0,"-",('H19歳入'!I47-'H18歳入'!I47)/'H18歳入'!I47*100)</f>
        <v>75.43859649122807</v>
      </c>
      <c r="J47" s="151">
        <f>IF('H18歳入'!J47=0,"-",('H19歳入'!J47-'H18歳入'!J47)/'H18歳入'!J47*100)</f>
        <v>257.84916806052814</v>
      </c>
      <c r="K47" s="151">
        <f>IF('H18歳入'!K47=0,"-",('H19歳入'!K47-'H18歳入'!K47)/'H18歳入'!K47*100)</f>
        <v>3.0204629319020464</v>
      </c>
      <c r="L47" s="151">
        <f>IF('H18歳入'!L47=0,"-",('H19歳入'!L47-'H18歳入'!L47)/'H18歳入'!L47*100)</f>
        <v>-0.44594014430733864</v>
      </c>
      <c r="M47" s="162" t="str">
        <f>IF('H18歳入'!M47=0,"-",('H19歳入'!M47-'H18歳入'!M47)/'H18歳入'!M47*100)</f>
        <v>-</v>
      </c>
      <c r="N47" s="151">
        <f>IF('H18歳入'!N47=0,"-",('H19歳入'!N47-'H18歳入'!N47)/'H18歳入'!N47*100)</f>
        <v>-3.020958478224913</v>
      </c>
      <c r="O47" s="151">
        <f>IF('H18歳入'!O47=0,"-",('H19歳入'!O47-'H18歳入'!O47)/'H18歳入'!O47*100)</f>
        <v>-74.76449345208262</v>
      </c>
      <c r="P47" s="151">
        <f>IF('H18歳入'!P47=0,"-",('H19歳入'!P47-'H18歳入'!P47)/'H18歳入'!P47*100)</f>
        <v>32.534562211981566</v>
      </c>
      <c r="Q47" s="151">
        <f>IF('H18歳入'!Q47=0,"-",('H19歳入'!Q47-'H18歳入'!Q47)/'H18歳入'!Q47*100)</f>
        <v>15.216230646022424</v>
      </c>
      <c r="R47" s="151">
        <f>IF('H18歳入'!R47=0,"-",('H19歳入'!R47-'H18歳入'!R47)/'H18歳入'!R47*100)</f>
        <v>-14.894709809964047</v>
      </c>
      <c r="S47" s="151">
        <f>IF('H18歳入'!S47=0,"-",('H19歳入'!S47-'H18歳入'!S47)/'H18歳入'!S47*100)</f>
        <v>-5.353339632007943</v>
      </c>
      <c r="T47" s="151" t="str">
        <f>IF('H18歳入'!T47=0,"-",('H19歳入'!T47-'H18歳入'!T47)/'H18歳入'!T47*100)</f>
        <v>-</v>
      </c>
      <c r="U47" s="151" t="str">
        <f>IF('H18歳入'!U47=0,"-",('H19歳入'!U47-'H18歳入'!U47)/'H18歳入'!U47*100)</f>
        <v>-</v>
      </c>
      <c r="V47" s="151">
        <f>IF('H18歳入'!V47=0,"-",('H19歳入'!V47-'H18歳入'!V47)/'H18歳入'!V47*100)</f>
        <v>-11.108519175142298</v>
      </c>
      <c r="W47" s="151" t="str">
        <f>IF('H18歳入'!W47=0,"-",('H19歳入'!W47-'H18歳入'!W47)/'H18歳入'!W47*100)</f>
        <v>-</v>
      </c>
      <c r="X47" s="151">
        <f>IF('H18歳入'!X47=0,"-",('H19歳入'!X47-'H18歳入'!X47)/'H18歳入'!X47*100)</f>
        <v>-73.89387755102041</v>
      </c>
      <c r="Y47" s="163">
        <f>IF('H18歳入'!Y47=0,"-",('H19歳入'!Y47-'H18歳入'!Y47)/'H18歳入'!Y47*100)</f>
        <v>1.788063125597727</v>
      </c>
      <c r="Z47" s="164">
        <f>IF('H18歳入'!Z47=0,"-",('H19歳入'!Z47-'H18歳入'!Z47)/'H18歳入'!Z47*100)</f>
        <v>0.19345267374733882</v>
      </c>
      <c r="AA47" s="164">
        <f>IF('H18歳入'!AA47=0,"-",('H19歳入'!AA47-'H18歳入'!AA47)/'H18歳入'!AA47*100)</f>
        <v>14.805867348577817</v>
      </c>
      <c r="AB47" s="151">
        <f>IF('H18歳入'!AB47=0,"-",('H19歳入'!AB47-'H18歳入'!AB47)/'H18歳入'!AB47*100)</f>
        <v>-0.1326259946949602</v>
      </c>
      <c r="AC47" s="151">
        <f>IF('H18歳入'!AC47=0,"-",('H19歳入'!AC47-'H18歳入'!AC47)/'H18歳入'!AC47*100)</f>
        <v>59.4712376525276</v>
      </c>
      <c r="AD47" s="151" t="str">
        <f>IF('H18歳入'!AD47=0,"-",('H19歳入'!AD47-'H18歳入'!AD47)/'H18歳入'!AD47*100)</f>
        <v>-</v>
      </c>
      <c r="AE47" s="151">
        <f>IF('H18歳入'!AE47=0,"-",('H19歳入'!AE47-'H18歳入'!AE47)/'H18歳入'!AE47*100)</f>
        <v>-32.756387906559745</v>
      </c>
      <c r="AF47" s="151">
        <f>IF('H18歳入'!AF47=0,"-",('H19歳入'!AF47-'H18歳入'!AF47)/'H18歳入'!AF47*100)</f>
        <v>4.764243614931238</v>
      </c>
      <c r="AG47" s="152">
        <f>IF('H18歳入'!AG47=0,"-",('H19歳入'!AG47-'H18歳入'!AG47)/'H18歳入'!AG47*100)</f>
        <v>-9.27390366642703</v>
      </c>
    </row>
    <row r="48" spans="1:33" ht="25.5" customHeight="1">
      <c r="A48" s="141" t="s">
        <v>69</v>
      </c>
      <c r="B48" s="160">
        <f>IF('H18歳入'!B48=0,"-",('H19歳入'!B48-'H18歳入'!B48)/'H18歳入'!B48*100)</f>
        <v>-17.18674453386109</v>
      </c>
      <c r="C48" s="151">
        <f>IF('H18歳入'!C48=0,"-",('H19歳入'!C48-'H18歳入'!C48)/'H18歳入'!C48*100)</f>
        <v>-1.1774372479290003</v>
      </c>
      <c r="D48" s="151">
        <f>IF('H18歳入'!D48=0,"-",('H19歳入'!D48-'H18歳入'!D48)/'H18歳入'!D48*100)</f>
        <v>4.919208060557276</v>
      </c>
      <c r="E48" s="151">
        <f>IF('H18歳入'!E48=0,"-",('H19歳入'!E48-'H18歳入'!E48)/'H18歳入'!E48*100)</f>
        <v>-12.03193082788671</v>
      </c>
      <c r="F48" s="151">
        <f>IF('H18歳入'!F48=0,"-",('H19歳入'!F48-'H18歳入'!F48)/'H18歳入'!F48*100)</f>
        <v>-65.58633908346401</v>
      </c>
      <c r="G48" s="161">
        <f>IF('H18歳入'!G48=0,"-",('H19歳入'!G48-'H18歳入'!G48)/'H18歳入'!G48*100)</f>
        <v>-17.682664067834818</v>
      </c>
      <c r="H48" s="151">
        <f>IF('H18歳入'!H48=0,"-",('H19歳入'!H48-'H18歳入'!H48)/'H18歳入'!H48*100)</f>
        <v>-52.44639025660742</v>
      </c>
      <c r="I48" s="151">
        <f>IF('H18歳入'!I48=0,"-",('H19歳入'!I48-'H18歳入'!I48)/'H18歳入'!I48*100)</f>
        <v>-93.9928628072958</v>
      </c>
      <c r="J48" s="151">
        <f>IF('H18歳入'!J48=0,"-",('H19歳入'!J48-'H18歳入'!J48)/'H18歳入'!J48*100)</f>
        <v>12.570781426953568</v>
      </c>
      <c r="K48" s="151">
        <f>IF('H18歳入'!K48=0,"-",('H19歳入'!K48-'H18歳入'!K48)/'H18歳入'!K48*100)</f>
        <v>44.48647656443285</v>
      </c>
      <c r="L48" s="151">
        <f>IF('H18歳入'!L48=0,"-",('H19歳入'!L48-'H18歳入'!L48)/'H18歳入'!L48*100)</f>
        <v>-38.08865658139418</v>
      </c>
      <c r="M48" s="162" t="str">
        <f>IF('H18歳入'!M48=0,"-",('H19歳入'!M48-'H18歳入'!M48)/'H18歳入'!M48*100)</f>
        <v>-</v>
      </c>
      <c r="N48" s="151">
        <f>IF('H18歳入'!N48=0,"-",('H19歳入'!N48-'H18歳入'!N48)/'H18歳入'!N48*100)</f>
        <v>-23.16576026454422</v>
      </c>
      <c r="O48" s="151">
        <f>IF('H18歳入'!O48=0,"-",('H19歳入'!O48-'H18歳入'!O48)/'H18歳入'!O48*100)</f>
        <v>-52.78740956583915</v>
      </c>
      <c r="P48" s="151">
        <f>IF('H18歳入'!P48=0,"-",('H19歳入'!P48-'H18歳入'!P48)/'H18歳入'!P48*100)</f>
        <v>34.48753462603878</v>
      </c>
      <c r="Q48" s="151">
        <f>IF('H18歳入'!Q48=0,"-",('H19歳入'!Q48-'H18歳入'!Q48)/'H18歳入'!Q48*100)</f>
        <v>16.492776886035312</v>
      </c>
      <c r="R48" s="151">
        <f>IF('H18歳入'!R48=0,"-",('H19歳入'!R48-'H18歳入'!R48)/'H18歳入'!R48*100)</f>
        <v>-12.756088132972554</v>
      </c>
      <c r="S48" s="151">
        <f>IF('H18歳入'!S48=0,"-",('H19歳入'!S48-'H18歳入'!S48)/'H18歳入'!S48*100)</f>
        <v>-6.195930303399537</v>
      </c>
      <c r="T48" s="151" t="str">
        <f>IF('H18歳入'!T48=0,"-",('H19歳入'!T48-'H18歳入'!T48)/'H18歳入'!T48*100)</f>
        <v>-</v>
      </c>
      <c r="U48" s="151" t="str">
        <f>IF('H18歳入'!U48=0,"-",('H19歳入'!U48-'H18歳入'!U48)/'H18歳入'!U48*100)</f>
        <v>-</v>
      </c>
      <c r="V48" s="151">
        <f>IF('H18歳入'!V48=0,"-",('H19歳入'!V48-'H18歳入'!V48)/'H18歳入'!V48*100)</f>
        <v>-5.282654211628281</v>
      </c>
      <c r="W48" s="151" t="str">
        <f>IF('H18歳入'!W48=0,"-",('H19歳入'!W48-'H18歳入'!W48)/'H18歳入'!W48*100)</f>
        <v>-</v>
      </c>
      <c r="X48" s="151">
        <f>IF('H18歳入'!X48=0,"-",('H19歳入'!X48-'H18歳入'!X48)/'H18歳入'!X48*100)</f>
        <v>-74.12782355593818</v>
      </c>
      <c r="Y48" s="163">
        <f>IF('H18歳入'!Y48=0,"-",('H19歳入'!Y48-'H18歳入'!Y48)/'H18歳入'!Y48*100)</f>
        <v>1.011520624472007</v>
      </c>
      <c r="Z48" s="164">
        <f>IF('H18歳入'!Z48=0,"-",('H19歳入'!Z48-'H18歳入'!Z48)/'H18歳入'!Z48*100)</f>
        <v>2.4659255920350382</v>
      </c>
      <c r="AA48" s="164">
        <f>IF('H18歳入'!AA48=0,"-",('H19歳入'!AA48-'H18歳入'!AA48)/'H18歳入'!AA48*100)</f>
        <v>-5.94489571385098</v>
      </c>
      <c r="AB48" s="151">
        <f>IF('H18歳入'!AB48=0,"-",('H19歳入'!AB48-'H18歳入'!AB48)/'H18歳入'!AB48*100)</f>
        <v>-4.820936639118457</v>
      </c>
      <c r="AC48" s="151">
        <f>IF('H18歳入'!AC48=0,"-",('H19歳入'!AC48-'H18歳入'!AC48)/'H18歳入'!AC48*100)</f>
        <v>55.156340288924554</v>
      </c>
      <c r="AD48" s="151" t="str">
        <f>IF('H18歳入'!AD48=0,"-",('H19歳入'!AD48-'H18歳入'!AD48)/'H18歳入'!AD48*100)</f>
        <v>-</v>
      </c>
      <c r="AE48" s="151">
        <f>IF('H18歳入'!AE48=0,"-",('H19歳入'!AE48-'H18歳入'!AE48)/'H18歳入'!AE48*100)</f>
        <v>-17.258711907190396</v>
      </c>
      <c r="AF48" s="151">
        <f>IF('H18歳入'!AF48=0,"-",('H19歳入'!AF48-'H18歳入'!AF48)/'H18歳入'!AF48*100)</f>
        <v>-70.61287620029645</v>
      </c>
      <c r="AG48" s="152">
        <f>IF('H18歳入'!AG48=0,"-",('H19歳入'!AG48-'H18歳入'!AG48)/'H18歳入'!AG48*100)</f>
        <v>-8.461538461538462</v>
      </c>
    </row>
    <row r="49" spans="1:33" ht="25.5" customHeight="1">
      <c r="A49" s="141" t="s">
        <v>64</v>
      </c>
      <c r="B49" s="160">
        <f>IF('H18歳入'!B49=0,"-",('H19歳入'!B49-'H18歳入'!B49)/'H18歳入'!B49*100)</f>
        <v>2.8816882513802176</v>
      </c>
      <c r="C49" s="151">
        <f>IF('H18歳入'!C49=0,"-",('H19歳入'!C49-'H18歳入'!C49)/'H18歳入'!C49*100)</f>
        <v>8.599574673697612</v>
      </c>
      <c r="D49" s="151">
        <f>IF('H18歳入'!D49=0,"-",('H19歳入'!D49-'H18歳入'!D49)/'H18歳入'!D49*100)</f>
        <v>11.144075228769221</v>
      </c>
      <c r="E49" s="151">
        <f>IF('H18歳入'!E49=0,"-",('H19歳入'!E49-'H18歳入'!E49)/'H18歳入'!E49*100)</f>
        <v>8.7188904930394</v>
      </c>
      <c r="F49" s="151">
        <f>IF('H18歳入'!F49=0,"-",('H19歳入'!F49-'H18歳入'!F49)/'H18歳入'!F49*100)</f>
        <v>-5.04569862343723</v>
      </c>
      <c r="G49" s="161">
        <f>IF('H18歳入'!G49=0,"-",('H19歳入'!G49-'H18歳入'!G49)/'H18歳入'!G49*100)</f>
        <v>-1.2605979473449351</v>
      </c>
      <c r="H49" s="151">
        <f>IF('H18歳入'!H49=0,"-",('H19歳入'!H49-'H18歳入'!H49)/'H18歳入'!H49*100)</f>
        <v>92.17523720276444</v>
      </c>
      <c r="I49" s="151" t="str">
        <f>IF('H18歳入'!I49=0,"-",('H19歳入'!I49-'H18歳入'!I49)/'H18歳入'!I49*100)</f>
        <v>-</v>
      </c>
      <c r="J49" s="151">
        <f>IF('H18歳入'!J49=0,"-",('H19歳入'!J49-'H18歳入'!J49)/'H18歳入'!J49*100)</f>
        <v>-14.776486200088252</v>
      </c>
      <c r="K49" s="151">
        <f>IF('H18歳入'!K49=0,"-",('H19歳入'!K49-'H18歳入'!K49)/'H18歳入'!K49*100)</f>
        <v>18.145900450088536</v>
      </c>
      <c r="L49" s="151">
        <f>IF('H18歳入'!L49=0,"-",('H19歳入'!L49-'H18歳入'!L49)/'H18歳入'!L49*100)</f>
        <v>-12.896457997112035</v>
      </c>
      <c r="M49" s="162">
        <f>IF('H18歳入'!M49=0,"-",('H19歳入'!M49-'H18歳入'!M49)/'H18歳入'!M49*100)</f>
        <v>0</v>
      </c>
      <c r="N49" s="151">
        <f>IF('H18歳入'!N49=0,"-",('H19歳入'!N49-'H18歳入'!N49)/'H18歳入'!N49*100)</f>
        <v>-3.724302413871207</v>
      </c>
      <c r="O49" s="151">
        <f>IF('H18歳入'!O49=0,"-",('H19歳入'!O49-'H18歳入'!O49)/'H18歳入'!O49*100)</f>
        <v>-52.19633060360521</v>
      </c>
      <c r="P49" s="151">
        <f>IF('H18歳入'!P49=0,"-",('H19歳入'!P49-'H18歳入'!P49)/'H18歳入'!P49*100)</f>
        <v>38.1839051141436</v>
      </c>
      <c r="Q49" s="151">
        <f>IF('H18歳入'!Q49=0,"-",('H19歳入'!Q49-'H18歳入'!Q49)/'H18歳入'!Q49*100)</f>
        <v>19.30576070901034</v>
      </c>
      <c r="R49" s="151">
        <f>IF('H18歳入'!R49=0,"-",('H19歳入'!R49-'H18歳入'!R49)/'H18歳入'!R49*100)</f>
        <v>-10.991016282987086</v>
      </c>
      <c r="S49" s="151">
        <f>IF('H18歳入'!S49=0,"-",('H19歳入'!S49-'H18歳入'!S49)/'H18歳入'!S49*100)</f>
        <v>-2.8843937009452594</v>
      </c>
      <c r="T49" s="151">
        <f>IF('H18歳入'!T49=0,"-",('H19歳入'!T49-'H18歳入'!T49)/'H18歳入'!T49*100)</f>
        <v>1.0905582286998363</v>
      </c>
      <c r="U49" s="151" t="str">
        <f>IF('H18歳入'!U49=0,"-",('H19歳入'!U49-'H18歳入'!U49)/'H18歳入'!U49*100)</f>
        <v>-</v>
      </c>
      <c r="V49" s="151">
        <f>IF('H18歳入'!V49=0,"-",('H19歳入'!V49-'H18歳入'!V49)/'H18歳入'!V49*100)</f>
        <v>-1.955553032668237</v>
      </c>
      <c r="W49" s="151" t="str">
        <f>IF('H18歳入'!W49=0,"-",('H19歳入'!W49-'H18歳入'!W49)/'H18歳入'!W49*100)</f>
        <v>-</v>
      </c>
      <c r="X49" s="151">
        <f>IF('H18歳入'!X49=0,"-",('H19歳入'!X49-'H18歳入'!X49)/'H18歳入'!X49*100)</f>
        <v>-76.2300738970155</v>
      </c>
      <c r="Y49" s="163">
        <f>IF('H18歳入'!Y49=0,"-",('H19歳入'!Y49-'H18歳入'!Y49)/'H18歳入'!Y49*100)</f>
        <v>-8.339556616901795</v>
      </c>
      <c r="Z49" s="164">
        <f>IF('H18歳入'!Z49=0,"-",('H19歳入'!Z49-'H18歳入'!Z49)/'H18歳入'!Z49*100)</f>
        <v>-11.068758770675517</v>
      </c>
      <c r="AA49" s="164">
        <f>IF('H18歳入'!AA49=0,"-",('H19歳入'!AA49-'H18歳入'!AA49)/'H18歳入'!AA49*100)</f>
        <v>8.147307416093733</v>
      </c>
      <c r="AB49" s="151">
        <f>IF('H18歳入'!AB49=0,"-",('H19歳入'!AB49-'H18歳入'!AB49)/'H18歳入'!AB49*100)</f>
        <v>-0.5076142131979695</v>
      </c>
      <c r="AC49" s="151">
        <f>IF('H18歳入'!AC49=0,"-",('H19歳入'!AC49-'H18歳入'!AC49)/'H18歳入'!AC49*100)</f>
        <v>59.48844651513012</v>
      </c>
      <c r="AD49" s="151" t="str">
        <f>IF('H18歳入'!AD49=0,"-",('H19歳入'!AD49-'H18歳入'!AD49)/'H18歳入'!AD49*100)</f>
        <v>-</v>
      </c>
      <c r="AE49" s="151">
        <f>IF('H18歳入'!AE49=0,"-",('H19歳入'!AE49-'H18歳入'!AE49)/'H18歳入'!AE49*100)</f>
        <v>6.422620387943513</v>
      </c>
      <c r="AF49" s="151">
        <f>IF('H18歳入'!AF49=0,"-",('H19歳入'!AF49-'H18歳入'!AF49)/'H18歳入'!AF49*100)</f>
        <v>15.003219575016097</v>
      </c>
      <c r="AG49" s="152">
        <f>IF('H18歳入'!AG49=0,"-",('H19歳入'!AG49-'H18歳入'!AG49)/'H18歳入'!AG49*100)</f>
        <v>-9.261576971214017</v>
      </c>
    </row>
    <row r="50" spans="1:33" ht="25.5" customHeight="1" thickBot="1">
      <c r="A50" s="145" t="s">
        <v>65</v>
      </c>
      <c r="B50" s="180">
        <f>IF('H18歳入'!B50=0,"-",('H19歳入'!B50-'H18歳入'!B50)/'H18歳入'!B50*100)</f>
        <v>2.064901658801121</v>
      </c>
      <c r="C50" s="181">
        <f>IF('H18歳入'!C50=0,"-",('H19歳入'!C50-'H18歳入'!C50)/'H18歳入'!C50*100)</f>
        <v>11.396744276711196</v>
      </c>
      <c r="D50" s="181">
        <f>IF('H18歳入'!D50=0,"-",('H19歳入'!D50-'H18歳入'!D50)/'H18歳入'!D50*100)</f>
        <v>11.689689403371807</v>
      </c>
      <c r="E50" s="181">
        <f>IF('H18歳入'!E50=0,"-",('H19歳入'!E50-'H18歳入'!E50)/'H18歳入'!E50*100)</f>
        <v>10.187135389044624</v>
      </c>
      <c r="F50" s="181">
        <f>IF('H18歳入'!F50=0,"-",('H19歳入'!F50-'H18歳入'!F50)/'H18歳入'!F50*100)</f>
        <v>2.309816721064524</v>
      </c>
      <c r="G50" s="182">
        <f>IF('H18歳入'!G50=0,"-",('H19歳入'!G50-'H18歳入'!G50)/'H18歳入'!G50*100)</f>
        <v>2.2053869287275476</v>
      </c>
      <c r="H50" s="181">
        <f>IF('H18歳入'!H50=0,"-",('H19歳入'!H50-'H18歳入'!H50)/'H18歳入'!H50*100)</f>
        <v>24.424209559100426</v>
      </c>
      <c r="I50" s="181">
        <f>IF('H18歳入'!I50=0,"-",('H19歳入'!I50-'H18歳入'!I50)/'H18歳入'!I50*100)</f>
        <v>2951.829268292683</v>
      </c>
      <c r="J50" s="181">
        <f>IF('H18歳入'!J50=0,"-",('H19歳入'!J50-'H18歳入'!J50)/'H18歳入'!J50*100)</f>
        <v>42.182532137029554</v>
      </c>
      <c r="K50" s="181">
        <f>IF('H18歳入'!K50=0,"-",('H19歳入'!K50-'H18歳入'!K50)/'H18歳入'!K50*100)</f>
        <v>-4.69094555810423</v>
      </c>
      <c r="L50" s="181">
        <f>IF('H18歳入'!L50=0,"-",('H19歳入'!L50-'H18歳入'!L50)/'H18歳入'!L50*100)</f>
        <v>4.635865405599801</v>
      </c>
      <c r="M50" s="183">
        <f>IF('H18歳入'!M50=0,"-",('H19歳入'!M50-'H18歳入'!M50)/'H18歳入'!M50*100)</f>
        <v>-6.7150149906814685</v>
      </c>
      <c r="N50" s="181">
        <f>IF('H18歳入'!N50=0,"-",('H19歳入'!N50-'H18歳入'!N50)/'H18歳入'!N50*100)</f>
        <v>-19.1823346551103</v>
      </c>
      <c r="O50" s="181">
        <f>IF('H18歳入'!O50=0,"-",('H19歳入'!O50-'H18歳入'!O50)/'H18歳入'!O50*100)</f>
        <v>-63.62254484861377</v>
      </c>
      <c r="P50" s="181">
        <f>IF('H18歳入'!P50=0,"-",('H19歳入'!P50-'H18歳入'!P50)/'H18歳入'!P50*100)</f>
        <v>37.30576441102757</v>
      </c>
      <c r="Q50" s="181">
        <f>IF('H18歳入'!Q50=0,"-",('H19歳入'!Q50-'H18歳入'!Q50)/'H18歳入'!Q50*100)</f>
        <v>18.65292495282334</v>
      </c>
      <c r="R50" s="181">
        <f>IF('H18歳入'!R50=0,"-",('H19歳入'!R50-'H18歳入'!R50)/'H18歳入'!R50*100)</f>
        <v>-11.455451023796348</v>
      </c>
      <c r="S50" s="181">
        <f>IF('H18歳入'!S50=0,"-",('H19歳入'!S50-'H18歳入'!S50)/'H18歳入'!S50*100)</f>
        <v>-2.9333671230194156</v>
      </c>
      <c r="T50" s="181" t="str">
        <f>IF('H18歳入'!T50=0,"-",('H19歳入'!T50-'H18歳入'!T50)/'H18歳入'!T50*100)</f>
        <v>-</v>
      </c>
      <c r="U50" s="181" t="str">
        <f>IF('H18歳入'!U50=0,"-",('H19歳入'!U50-'H18歳入'!U50)/'H18歳入'!U50*100)</f>
        <v>-</v>
      </c>
      <c r="V50" s="181">
        <f>IF('H18歳入'!V50=0,"-",('H19歳入'!V50-'H18歳入'!V50)/'H18歳入'!V50*100)</f>
        <v>-4.571210067090764</v>
      </c>
      <c r="W50" s="181" t="str">
        <f>IF('H18歳入'!W50=0,"-",('H19歳入'!W50-'H18歳入'!W50)/'H18歳入'!W50*100)</f>
        <v>-</v>
      </c>
      <c r="X50" s="181">
        <f>IF('H18歳入'!X50=0,"-",('H19歳入'!X50-'H18歳入'!X50)/'H18歳入'!X50*100)</f>
        <v>-78.02329200176902</v>
      </c>
      <c r="Y50" s="184">
        <f>IF('H18歳入'!Y50=0,"-",('H19歳入'!Y50-'H18歳入'!Y50)/'H18歳入'!Y50*100)</f>
        <v>-23.02723006362413</v>
      </c>
      <c r="Z50" s="185">
        <f>IF('H18歳入'!Z50=0,"-",('H19歳入'!Z50-'H18歳入'!Z50)/'H18歳入'!Z50*100)</f>
        <v>-22.71576477368627</v>
      </c>
      <c r="AA50" s="185">
        <f>IF('H18歳入'!AA50=0,"-",('H19歳入'!AA50-'H18歳入'!AA50)/'H18歳入'!AA50*100)</f>
        <v>-33.33585648323367</v>
      </c>
      <c r="AB50" s="181">
        <f>IF('H18歳入'!AB50=0,"-",('H19歳入'!AB50-'H18歳入'!AB50)/'H18歳入'!AB50*100)</f>
        <v>-0.2302555836979047</v>
      </c>
      <c r="AC50" s="181">
        <f>IF('H18歳入'!AC50=0,"-",('H19歳入'!AC50-'H18歳入'!AC50)/'H18歳入'!AC50*100)</f>
        <v>10.350832615472331</v>
      </c>
      <c r="AD50" s="181" t="str">
        <f>IF('H18歳入'!AD50=0,"-",('H19歳入'!AD50-'H18歳入'!AD50)/'H18歳入'!AD50*100)</f>
        <v>-</v>
      </c>
      <c r="AE50" s="181">
        <f>IF('H18歳入'!AE50=0,"-",('H19歳入'!AE50-'H18歳入'!AE50)/'H18歳入'!AE50*100)</f>
        <v>6.1385022942862255</v>
      </c>
      <c r="AF50" s="181">
        <f>IF('H18歳入'!AF50=0,"-",('H19歳入'!AF50-'H18歳入'!AF50)/'H18歳入'!AF50*100)</f>
        <v>-14.08296943231441</v>
      </c>
      <c r="AG50" s="186">
        <f>IF('H18歳入'!AG50=0,"-",('H19歳入'!AG50-'H18歳入'!AG50)/'H18歳入'!AG50*100)</f>
        <v>-9.30124942156409</v>
      </c>
    </row>
    <row r="51" spans="1:33" s="189" customFormat="1" ht="12">
      <c r="A51" s="187" t="s">
        <v>115</v>
      </c>
      <c r="B51" s="188">
        <f>COUNTIF(B$9:B$50,"&gt;0")</f>
        <v>27</v>
      </c>
      <c r="C51" s="188">
        <f aca="true" t="shared" si="0" ref="C51:AG51">COUNTIF(C$9:C$50,"&gt;0")</f>
        <v>36</v>
      </c>
      <c r="D51" s="188">
        <f t="shared" si="0"/>
        <v>41</v>
      </c>
      <c r="E51" s="188">
        <f t="shared" si="0"/>
        <v>31</v>
      </c>
      <c r="F51" s="188">
        <f t="shared" si="0"/>
        <v>22</v>
      </c>
      <c r="G51" s="188">
        <f t="shared" si="0"/>
        <v>16</v>
      </c>
      <c r="H51" s="188">
        <f t="shared" si="0"/>
        <v>25</v>
      </c>
      <c r="I51" s="188">
        <f t="shared" si="0"/>
        <v>25</v>
      </c>
      <c r="J51" s="188">
        <f t="shared" si="0"/>
        <v>22</v>
      </c>
      <c r="K51" s="188">
        <f t="shared" si="0"/>
        <v>25</v>
      </c>
      <c r="L51" s="188">
        <f t="shared" si="0"/>
        <v>9</v>
      </c>
      <c r="M51" s="188">
        <f t="shared" si="0"/>
        <v>15</v>
      </c>
      <c r="N51" s="188">
        <f t="shared" si="0"/>
        <v>7</v>
      </c>
      <c r="O51" s="188">
        <f t="shared" si="0"/>
        <v>0</v>
      </c>
      <c r="P51" s="188">
        <f t="shared" si="0"/>
        <v>42</v>
      </c>
      <c r="Q51" s="188">
        <f t="shared" si="0"/>
        <v>42</v>
      </c>
      <c r="R51" s="188">
        <f t="shared" si="0"/>
        <v>0</v>
      </c>
      <c r="S51" s="188">
        <f t="shared" si="0"/>
        <v>6</v>
      </c>
      <c r="T51" s="188">
        <f t="shared" si="0"/>
        <v>14</v>
      </c>
      <c r="U51" s="188">
        <f t="shared" si="0"/>
        <v>0</v>
      </c>
      <c r="V51" s="188">
        <f t="shared" si="0"/>
        <v>3</v>
      </c>
      <c r="W51" s="188">
        <f t="shared" si="0"/>
        <v>1</v>
      </c>
      <c r="X51" s="188">
        <f t="shared" si="0"/>
        <v>0</v>
      </c>
      <c r="Y51" s="188">
        <f t="shared" si="0"/>
        <v>11</v>
      </c>
      <c r="Z51" s="188">
        <f t="shared" si="0"/>
        <v>8</v>
      </c>
      <c r="AA51" s="188">
        <f t="shared" si="0"/>
        <v>13</v>
      </c>
      <c r="AB51" s="188">
        <f t="shared" si="0"/>
        <v>14</v>
      </c>
      <c r="AC51" s="188">
        <f t="shared" si="0"/>
        <v>27</v>
      </c>
      <c r="AD51" s="188">
        <f t="shared" si="0"/>
        <v>4</v>
      </c>
      <c r="AE51" s="188">
        <f t="shared" si="0"/>
        <v>33</v>
      </c>
      <c r="AF51" s="188">
        <f t="shared" si="0"/>
        <v>21</v>
      </c>
      <c r="AG51" s="188">
        <f t="shared" si="0"/>
        <v>0</v>
      </c>
    </row>
    <row r="52" spans="1:33" s="189" customFormat="1" ht="12">
      <c r="A52" s="187" t="s">
        <v>116</v>
      </c>
      <c r="B52" s="188">
        <f>COUNTIF(B$9:B$50,"&lt;0")</f>
        <v>15</v>
      </c>
      <c r="C52" s="188">
        <f aca="true" t="shared" si="1" ref="C52:AG52">COUNTIF(C$9:C$50,"&lt;0")</f>
        <v>6</v>
      </c>
      <c r="D52" s="188">
        <f t="shared" si="1"/>
        <v>1</v>
      </c>
      <c r="E52" s="188">
        <f t="shared" si="1"/>
        <v>11</v>
      </c>
      <c r="F52" s="188">
        <f t="shared" si="1"/>
        <v>20</v>
      </c>
      <c r="G52" s="188">
        <f t="shared" si="1"/>
        <v>26</v>
      </c>
      <c r="H52" s="188">
        <f t="shared" si="1"/>
        <v>17</v>
      </c>
      <c r="I52" s="188">
        <f t="shared" si="1"/>
        <v>16</v>
      </c>
      <c r="J52" s="188">
        <f t="shared" si="1"/>
        <v>20</v>
      </c>
      <c r="K52" s="188">
        <f t="shared" si="1"/>
        <v>17</v>
      </c>
      <c r="L52" s="188">
        <f t="shared" si="1"/>
        <v>33</v>
      </c>
      <c r="M52" s="188">
        <f t="shared" si="1"/>
        <v>19</v>
      </c>
      <c r="N52" s="188">
        <f t="shared" si="1"/>
        <v>35</v>
      </c>
      <c r="O52" s="188">
        <f t="shared" si="1"/>
        <v>42</v>
      </c>
      <c r="P52" s="188">
        <f t="shared" si="1"/>
        <v>0</v>
      </c>
      <c r="Q52" s="188">
        <f t="shared" si="1"/>
        <v>0</v>
      </c>
      <c r="R52" s="188">
        <f t="shared" si="1"/>
        <v>42</v>
      </c>
      <c r="S52" s="188">
        <f t="shared" si="1"/>
        <v>36</v>
      </c>
      <c r="T52" s="188">
        <f t="shared" si="1"/>
        <v>16</v>
      </c>
      <c r="U52" s="188">
        <f t="shared" si="1"/>
        <v>3</v>
      </c>
      <c r="V52" s="188">
        <f t="shared" si="1"/>
        <v>39</v>
      </c>
      <c r="W52" s="188">
        <f t="shared" si="1"/>
        <v>0</v>
      </c>
      <c r="X52" s="188">
        <f t="shared" si="1"/>
        <v>42</v>
      </c>
      <c r="Y52" s="188">
        <f t="shared" si="1"/>
        <v>31</v>
      </c>
      <c r="Z52" s="188">
        <f t="shared" si="1"/>
        <v>24</v>
      </c>
      <c r="AA52" s="188">
        <f t="shared" si="1"/>
        <v>29</v>
      </c>
      <c r="AB52" s="188">
        <f t="shared" si="1"/>
        <v>28</v>
      </c>
      <c r="AC52" s="188">
        <f t="shared" si="1"/>
        <v>15</v>
      </c>
      <c r="AD52" s="188">
        <f t="shared" si="1"/>
        <v>2</v>
      </c>
      <c r="AE52" s="188">
        <f t="shared" si="1"/>
        <v>9</v>
      </c>
      <c r="AF52" s="188">
        <f t="shared" si="1"/>
        <v>21</v>
      </c>
      <c r="AG52" s="188">
        <f t="shared" si="1"/>
        <v>37</v>
      </c>
    </row>
  </sheetData>
  <mergeCells count="28">
    <mergeCell ref="F4:F5"/>
    <mergeCell ref="G4:G5"/>
    <mergeCell ref="A3:A5"/>
    <mergeCell ref="B3:B5"/>
    <mergeCell ref="C3:C5"/>
    <mergeCell ref="D4:D5"/>
    <mergeCell ref="S4:S5"/>
    <mergeCell ref="H4:H5"/>
    <mergeCell ref="I4:I5"/>
    <mergeCell ref="J4:J5"/>
    <mergeCell ref="Q4:Q5"/>
    <mergeCell ref="R4:R5"/>
    <mergeCell ref="K4:K5"/>
    <mergeCell ref="L4:L5"/>
    <mergeCell ref="U4:U5"/>
    <mergeCell ref="V4:V5"/>
    <mergeCell ref="X4:X5"/>
    <mergeCell ref="W4:W5"/>
    <mergeCell ref="AE4:AE5"/>
    <mergeCell ref="AF4:AF5"/>
    <mergeCell ref="N3:N5"/>
    <mergeCell ref="O4:O5"/>
    <mergeCell ref="P4:P5"/>
    <mergeCell ref="Y4:Y5"/>
    <mergeCell ref="AB4:AB5"/>
    <mergeCell ref="AC4:AC5"/>
    <mergeCell ref="AD4:AD5"/>
    <mergeCell ref="T4:T5"/>
  </mergeCells>
  <printOptions/>
  <pageMargins left="0.5905511811023623" right="0.1968503937007874" top="0.5905511811023623" bottom="0.5905511811023623" header="0.5118110236220472" footer="0.5118110236220472"/>
  <pageSetup horizontalDpi="300" verticalDpi="300" orientation="portrait" paperSize="9" scale="65" r:id="rId1"/>
  <colBreaks count="2" manualBreakCount="2">
    <brk id="13" max="51" man="1"/>
    <brk id="24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50"/>
  <sheetViews>
    <sheetView view="pageBreakPreview" zoomScaleSheetLayoutView="100" workbookViewId="0" topLeftCell="A1">
      <pane xSplit="1" ySplit="5" topLeftCell="U1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F52" sqref="AF52"/>
    </sheetView>
  </sheetViews>
  <sheetFormatPr defaultColWidth="9.00390625" defaultRowHeight="13.5"/>
  <cols>
    <col min="1" max="1" width="15.00390625" style="66" customWidth="1"/>
    <col min="2" max="2" width="12.25390625" style="66" customWidth="1"/>
    <col min="3" max="3" width="10.875" style="65" customWidth="1"/>
    <col min="4" max="4" width="11.125" style="66" customWidth="1"/>
    <col min="5" max="6" width="10.125" style="66" customWidth="1"/>
    <col min="7" max="7" width="9.875" style="66" customWidth="1"/>
    <col min="8" max="8" width="10.125" style="66" customWidth="1"/>
    <col min="9" max="9" width="9.00390625" style="66" customWidth="1"/>
    <col min="10" max="11" width="10.125" style="66" customWidth="1"/>
    <col min="12" max="12" width="9.875" style="66" customWidth="1"/>
    <col min="13" max="13" width="9.75390625" style="66" customWidth="1"/>
    <col min="14" max="14" width="10.875" style="65" customWidth="1"/>
    <col min="15" max="33" width="11.125" style="66" customWidth="1"/>
    <col min="34" max="16384" width="9.00390625" style="66" customWidth="1"/>
  </cols>
  <sheetData>
    <row r="1" spans="1:26" ht="17.25" customHeight="1">
      <c r="A1" s="64" t="s">
        <v>36</v>
      </c>
      <c r="B1" s="64"/>
      <c r="M1" s="64"/>
      <c r="Z1" s="64"/>
    </row>
    <row r="2" spans="11:33" ht="14.25" thickBot="1">
      <c r="K2" s="235" t="s">
        <v>84</v>
      </c>
      <c r="L2" s="235"/>
      <c r="W2" s="67" t="s">
        <v>84</v>
      </c>
      <c r="X2" s="67"/>
      <c r="Y2" s="68"/>
      <c r="AF2" s="235" t="s">
        <v>84</v>
      </c>
      <c r="AG2" s="235"/>
    </row>
    <row r="3" spans="1:33" ht="14.25" customHeight="1">
      <c r="A3" s="249"/>
      <c r="B3" s="228" t="s">
        <v>85</v>
      </c>
      <c r="C3" s="217" t="s">
        <v>86</v>
      </c>
      <c r="D3" s="69"/>
      <c r="E3" s="70"/>
      <c r="F3" s="70"/>
      <c r="G3" s="70"/>
      <c r="H3" s="70"/>
      <c r="I3" s="70"/>
      <c r="J3" s="70"/>
      <c r="K3" s="70"/>
      <c r="L3" s="70"/>
      <c r="M3" s="71"/>
      <c r="N3" s="236" t="s">
        <v>87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2"/>
    </row>
    <row r="4" spans="1:33" ht="13.5" customHeight="1">
      <c r="A4" s="250"/>
      <c r="B4" s="229"/>
      <c r="C4" s="231"/>
      <c r="D4" s="233" t="s">
        <v>88</v>
      </c>
      <c r="E4" s="73"/>
      <c r="F4" s="239" t="s">
        <v>89</v>
      </c>
      <c r="G4" s="239" t="s">
        <v>90</v>
      </c>
      <c r="H4" s="239" t="s">
        <v>91</v>
      </c>
      <c r="I4" s="239" t="s">
        <v>92</v>
      </c>
      <c r="J4" s="239" t="s">
        <v>93</v>
      </c>
      <c r="K4" s="239" t="s">
        <v>94</v>
      </c>
      <c r="L4" s="233" t="s">
        <v>95</v>
      </c>
      <c r="M4" s="73"/>
      <c r="N4" s="237"/>
      <c r="O4" s="233" t="s">
        <v>96</v>
      </c>
      <c r="P4" s="233" t="s">
        <v>97</v>
      </c>
      <c r="Q4" s="245" t="s">
        <v>80</v>
      </c>
      <c r="R4" s="247" t="s">
        <v>81</v>
      </c>
      <c r="S4" s="233" t="s">
        <v>98</v>
      </c>
      <c r="T4" s="233" t="s">
        <v>99</v>
      </c>
      <c r="U4" s="233" t="s">
        <v>100</v>
      </c>
      <c r="V4" s="233" t="s">
        <v>101</v>
      </c>
      <c r="W4" s="245" t="s">
        <v>70</v>
      </c>
      <c r="X4" s="243" t="s">
        <v>82</v>
      </c>
      <c r="Y4" s="233" t="s">
        <v>102</v>
      </c>
      <c r="Z4" s="74"/>
      <c r="AA4" s="73"/>
      <c r="AB4" s="233" t="s">
        <v>103</v>
      </c>
      <c r="AC4" s="233" t="s">
        <v>104</v>
      </c>
      <c r="AD4" s="241" t="s">
        <v>83</v>
      </c>
      <c r="AE4" s="233" t="s">
        <v>105</v>
      </c>
      <c r="AF4" s="233" t="s">
        <v>106</v>
      </c>
      <c r="AG4" s="75"/>
    </row>
    <row r="5" spans="1:33" ht="14.25" thickBot="1">
      <c r="A5" s="251"/>
      <c r="B5" s="230"/>
      <c r="C5" s="232"/>
      <c r="D5" s="234"/>
      <c r="E5" s="76" t="s">
        <v>107</v>
      </c>
      <c r="F5" s="234"/>
      <c r="G5" s="234"/>
      <c r="H5" s="234"/>
      <c r="I5" s="234"/>
      <c r="J5" s="234"/>
      <c r="K5" s="234"/>
      <c r="L5" s="234"/>
      <c r="M5" s="77" t="s">
        <v>108</v>
      </c>
      <c r="N5" s="238"/>
      <c r="O5" s="234"/>
      <c r="P5" s="234"/>
      <c r="Q5" s="246"/>
      <c r="R5" s="248"/>
      <c r="S5" s="234"/>
      <c r="T5" s="234"/>
      <c r="U5" s="234"/>
      <c r="V5" s="234"/>
      <c r="W5" s="246"/>
      <c r="X5" s="244"/>
      <c r="Y5" s="240"/>
      <c r="Z5" s="78" t="s">
        <v>109</v>
      </c>
      <c r="AA5" s="78" t="s">
        <v>110</v>
      </c>
      <c r="AB5" s="234"/>
      <c r="AC5" s="234"/>
      <c r="AD5" s="242"/>
      <c r="AE5" s="234"/>
      <c r="AF5" s="234"/>
      <c r="AG5" s="79" t="s">
        <v>111</v>
      </c>
    </row>
    <row r="6" spans="1:33" ht="25.5" customHeight="1">
      <c r="A6" s="80" t="s">
        <v>112</v>
      </c>
      <c r="B6" s="81">
        <f aca="true" t="shared" si="0" ref="B6:AG6">SUM(B7:B8)</f>
        <v>1293401942</v>
      </c>
      <c r="C6" s="82">
        <f t="shared" si="0"/>
        <v>798597946</v>
      </c>
      <c r="D6" s="82">
        <f t="shared" si="0"/>
        <v>618120319</v>
      </c>
      <c r="E6" s="82">
        <f t="shared" si="0"/>
        <v>63054870</v>
      </c>
      <c r="F6" s="82">
        <f t="shared" si="0"/>
        <v>13624603</v>
      </c>
      <c r="G6" s="82">
        <f t="shared" si="0"/>
        <v>31143186</v>
      </c>
      <c r="H6" s="82">
        <f t="shared" si="0"/>
        <v>9182643</v>
      </c>
      <c r="I6" s="82">
        <f t="shared" si="0"/>
        <v>1922625</v>
      </c>
      <c r="J6" s="82">
        <f t="shared" si="0"/>
        <v>28717355</v>
      </c>
      <c r="K6" s="82">
        <f t="shared" si="0"/>
        <v>54207928</v>
      </c>
      <c r="L6" s="82">
        <f t="shared" si="0"/>
        <v>41679287</v>
      </c>
      <c r="M6" s="83">
        <f t="shared" si="0"/>
        <v>17920163</v>
      </c>
      <c r="N6" s="82">
        <f t="shared" si="0"/>
        <v>494803996</v>
      </c>
      <c r="O6" s="82">
        <f t="shared" si="0"/>
        <v>44506444</v>
      </c>
      <c r="P6" s="82">
        <f t="shared" si="0"/>
        <v>1851910</v>
      </c>
      <c r="Q6" s="82">
        <f t="shared" si="0"/>
        <v>1598758</v>
      </c>
      <c r="R6" s="82">
        <f t="shared" si="0"/>
        <v>1684450</v>
      </c>
      <c r="S6" s="82">
        <f t="shared" si="0"/>
        <v>40122319</v>
      </c>
      <c r="T6" s="82">
        <f t="shared" si="0"/>
        <v>2228943</v>
      </c>
      <c r="U6" s="82">
        <f t="shared" si="0"/>
        <v>473</v>
      </c>
      <c r="V6" s="82">
        <f t="shared" si="0"/>
        <v>11375242</v>
      </c>
      <c r="W6" s="82">
        <f t="shared" si="0"/>
        <v>6078557</v>
      </c>
      <c r="X6" s="82">
        <f t="shared" si="0"/>
        <v>17409894</v>
      </c>
      <c r="Y6" s="82">
        <f t="shared" si="0"/>
        <v>89331634</v>
      </c>
      <c r="Z6" s="82">
        <f t="shared" si="0"/>
        <v>71970566</v>
      </c>
      <c r="AA6" s="82">
        <f t="shared" si="0"/>
        <v>17361068</v>
      </c>
      <c r="AB6" s="82">
        <f t="shared" si="0"/>
        <v>1253321</v>
      </c>
      <c r="AC6" s="82">
        <f t="shared" si="0"/>
        <v>110455444</v>
      </c>
      <c r="AD6" s="82">
        <f t="shared" si="0"/>
        <v>602386</v>
      </c>
      <c r="AE6" s="82">
        <f t="shared" si="0"/>
        <v>51400621</v>
      </c>
      <c r="AF6" s="82">
        <f t="shared" si="0"/>
        <v>114903600</v>
      </c>
      <c r="AG6" s="84">
        <f t="shared" si="0"/>
        <v>35151600</v>
      </c>
    </row>
    <row r="7" spans="1:33" ht="25.5" customHeight="1">
      <c r="A7" s="85" t="s">
        <v>113</v>
      </c>
      <c r="B7" s="86">
        <f aca="true" t="shared" si="1" ref="B7:AG7">SUM(B9:B31)</f>
        <v>1172444268</v>
      </c>
      <c r="C7" s="87">
        <f t="shared" si="1"/>
        <v>727165119</v>
      </c>
      <c r="D7" s="87">
        <f t="shared" si="1"/>
        <v>567181689</v>
      </c>
      <c r="E7" s="87">
        <f t="shared" si="1"/>
        <v>59122476</v>
      </c>
      <c r="F7" s="87">
        <f t="shared" si="1"/>
        <v>12830950</v>
      </c>
      <c r="G7" s="87">
        <f t="shared" si="1"/>
        <v>27918017</v>
      </c>
      <c r="H7" s="87">
        <f t="shared" si="1"/>
        <v>7694322</v>
      </c>
      <c r="I7" s="87">
        <f t="shared" si="1"/>
        <v>834531</v>
      </c>
      <c r="J7" s="87">
        <f t="shared" si="1"/>
        <v>24979178</v>
      </c>
      <c r="K7" s="87">
        <f t="shared" si="1"/>
        <v>47543622</v>
      </c>
      <c r="L7" s="87">
        <f t="shared" si="1"/>
        <v>38182810</v>
      </c>
      <c r="M7" s="87">
        <f t="shared" si="1"/>
        <v>17296859</v>
      </c>
      <c r="N7" s="87">
        <f t="shared" si="1"/>
        <v>445279149</v>
      </c>
      <c r="O7" s="87">
        <f t="shared" si="1"/>
        <v>40289932</v>
      </c>
      <c r="P7" s="87">
        <f t="shared" si="1"/>
        <v>1705595</v>
      </c>
      <c r="Q7" s="87">
        <f t="shared" si="1"/>
        <v>1472449</v>
      </c>
      <c r="R7" s="87">
        <f t="shared" si="1"/>
        <v>1551478</v>
      </c>
      <c r="S7" s="87">
        <f t="shared" si="1"/>
        <v>36632662</v>
      </c>
      <c r="T7" s="87">
        <f t="shared" si="1"/>
        <v>1601592</v>
      </c>
      <c r="U7" s="87">
        <f t="shared" si="1"/>
        <v>473</v>
      </c>
      <c r="V7" s="87">
        <f t="shared" si="1"/>
        <v>10266112</v>
      </c>
      <c r="W7" s="87">
        <f t="shared" si="1"/>
        <v>6078557</v>
      </c>
      <c r="X7" s="87">
        <f t="shared" si="1"/>
        <v>16196963</v>
      </c>
      <c r="Y7" s="87">
        <f t="shared" si="1"/>
        <v>71051018</v>
      </c>
      <c r="Z7" s="87">
        <f t="shared" si="1"/>
        <v>56595420</v>
      </c>
      <c r="AA7" s="87">
        <f t="shared" si="1"/>
        <v>14455598</v>
      </c>
      <c r="AB7" s="87">
        <f t="shared" si="1"/>
        <v>1179448</v>
      </c>
      <c r="AC7" s="87">
        <f t="shared" si="1"/>
        <v>104400654</v>
      </c>
      <c r="AD7" s="87">
        <f t="shared" si="1"/>
        <v>516408</v>
      </c>
      <c r="AE7" s="87">
        <f t="shared" si="1"/>
        <v>45608408</v>
      </c>
      <c r="AF7" s="87">
        <f t="shared" si="1"/>
        <v>106727400</v>
      </c>
      <c r="AG7" s="88">
        <f t="shared" si="1"/>
        <v>31061900</v>
      </c>
    </row>
    <row r="8" spans="1:33" ht="25.5" customHeight="1" thickBot="1">
      <c r="A8" s="89" t="s">
        <v>71</v>
      </c>
      <c r="B8" s="90">
        <f aca="true" t="shared" si="2" ref="B8:AG8">SUM(B32:B50)</f>
        <v>120957674</v>
      </c>
      <c r="C8" s="91">
        <f t="shared" si="2"/>
        <v>71432827</v>
      </c>
      <c r="D8" s="91">
        <f t="shared" si="2"/>
        <v>50938630</v>
      </c>
      <c r="E8" s="91">
        <f t="shared" si="2"/>
        <v>3932394</v>
      </c>
      <c r="F8" s="91">
        <f t="shared" si="2"/>
        <v>793653</v>
      </c>
      <c r="G8" s="91">
        <f t="shared" si="2"/>
        <v>3225169</v>
      </c>
      <c r="H8" s="91">
        <f t="shared" si="2"/>
        <v>1488321</v>
      </c>
      <c r="I8" s="91">
        <f t="shared" si="2"/>
        <v>1088094</v>
      </c>
      <c r="J8" s="91">
        <f t="shared" si="2"/>
        <v>3738177</v>
      </c>
      <c r="K8" s="91">
        <f t="shared" si="2"/>
        <v>6664306</v>
      </c>
      <c r="L8" s="91">
        <f t="shared" si="2"/>
        <v>3496477</v>
      </c>
      <c r="M8" s="91">
        <f t="shared" si="2"/>
        <v>623304</v>
      </c>
      <c r="N8" s="91">
        <f t="shared" si="2"/>
        <v>49524847</v>
      </c>
      <c r="O8" s="91">
        <f t="shared" si="2"/>
        <v>4216512</v>
      </c>
      <c r="P8" s="91">
        <f t="shared" si="2"/>
        <v>146315</v>
      </c>
      <c r="Q8" s="91">
        <f t="shared" si="2"/>
        <v>126309</v>
      </c>
      <c r="R8" s="91">
        <f t="shared" si="2"/>
        <v>132972</v>
      </c>
      <c r="S8" s="91">
        <f t="shared" si="2"/>
        <v>3489657</v>
      </c>
      <c r="T8" s="91">
        <f t="shared" si="2"/>
        <v>627351</v>
      </c>
      <c r="U8" s="91">
        <f t="shared" si="2"/>
        <v>0</v>
      </c>
      <c r="V8" s="91">
        <f t="shared" si="2"/>
        <v>1109130</v>
      </c>
      <c r="W8" s="91">
        <f t="shared" si="2"/>
        <v>0</v>
      </c>
      <c r="X8" s="91">
        <f t="shared" si="2"/>
        <v>1212931</v>
      </c>
      <c r="Y8" s="91">
        <f t="shared" si="2"/>
        <v>18280616</v>
      </c>
      <c r="Z8" s="91">
        <f t="shared" si="2"/>
        <v>15375146</v>
      </c>
      <c r="AA8" s="91">
        <f t="shared" si="2"/>
        <v>2905470</v>
      </c>
      <c r="AB8" s="91">
        <f t="shared" si="2"/>
        <v>73873</v>
      </c>
      <c r="AC8" s="91">
        <f t="shared" si="2"/>
        <v>6054790</v>
      </c>
      <c r="AD8" s="91">
        <f t="shared" si="2"/>
        <v>85978</v>
      </c>
      <c r="AE8" s="91">
        <f t="shared" si="2"/>
        <v>5792213</v>
      </c>
      <c r="AF8" s="91">
        <f t="shared" si="2"/>
        <v>8176200</v>
      </c>
      <c r="AG8" s="92">
        <f t="shared" si="2"/>
        <v>4089700</v>
      </c>
    </row>
    <row r="9" spans="1:33" ht="25.5" customHeight="1" thickTop="1">
      <c r="A9" s="80" t="s">
        <v>0</v>
      </c>
      <c r="B9" s="93">
        <f aca="true" t="shared" si="3" ref="B9:B50">C9+N9</f>
        <v>259890807</v>
      </c>
      <c r="C9" s="82">
        <f aca="true" t="shared" si="4" ref="C9:C50">D9+F9+G9+H9+I9+J9+K9+L9</f>
        <v>147446038</v>
      </c>
      <c r="D9" s="82">
        <v>120515887</v>
      </c>
      <c r="E9" s="82">
        <v>11448254</v>
      </c>
      <c r="F9" s="82">
        <v>1562859</v>
      </c>
      <c r="G9" s="94">
        <v>7414499</v>
      </c>
      <c r="H9" s="82">
        <v>1289776</v>
      </c>
      <c r="I9" s="82">
        <v>111011</v>
      </c>
      <c r="J9" s="82">
        <v>1712919</v>
      </c>
      <c r="K9" s="82">
        <v>9484689</v>
      </c>
      <c r="L9" s="82">
        <v>5354398</v>
      </c>
      <c r="M9" s="83">
        <v>294425</v>
      </c>
      <c r="N9" s="82">
        <f aca="true" t="shared" si="5" ref="N9:N50">O9+P9+Q9+R9+S9+T9+U9+V9+W9+X9+Y9+AB9+AC9+AD9+AE9+AF9</f>
        <v>112444769</v>
      </c>
      <c r="O9" s="82">
        <v>7831421</v>
      </c>
      <c r="P9" s="82">
        <v>368900</v>
      </c>
      <c r="Q9" s="82">
        <v>318469</v>
      </c>
      <c r="R9" s="82">
        <v>334850</v>
      </c>
      <c r="S9" s="82">
        <v>7858002</v>
      </c>
      <c r="T9" s="82">
        <v>32248</v>
      </c>
      <c r="U9" s="82">
        <v>143</v>
      </c>
      <c r="V9" s="82">
        <v>2132310</v>
      </c>
      <c r="W9" s="82">
        <v>6078557</v>
      </c>
      <c r="X9" s="82">
        <v>3409277</v>
      </c>
      <c r="Y9" s="95">
        <v>13671279</v>
      </c>
      <c r="Z9" s="96">
        <v>12426820</v>
      </c>
      <c r="AA9" s="96">
        <v>1244459</v>
      </c>
      <c r="AB9" s="82">
        <v>445726</v>
      </c>
      <c r="AC9" s="82">
        <v>28608853</v>
      </c>
      <c r="AD9" s="82">
        <v>0</v>
      </c>
      <c r="AE9" s="82">
        <v>7851534</v>
      </c>
      <c r="AF9" s="82">
        <v>33503200</v>
      </c>
      <c r="AG9" s="84">
        <v>7718300</v>
      </c>
    </row>
    <row r="10" spans="1:33" ht="25.5" customHeight="1">
      <c r="A10" s="85" t="s">
        <v>1</v>
      </c>
      <c r="B10" s="97">
        <f t="shared" si="3"/>
        <v>255580075</v>
      </c>
      <c r="C10" s="87">
        <f t="shared" si="4"/>
        <v>156816168</v>
      </c>
      <c r="D10" s="87">
        <v>126358765</v>
      </c>
      <c r="E10" s="87">
        <v>15357025</v>
      </c>
      <c r="F10" s="87">
        <v>2215775</v>
      </c>
      <c r="G10" s="98">
        <v>5894882</v>
      </c>
      <c r="H10" s="87">
        <v>1043634</v>
      </c>
      <c r="I10" s="87">
        <v>60010</v>
      </c>
      <c r="J10" s="87">
        <v>3011842</v>
      </c>
      <c r="K10" s="87">
        <v>11701491</v>
      </c>
      <c r="L10" s="87">
        <v>6529769</v>
      </c>
      <c r="M10" s="99">
        <v>2772312</v>
      </c>
      <c r="N10" s="82">
        <f t="shared" si="5"/>
        <v>98763907</v>
      </c>
      <c r="O10" s="87">
        <v>9295782</v>
      </c>
      <c r="P10" s="87">
        <v>403863</v>
      </c>
      <c r="Q10" s="87">
        <v>348661</v>
      </c>
      <c r="R10" s="87">
        <v>368180</v>
      </c>
      <c r="S10" s="87">
        <v>8323698</v>
      </c>
      <c r="T10" s="87">
        <v>105218</v>
      </c>
      <c r="U10" s="87">
        <v>173</v>
      </c>
      <c r="V10" s="87">
        <v>2421431</v>
      </c>
      <c r="W10" s="87">
        <v>0</v>
      </c>
      <c r="X10" s="87">
        <v>4156005</v>
      </c>
      <c r="Y10" s="100">
        <v>18949490</v>
      </c>
      <c r="Z10" s="101">
        <v>15892252</v>
      </c>
      <c r="AA10" s="101">
        <v>3057238</v>
      </c>
      <c r="AB10" s="87">
        <v>233375</v>
      </c>
      <c r="AC10" s="87">
        <v>21792837</v>
      </c>
      <c r="AD10" s="87">
        <v>333974</v>
      </c>
      <c r="AE10" s="87">
        <v>9066420</v>
      </c>
      <c r="AF10" s="87">
        <v>22964800</v>
      </c>
      <c r="AG10" s="88">
        <v>7123500</v>
      </c>
    </row>
    <row r="11" spans="1:33" ht="25.5" customHeight="1">
      <c r="A11" s="85" t="s">
        <v>2</v>
      </c>
      <c r="B11" s="97">
        <f t="shared" si="3"/>
        <v>75133647</v>
      </c>
      <c r="C11" s="87">
        <f t="shared" si="4"/>
        <v>50721239</v>
      </c>
      <c r="D11" s="87">
        <v>36162165</v>
      </c>
      <c r="E11" s="87">
        <v>4090211</v>
      </c>
      <c r="F11" s="87">
        <v>937290</v>
      </c>
      <c r="G11" s="98">
        <v>1663325</v>
      </c>
      <c r="H11" s="87">
        <v>938702</v>
      </c>
      <c r="I11" s="87">
        <v>9016</v>
      </c>
      <c r="J11" s="87">
        <v>5758710</v>
      </c>
      <c r="K11" s="87">
        <v>4317518</v>
      </c>
      <c r="L11" s="87">
        <v>934513</v>
      </c>
      <c r="M11" s="99">
        <v>38569</v>
      </c>
      <c r="N11" s="82">
        <f t="shared" si="5"/>
        <v>24412408</v>
      </c>
      <c r="O11" s="87">
        <v>2176809</v>
      </c>
      <c r="P11" s="87">
        <v>110683</v>
      </c>
      <c r="Q11" s="87">
        <v>95551</v>
      </c>
      <c r="R11" s="87">
        <v>100353</v>
      </c>
      <c r="S11" s="87">
        <v>2405823</v>
      </c>
      <c r="T11" s="87">
        <v>118761</v>
      </c>
      <c r="U11" s="87">
        <v>157</v>
      </c>
      <c r="V11" s="87">
        <v>464562</v>
      </c>
      <c r="W11" s="87">
        <v>0</v>
      </c>
      <c r="X11" s="87">
        <v>1015018</v>
      </c>
      <c r="Y11" s="100">
        <v>1103761</v>
      </c>
      <c r="Z11" s="101">
        <v>694639</v>
      </c>
      <c r="AA11" s="101">
        <v>409122</v>
      </c>
      <c r="AB11" s="87">
        <v>62429</v>
      </c>
      <c r="AC11" s="87">
        <v>8435360</v>
      </c>
      <c r="AD11" s="87">
        <v>200</v>
      </c>
      <c r="AE11" s="87">
        <v>3515041</v>
      </c>
      <c r="AF11" s="87">
        <v>4807900</v>
      </c>
      <c r="AG11" s="88">
        <v>1883000</v>
      </c>
    </row>
    <row r="12" spans="1:33" ht="25.5" customHeight="1">
      <c r="A12" s="85" t="s">
        <v>3</v>
      </c>
      <c r="B12" s="97">
        <f t="shared" si="3"/>
        <v>19451693</v>
      </c>
      <c r="C12" s="87">
        <f t="shared" si="4"/>
        <v>13848838</v>
      </c>
      <c r="D12" s="87">
        <v>10816026</v>
      </c>
      <c r="E12" s="87">
        <v>333042</v>
      </c>
      <c r="F12" s="87">
        <v>47441</v>
      </c>
      <c r="G12" s="98">
        <v>505993</v>
      </c>
      <c r="H12" s="87">
        <v>33726</v>
      </c>
      <c r="I12" s="87">
        <v>45603</v>
      </c>
      <c r="J12" s="87">
        <v>1213802</v>
      </c>
      <c r="K12" s="87">
        <v>427823</v>
      </c>
      <c r="L12" s="87">
        <v>758424</v>
      </c>
      <c r="M12" s="99">
        <v>261600</v>
      </c>
      <c r="N12" s="82">
        <f t="shared" si="5"/>
        <v>5602855</v>
      </c>
      <c r="O12" s="87">
        <v>395176</v>
      </c>
      <c r="P12" s="87">
        <v>19742</v>
      </c>
      <c r="Q12" s="87">
        <v>17044</v>
      </c>
      <c r="R12" s="87">
        <v>18001</v>
      </c>
      <c r="S12" s="87">
        <v>483261</v>
      </c>
      <c r="T12" s="87">
        <v>23778</v>
      </c>
      <c r="U12" s="87">
        <v>0</v>
      </c>
      <c r="V12" s="87">
        <v>94526</v>
      </c>
      <c r="W12" s="87">
        <v>0</v>
      </c>
      <c r="X12" s="87">
        <v>98248</v>
      </c>
      <c r="Y12" s="100">
        <v>451376</v>
      </c>
      <c r="Z12" s="101">
        <v>0</v>
      </c>
      <c r="AA12" s="101">
        <v>451376</v>
      </c>
      <c r="AB12" s="87">
        <v>10073</v>
      </c>
      <c r="AC12" s="87">
        <v>1763036</v>
      </c>
      <c r="AD12" s="87">
        <v>0</v>
      </c>
      <c r="AE12" s="87">
        <v>590394</v>
      </c>
      <c r="AF12" s="87">
        <v>1638200</v>
      </c>
      <c r="AG12" s="88">
        <v>401500</v>
      </c>
    </row>
    <row r="13" spans="1:33" ht="25.5" customHeight="1">
      <c r="A13" s="85" t="s">
        <v>4</v>
      </c>
      <c r="B13" s="97">
        <f t="shared" si="3"/>
        <v>31223653</v>
      </c>
      <c r="C13" s="87">
        <f t="shared" si="4"/>
        <v>20684659</v>
      </c>
      <c r="D13" s="87">
        <v>16199934</v>
      </c>
      <c r="E13" s="87">
        <v>1202623</v>
      </c>
      <c r="F13" s="87">
        <v>400906</v>
      </c>
      <c r="G13" s="98">
        <v>740336</v>
      </c>
      <c r="H13" s="87">
        <v>588381</v>
      </c>
      <c r="I13" s="87">
        <v>29090</v>
      </c>
      <c r="J13" s="87">
        <v>347364</v>
      </c>
      <c r="K13" s="87">
        <v>853096</v>
      </c>
      <c r="L13" s="87">
        <v>1525552</v>
      </c>
      <c r="M13" s="99">
        <v>1109330</v>
      </c>
      <c r="N13" s="82">
        <f t="shared" si="5"/>
        <v>10538994</v>
      </c>
      <c r="O13" s="87">
        <v>1090848</v>
      </c>
      <c r="P13" s="87">
        <v>60777</v>
      </c>
      <c r="Q13" s="87">
        <v>52470</v>
      </c>
      <c r="R13" s="87">
        <v>55324</v>
      </c>
      <c r="S13" s="87">
        <v>1125428</v>
      </c>
      <c r="T13" s="87">
        <v>63273</v>
      </c>
      <c r="U13" s="87">
        <v>0</v>
      </c>
      <c r="V13" s="87">
        <v>230407</v>
      </c>
      <c r="W13" s="87">
        <v>0</v>
      </c>
      <c r="X13" s="87">
        <v>481880</v>
      </c>
      <c r="Y13" s="100">
        <v>983106</v>
      </c>
      <c r="Z13" s="101">
        <v>762050</v>
      </c>
      <c r="AA13" s="101">
        <v>221056</v>
      </c>
      <c r="AB13" s="87">
        <v>29958</v>
      </c>
      <c r="AC13" s="87">
        <v>2160027</v>
      </c>
      <c r="AD13" s="87">
        <v>0</v>
      </c>
      <c r="AE13" s="87">
        <v>1262196</v>
      </c>
      <c r="AF13" s="87">
        <v>2943300</v>
      </c>
      <c r="AG13" s="88">
        <v>1058700</v>
      </c>
    </row>
    <row r="14" spans="1:33" ht="25.5" customHeight="1">
      <c r="A14" s="85" t="s">
        <v>5</v>
      </c>
      <c r="B14" s="97">
        <f t="shared" si="3"/>
        <v>32638706</v>
      </c>
      <c r="C14" s="87">
        <f t="shared" si="4"/>
        <v>22827488</v>
      </c>
      <c r="D14" s="87">
        <v>18504153</v>
      </c>
      <c r="E14" s="87">
        <v>1909332</v>
      </c>
      <c r="F14" s="87">
        <v>473672</v>
      </c>
      <c r="G14" s="98">
        <v>798216</v>
      </c>
      <c r="H14" s="87">
        <v>151536</v>
      </c>
      <c r="I14" s="87">
        <v>62318</v>
      </c>
      <c r="J14" s="87">
        <v>149328</v>
      </c>
      <c r="K14" s="87">
        <v>1329140</v>
      </c>
      <c r="L14" s="87">
        <v>1359125</v>
      </c>
      <c r="M14" s="99">
        <v>537069</v>
      </c>
      <c r="N14" s="82">
        <f t="shared" si="5"/>
        <v>9811218</v>
      </c>
      <c r="O14" s="87">
        <v>1372690</v>
      </c>
      <c r="P14" s="87">
        <v>56886</v>
      </c>
      <c r="Q14" s="87">
        <v>49110</v>
      </c>
      <c r="R14" s="87">
        <v>51833</v>
      </c>
      <c r="S14" s="87">
        <v>1170551</v>
      </c>
      <c r="T14" s="87">
        <v>118683</v>
      </c>
      <c r="U14" s="87">
        <v>0</v>
      </c>
      <c r="V14" s="87">
        <v>300026</v>
      </c>
      <c r="W14" s="87">
        <v>0</v>
      </c>
      <c r="X14" s="87">
        <v>510101</v>
      </c>
      <c r="Y14" s="100">
        <v>1153310</v>
      </c>
      <c r="Z14" s="101">
        <v>798289</v>
      </c>
      <c r="AA14" s="101">
        <v>355021</v>
      </c>
      <c r="AB14" s="87">
        <v>28646</v>
      </c>
      <c r="AC14" s="87">
        <v>1707859</v>
      </c>
      <c r="AD14" s="87">
        <v>0</v>
      </c>
      <c r="AE14" s="87">
        <v>1720623</v>
      </c>
      <c r="AF14" s="87">
        <v>1570900</v>
      </c>
      <c r="AG14" s="88">
        <v>1069900</v>
      </c>
    </row>
    <row r="15" spans="1:33" ht="25.5" customHeight="1">
      <c r="A15" s="85" t="s">
        <v>37</v>
      </c>
      <c r="B15" s="97">
        <f t="shared" si="3"/>
        <v>22568031</v>
      </c>
      <c r="C15" s="87">
        <f t="shared" si="4"/>
        <v>13649809</v>
      </c>
      <c r="D15" s="87">
        <v>11969493</v>
      </c>
      <c r="E15" s="87">
        <v>351962</v>
      </c>
      <c r="F15" s="87">
        <v>133861</v>
      </c>
      <c r="G15" s="98">
        <v>805537</v>
      </c>
      <c r="H15" s="87">
        <v>71785</v>
      </c>
      <c r="I15" s="87">
        <v>14863</v>
      </c>
      <c r="J15" s="87">
        <v>67666</v>
      </c>
      <c r="K15" s="87">
        <v>224479</v>
      </c>
      <c r="L15" s="87">
        <v>362125</v>
      </c>
      <c r="M15" s="99">
        <v>151910</v>
      </c>
      <c r="N15" s="82">
        <f t="shared" si="5"/>
        <v>8918222</v>
      </c>
      <c r="O15" s="87">
        <v>700488</v>
      </c>
      <c r="P15" s="87">
        <v>28461</v>
      </c>
      <c r="Q15" s="87">
        <v>24571</v>
      </c>
      <c r="R15" s="87">
        <v>25920</v>
      </c>
      <c r="S15" s="87">
        <v>740711</v>
      </c>
      <c r="T15" s="87">
        <v>82635</v>
      </c>
      <c r="U15" s="87">
        <v>0</v>
      </c>
      <c r="V15" s="87">
        <v>142228</v>
      </c>
      <c r="W15" s="87">
        <v>0</v>
      </c>
      <c r="X15" s="87">
        <v>203096</v>
      </c>
      <c r="Y15" s="100">
        <v>1678959</v>
      </c>
      <c r="Z15" s="101">
        <v>1394694</v>
      </c>
      <c r="AA15" s="101">
        <v>284265</v>
      </c>
      <c r="AB15" s="87">
        <v>15576</v>
      </c>
      <c r="AC15" s="87">
        <v>2337091</v>
      </c>
      <c r="AD15" s="87">
        <v>0</v>
      </c>
      <c r="AE15" s="87">
        <v>1039986</v>
      </c>
      <c r="AF15" s="87">
        <v>1898500</v>
      </c>
      <c r="AG15" s="88">
        <v>665000</v>
      </c>
    </row>
    <row r="16" spans="1:33" ht="25.5" customHeight="1">
      <c r="A16" s="85" t="s">
        <v>38</v>
      </c>
      <c r="B16" s="97">
        <f t="shared" si="3"/>
        <v>30603583</v>
      </c>
      <c r="C16" s="87">
        <f t="shared" si="4"/>
        <v>17357419</v>
      </c>
      <c r="D16" s="87">
        <v>13014350</v>
      </c>
      <c r="E16" s="87">
        <v>832391</v>
      </c>
      <c r="F16" s="87">
        <v>881197</v>
      </c>
      <c r="G16" s="98">
        <v>420041</v>
      </c>
      <c r="H16" s="87">
        <v>347011</v>
      </c>
      <c r="I16" s="87">
        <v>16620</v>
      </c>
      <c r="J16" s="87">
        <v>1067500</v>
      </c>
      <c r="K16" s="87">
        <v>1157681</v>
      </c>
      <c r="L16" s="87">
        <v>453019</v>
      </c>
      <c r="M16" s="99">
        <v>41320</v>
      </c>
      <c r="N16" s="82">
        <f t="shared" si="5"/>
        <v>13246164</v>
      </c>
      <c r="O16" s="87">
        <v>1187096</v>
      </c>
      <c r="P16" s="87">
        <v>42935</v>
      </c>
      <c r="Q16" s="87">
        <v>37065</v>
      </c>
      <c r="R16" s="87">
        <v>38940</v>
      </c>
      <c r="S16" s="87">
        <v>956892</v>
      </c>
      <c r="T16" s="87">
        <v>31742</v>
      </c>
      <c r="U16" s="87">
        <v>0</v>
      </c>
      <c r="V16" s="87">
        <v>295052</v>
      </c>
      <c r="W16" s="87">
        <v>0</v>
      </c>
      <c r="X16" s="87">
        <v>358970</v>
      </c>
      <c r="Y16" s="100">
        <v>3353058</v>
      </c>
      <c r="Z16" s="101">
        <v>2411779</v>
      </c>
      <c r="AA16" s="101">
        <v>941279</v>
      </c>
      <c r="AB16" s="87">
        <v>21943</v>
      </c>
      <c r="AC16" s="87">
        <v>3099433</v>
      </c>
      <c r="AD16" s="87">
        <v>0</v>
      </c>
      <c r="AE16" s="87">
        <v>1372738</v>
      </c>
      <c r="AF16" s="87">
        <v>2450300</v>
      </c>
      <c r="AG16" s="88">
        <v>941100</v>
      </c>
    </row>
    <row r="17" spans="1:33" ht="25.5" customHeight="1">
      <c r="A17" s="85" t="s">
        <v>39</v>
      </c>
      <c r="B17" s="97">
        <f t="shared" si="3"/>
        <v>75856230</v>
      </c>
      <c r="C17" s="87">
        <f t="shared" si="4"/>
        <v>54564445</v>
      </c>
      <c r="D17" s="87">
        <v>43202632</v>
      </c>
      <c r="E17" s="87">
        <v>3529647</v>
      </c>
      <c r="F17" s="87">
        <v>1235041</v>
      </c>
      <c r="G17" s="98">
        <v>1993475</v>
      </c>
      <c r="H17" s="87">
        <v>322682</v>
      </c>
      <c r="I17" s="87">
        <v>22070</v>
      </c>
      <c r="J17" s="87">
        <v>169406</v>
      </c>
      <c r="K17" s="87">
        <v>3188688</v>
      </c>
      <c r="L17" s="87">
        <v>4430451</v>
      </c>
      <c r="M17" s="99">
        <v>3224591</v>
      </c>
      <c r="N17" s="82">
        <f t="shared" si="5"/>
        <v>21291785</v>
      </c>
      <c r="O17" s="87">
        <v>2544106</v>
      </c>
      <c r="P17" s="87">
        <v>126040</v>
      </c>
      <c r="Q17" s="87">
        <v>108809</v>
      </c>
      <c r="R17" s="87">
        <v>114332</v>
      </c>
      <c r="S17" s="87">
        <v>2603761</v>
      </c>
      <c r="T17" s="87">
        <v>45547</v>
      </c>
      <c r="U17" s="87">
        <v>0</v>
      </c>
      <c r="V17" s="87">
        <v>507380</v>
      </c>
      <c r="W17" s="87">
        <v>0</v>
      </c>
      <c r="X17" s="87">
        <v>1115260</v>
      </c>
      <c r="Y17" s="100">
        <v>100658</v>
      </c>
      <c r="Z17" s="101">
        <v>0</v>
      </c>
      <c r="AA17" s="101">
        <v>100658</v>
      </c>
      <c r="AB17" s="87">
        <v>64607</v>
      </c>
      <c r="AC17" s="87">
        <v>5297001</v>
      </c>
      <c r="AD17" s="87">
        <v>0</v>
      </c>
      <c r="AE17" s="87">
        <v>2909084</v>
      </c>
      <c r="AF17" s="87">
        <v>5755200</v>
      </c>
      <c r="AG17" s="88">
        <v>0</v>
      </c>
    </row>
    <row r="18" spans="1:33" ht="25.5" customHeight="1">
      <c r="A18" s="85" t="s">
        <v>40</v>
      </c>
      <c r="B18" s="97">
        <f t="shared" si="3"/>
        <v>57323510</v>
      </c>
      <c r="C18" s="87">
        <f t="shared" si="4"/>
        <v>35005400</v>
      </c>
      <c r="D18" s="87">
        <v>26837783</v>
      </c>
      <c r="E18" s="87">
        <v>3671423</v>
      </c>
      <c r="F18" s="87">
        <v>497220</v>
      </c>
      <c r="G18" s="98">
        <v>1216903</v>
      </c>
      <c r="H18" s="87">
        <v>124221</v>
      </c>
      <c r="I18" s="87">
        <v>22409</v>
      </c>
      <c r="J18" s="87">
        <v>1577684</v>
      </c>
      <c r="K18" s="87">
        <v>1910558</v>
      </c>
      <c r="L18" s="87">
        <v>2818622</v>
      </c>
      <c r="M18" s="99">
        <v>1761873</v>
      </c>
      <c r="N18" s="82">
        <f t="shared" si="5"/>
        <v>22318110</v>
      </c>
      <c r="O18" s="87">
        <v>2270121</v>
      </c>
      <c r="P18" s="87">
        <v>80260</v>
      </c>
      <c r="Q18" s="87">
        <v>69291</v>
      </c>
      <c r="R18" s="87">
        <v>73245</v>
      </c>
      <c r="S18" s="87">
        <v>1805138</v>
      </c>
      <c r="T18" s="87">
        <v>55961</v>
      </c>
      <c r="U18" s="87">
        <v>0</v>
      </c>
      <c r="V18" s="87">
        <v>627445</v>
      </c>
      <c r="W18" s="87">
        <v>0</v>
      </c>
      <c r="X18" s="87">
        <v>787974</v>
      </c>
      <c r="Y18" s="100">
        <v>4885895</v>
      </c>
      <c r="Z18" s="101">
        <v>3778870</v>
      </c>
      <c r="AA18" s="101">
        <v>1107025</v>
      </c>
      <c r="AB18" s="87">
        <v>47696</v>
      </c>
      <c r="AC18" s="87">
        <v>4018713</v>
      </c>
      <c r="AD18" s="87">
        <v>0</v>
      </c>
      <c r="AE18" s="87">
        <v>2267371</v>
      </c>
      <c r="AF18" s="87">
        <v>5329000</v>
      </c>
      <c r="AG18" s="88">
        <v>1785000</v>
      </c>
    </row>
    <row r="19" spans="1:33" ht="25.5" customHeight="1">
      <c r="A19" s="85" t="s">
        <v>41</v>
      </c>
      <c r="B19" s="97">
        <f t="shared" si="3"/>
        <v>34965670</v>
      </c>
      <c r="C19" s="87">
        <f t="shared" si="4"/>
        <v>21633682</v>
      </c>
      <c r="D19" s="87">
        <v>16459662</v>
      </c>
      <c r="E19" s="87">
        <v>1141565</v>
      </c>
      <c r="F19" s="87">
        <v>569522</v>
      </c>
      <c r="G19" s="98">
        <v>826464</v>
      </c>
      <c r="H19" s="87">
        <v>162787</v>
      </c>
      <c r="I19" s="87">
        <v>1116</v>
      </c>
      <c r="J19" s="87">
        <v>709962</v>
      </c>
      <c r="K19" s="87">
        <v>1551903</v>
      </c>
      <c r="L19" s="87">
        <v>1352266</v>
      </c>
      <c r="M19" s="99">
        <v>708899</v>
      </c>
      <c r="N19" s="82">
        <f t="shared" si="5"/>
        <v>13331988</v>
      </c>
      <c r="O19" s="87">
        <v>1313438</v>
      </c>
      <c r="P19" s="87">
        <v>56489</v>
      </c>
      <c r="Q19" s="87">
        <v>48767</v>
      </c>
      <c r="R19" s="87">
        <v>51366</v>
      </c>
      <c r="S19" s="87">
        <v>1164835</v>
      </c>
      <c r="T19" s="87">
        <v>0</v>
      </c>
      <c r="U19" s="87">
        <v>0</v>
      </c>
      <c r="V19" s="87">
        <v>275926</v>
      </c>
      <c r="W19" s="87">
        <v>0</v>
      </c>
      <c r="X19" s="87">
        <v>434158</v>
      </c>
      <c r="Y19" s="100">
        <v>1917502</v>
      </c>
      <c r="Z19" s="101">
        <v>1460085</v>
      </c>
      <c r="AA19" s="101">
        <v>457417</v>
      </c>
      <c r="AB19" s="87">
        <v>30849</v>
      </c>
      <c r="AC19" s="87">
        <v>3063156</v>
      </c>
      <c r="AD19" s="87">
        <v>283</v>
      </c>
      <c r="AE19" s="87">
        <v>1873219</v>
      </c>
      <c r="AF19" s="87">
        <v>3102000</v>
      </c>
      <c r="AG19" s="88">
        <v>1073600</v>
      </c>
    </row>
    <row r="20" spans="1:33" ht="25.5" customHeight="1">
      <c r="A20" s="85" t="s">
        <v>42</v>
      </c>
      <c r="B20" s="97">
        <f t="shared" si="3"/>
        <v>42189033</v>
      </c>
      <c r="C20" s="87">
        <f t="shared" si="4"/>
        <v>27045277</v>
      </c>
      <c r="D20" s="87">
        <v>19778414</v>
      </c>
      <c r="E20" s="87">
        <v>2632254</v>
      </c>
      <c r="F20" s="87">
        <v>402799</v>
      </c>
      <c r="G20" s="98">
        <v>973556</v>
      </c>
      <c r="H20" s="87">
        <v>131841</v>
      </c>
      <c r="I20" s="87">
        <v>31188</v>
      </c>
      <c r="J20" s="87">
        <v>713281</v>
      </c>
      <c r="K20" s="87">
        <v>2436550</v>
      </c>
      <c r="L20" s="87">
        <v>2577648</v>
      </c>
      <c r="M20" s="99">
        <v>1080221</v>
      </c>
      <c r="N20" s="82">
        <f t="shared" si="5"/>
        <v>15143756</v>
      </c>
      <c r="O20" s="87">
        <v>1610693</v>
      </c>
      <c r="P20" s="87">
        <v>53549</v>
      </c>
      <c r="Q20" s="87">
        <v>46229</v>
      </c>
      <c r="R20" s="87">
        <v>48879</v>
      </c>
      <c r="S20" s="87">
        <v>1225405</v>
      </c>
      <c r="T20" s="87">
        <v>93298</v>
      </c>
      <c r="U20" s="87">
        <v>0</v>
      </c>
      <c r="V20" s="87">
        <v>473200</v>
      </c>
      <c r="W20" s="87">
        <v>0</v>
      </c>
      <c r="X20" s="87">
        <v>652375</v>
      </c>
      <c r="Y20" s="100">
        <v>2130538</v>
      </c>
      <c r="Z20" s="101">
        <v>911071</v>
      </c>
      <c r="AA20" s="101">
        <v>1219467</v>
      </c>
      <c r="AB20" s="87">
        <v>30804</v>
      </c>
      <c r="AC20" s="87">
        <v>3074885</v>
      </c>
      <c r="AD20" s="87">
        <v>0</v>
      </c>
      <c r="AE20" s="87">
        <v>1839801</v>
      </c>
      <c r="AF20" s="87">
        <v>3864100</v>
      </c>
      <c r="AG20" s="88">
        <v>1192700</v>
      </c>
    </row>
    <row r="21" spans="1:33" ht="25.5" customHeight="1">
      <c r="A21" s="85" t="s">
        <v>43</v>
      </c>
      <c r="B21" s="97">
        <f t="shared" si="3"/>
        <v>38393230</v>
      </c>
      <c r="C21" s="87">
        <f t="shared" si="4"/>
        <v>23091022</v>
      </c>
      <c r="D21" s="87">
        <v>17409805</v>
      </c>
      <c r="E21" s="87">
        <v>1053469</v>
      </c>
      <c r="F21" s="87">
        <v>473304</v>
      </c>
      <c r="G21" s="98">
        <v>528088</v>
      </c>
      <c r="H21" s="87">
        <v>1162141</v>
      </c>
      <c r="I21" s="87">
        <v>12929</v>
      </c>
      <c r="J21" s="87">
        <v>276180</v>
      </c>
      <c r="K21" s="87">
        <v>839264</v>
      </c>
      <c r="L21" s="87">
        <v>2389311</v>
      </c>
      <c r="M21" s="99">
        <v>1992642</v>
      </c>
      <c r="N21" s="82">
        <f t="shared" si="5"/>
        <v>15302208</v>
      </c>
      <c r="O21" s="87">
        <v>1452805</v>
      </c>
      <c r="P21" s="87">
        <v>63245</v>
      </c>
      <c r="Q21" s="87">
        <v>54599</v>
      </c>
      <c r="R21" s="87">
        <v>57422</v>
      </c>
      <c r="S21" s="87">
        <v>1262542</v>
      </c>
      <c r="T21" s="87">
        <v>28313</v>
      </c>
      <c r="U21" s="87">
        <v>0</v>
      </c>
      <c r="V21" s="87">
        <v>333206</v>
      </c>
      <c r="W21" s="87">
        <v>0</v>
      </c>
      <c r="X21" s="87">
        <v>487482</v>
      </c>
      <c r="Y21" s="100">
        <v>3031641</v>
      </c>
      <c r="Z21" s="101">
        <v>2479403</v>
      </c>
      <c r="AA21" s="101">
        <v>552238</v>
      </c>
      <c r="AB21" s="87">
        <v>34333</v>
      </c>
      <c r="AC21" s="87">
        <v>2993042</v>
      </c>
      <c r="AD21" s="87">
        <v>0</v>
      </c>
      <c r="AE21" s="87">
        <v>1584778</v>
      </c>
      <c r="AF21" s="87">
        <v>3918800</v>
      </c>
      <c r="AG21" s="88">
        <v>1142500</v>
      </c>
    </row>
    <row r="22" spans="1:33" ht="25.5" customHeight="1">
      <c r="A22" s="85" t="s">
        <v>6</v>
      </c>
      <c r="B22" s="97">
        <f t="shared" si="3"/>
        <v>32588563</v>
      </c>
      <c r="C22" s="87">
        <f t="shared" si="4"/>
        <v>22822256</v>
      </c>
      <c r="D22" s="87">
        <v>14512579</v>
      </c>
      <c r="E22" s="87">
        <v>1841047</v>
      </c>
      <c r="F22" s="87">
        <v>350193</v>
      </c>
      <c r="G22" s="98">
        <v>837330</v>
      </c>
      <c r="H22" s="87">
        <v>688327</v>
      </c>
      <c r="I22" s="87">
        <v>273868</v>
      </c>
      <c r="J22" s="87">
        <v>2904930</v>
      </c>
      <c r="K22" s="87">
        <v>1436535</v>
      </c>
      <c r="L22" s="87">
        <v>1818494</v>
      </c>
      <c r="M22" s="99">
        <v>1102312</v>
      </c>
      <c r="N22" s="82">
        <f t="shared" si="5"/>
        <v>9766307</v>
      </c>
      <c r="O22" s="87">
        <v>1036702</v>
      </c>
      <c r="P22" s="87">
        <v>45098</v>
      </c>
      <c r="Q22" s="87">
        <v>38934</v>
      </c>
      <c r="R22" s="87">
        <v>41167</v>
      </c>
      <c r="S22" s="87">
        <v>919447</v>
      </c>
      <c r="T22" s="87">
        <v>232949</v>
      </c>
      <c r="U22" s="87">
        <v>0</v>
      </c>
      <c r="V22" s="87">
        <v>239184</v>
      </c>
      <c r="W22" s="87">
        <v>0</v>
      </c>
      <c r="X22" s="87">
        <v>430171</v>
      </c>
      <c r="Y22" s="100">
        <v>189015</v>
      </c>
      <c r="Z22" s="101">
        <v>0</v>
      </c>
      <c r="AA22" s="101">
        <v>189015</v>
      </c>
      <c r="AB22" s="87">
        <v>21367</v>
      </c>
      <c r="AC22" s="87">
        <v>3012158</v>
      </c>
      <c r="AD22" s="87">
        <v>147780</v>
      </c>
      <c r="AE22" s="87">
        <v>922435</v>
      </c>
      <c r="AF22" s="87">
        <v>2489900</v>
      </c>
      <c r="AG22" s="88">
        <v>780800</v>
      </c>
    </row>
    <row r="23" spans="1:33" ht="25.5" customHeight="1">
      <c r="A23" s="85" t="s">
        <v>44</v>
      </c>
      <c r="B23" s="97">
        <f t="shared" si="3"/>
        <v>26093371</v>
      </c>
      <c r="C23" s="87">
        <f t="shared" si="4"/>
        <v>16426750</v>
      </c>
      <c r="D23" s="87">
        <v>13788332</v>
      </c>
      <c r="E23" s="87">
        <v>1871419</v>
      </c>
      <c r="F23" s="87">
        <v>760784</v>
      </c>
      <c r="G23" s="98">
        <v>486112</v>
      </c>
      <c r="H23" s="87">
        <v>145767</v>
      </c>
      <c r="I23" s="87">
        <v>2098</v>
      </c>
      <c r="J23" s="87">
        <v>184768</v>
      </c>
      <c r="K23" s="87">
        <v>855365</v>
      </c>
      <c r="L23" s="87">
        <v>203524</v>
      </c>
      <c r="M23" s="99">
        <v>9743</v>
      </c>
      <c r="N23" s="82">
        <f t="shared" si="5"/>
        <v>9666621</v>
      </c>
      <c r="O23" s="87">
        <v>1166631</v>
      </c>
      <c r="P23" s="87">
        <v>36870</v>
      </c>
      <c r="Q23" s="87">
        <v>31830</v>
      </c>
      <c r="R23" s="87">
        <v>33784</v>
      </c>
      <c r="S23" s="87">
        <v>852321</v>
      </c>
      <c r="T23" s="87">
        <v>52672</v>
      </c>
      <c r="U23" s="87">
        <v>0</v>
      </c>
      <c r="V23" s="87">
        <v>344634</v>
      </c>
      <c r="W23" s="87">
        <v>0</v>
      </c>
      <c r="X23" s="87">
        <v>401939</v>
      </c>
      <c r="Y23" s="100">
        <v>1383148</v>
      </c>
      <c r="Z23" s="101">
        <v>663785</v>
      </c>
      <c r="AA23" s="101">
        <v>719363</v>
      </c>
      <c r="AB23" s="87">
        <v>19812</v>
      </c>
      <c r="AC23" s="87">
        <v>1849428</v>
      </c>
      <c r="AD23" s="87">
        <v>0</v>
      </c>
      <c r="AE23" s="87">
        <v>1295652</v>
      </c>
      <c r="AF23" s="87">
        <v>2197900</v>
      </c>
      <c r="AG23" s="88">
        <v>650000</v>
      </c>
    </row>
    <row r="24" spans="1:33" ht="25.5" customHeight="1">
      <c r="A24" s="85" t="s">
        <v>45</v>
      </c>
      <c r="B24" s="97">
        <f t="shared" si="3"/>
        <v>8991528</v>
      </c>
      <c r="C24" s="87">
        <f t="shared" si="4"/>
        <v>4203724</v>
      </c>
      <c r="D24" s="87">
        <v>3112899</v>
      </c>
      <c r="E24" s="87">
        <v>113018</v>
      </c>
      <c r="F24" s="87">
        <v>91503</v>
      </c>
      <c r="G24" s="98">
        <v>204654</v>
      </c>
      <c r="H24" s="87">
        <v>54563</v>
      </c>
      <c r="I24" s="87">
        <v>14406</v>
      </c>
      <c r="J24" s="87">
        <v>421877</v>
      </c>
      <c r="K24" s="87">
        <v>138497</v>
      </c>
      <c r="L24" s="87">
        <v>165325</v>
      </c>
      <c r="M24" s="99">
        <v>484</v>
      </c>
      <c r="N24" s="82">
        <f t="shared" si="5"/>
        <v>4787804</v>
      </c>
      <c r="O24" s="87">
        <v>279435</v>
      </c>
      <c r="P24" s="87">
        <v>9211</v>
      </c>
      <c r="Q24" s="87">
        <v>7953</v>
      </c>
      <c r="R24" s="87">
        <v>8281</v>
      </c>
      <c r="S24" s="87">
        <v>303259</v>
      </c>
      <c r="T24" s="87">
        <v>10622</v>
      </c>
      <c r="U24" s="87">
        <v>0</v>
      </c>
      <c r="V24" s="87">
        <v>63352</v>
      </c>
      <c r="W24" s="87">
        <v>0</v>
      </c>
      <c r="X24" s="87">
        <v>56624</v>
      </c>
      <c r="Y24" s="100">
        <v>2455272</v>
      </c>
      <c r="Z24" s="101">
        <v>2103133</v>
      </c>
      <c r="AA24" s="101">
        <v>352139</v>
      </c>
      <c r="AB24" s="87">
        <v>3988</v>
      </c>
      <c r="AC24" s="87">
        <v>667644</v>
      </c>
      <c r="AD24" s="87">
        <v>0</v>
      </c>
      <c r="AE24" s="87">
        <v>405163</v>
      </c>
      <c r="AF24" s="87">
        <v>517000</v>
      </c>
      <c r="AG24" s="88">
        <v>283100</v>
      </c>
    </row>
    <row r="25" spans="1:33" ht="25.5" customHeight="1">
      <c r="A25" s="85" t="s">
        <v>46</v>
      </c>
      <c r="B25" s="97">
        <f t="shared" si="3"/>
        <v>21453425</v>
      </c>
      <c r="C25" s="87">
        <f t="shared" si="4"/>
        <v>15813032</v>
      </c>
      <c r="D25" s="87">
        <v>12389558</v>
      </c>
      <c r="E25" s="87">
        <v>3658325</v>
      </c>
      <c r="F25" s="87">
        <v>155426</v>
      </c>
      <c r="G25" s="98">
        <v>358985</v>
      </c>
      <c r="H25" s="87">
        <v>55779</v>
      </c>
      <c r="I25" s="87">
        <v>17731</v>
      </c>
      <c r="J25" s="87">
        <v>19133</v>
      </c>
      <c r="K25" s="87">
        <v>981747</v>
      </c>
      <c r="L25" s="87">
        <v>1834673</v>
      </c>
      <c r="M25" s="99">
        <v>975079</v>
      </c>
      <c r="N25" s="82">
        <f t="shared" si="5"/>
        <v>5640393</v>
      </c>
      <c r="O25" s="87">
        <v>654650</v>
      </c>
      <c r="P25" s="87">
        <v>29162</v>
      </c>
      <c r="Q25" s="87">
        <v>25177</v>
      </c>
      <c r="R25" s="87">
        <v>26606</v>
      </c>
      <c r="S25" s="87">
        <v>585423</v>
      </c>
      <c r="T25" s="87">
        <v>87734</v>
      </c>
      <c r="U25" s="87">
        <v>0</v>
      </c>
      <c r="V25" s="87">
        <v>168589</v>
      </c>
      <c r="W25" s="87">
        <v>0</v>
      </c>
      <c r="X25" s="87">
        <v>558201</v>
      </c>
      <c r="Y25" s="100">
        <v>125278</v>
      </c>
      <c r="Z25" s="101">
        <v>0</v>
      </c>
      <c r="AA25" s="101">
        <v>125278</v>
      </c>
      <c r="AB25" s="87">
        <v>13232</v>
      </c>
      <c r="AC25" s="87">
        <v>1673964</v>
      </c>
      <c r="AD25" s="87">
        <v>29239</v>
      </c>
      <c r="AE25" s="87">
        <v>621138</v>
      </c>
      <c r="AF25" s="87">
        <v>1042000</v>
      </c>
      <c r="AG25" s="88">
        <v>500000</v>
      </c>
    </row>
    <row r="26" spans="1:33" ht="25.5" customHeight="1">
      <c r="A26" s="102" t="s">
        <v>47</v>
      </c>
      <c r="B26" s="97">
        <f t="shared" si="3"/>
        <v>16863047</v>
      </c>
      <c r="C26" s="87">
        <f t="shared" si="4"/>
        <v>12287056</v>
      </c>
      <c r="D26" s="87">
        <v>8927316</v>
      </c>
      <c r="E26" s="87">
        <v>1386639</v>
      </c>
      <c r="F26" s="87">
        <v>578754</v>
      </c>
      <c r="G26" s="98">
        <v>399115</v>
      </c>
      <c r="H26" s="87">
        <v>26042</v>
      </c>
      <c r="I26" s="87">
        <v>461</v>
      </c>
      <c r="J26" s="87">
        <v>682045</v>
      </c>
      <c r="K26" s="87">
        <v>747507</v>
      </c>
      <c r="L26" s="87">
        <v>925816</v>
      </c>
      <c r="M26" s="99">
        <v>750004</v>
      </c>
      <c r="N26" s="82">
        <f t="shared" si="5"/>
        <v>4575991</v>
      </c>
      <c r="O26" s="87">
        <v>593220</v>
      </c>
      <c r="P26" s="87">
        <v>21750</v>
      </c>
      <c r="Q26" s="87">
        <v>18778</v>
      </c>
      <c r="R26" s="87">
        <v>19816</v>
      </c>
      <c r="S26" s="87">
        <v>543490</v>
      </c>
      <c r="T26" s="87">
        <v>25218</v>
      </c>
      <c r="U26" s="87">
        <v>0</v>
      </c>
      <c r="V26" s="87">
        <v>149030</v>
      </c>
      <c r="W26" s="87">
        <v>0</v>
      </c>
      <c r="X26" s="87">
        <v>268055</v>
      </c>
      <c r="Y26" s="100">
        <v>220504</v>
      </c>
      <c r="Z26" s="101">
        <v>0</v>
      </c>
      <c r="AA26" s="101">
        <v>220504</v>
      </c>
      <c r="AB26" s="87">
        <v>8971</v>
      </c>
      <c r="AC26" s="87">
        <v>1109696</v>
      </c>
      <c r="AD26" s="87">
        <v>0</v>
      </c>
      <c r="AE26" s="87">
        <v>478463</v>
      </c>
      <c r="AF26" s="87">
        <v>1119000</v>
      </c>
      <c r="AG26" s="88">
        <v>425000</v>
      </c>
    </row>
    <row r="27" spans="1:33" ht="25.5" customHeight="1">
      <c r="A27" s="85" t="s">
        <v>48</v>
      </c>
      <c r="B27" s="103">
        <f t="shared" si="3"/>
        <v>16152322</v>
      </c>
      <c r="C27" s="104">
        <f t="shared" si="4"/>
        <v>6504419</v>
      </c>
      <c r="D27" s="104">
        <v>4574959</v>
      </c>
      <c r="E27" s="104">
        <v>155544</v>
      </c>
      <c r="F27" s="104">
        <v>162660</v>
      </c>
      <c r="G27" s="105">
        <v>284993</v>
      </c>
      <c r="H27" s="104">
        <v>32058</v>
      </c>
      <c r="I27" s="104">
        <v>9192</v>
      </c>
      <c r="J27" s="104">
        <v>429262</v>
      </c>
      <c r="K27" s="104">
        <v>723226</v>
      </c>
      <c r="L27" s="104">
        <v>288069</v>
      </c>
      <c r="M27" s="106">
        <v>401</v>
      </c>
      <c r="N27" s="82">
        <f t="shared" si="5"/>
        <v>9647903</v>
      </c>
      <c r="O27" s="104">
        <v>599718</v>
      </c>
      <c r="P27" s="104">
        <v>13489</v>
      </c>
      <c r="Q27" s="104">
        <v>11645</v>
      </c>
      <c r="R27" s="104">
        <v>12186</v>
      </c>
      <c r="S27" s="104">
        <v>383870</v>
      </c>
      <c r="T27" s="104">
        <v>149216</v>
      </c>
      <c r="U27" s="104">
        <v>0</v>
      </c>
      <c r="V27" s="104">
        <v>207236</v>
      </c>
      <c r="W27" s="104">
        <v>0</v>
      </c>
      <c r="X27" s="104">
        <v>71561</v>
      </c>
      <c r="Y27" s="107">
        <v>5086569</v>
      </c>
      <c r="Z27" s="108">
        <v>4420144</v>
      </c>
      <c r="AA27" s="108">
        <v>666425</v>
      </c>
      <c r="AB27" s="104">
        <v>10015</v>
      </c>
      <c r="AC27" s="104">
        <v>1090760</v>
      </c>
      <c r="AD27" s="104">
        <v>0</v>
      </c>
      <c r="AE27" s="104">
        <v>785938</v>
      </c>
      <c r="AF27" s="104">
        <v>1225700</v>
      </c>
      <c r="AG27" s="109">
        <v>646800</v>
      </c>
    </row>
    <row r="28" spans="1:33" ht="25.5" customHeight="1">
      <c r="A28" s="85" t="s">
        <v>49</v>
      </c>
      <c r="B28" s="97">
        <f t="shared" si="3"/>
        <v>20011092</v>
      </c>
      <c r="C28" s="87">
        <f t="shared" si="4"/>
        <v>13811120</v>
      </c>
      <c r="D28" s="87">
        <v>11556149</v>
      </c>
      <c r="E28" s="87">
        <v>655708</v>
      </c>
      <c r="F28" s="87">
        <v>26810</v>
      </c>
      <c r="G28" s="98">
        <v>531931</v>
      </c>
      <c r="H28" s="87">
        <v>120818</v>
      </c>
      <c r="I28" s="87">
        <v>67018</v>
      </c>
      <c r="J28" s="87">
        <v>229769</v>
      </c>
      <c r="K28" s="87">
        <v>747126</v>
      </c>
      <c r="L28" s="87">
        <v>531499</v>
      </c>
      <c r="M28" s="99">
        <v>26870</v>
      </c>
      <c r="N28" s="82">
        <f t="shared" si="5"/>
        <v>6199972</v>
      </c>
      <c r="O28" s="87">
        <v>601074</v>
      </c>
      <c r="P28" s="87">
        <v>15421</v>
      </c>
      <c r="Q28" s="87">
        <v>13313</v>
      </c>
      <c r="R28" s="87">
        <v>13979</v>
      </c>
      <c r="S28" s="87">
        <v>375851</v>
      </c>
      <c r="T28" s="87">
        <v>33764</v>
      </c>
      <c r="U28" s="87">
        <v>0</v>
      </c>
      <c r="V28" s="87">
        <v>170158</v>
      </c>
      <c r="W28" s="87">
        <v>0</v>
      </c>
      <c r="X28" s="87">
        <v>152147</v>
      </c>
      <c r="Y28" s="100">
        <v>1050480</v>
      </c>
      <c r="Z28" s="101">
        <v>821635</v>
      </c>
      <c r="AA28" s="101">
        <v>228845</v>
      </c>
      <c r="AB28" s="87">
        <v>9405</v>
      </c>
      <c r="AC28" s="87">
        <v>3081593</v>
      </c>
      <c r="AD28" s="87">
        <v>4932</v>
      </c>
      <c r="AE28" s="87">
        <v>610855</v>
      </c>
      <c r="AF28" s="87">
        <v>67000</v>
      </c>
      <c r="AG28" s="88">
        <v>0</v>
      </c>
    </row>
    <row r="29" spans="1:33" ht="25.5" customHeight="1">
      <c r="A29" s="102" t="s">
        <v>66</v>
      </c>
      <c r="B29" s="97">
        <f t="shared" si="3"/>
        <v>18618551</v>
      </c>
      <c r="C29" s="87">
        <f t="shared" si="4"/>
        <v>10254375</v>
      </c>
      <c r="D29" s="87">
        <v>6640453</v>
      </c>
      <c r="E29" s="87">
        <v>532136</v>
      </c>
      <c r="F29" s="87">
        <v>283097</v>
      </c>
      <c r="G29" s="98">
        <v>333182</v>
      </c>
      <c r="H29" s="87">
        <v>58120</v>
      </c>
      <c r="I29" s="87">
        <v>9633</v>
      </c>
      <c r="J29" s="87">
        <v>864694</v>
      </c>
      <c r="K29" s="87">
        <v>1136171</v>
      </c>
      <c r="L29" s="87">
        <v>929025</v>
      </c>
      <c r="M29" s="99">
        <v>372186</v>
      </c>
      <c r="N29" s="82">
        <f t="shared" si="5"/>
        <v>8364176</v>
      </c>
      <c r="O29" s="87">
        <v>782007</v>
      </c>
      <c r="P29" s="87">
        <v>19942</v>
      </c>
      <c r="Q29" s="87">
        <v>17217</v>
      </c>
      <c r="R29" s="87">
        <v>18163</v>
      </c>
      <c r="S29" s="87">
        <v>473032</v>
      </c>
      <c r="T29" s="87">
        <v>63395</v>
      </c>
      <c r="U29" s="87">
        <v>0</v>
      </c>
      <c r="V29" s="87">
        <v>258370</v>
      </c>
      <c r="W29" s="87">
        <v>0</v>
      </c>
      <c r="X29" s="87">
        <v>167227</v>
      </c>
      <c r="Y29" s="100">
        <v>2420400</v>
      </c>
      <c r="Z29" s="101">
        <v>1871272</v>
      </c>
      <c r="AA29" s="101">
        <v>549128</v>
      </c>
      <c r="AB29" s="87">
        <v>9569</v>
      </c>
      <c r="AC29" s="87">
        <v>1750733</v>
      </c>
      <c r="AD29" s="87">
        <v>0</v>
      </c>
      <c r="AE29" s="87">
        <v>756921</v>
      </c>
      <c r="AF29" s="87">
        <v>1627200</v>
      </c>
      <c r="AG29" s="88">
        <v>529600</v>
      </c>
    </row>
    <row r="30" spans="1:33" ht="25.5" customHeight="1">
      <c r="A30" s="102" t="s">
        <v>67</v>
      </c>
      <c r="B30" s="103">
        <f t="shared" si="3"/>
        <v>16611054</v>
      </c>
      <c r="C30" s="87">
        <f t="shared" si="4"/>
        <v>8987857</v>
      </c>
      <c r="D30" s="104">
        <v>6643985</v>
      </c>
      <c r="E30" s="104">
        <v>412295</v>
      </c>
      <c r="F30" s="104">
        <v>476287</v>
      </c>
      <c r="G30" s="105">
        <v>360404</v>
      </c>
      <c r="H30" s="104">
        <v>112106</v>
      </c>
      <c r="I30" s="104">
        <v>1501</v>
      </c>
      <c r="J30" s="104">
        <v>573653</v>
      </c>
      <c r="K30" s="104">
        <v>544611</v>
      </c>
      <c r="L30" s="104">
        <v>275310</v>
      </c>
      <c r="M30" s="106">
        <v>58799</v>
      </c>
      <c r="N30" s="82">
        <f t="shared" si="5"/>
        <v>7623197</v>
      </c>
      <c r="O30" s="104">
        <v>634541</v>
      </c>
      <c r="P30" s="104">
        <v>21697</v>
      </c>
      <c r="Q30" s="104">
        <v>18730</v>
      </c>
      <c r="R30" s="104">
        <v>19665</v>
      </c>
      <c r="S30" s="104">
        <v>510232</v>
      </c>
      <c r="T30" s="104">
        <v>122260</v>
      </c>
      <c r="U30" s="104">
        <v>0</v>
      </c>
      <c r="V30" s="104">
        <v>166042</v>
      </c>
      <c r="W30" s="104">
        <v>0</v>
      </c>
      <c r="X30" s="104">
        <v>159392</v>
      </c>
      <c r="Y30" s="100">
        <v>2735232</v>
      </c>
      <c r="Z30" s="108">
        <v>2234996</v>
      </c>
      <c r="AA30" s="108">
        <v>500236</v>
      </c>
      <c r="AB30" s="104">
        <v>14310</v>
      </c>
      <c r="AC30" s="104">
        <v>1217832</v>
      </c>
      <c r="AD30" s="104">
        <v>0</v>
      </c>
      <c r="AE30" s="104">
        <v>843964</v>
      </c>
      <c r="AF30" s="104">
        <v>1159300</v>
      </c>
      <c r="AG30" s="109">
        <v>642600</v>
      </c>
    </row>
    <row r="31" spans="1:33" ht="25.5" customHeight="1" thickBot="1">
      <c r="A31" s="102" t="s">
        <v>68</v>
      </c>
      <c r="B31" s="103">
        <f t="shared" si="3"/>
        <v>19243447</v>
      </c>
      <c r="C31" s="104">
        <f t="shared" si="4"/>
        <v>11363046</v>
      </c>
      <c r="D31" s="104">
        <v>7806390</v>
      </c>
      <c r="E31" s="104">
        <v>943147</v>
      </c>
      <c r="F31" s="104">
        <v>114549</v>
      </c>
      <c r="G31" s="105">
        <v>339996</v>
      </c>
      <c r="H31" s="104">
        <v>32519</v>
      </c>
      <c r="I31" s="104">
        <v>380</v>
      </c>
      <c r="J31" s="104">
        <v>1893403</v>
      </c>
      <c r="K31" s="104">
        <v>809957</v>
      </c>
      <c r="L31" s="104">
        <v>365852</v>
      </c>
      <c r="M31" s="106">
        <v>26220</v>
      </c>
      <c r="N31" s="110">
        <f t="shared" si="5"/>
        <v>7880401</v>
      </c>
      <c r="O31" s="104">
        <v>700481</v>
      </c>
      <c r="P31" s="104">
        <v>21125</v>
      </c>
      <c r="Q31" s="104">
        <v>18236</v>
      </c>
      <c r="R31" s="104">
        <v>19186</v>
      </c>
      <c r="S31" s="104">
        <v>559690</v>
      </c>
      <c r="T31" s="104">
        <v>24305</v>
      </c>
      <c r="U31" s="104">
        <v>0</v>
      </c>
      <c r="V31" s="104">
        <v>201818</v>
      </c>
      <c r="W31" s="104">
        <v>0</v>
      </c>
      <c r="X31" s="104">
        <v>221802</v>
      </c>
      <c r="Y31" s="100">
        <v>1974547</v>
      </c>
      <c r="Z31" s="108">
        <v>1470503</v>
      </c>
      <c r="AA31" s="108">
        <v>504044</v>
      </c>
      <c r="AB31" s="104">
        <v>12764</v>
      </c>
      <c r="AC31" s="104">
        <v>595553</v>
      </c>
      <c r="AD31" s="104">
        <v>0</v>
      </c>
      <c r="AE31" s="104">
        <v>1994694</v>
      </c>
      <c r="AF31" s="104">
        <v>1536200</v>
      </c>
      <c r="AG31" s="109">
        <v>549200</v>
      </c>
    </row>
    <row r="32" spans="1:33" ht="25.5" customHeight="1" thickTop="1">
      <c r="A32" s="111" t="s">
        <v>7</v>
      </c>
      <c r="B32" s="112">
        <f t="shared" si="3"/>
        <v>4583728</v>
      </c>
      <c r="C32" s="113">
        <f t="shared" si="4"/>
        <v>2826259</v>
      </c>
      <c r="D32" s="113">
        <v>2270856</v>
      </c>
      <c r="E32" s="113">
        <v>35709</v>
      </c>
      <c r="F32" s="113">
        <v>26317</v>
      </c>
      <c r="G32" s="114">
        <v>59417</v>
      </c>
      <c r="H32" s="113">
        <v>86783</v>
      </c>
      <c r="I32" s="113">
        <v>1360</v>
      </c>
      <c r="J32" s="113">
        <v>181933</v>
      </c>
      <c r="K32" s="113">
        <v>102504</v>
      </c>
      <c r="L32" s="113">
        <v>97089</v>
      </c>
      <c r="M32" s="115">
        <v>3030</v>
      </c>
      <c r="N32" s="113">
        <f t="shared" si="5"/>
        <v>1757469</v>
      </c>
      <c r="O32" s="113">
        <v>177914</v>
      </c>
      <c r="P32" s="113">
        <v>5266</v>
      </c>
      <c r="Q32" s="113">
        <v>4545</v>
      </c>
      <c r="R32" s="113">
        <v>4774</v>
      </c>
      <c r="S32" s="113">
        <v>167281</v>
      </c>
      <c r="T32" s="113">
        <v>31450</v>
      </c>
      <c r="U32" s="113">
        <v>0</v>
      </c>
      <c r="V32" s="113">
        <v>54416</v>
      </c>
      <c r="W32" s="113">
        <v>0</v>
      </c>
      <c r="X32" s="113">
        <v>30248</v>
      </c>
      <c r="Y32" s="116">
        <v>665946</v>
      </c>
      <c r="Z32" s="96">
        <v>525488</v>
      </c>
      <c r="AA32" s="96">
        <v>140458</v>
      </c>
      <c r="AB32" s="113">
        <v>2044</v>
      </c>
      <c r="AC32" s="113">
        <v>122002</v>
      </c>
      <c r="AD32" s="113">
        <v>0</v>
      </c>
      <c r="AE32" s="113">
        <v>199383</v>
      </c>
      <c r="AF32" s="113">
        <v>292200</v>
      </c>
      <c r="AG32" s="117">
        <v>203500</v>
      </c>
    </row>
    <row r="33" spans="1:33" ht="25.5" customHeight="1">
      <c r="A33" s="80" t="s">
        <v>50</v>
      </c>
      <c r="B33" s="93">
        <f t="shared" si="3"/>
        <v>3874306</v>
      </c>
      <c r="C33" s="82">
        <f t="shared" si="4"/>
        <v>1649533</v>
      </c>
      <c r="D33" s="82">
        <v>885677</v>
      </c>
      <c r="E33" s="82">
        <v>17267</v>
      </c>
      <c r="F33" s="82">
        <v>20159</v>
      </c>
      <c r="G33" s="94">
        <v>159648</v>
      </c>
      <c r="H33" s="82">
        <v>21830</v>
      </c>
      <c r="I33" s="82">
        <v>5984</v>
      </c>
      <c r="J33" s="82">
        <v>168320</v>
      </c>
      <c r="K33" s="82">
        <v>269246</v>
      </c>
      <c r="L33" s="82">
        <v>118669</v>
      </c>
      <c r="M33" s="83">
        <v>0</v>
      </c>
      <c r="N33" s="87">
        <f t="shared" si="5"/>
        <v>2224773</v>
      </c>
      <c r="O33" s="82">
        <v>118904</v>
      </c>
      <c r="P33" s="82">
        <v>2366</v>
      </c>
      <c r="Q33" s="82">
        <v>2043</v>
      </c>
      <c r="R33" s="82">
        <v>2128</v>
      </c>
      <c r="S33" s="82">
        <v>85431</v>
      </c>
      <c r="T33" s="82">
        <v>0</v>
      </c>
      <c r="U33" s="82">
        <v>0</v>
      </c>
      <c r="V33" s="82">
        <v>39012</v>
      </c>
      <c r="W33" s="82">
        <v>0</v>
      </c>
      <c r="X33" s="82">
        <v>12332</v>
      </c>
      <c r="Y33" s="95">
        <v>1404407</v>
      </c>
      <c r="Z33" s="118">
        <v>1159709</v>
      </c>
      <c r="AA33" s="118">
        <v>244698</v>
      </c>
      <c r="AB33" s="82">
        <v>1714</v>
      </c>
      <c r="AC33" s="82">
        <v>87054</v>
      </c>
      <c r="AD33" s="82">
        <v>0</v>
      </c>
      <c r="AE33" s="82">
        <v>195782</v>
      </c>
      <c r="AF33" s="82">
        <v>273600</v>
      </c>
      <c r="AG33" s="84">
        <v>161900</v>
      </c>
    </row>
    <row r="34" spans="1:33" ht="25.5" customHeight="1">
      <c r="A34" s="85" t="s">
        <v>51</v>
      </c>
      <c r="B34" s="97">
        <f t="shared" si="3"/>
        <v>4416252</v>
      </c>
      <c r="C34" s="87">
        <f t="shared" si="4"/>
        <v>1419397</v>
      </c>
      <c r="D34" s="87">
        <v>891293</v>
      </c>
      <c r="E34" s="87">
        <v>11374</v>
      </c>
      <c r="F34" s="87">
        <v>26965</v>
      </c>
      <c r="G34" s="98">
        <v>130814</v>
      </c>
      <c r="H34" s="87">
        <v>16029</v>
      </c>
      <c r="I34" s="87">
        <v>450</v>
      </c>
      <c r="J34" s="87">
        <v>58129</v>
      </c>
      <c r="K34" s="87">
        <v>207830</v>
      </c>
      <c r="L34" s="87">
        <v>87887</v>
      </c>
      <c r="M34" s="99">
        <v>17</v>
      </c>
      <c r="N34" s="87">
        <f t="shared" si="5"/>
        <v>2996855</v>
      </c>
      <c r="O34" s="87">
        <v>144047</v>
      </c>
      <c r="P34" s="87">
        <v>2809</v>
      </c>
      <c r="Q34" s="87">
        <v>2424</v>
      </c>
      <c r="R34" s="87">
        <v>2529</v>
      </c>
      <c r="S34" s="87">
        <v>97133</v>
      </c>
      <c r="T34" s="87">
        <v>13507</v>
      </c>
      <c r="U34" s="87">
        <v>0</v>
      </c>
      <c r="V34" s="87">
        <v>54054</v>
      </c>
      <c r="W34" s="87">
        <v>0</v>
      </c>
      <c r="X34" s="87">
        <v>14987</v>
      </c>
      <c r="Y34" s="100">
        <v>1923607</v>
      </c>
      <c r="Z34" s="101">
        <v>1712863</v>
      </c>
      <c r="AA34" s="101">
        <v>210744</v>
      </c>
      <c r="AB34" s="87">
        <v>1117</v>
      </c>
      <c r="AC34" s="87">
        <v>208165</v>
      </c>
      <c r="AD34" s="87">
        <v>0</v>
      </c>
      <c r="AE34" s="87">
        <v>184476</v>
      </c>
      <c r="AF34" s="87">
        <v>348000</v>
      </c>
      <c r="AG34" s="88">
        <v>174200</v>
      </c>
    </row>
    <row r="35" spans="1:33" ht="25.5" customHeight="1">
      <c r="A35" s="85" t="s">
        <v>52</v>
      </c>
      <c r="B35" s="97">
        <f t="shared" si="3"/>
        <v>3501015</v>
      </c>
      <c r="C35" s="87">
        <f t="shared" si="4"/>
        <v>1448764</v>
      </c>
      <c r="D35" s="87">
        <v>765814</v>
      </c>
      <c r="E35" s="87">
        <v>22411</v>
      </c>
      <c r="F35" s="87">
        <v>19422</v>
      </c>
      <c r="G35" s="98">
        <v>93486</v>
      </c>
      <c r="H35" s="87">
        <v>10199</v>
      </c>
      <c r="I35" s="87">
        <v>12386</v>
      </c>
      <c r="J35" s="87">
        <v>73301</v>
      </c>
      <c r="K35" s="87">
        <v>332844</v>
      </c>
      <c r="L35" s="87">
        <v>141312</v>
      </c>
      <c r="M35" s="99">
        <v>3964</v>
      </c>
      <c r="N35" s="87">
        <f t="shared" si="5"/>
        <v>2052251</v>
      </c>
      <c r="O35" s="87">
        <v>98316</v>
      </c>
      <c r="P35" s="87">
        <v>2409</v>
      </c>
      <c r="Q35" s="87">
        <v>2080</v>
      </c>
      <c r="R35" s="87">
        <v>2156</v>
      </c>
      <c r="S35" s="87">
        <v>80852</v>
      </c>
      <c r="T35" s="87">
        <v>0</v>
      </c>
      <c r="U35" s="87">
        <v>0</v>
      </c>
      <c r="V35" s="87">
        <v>26909</v>
      </c>
      <c r="W35" s="87">
        <v>0</v>
      </c>
      <c r="X35" s="87">
        <v>12410</v>
      </c>
      <c r="Y35" s="100">
        <v>1340627</v>
      </c>
      <c r="Z35" s="101">
        <v>1178324</v>
      </c>
      <c r="AA35" s="101">
        <v>162303</v>
      </c>
      <c r="AB35" s="87">
        <v>704</v>
      </c>
      <c r="AC35" s="87">
        <v>108899</v>
      </c>
      <c r="AD35" s="87">
        <v>0</v>
      </c>
      <c r="AE35" s="87">
        <v>144989</v>
      </c>
      <c r="AF35" s="87">
        <v>231900</v>
      </c>
      <c r="AG35" s="88">
        <v>150000</v>
      </c>
    </row>
    <row r="36" spans="1:33" ht="25.5" customHeight="1">
      <c r="A36" s="85" t="s">
        <v>8</v>
      </c>
      <c r="B36" s="97">
        <f t="shared" si="3"/>
        <v>5492752</v>
      </c>
      <c r="C36" s="87">
        <f t="shared" si="4"/>
        <v>1838250</v>
      </c>
      <c r="D36" s="87">
        <v>1142696</v>
      </c>
      <c r="E36" s="87">
        <v>42854</v>
      </c>
      <c r="F36" s="87">
        <v>32519</v>
      </c>
      <c r="G36" s="98">
        <v>118877</v>
      </c>
      <c r="H36" s="87">
        <v>26681</v>
      </c>
      <c r="I36" s="87">
        <v>4218</v>
      </c>
      <c r="J36" s="87">
        <v>150571</v>
      </c>
      <c r="K36" s="87">
        <v>214671</v>
      </c>
      <c r="L36" s="87">
        <v>148017</v>
      </c>
      <c r="M36" s="99">
        <v>46448</v>
      </c>
      <c r="N36" s="87">
        <f t="shared" si="5"/>
        <v>3654502</v>
      </c>
      <c r="O36" s="87">
        <v>120287</v>
      </c>
      <c r="P36" s="87">
        <v>3132</v>
      </c>
      <c r="Q36" s="87">
        <v>2703</v>
      </c>
      <c r="R36" s="87">
        <v>2833</v>
      </c>
      <c r="S36" s="87">
        <v>114888</v>
      </c>
      <c r="T36" s="87">
        <v>0</v>
      </c>
      <c r="U36" s="87">
        <v>0</v>
      </c>
      <c r="V36" s="87">
        <v>30401</v>
      </c>
      <c r="W36" s="87">
        <v>0</v>
      </c>
      <c r="X36" s="87">
        <v>17625</v>
      </c>
      <c r="Y36" s="100">
        <v>2100471</v>
      </c>
      <c r="Z36" s="101">
        <v>1743848</v>
      </c>
      <c r="AA36" s="101">
        <v>356623</v>
      </c>
      <c r="AB36" s="87">
        <v>1082</v>
      </c>
      <c r="AC36" s="87">
        <v>224840</v>
      </c>
      <c r="AD36" s="87">
        <v>0</v>
      </c>
      <c r="AE36" s="87">
        <v>361340</v>
      </c>
      <c r="AF36" s="87">
        <v>674900</v>
      </c>
      <c r="AG36" s="88">
        <v>231300</v>
      </c>
    </row>
    <row r="37" spans="1:33" ht="25.5" customHeight="1">
      <c r="A37" s="85" t="s">
        <v>53</v>
      </c>
      <c r="B37" s="97">
        <f t="shared" si="3"/>
        <v>10993171</v>
      </c>
      <c r="C37" s="87">
        <f t="shared" si="4"/>
        <v>6842575</v>
      </c>
      <c r="D37" s="87">
        <v>4739782</v>
      </c>
      <c r="E37" s="87">
        <v>131113</v>
      </c>
      <c r="F37" s="87">
        <v>135514</v>
      </c>
      <c r="G37" s="98">
        <v>314659</v>
      </c>
      <c r="H37" s="87">
        <v>189525</v>
      </c>
      <c r="I37" s="87">
        <v>442</v>
      </c>
      <c r="J37" s="87">
        <v>439114</v>
      </c>
      <c r="K37" s="87">
        <v>562134</v>
      </c>
      <c r="L37" s="87">
        <v>461405</v>
      </c>
      <c r="M37" s="99">
        <v>0</v>
      </c>
      <c r="N37" s="87">
        <f t="shared" si="5"/>
        <v>4150596</v>
      </c>
      <c r="O37" s="87">
        <v>476530</v>
      </c>
      <c r="P37" s="87">
        <v>17112</v>
      </c>
      <c r="Q37" s="87">
        <v>14773</v>
      </c>
      <c r="R37" s="87">
        <v>15565</v>
      </c>
      <c r="S37" s="87">
        <v>334341</v>
      </c>
      <c r="T37" s="87">
        <v>45440</v>
      </c>
      <c r="U37" s="87">
        <v>0</v>
      </c>
      <c r="V37" s="87">
        <v>121040</v>
      </c>
      <c r="W37" s="87">
        <v>0</v>
      </c>
      <c r="X37" s="87">
        <v>103526</v>
      </c>
      <c r="Y37" s="100">
        <v>1309027</v>
      </c>
      <c r="Z37" s="101">
        <v>1208868</v>
      </c>
      <c r="AA37" s="101">
        <v>100159</v>
      </c>
      <c r="AB37" s="87">
        <v>11131</v>
      </c>
      <c r="AC37" s="87">
        <v>764521</v>
      </c>
      <c r="AD37" s="87">
        <v>0</v>
      </c>
      <c r="AE37" s="87">
        <v>407390</v>
      </c>
      <c r="AF37" s="87">
        <v>530200</v>
      </c>
      <c r="AG37" s="88">
        <v>381300</v>
      </c>
    </row>
    <row r="38" spans="1:33" ht="25.5" customHeight="1">
      <c r="A38" s="85" t="s">
        <v>54</v>
      </c>
      <c r="B38" s="97">
        <f t="shared" si="3"/>
        <v>8174973</v>
      </c>
      <c r="C38" s="87">
        <f t="shared" si="4"/>
        <v>5979328</v>
      </c>
      <c r="D38" s="87">
        <v>4958553</v>
      </c>
      <c r="E38" s="87">
        <v>439234</v>
      </c>
      <c r="F38" s="87">
        <v>71392</v>
      </c>
      <c r="G38" s="98">
        <v>175051</v>
      </c>
      <c r="H38" s="87">
        <v>232460</v>
      </c>
      <c r="I38" s="87">
        <v>5033</v>
      </c>
      <c r="J38" s="87">
        <v>46548</v>
      </c>
      <c r="K38" s="87">
        <v>386544</v>
      </c>
      <c r="L38" s="87">
        <v>103747</v>
      </c>
      <c r="M38" s="99">
        <v>27924</v>
      </c>
      <c r="N38" s="87">
        <f t="shared" si="5"/>
        <v>2195645</v>
      </c>
      <c r="O38" s="87">
        <v>326533</v>
      </c>
      <c r="P38" s="87">
        <v>15772</v>
      </c>
      <c r="Q38" s="87">
        <v>13615</v>
      </c>
      <c r="R38" s="87">
        <v>14422</v>
      </c>
      <c r="S38" s="87">
        <v>350673</v>
      </c>
      <c r="T38" s="87">
        <v>0</v>
      </c>
      <c r="U38" s="87">
        <v>0</v>
      </c>
      <c r="V38" s="87">
        <v>59063</v>
      </c>
      <c r="W38" s="87">
        <v>0</v>
      </c>
      <c r="X38" s="87">
        <v>141641</v>
      </c>
      <c r="Y38" s="100">
        <v>53365</v>
      </c>
      <c r="Z38" s="101">
        <v>0</v>
      </c>
      <c r="AA38" s="101">
        <v>53365</v>
      </c>
      <c r="AB38" s="87">
        <v>9868</v>
      </c>
      <c r="AC38" s="87">
        <v>273397</v>
      </c>
      <c r="AD38" s="87">
        <v>0</v>
      </c>
      <c r="AE38" s="87">
        <v>437996</v>
      </c>
      <c r="AF38" s="87">
        <v>499300</v>
      </c>
      <c r="AG38" s="88">
        <v>323800</v>
      </c>
    </row>
    <row r="39" spans="1:33" ht="25.5" customHeight="1">
      <c r="A39" s="85" t="s">
        <v>55</v>
      </c>
      <c r="B39" s="97">
        <f t="shared" si="3"/>
        <v>13369644</v>
      </c>
      <c r="C39" s="87">
        <f t="shared" si="4"/>
        <v>10092168</v>
      </c>
      <c r="D39" s="87">
        <v>7670360</v>
      </c>
      <c r="E39" s="87">
        <v>583610</v>
      </c>
      <c r="F39" s="87">
        <v>197767</v>
      </c>
      <c r="G39" s="98">
        <v>235002</v>
      </c>
      <c r="H39" s="87">
        <v>33510</v>
      </c>
      <c r="I39" s="87">
        <v>4630</v>
      </c>
      <c r="J39" s="87">
        <v>530027</v>
      </c>
      <c r="K39" s="87">
        <v>1056508</v>
      </c>
      <c r="L39" s="87">
        <v>364364</v>
      </c>
      <c r="M39" s="99">
        <v>24311</v>
      </c>
      <c r="N39" s="87">
        <f t="shared" si="5"/>
        <v>3277476</v>
      </c>
      <c r="O39" s="87">
        <v>411429</v>
      </c>
      <c r="P39" s="87">
        <v>21354</v>
      </c>
      <c r="Q39" s="87">
        <v>18436</v>
      </c>
      <c r="R39" s="87">
        <v>19699</v>
      </c>
      <c r="S39" s="87">
        <v>414932</v>
      </c>
      <c r="T39" s="87">
        <v>47333</v>
      </c>
      <c r="U39" s="87">
        <v>0</v>
      </c>
      <c r="V39" s="87">
        <v>91199</v>
      </c>
      <c r="W39" s="87">
        <v>0</v>
      </c>
      <c r="X39" s="87">
        <v>210241</v>
      </c>
      <c r="Y39" s="100">
        <v>22468</v>
      </c>
      <c r="Z39" s="101">
        <v>0</v>
      </c>
      <c r="AA39" s="101">
        <v>22468</v>
      </c>
      <c r="AB39" s="87">
        <v>11572</v>
      </c>
      <c r="AC39" s="87">
        <v>1051580</v>
      </c>
      <c r="AD39" s="87">
        <v>0</v>
      </c>
      <c r="AE39" s="87">
        <v>557233</v>
      </c>
      <c r="AF39" s="87">
        <v>400000</v>
      </c>
      <c r="AG39" s="88">
        <v>340000</v>
      </c>
    </row>
    <row r="40" spans="1:33" ht="25.5" customHeight="1">
      <c r="A40" s="85" t="s">
        <v>56</v>
      </c>
      <c r="B40" s="97">
        <f t="shared" si="3"/>
        <v>9459896</v>
      </c>
      <c r="C40" s="87">
        <f t="shared" si="4"/>
        <v>6691798</v>
      </c>
      <c r="D40" s="87">
        <v>4199041</v>
      </c>
      <c r="E40" s="87">
        <v>325621</v>
      </c>
      <c r="F40" s="87">
        <v>19773</v>
      </c>
      <c r="G40" s="98">
        <v>286972</v>
      </c>
      <c r="H40" s="87">
        <v>341566</v>
      </c>
      <c r="I40" s="87">
        <v>984736</v>
      </c>
      <c r="J40" s="87">
        <v>124004</v>
      </c>
      <c r="K40" s="87">
        <v>346552</v>
      </c>
      <c r="L40" s="87">
        <v>389154</v>
      </c>
      <c r="M40" s="99">
        <v>122350</v>
      </c>
      <c r="N40" s="87">
        <f t="shared" si="5"/>
        <v>2768098</v>
      </c>
      <c r="O40" s="87">
        <v>306761</v>
      </c>
      <c r="P40" s="87">
        <v>10826</v>
      </c>
      <c r="Q40" s="87">
        <v>9347</v>
      </c>
      <c r="R40" s="87">
        <v>9843</v>
      </c>
      <c r="S40" s="87">
        <v>247945</v>
      </c>
      <c r="T40" s="87">
        <v>320461</v>
      </c>
      <c r="U40" s="87">
        <v>0</v>
      </c>
      <c r="V40" s="87">
        <v>88160</v>
      </c>
      <c r="W40" s="87">
        <v>0</v>
      </c>
      <c r="X40" s="87">
        <v>95820</v>
      </c>
      <c r="Y40" s="100">
        <v>76741</v>
      </c>
      <c r="Z40" s="101">
        <v>0</v>
      </c>
      <c r="AA40" s="101">
        <v>76741</v>
      </c>
      <c r="AB40" s="87">
        <v>4293</v>
      </c>
      <c r="AC40" s="87">
        <v>823402</v>
      </c>
      <c r="AD40" s="87">
        <v>43355</v>
      </c>
      <c r="AE40" s="87">
        <v>264444</v>
      </c>
      <c r="AF40" s="87">
        <v>466700</v>
      </c>
      <c r="AG40" s="88">
        <v>248600</v>
      </c>
    </row>
    <row r="41" spans="1:33" ht="25.5" customHeight="1">
      <c r="A41" s="85" t="s">
        <v>57</v>
      </c>
      <c r="B41" s="97">
        <f t="shared" si="3"/>
        <v>3400303</v>
      </c>
      <c r="C41" s="87">
        <f t="shared" si="4"/>
        <v>1732891</v>
      </c>
      <c r="D41" s="87">
        <v>1132724</v>
      </c>
      <c r="E41" s="87">
        <v>37671</v>
      </c>
      <c r="F41" s="87">
        <v>32469</v>
      </c>
      <c r="G41" s="98">
        <v>102049</v>
      </c>
      <c r="H41" s="87">
        <v>62759</v>
      </c>
      <c r="I41" s="87">
        <v>1539</v>
      </c>
      <c r="J41" s="87">
        <v>110225</v>
      </c>
      <c r="K41" s="87">
        <v>224054</v>
      </c>
      <c r="L41" s="87">
        <v>67072</v>
      </c>
      <c r="M41" s="99">
        <v>17108</v>
      </c>
      <c r="N41" s="87">
        <f t="shared" si="5"/>
        <v>1667412</v>
      </c>
      <c r="O41" s="87">
        <v>138810</v>
      </c>
      <c r="P41" s="87">
        <v>4113</v>
      </c>
      <c r="Q41" s="87">
        <v>3550</v>
      </c>
      <c r="R41" s="87">
        <v>3741</v>
      </c>
      <c r="S41" s="87">
        <v>89645</v>
      </c>
      <c r="T41" s="87">
        <v>60449</v>
      </c>
      <c r="U41" s="87">
        <v>0</v>
      </c>
      <c r="V41" s="87">
        <v>37822</v>
      </c>
      <c r="W41" s="87">
        <v>0</v>
      </c>
      <c r="X41" s="87">
        <v>30386</v>
      </c>
      <c r="Y41" s="100">
        <v>858253</v>
      </c>
      <c r="Z41" s="101">
        <v>764778</v>
      </c>
      <c r="AA41" s="101">
        <v>93475</v>
      </c>
      <c r="AB41" s="87">
        <v>1555</v>
      </c>
      <c r="AC41" s="87">
        <v>70470</v>
      </c>
      <c r="AD41" s="87">
        <v>0</v>
      </c>
      <c r="AE41" s="87">
        <v>166218</v>
      </c>
      <c r="AF41" s="87">
        <v>202400</v>
      </c>
      <c r="AG41" s="88">
        <v>165900</v>
      </c>
    </row>
    <row r="42" spans="1:33" ht="25.5" customHeight="1">
      <c r="A42" s="85" t="s">
        <v>58</v>
      </c>
      <c r="B42" s="97">
        <f t="shared" si="3"/>
        <v>5376923</v>
      </c>
      <c r="C42" s="87">
        <f t="shared" si="4"/>
        <v>3632507</v>
      </c>
      <c r="D42" s="87">
        <v>2521758</v>
      </c>
      <c r="E42" s="87">
        <v>141324</v>
      </c>
      <c r="F42" s="87">
        <v>719</v>
      </c>
      <c r="G42" s="98">
        <v>183441</v>
      </c>
      <c r="H42" s="87">
        <v>14960</v>
      </c>
      <c r="I42" s="87">
        <v>3170</v>
      </c>
      <c r="J42" s="87">
        <v>378015</v>
      </c>
      <c r="K42" s="87">
        <v>452232</v>
      </c>
      <c r="L42" s="87">
        <v>78212</v>
      </c>
      <c r="M42" s="99">
        <v>15008</v>
      </c>
      <c r="N42" s="87">
        <f t="shared" si="5"/>
        <v>1744416</v>
      </c>
      <c r="O42" s="87">
        <v>196217</v>
      </c>
      <c r="P42" s="87">
        <v>8263</v>
      </c>
      <c r="Q42" s="87">
        <v>7133</v>
      </c>
      <c r="R42" s="87">
        <v>7505</v>
      </c>
      <c r="S42" s="87">
        <v>167136</v>
      </c>
      <c r="T42" s="87">
        <v>29944</v>
      </c>
      <c r="U42" s="87">
        <v>0</v>
      </c>
      <c r="V42" s="87">
        <v>42928</v>
      </c>
      <c r="W42" s="87">
        <v>0</v>
      </c>
      <c r="X42" s="87">
        <v>59886</v>
      </c>
      <c r="Y42" s="100">
        <v>431834</v>
      </c>
      <c r="Z42" s="101">
        <v>327823</v>
      </c>
      <c r="AA42" s="101">
        <v>104011</v>
      </c>
      <c r="AB42" s="87">
        <v>3026</v>
      </c>
      <c r="AC42" s="87">
        <v>168621</v>
      </c>
      <c r="AD42" s="87">
        <v>0</v>
      </c>
      <c r="AE42" s="87">
        <v>178223</v>
      </c>
      <c r="AF42" s="87">
        <v>443700</v>
      </c>
      <c r="AG42" s="88">
        <v>215200</v>
      </c>
    </row>
    <row r="43" spans="1:33" ht="25.5" customHeight="1">
      <c r="A43" s="85" t="s">
        <v>59</v>
      </c>
      <c r="B43" s="97">
        <f t="shared" si="3"/>
        <v>3663714</v>
      </c>
      <c r="C43" s="87">
        <f t="shared" si="4"/>
        <v>1598858</v>
      </c>
      <c r="D43" s="87">
        <v>1101424</v>
      </c>
      <c r="E43" s="87">
        <v>31400</v>
      </c>
      <c r="F43" s="87">
        <v>42426</v>
      </c>
      <c r="G43" s="98">
        <v>146821</v>
      </c>
      <c r="H43" s="87">
        <v>33557</v>
      </c>
      <c r="I43" s="87">
        <v>1400</v>
      </c>
      <c r="J43" s="87">
        <v>33297</v>
      </c>
      <c r="K43" s="87">
        <v>119512</v>
      </c>
      <c r="L43" s="87">
        <v>120421</v>
      </c>
      <c r="M43" s="99">
        <v>0</v>
      </c>
      <c r="N43" s="87">
        <f t="shared" si="5"/>
        <v>2064856</v>
      </c>
      <c r="O43" s="87">
        <v>113034</v>
      </c>
      <c r="P43" s="87">
        <v>4464</v>
      </c>
      <c r="Q43" s="87">
        <v>3853</v>
      </c>
      <c r="R43" s="87">
        <v>4016</v>
      </c>
      <c r="S43" s="87">
        <v>90376</v>
      </c>
      <c r="T43" s="87">
        <v>0</v>
      </c>
      <c r="U43" s="87">
        <v>0</v>
      </c>
      <c r="V43" s="87">
        <v>24306</v>
      </c>
      <c r="W43" s="87">
        <v>0</v>
      </c>
      <c r="X43" s="87">
        <v>27970</v>
      </c>
      <c r="Y43" s="100">
        <v>1066481</v>
      </c>
      <c r="Z43" s="101">
        <v>878520</v>
      </c>
      <c r="AA43" s="101">
        <v>187961</v>
      </c>
      <c r="AB43" s="87">
        <v>2415</v>
      </c>
      <c r="AC43" s="87">
        <v>299129</v>
      </c>
      <c r="AD43" s="87">
        <v>0</v>
      </c>
      <c r="AE43" s="87">
        <v>246612</v>
      </c>
      <c r="AF43" s="87">
        <v>182200</v>
      </c>
      <c r="AG43" s="88">
        <v>163100</v>
      </c>
    </row>
    <row r="44" spans="1:33" ht="25.5" customHeight="1">
      <c r="A44" s="85" t="s">
        <v>60</v>
      </c>
      <c r="B44" s="97">
        <f t="shared" si="3"/>
        <v>4015616</v>
      </c>
      <c r="C44" s="87">
        <f t="shared" si="4"/>
        <v>1960537</v>
      </c>
      <c r="D44" s="87">
        <v>1372785</v>
      </c>
      <c r="E44" s="87">
        <v>83059</v>
      </c>
      <c r="F44" s="87">
        <v>31287</v>
      </c>
      <c r="G44" s="98">
        <v>85794</v>
      </c>
      <c r="H44" s="87">
        <v>11468</v>
      </c>
      <c r="I44" s="87">
        <v>30</v>
      </c>
      <c r="J44" s="87">
        <v>25060</v>
      </c>
      <c r="K44" s="87">
        <v>316504</v>
      </c>
      <c r="L44" s="87">
        <v>117609</v>
      </c>
      <c r="M44" s="99">
        <v>4860</v>
      </c>
      <c r="N44" s="87">
        <f t="shared" si="5"/>
        <v>2055079</v>
      </c>
      <c r="O44" s="87">
        <v>164486</v>
      </c>
      <c r="P44" s="87">
        <v>5012</v>
      </c>
      <c r="Q44" s="87">
        <v>4326</v>
      </c>
      <c r="R44" s="87">
        <v>4525</v>
      </c>
      <c r="S44" s="87">
        <v>115431</v>
      </c>
      <c r="T44" s="87">
        <v>0</v>
      </c>
      <c r="U44" s="87">
        <v>0</v>
      </c>
      <c r="V44" s="87">
        <v>42505</v>
      </c>
      <c r="W44" s="87">
        <v>0</v>
      </c>
      <c r="X44" s="87">
        <v>35766</v>
      </c>
      <c r="Y44" s="100">
        <v>1101335</v>
      </c>
      <c r="Z44" s="101">
        <v>920962</v>
      </c>
      <c r="AA44" s="101">
        <v>180373</v>
      </c>
      <c r="AB44" s="87">
        <v>1938</v>
      </c>
      <c r="AC44" s="87">
        <v>118759</v>
      </c>
      <c r="AD44" s="87">
        <v>0</v>
      </c>
      <c r="AE44" s="87">
        <v>208796</v>
      </c>
      <c r="AF44" s="87">
        <v>252200</v>
      </c>
      <c r="AG44" s="88">
        <v>186000</v>
      </c>
    </row>
    <row r="45" spans="1:33" ht="25.5" customHeight="1">
      <c r="A45" s="85" t="s">
        <v>61</v>
      </c>
      <c r="B45" s="97">
        <f t="shared" si="3"/>
        <v>8483168</v>
      </c>
      <c r="C45" s="87">
        <f t="shared" si="4"/>
        <v>6073095</v>
      </c>
      <c r="D45" s="87">
        <v>4476341</v>
      </c>
      <c r="E45" s="87">
        <v>699213</v>
      </c>
      <c r="F45" s="87">
        <v>3017</v>
      </c>
      <c r="G45" s="98">
        <v>385862</v>
      </c>
      <c r="H45" s="87">
        <v>155795</v>
      </c>
      <c r="I45" s="87">
        <v>300</v>
      </c>
      <c r="J45" s="87">
        <v>384084</v>
      </c>
      <c r="K45" s="87">
        <v>300615</v>
      </c>
      <c r="L45" s="87">
        <v>367081</v>
      </c>
      <c r="M45" s="99">
        <v>234162</v>
      </c>
      <c r="N45" s="87">
        <f t="shared" si="5"/>
        <v>2410073</v>
      </c>
      <c r="O45" s="87">
        <v>312387</v>
      </c>
      <c r="P45" s="87">
        <v>10269</v>
      </c>
      <c r="Q45" s="87">
        <v>8864</v>
      </c>
      <c r="R45" s="87">
        <v>9172</v>
      </c>
      <c r="S45" s="87">
        <v>285555</v>
      </c>
      <c r="T45" s="87">
        <v>0</v>
      </c>
      <c r="U45" s="87">
        <v>0</v>
      </c>
      <c r="V45" s="87">
        <v>83266</v>
      </c>
      <c r="W45" s="87">
        <v>0</v>
      </c>
      <c r="X45" s="87">
        <v>117132</v>
      </c>
      <c r="Y45" s="100">
        <v>74157</v>
      </c>
      <c r="Z45" s="101">
        <v>0</v>
      </c>
      <c r="AA45" s="101">
        <v>74157</v>
      </c>
      <c r="AB45" s="87">
        <v>5684</v>
      </c>
      <c r="AC45" s="87">
        <v>746472</v>
      </c>
      <c r="AD45" s="87">
        <v>42623</v>
      </c>
      <c r="AE45" s="87">
        <v>294692</v>
      </c>
      <c r="AF45" s="87">
        <v>419800</v>
      </c>
      <c r="AG45" s="88">
        <v>0</v>
      </c>
    </row>
    <row r="46" spans="1:33" ht="25.5" customHeight="1">
      <c r="A46" s="85" t="s">
        <v>62</v>
      </c>
      <c r="B46" s="97">
        <f t="shared" si="3"/>
        <v>9767747</v>
      </c>
      <c r="C46" s="87">
        <f t="shared" si="4"/>
        <v>7245566</v>
      </c>
      <c r="D46" s="87">
        <v>6109725</v>
      </c>
      <c r="E46" s="87">
        <v>859923</v>
      </c>
      <c r="F46" s="87">
        <v>13244</v>
      </c>
      <c r="G46" s="98">
        <v>190822</v>
      </c>
      <c r="H46" s="87">
        <v>6721</v>
      </c>
      <c r="I46" s="87">
        <v>44</v>
      </c>
      <c r="J46" s="87">
        <v>180367</v>
      </c>
      <c r="K46" s="87">
        <v>624445</v>
      </c>
      <c r="L46" s="87">
        <v>120198</v>
      </c>
      <c r="M46" s="99">
        <v>423</v>
      </c>
      <c r="N46" s="87">
        <f t="shared" si="5"/>
        <v>2522181</v>
      </c>
      <c r="O46" s="87">
        <v>353245</v>
      </c>
      <c r="P46" s="87">
        <v>12269</v>
      </c>
      <c r="Q46" s="87">
        <v>10593</v>
      </c>
      <c r="R46" s="87">
        <v>11178</v>
      </c>
      <c r="S46" s="87">
        <v>313962</v>
      </c>
      <c r="T46" s="87">
        <v>0</v>
      </c>
      <c r="U46" s="87">
        <v>0</v>
      </c>
      <c r="V46" s="87">
        <v>85919</v>
      </c>
      <c r="W46" s="87">
        <v>0</v>
      </c>
      <c r="X46" s="87">
        <v>145860</v>
      </c>
      <c r="Y46" s="100">
        <v>102771</v>
      </c>
      <c r="Z46" s="101">
        <v>0</v>
      </c>
      <c r="AA46" s="101">
        <v>102771</v>
      </c>
      <c r="AB46" s="87">
        <v>6423</v>
      </c>
      <c r="AC46" s="87">
        <v>409692</v>
      </c>
      <c r="AD46" s="87">
        <v>0</v>
      </c>
      <c r="AE46" s="87">
        <v>607169</v>
      </c>
      <c r="AF46" s="87">
        <v>463100</v>
      </c>
      <c r="AG46" s="88">
        <v>290000</v>
      </c>
    </row>
    <row r="47" spans="1:33" ht="25.5" customHeight="1">
      <c r="A47" s="85" t="s">
        <v>63</v>
      </c>
      <c r="B47" s="97">
        <f t="shared" si="3"/>
        <v>3135699</v>
      </c>
      <c r="C47" s="87">
        <f t="shared" si="4"/>
        <v>1116373</v>
      </c>
      <c r="D47" s="87">
        <v>530114</v>
      </c>
      <c r="E47" s="87">
        <v>12507</v>
      </c>
      <c r="F47" s="87">
        <v>4832</v>
      </c>
      <c r="G47" s="98">
        <v>63609</v>
      </c>
      <c r="H47" s="87">
        <v>22538</v>
      </c>
      <c r="I47" s="87">
        <v>57000</v>
      </c>
      <c r="J47" s="87">
        <v>217023</v>
      </c>
      <c r="K47" s="87">
        <v>149050</v>
      </c>
      <c r="L47" s="87">
        <v>72207</v>
      </c>
      <c r="M47" s="99">
        <v>0</v>
      </c>
      <c r="N47" s="87">
        <f t="shared" si="5"/>
        <v>2019326</v>
      </c>
      <c r="O47" s="87">
        <v>77811</v>
      </c>
      <c r="P47" s="87">
        <v>2170</v>
      </c>
      <c r="Q47" s="87">
        <v>1873</v>
      </c>
      <c r="R47" s="87">
        <v>1947</v>
      </c>
      <c r="S47" s="87">
        <v>62447</v>
      </c>
      <c r="T47" s="87">
        <v>0</v>
      </c>
      <c r="U47" s="87">
        <v>0</v>
      </c>
      <c r="V47" s="87">
        <v>21434</v>
      </c>
      <c r="W47" s="87">
        <v>0</v>
      </c>
      <c r="X47" s="87">
        <v>12250</v>
      </c>
      <c r="Y47" s="100">
        <v>1426236</v>
      </c>
      <c r="Z47" s="101">
        <v>1270595</v>
      </c>
      <c r="AA47" s="101">
        <v>155641</v>
      </c>
      <c r="AB47" s="87">
        <v>754</v>
      </c>
      <c r="AC47" s="87">
        <v>48188</v>
      </c>
      <c r="AD47" s="87">
        <v>0</v>
      </c>
      <c r="AE47" s="87">
        <v>160616</v>
      </c>
      <c r="AF47" s="87">
        <v>203600</v>
      </c>
      <c r="AG47" s="88">
        <v>139100</v>
      </c>
    </row>
    <row r="48" spans="1:33" ht="25.5" customHeight="1">
      <c r="A48" s="85" t="s">
        <v>69</v>
      </c>
      <c r="B48" s="97">
        <f t="shared" si="3"/>
        <v>7094130</v>
      </c>
      <c r="C48" s="87">
        <f t="shared" si="4"/>
        <v>1929020</v>
      </c>
      <c r="D48" s="87">
        <v>1260955</v>
      </c>
      <c r="E48" s="87">
        <v>58752</v>
      </c>
      <c r="F48" s="87">
        <v>5739</v>
      </c>
      <c r="G48" s="98">
        <v>150837</v>
      </c>
      <c r="H48" s="87">
        <v>80629</v>
      </c>
      <c r="I48" s="87">
        <v>5044</v>
      </c>
      <c r="J48" s="87">
        <v>101545</v>
      </c>
      <c r="K48" s="87">
        <v>125301</v>
      </c>
      <c r="L48" s="87">
        <v>198970</v>
      </c>
      <c r="M48" s="99">
        <v>0</v>
      </c>
      <c r="N48" s="87">
        <f t="shared" si="5"/>
        <v>5165110</v>
      </c>
      <c r="O48" s="87">
        <v>130067</v>
      </c>
      <c r="P48" s="87">
        <v>2888</v>
      </c>
      <c r="Q48" s="87">
        <v>2492</v>
      </c>
      <c r="R48" s="87">
        <v>2587</v>
      </c>
      <c r="S48" s="87">
        <v>98484</v>
      </c>
      <c r="T48" s="87">
        <v>0</v>
      </c>
      <c r="U48" s="87">
        <v>0</v>
      </c>
      <c r="V48" s="87">
        <v>43463</v>
      </c>
      <c r="W48" s="87">
        <v>0</v>
      </c>
      <c r="X48" s="87">
        <v>24393</v>
      </c>
      <c r="Y48" s="100">
        <v>2470439</v>
      </c>
      <c r="Z48" s="101">
        <v>2043249</v>
      </c>
      <c r="AA48" s="101">
        <v>427190</v>
      </c>
      <c r="AB48" s="87">
        <v>1452</v>
      </c>
      <c r="AC48" s="87">
        <v>155750</v>
      </c>
      <c r="AD48" s="87">
        <v>0</v>
      </c>
      <c r="AE48" s="87">
        <v>681395</v>
      </c>
      <c r="AF48" s="87">
        <v>1551700</v>
      </c>
      <c r="AG48" s="88">
        <v>260000</v>
      </c>
    </row>
    <row r="49" spans="1:33" ht="25.5" customHeight="1">
      <c r="A49" s="85" t="s">
        <v>64</v>
      </c>
      <c r="B49" s="97">
        <f t="shared" si="3"/>
        <v>6860874</v>
      </c>
      <c r="C49" s="87">
        <f t="shared" si="4"/>
        <v>3677647</v>
      </c>
      <c r="D49" s="87">
        <v>2531372</v>
      </c>
      <c r="E49" s="87">
        <v>267362</v>
      </c>
      <c r="F49" s="87">
        <v>98143</v>
      </c>
      <c r="G49" s="98">
        <v>98604</v>
      </c>
      <c r="H49" s="87">
        <v>8537</v>
      </c>
      <c r="I49" s="87">
        <v>0</v>
      </c>
      <c r="J49" s="87">
        <v>310473</v>
      </c>
      <c r="K49" s="87">
        <v>512788</v>
      </c>
      <c r="L49" s="87">
        <v>117730</v>
      </c>
      <c r="M49" s="99">
        <v>289</v>
      </c>
      <c r="N49" s="87">
        <f t="shared" si="5"/>
        <v>3183227</v>
      </c>
      <c r="O49" s="87">
        <v>324086</v>
      </c>
      <c r="P49" s="87">
        <v>7841</v>
      </c>
      <c r="Q49" s="87">
        <v>6770</v>
      </c>
      <c r="R49" s="87">
        <v>7124</v>
      </c>
      <c r="S49" s="87">
        <v>199522</v>
      </c>
      <c r="T49" s="87">
        <v>78767</v>
      </c>
      <c r="U49" s="87">
        <v>0</v>
      </c>
      <c r="V49" s="87">
        <v>105699</v>
      </c>
      <c r="W49" s="87">
        <v>0</v>
      </c>
      <c r="X49" s="87">
        <v>59407</v>
      </c>
      <c r="Y49" s="100">
        <v>1401993</v>
      </c>
      <c r="Z49" s="101">
        <v>1202872</v>
      </c>
      <c r="AA49" s="101">
        <v>199121</v>
      </c>
      <c r="AB49" s="87">
        <v>2758</v>
      </c>
      <c r="AC49" s="87">
        <v>212490</v>
      </c>
      <c r="AD49" s="87">
        <v>0</v>
      </c>
      <c r="AE49" s="87">
        <v>310870</v>
      </c>
      <c r="AF49" s="87">
        <v>465900</v>
      </c>
      <c r="AG49" s="88">
        <v>239700</v>
      </c>
    </row>
    <row r="50" spans="1:33" ht="25.5" customHeight="1" thickBot="1">
      <c r="A50" s="119" t="s">
        <v>65</v>
      </c>
      <c r="B50" s="120">
        <f t="shared" si="3"/>
        <v>5293763</v>
      </c>
      <c r="C50" s="121">
        <f t="shared" si="4"/>
        <v>3678261</v>
      </c>
      <c r="D50" s="121">
        <v>2377360</v>
      </c>
      <c r="E50" s="121">
        <v>131990</v>
      </c>
      <c r="F50" s="121">
        <v>11949</v>
      </c>
      <c r="G50" s="122">
        <v>243404</v>
      </c>
      <c r="H50" s="121">
        <v>132774</v>
      </c>
      <c r="I50" s="121">
        <v>328</v>
      </c>
      <c r="J50" s="121">
        <v>226141</v>
      </c>
      <c r="K50" s="121">
        <v>360972</v>
      </c>
      <c r="L50" s="121">
        <v>325333</v>
      </c>
      <c r="M50" s="123">
        <v>123410</v>
      </c>
      <c r="N50" s="121">
        <f t="shared" si="5"/>
        <v>1615502</v>
      </c>
      <c r="O50" s="121">
        <v>225648</v>
      </c>
      <c r="P50" s="121">
        <v>7980</v>
      </c>
      <c r="Q50" s="121">
        <v>6889</v>
      </c>
      <c r="R50" s="121">
        <v>7228</v>
      </c>
      <c r="S50" s="121">
        <v>173623</v>
      </c>
      <c r="T50" s="121">
        <v>0</v>
      </c>
      <c r="U50" s="121">
        <v>0</v>
      </c>
      <c r="V50" s="121">
        <v>57534</v>
      </c>
      <c r="W50" s="121">
        <v>0</v>
      </c>
      <c r="X50" s="121">
        <v>61051</v>
      </c>
      <c r="Y50" s="124">
        <v>450458</v>
      </c>
      <c r="Z50" s="125">
        <v>437247</v>
      </c>
      <c r="AA50" s="125">
        <v>13211</v>
      </c>
      <c r="AB50" s="121">
        <v>4343</v>
      </c>
      <c r="AC50" s="121">
        <v>161359</v>
      </c>
      <c r="AD50" s="121">
        <v>0</v>
      </c>
      <c r="AE50" s="121">
        <v>184589</v>
      </c>
      <c r="AF50" s="121">
        <v>274800</v>
      </c>
      <c r="AG50" s="126">
        <v>216100</v>
      </c>
    </row>
  </sheetData>
  <mergeCells count="30">
    <mergeCell ref="F4:F5"/>
    <mergeCell ref="G4:G5"/>
    <mergeCell ref="A3:A5"/>
    <mergeCell ref="B3:B5"/>
    <mergeCell ref="C3:C5"/>
    <mergeCell ref="D4:D5"/>
    <mergeCell ref="S4:S5"/>
    <mergeCell ref="H4:H5"/>
    <mergeCell ref="I4:I5"/>
    <mergeCell ref="J4:J5"/>
    <mergeCell ref="Q4:Q5"/>
    <mergeCell ref="R4:R5"/>
    <mergeCell ref="AB4:AB5"/>
    <mergeCell ref="AC4:AC5"/>
    <mergeCell ref="AD4:AD5"/>
    <mergeCell ref="T4:T5"/>
    <mergeCell ref="U4:U5"/>
    <mergeCell ref="V4:V5"/>
    <mergeCell ref="X4:X5"/>
    <mergeCell ref="W4:W5"/>
    <mergeCell ref="AE4:AE5"/>
    <mergeCell ref="AF4:AF5"/>
    <mergeCell ref="K2:L2"/>
    <mergeCell ref="AF2:AG2"/>
    <mergeCell ref="N3:N5"/>
    <mergeCell ref="K4:K5"/>
    <mergeCell ref="L4:L5"/>
    <mergeCell ref="O4:O5"/>
    <mergeCell ref="P4:P5"/>
    <mergeCell ref="Y4:Y5"/>
  </mergeCells>
  <printOptions/>
  <pageMargins left="0.5905511811023623" right="0.1968503937007874" top="0.5905511811023623" bottom="0.5905511811023623" header="0.5118110236220472" footer="0.5118110236220472"/>
  <pageSetup horizontalDpi="300" verticalDpi="300" orientation="portrait" paperSize="9" scale="65" r:id="rId1"/>
  <colBreaks count="2" manualBreakCount="2">
    <brk id="13" max="49" man="1"/>
    <brk id="24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2008-11-20T02:17:23Z</cp:lastPrinted>
  <dcterms:created xsi:type="dcterms:W3CDTF">2002-08-12T02:30:58Z</dcterms:created>
  <dcterms:modified xsi:type="dcterms:W3CDTF">2008-11-20T02:17:29Z</dcterms:modified>
  <cp:category/>
  <cp:version/>
  <cp:contentType/>
  <cp:contentStatus/>
</cp:coreProperties>
</file>