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00" activeTab="0"/>
  </bookViews>
  <sheets>
    <sheet name="集計" sheetId="1" r:id="rId1"/>
    <sheet name="⑰" sheetId="2" r:id="rId2"/>
    <sheet name="⑱" sheetId="3" r:id="rId3"/>
    <sheet name="⑲" sheetId="4" r:id="rId4"/>
    <sheet name="⑳" sheetId="5" r:id="rId5"/>
    <sheet name="21" sheetId="6" r:id="rId6"/>
  </sheets>
  <definedNames>
    <definedName name="_xlnm.Print_Area" localSheetId="0">'集計'!$A$1:$Q$21</definedName>
  </definedNames>
  <calcPr fullCalcOnLoad="1"/>
</workbook>
</file>

<file path=xl/sharedStrings.xml><?xml version="1.0" encoding="utf-8"?>
<sst xmlns="http://schemas.openxmlformats.org/spreadsheetml/2006/main" count="183" uniqueCount="66">
  <si>
    <t>生活衛生関係営業施設数</t>
  </si>
  <si>
    <t>区分</t>
  </si>
  <si>
    <t>総数</t>
  </si>
  <si>
    <t>旅館業</t>
  </si>
  <si>
    <t>興行場</t>
  </si>
  <si>
    <t>公衆浴場</t>
  </si>
  <si>
    <t>理容所</t>
  </si>
  <si>
    <t>美容所</t>
  </si>
  <si>
    <t>小計</t>
  </si>
  <si>
    <t>ホテル</t>
  </si>
  <si>
    <t>旅館</t>
  </si>
  <si>
    <t>簡易宿所</t>
  </si>
  <si>
    <t>下宿</t>
  </si>
  <si>
    <t>映画館</t>
  </si>
  <si>
    <t>ｽﾎﾟｰﾂ施設</t>
  </si>
  <si>
    <t>その他</t>
  </si>
  <si>
    <t>普通浴場</t>
  </si>
  <si>
    <t>特殊浴場</t>
  </si>
  <si>
    <t>平成11年度末</t>
  </si>
  <si>
    <t>平成12年度末</t>
  </si>
  <si>
    <t>平成13年度末</t>
  </si>
  <si>
    <t>ク リ ーニング所</t>
  </si>
  <si>
    <t>平成10年度末</t>
  </si>
  <si>
    <t>平成14年度末</t>
  </si>
  <si>
    <t>熱　　海</t>
  </si>
  <si>
    <t>東　　部</t>
  </si>
  <si>
    <t>御 殿 場</t>
  </si>
  <si>
    <t>富　　士</t>
  </si>
  <si>
    <t>西　　部</t>
  </si>
  <si>
    <t>静 岡 市</t>
  </si>
  <si>
    <t>浜 松 市</t>
  </si>
  <si>
    <t>平成15年度末</t>
  </si>
  <si>
    <t>平成16年度末</t>
  </si>
  <si>
    <t>賀　　茂</t>
  </si>
  <si>
    <t>中　　部</t>
  </si>
  <si>
    <t>平成17年度末</t>
  </si>
  <si>
    <t>クリーニング所</t>
  </si>
  <si>
    <t>小計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</si>
  <si>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</si>
  <si>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</si>
  <si>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</si>
  <si>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</si>
  <si>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</si>
  <si>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</si>
  <si>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</si>
  <si>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</si>
  <si>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サウナ＋個室</t>
  </si>
  <si>
    <t>平成18年度末</t>
  </si>
  <si>
    <t>合計</t>
  </si>
  <si>
    <t>小計</t>
  </si>
  <si>
    <t>ホテル</t>
  </si>
  <si>
    <t>旅館</t>
  </si>
  <si>
    <t>簡易宿所</t>
  </si>
  <si>
    <t>下宿</t>
  </si>
  <si>
    <t>映画館</t>
  </si>
  <si>
    <t>スポーツ施設</t>
  </si>
  <si>
    <t>その他</t>
  </si>
  <si>
    <t>普通浴場</t>
  </si>
  <si>
    <t>平成19年度末</t>
  </si>
  <si>
    <t>平成20年度末</t>
  </si>
  <si>
    <t>（サウナ＋個室）以外</t>
  </si>
  <si>
    <t>平成19年度末</t>
  </si>
  <si>
    <t>平成20年度末</t>
  </si>
  <si>
    <t>平成21年度末</t>
  </si>
  <si>
    <t>普通浴場
（サウナ・個室以外）</t>
  </si>
  <si>
    <t>平成21年度末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</si>
</sst>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1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  <xf numFmtId="38" fontId="2" fillId="0" borderId="4" xfId="16" applyFont="1" applyFill="1" applyBorder="1" applyAlignment="1">
      <alignment horizontal="center" vertical="center" wrapText="1"/>
    </xf>
    <xf numFmtId="38" fontId="2" fillId="0" borderId="0" xfId="16" applyFont="1" applyFill="1" applyBorder="1" applyAlignment="1">
      <alignment horizontal="center" vertical="center" wrapText="1"/>
    </xf>
    <xf numFmtId="38" fontId="2" fillId="0" borderId="5" xfId="16" applyFont="1" applyFill="1" applyBorder="1" applyAlignment="1">
      <alignment horizontal="center" vertical="center" wrapText="1"/>
    </xf>
    <xf numFmtId="38" fontId="2" fillId="0" borderId="6" xfId="16" applyFont="1" applyFill="1" applyBorder="1" applyAlignment="1">
      <alignment horizontal="center" vertical="center" wrapText="1"/>
    </xf>
    <xf numFmtId="38" fontId="2" fillId="0" borderId="7" xfId="16" applyFont="1" applyFill="1" applyBorder="1" applyAlignment="1">
      <alignment horizontal="center" vertical="center" wrapText="1"/>
    </xf>
    <xf numFmtId="38" fontId="2" fillId="0" borderId="8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horizontal="right" vertical="center"/>
    </xf>
    <xf numFmtId="38" fontId="2" fillId="0" borderId="1" xfId="16" applyFont="1" applyFill="1" applyBorder="1" applyAlignment="1">
      <alignment horizontal="right" vertical="center"/>
    </xf>
    <xf numFmtId="38" fontId="2" fillId="0" borderId="6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7" xfId="16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2" fillId="0" borderId="4" xfId="16" applyFont="1" applyFill="1" applyBorder="1" applyAlignment="1">
      <alignment vertical="center"/>
    </xf>
    <xf numFmtId="38" fontId="2" fillId="0" borderId="0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10" xfId="16" applyFont="1" applyFill="1" applyBorder="1" applyAlignment="1">
      <alignment horizontal="right" vertical="center"/>
    </xf>
    <xf numFmtId="38" fontId="2" fillId="0" borderId="7" xfId="16" applyFont="1" applyFill="1" applyBorder="1" applyAlignment="1">
      <alignment horizontal="right" vertical="center"/>
    </xf>
    <xf numFmtId="38" fontId="2" fillId="0" borderId="2" xfId="16" applyFont="1" applyFill="1" applyBorder="1" applyAlignment="1">
      <alignment horizontal="right" vertical="center"/>
    </xf>
    <xf numFmtId="38" fontId="2" fillId="0" borderId="11" xfId="16" applyFont="1" applyFill="1" applyBorder="1" applyAlignment="1">
      <alignment horizontal="right" vertical="center"/>
    </xf>
    <xf numFmtId="38" fontId="2" fillId="0" borderId="8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horizontal="right" vertical="center"/>
    </xf>
    <xf numFmtId="38" fontId="2" fillId="0" borderId="13" xfId="16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horizontal="right" vertical="center"/>
    </xf>
    <xf numFmtId="38" fontId="2" fillId="0" borderId="15" xfId="16" applyFont="1" applyFill="1" applyBorder="1" applyAlignment="1">
      <alignment horizontal="right" vertical="center"/>
    </xf>
    <xf numFmtId="38" fontId="2" fillId="0" borderId="16" xfId="16" applyFont="1" applyFill="1" applyBorder="1" applyAlignment="1">
      <alignment horizontal="right" vertical="center"/>
    </xf>
    <xf numFmtId="38" fontId="2" fillId="0" borderId="17" xfId="16" applyFont="1" applyFill="1" applyBorder="1" applyAlignment="1">
      <alignment horizontal="right" vertical="center"/>
    </xf>
    <xf numFmtId="38" fontId="2" fillId="0" borderId="16" xfId="16" applyFont="1" applyFill="1" applyBorder="1" applyAlignment="1">
      <alignment vertical="center"/>
    </xf>
    <xf numFmtId="38" fontId="2" fillId="0" borderId="14" xfId="16" applyFont="1" applyFill="1" applyBorder="1" applyAlignment="1">
      <alignment vertical="center"/>
    </xf>
    <xf numFmtId="38" fontId="2" fillId="0" borderId="18" xfId="16" applyFont="1" applyFill="1" applyBorder="1" applyAlignment="1">
      <alignment vertical="center"/>
    </xf>
    <xf numFmtId="38" fontId="2" fillId="0" borderId="19" xfId="16" applyFont="1" applyFill="1" applyBorder="1" applyAlignment="1">
      <alignment vertical="center"/>
    </xf>
    <xf numFmtId="38" fontId="2" fillId="0" borderId="20" xfId="16" applyFont="1" applyFill="1" applyBorder="1" applyAlignment="1">
      <alignment vertical="center"/>
    </xf>
    <xf numFmtId="38" fontId="2" fillId="0" borderId="21" xfId="16" applyFont="1" applyFill="1" applyBorder="1" applyAlignment="1">
      <alignment horizontal="center" vertical="center"/>
    </xf>
    <xf numFmtId="38" fontId="2" fillId="0" borderId="20" xfId="16" applyFont="1" applyFill="1" applyBorder="1" applyAlignment="1">
      <alignment horizontal="right" vertical="center"/>
    </xf>
    <xf numFmtId="38" fontId="2" fillId="0" borderId="22" xfId="16" applyFont="1" applyFill="1" applyBorder="1" applyAlignment="1">
      <alignment horizontal="right" vertical="center"/>
    </xf>
    <xf numFmtId="38" fontId="2" fillId="0" borderId="23" xfId="16" applyFont="1" applyFill="1" applyBorder="1" applyAlignment="1">
      <alignment horizontal="right" vertical="center"/>
    </xf>
    <xf numFmtId="38" fontId="2" fillId="0" borderId="24" xfId="16" applyFont="1" applyFill="1" applyBorder="1" applyAlignment="1">
      <alignment horizontal="right" vertical="center"/>
    </xf>
    <xf numFmtId="38" fontId="2" fillId="0" borderId="23" xfId="16" applyFont="1" applyFill="1" applyBorder="1" applyAlignment="1">
      <alignment vertical="center"/>
    </xf>
    <xf numFmtId="38" fontId="2" fillId="0" borderId="25" xfId="16" applyFont="1" applyFill="1" applyBorder="1" applyAlignment="1">
      <alignment vertical="center"/>
    </xf>
    <xf numFmtId="38" fontId="2" fillId="0" borderId="26" xfId="16" applyFont="1" applyFill="1" applyBorder="1" applyAlignment="1">
      <alignment vertical="center"/>
    </xf>
    <xf numFmtId="38" fontId="2" fillId="0" borderId="27" xfId="16" applyFont="1" applyFill="1" applyBorder="1" applyAlignment="1">
      <alignment horizontal="center" vertical="center"/>
    </xf>
    <xf numFmtId="38" fontId="2" fillId="0" borderId="28" xfId="16" applyFont="1" applyFill="1" applyBorder="1" applyAlignment="1">
      <alignment horizontal="right" vertical="center"/>
    </xf>
    <xf numFmtId="38" fontId="2" fillId="0" borderId="29" xfId="16" applyFont="1" applyFill="1" applyBorder="1" applyAlignment="1">
      <alignment horizontal="right" vertical="center"/>
    </xf>
    <xf numFmtId="38" fontId="2" fillId="0" borderId="30" xfId="16" applyFont="1" applyFill="1" applyBorder="1" applyAlignment="1">
      <alignment horizontal="right" vertical="center"/>
    </xf>
    <xf numFmtId="38" fontId="2" fillId="0" borderId="31" xfId="16" applyFont="1" applyFill="1" applyBorder="1" applyAlignment="1">
      <alignment horizontal="right" vertical="center"/>
    </xf>
    <xf numFmtId="38" fontId="2" fillId="0" borderId="30" xfId="16" applyFont="1" applyFill="1" applyBorder="1" applyAlignment="1">
      <alignment vertical="center"/>
    </xf>
    <xf numFmtId="38" fontId="2" fillId="0" borderId="28" xfId="16" applyFont="1" applyFill="1" applyBorder="1" applyAlignment="1">
      <alignment vertical="center"/>
    </xf>
    <xf numFmtId="38" fontId="2" fillId="0" borderId="32" xfId="16" applyFont="1" applyFill="1" applyBorder="1" applyAlignment="1">
      <alignment vertical="center"/>
    </xf>
    <xf numFmtId="38" fontId="2" fillId="0" borderId="33" xfId="16" applyFont="1" applyFill="1" applyBorder="1" applyAlignment="1">
      <alignment vertical="center"/>
    </xf>
    <xf numFmtId="38" fontId="2" fillId="0" borderId="8" xfId="16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 shrinkToFit="1"/>
    </xf>
    <xf numFmtId="38" fontId="2" fillId="0" borderId="2" xfId="16" applyFont="1" applyFill="1" applyBorder="1" applyAlignment="1">
      <alignment horizontal="center" vertical="center" shrinkToFit="1"/>
    </xf>
    <xf numFmtId="38" fontId="2" fillId="0" borderId="0" xfId="16" applyFont="1" applyFill="1" applyAlignment="1">
      <alignment horizontal="center" vertical="center"/>
    </xf>
    <xf numFmtId="38" fontId="2" fillId="0" borderId="35" xfId="16" applyFont="1" applyFill="1" applyBorder="1" applyAlignment="1">
      <alignment horizontal="center" vertical="center"/>
    </xf>
    <xf numFmtId="38" fontId="2" fillId="0" borderId="17" xfId="16" applyFont="1" applyFill="1" applyBorder="1" applyAlignment="1">
      <alignment vertical="center"/>
    </xf>
    <xf numFmtId="38" fontId="2" fillId="0" borderId="36" xfId="16" applyFont="1" applyFill="1" applyBorder="1" applyAlignment="1">
      <alignment vertical="center"/>
    </xf>
    <xf numFmtId="38" fontId="2" fillId="0" borderId="37" xfId="16" applyFont="1" applyFill="1" applyBorder="1" applyAlignment="1">
      <alignment horizontal="center" vertical="center"/>
    </xf>
    <xf numFmtId="38" fontId="2" fillId="0" borderId="31" xfId="16" applyFont="1" applyFill="1" applyBorder="1" applyAlignment="1">
      <alignment vertical="center"/>
    </xf>
    <xf numFmtId="38" fontId="2" fillId="0" borderId="38" xfId="16" applyFont="1" applyFill="1" applyBorder="1" applyAlignment="1">
      <alignment vertical="center"/>
    </xf>
    <xf numFmtId="38" fontId="2" fillId="0" borderId="39" xfId="16" applyFont="1" applyFill="1" applyBorder="1" applyAlignment="1">
      <alignment horizontal="center" vertical="center"/>
    </xf>
    <xf numFmtId="38" fontId="2" fillId="0" borderId="24" xfId="16" applyFont="1" applyFill="1" applyBorder="1" applyAlignment="1">
      <alignment vertical="center"/>
    </xf>
    <xf numFmtId="38" fontId="2" fillId="0" borderId="40" xfId="16" applyFont="1" applyFill="1" applyBorder="1" applyAlignment="1">
      <alignment vertical="center"/>
    </xf>
    <xf numFmtId="38" fontId="2" fillId="0" borderId="41" xfId="16" applyFont="1" applyFill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/>
    </xf>
    <xf numFmtId="38" fontId="2" fillId="0" borderId="41" xfId="16" applyFont="1" applyFill="1" applyBorder="1" applyAlignment="1">
      <alignment horizontal="center" vertical="center" wrapText="1"/>
    </xf>
    <xf numFmtId="38" fontId="2" fillId="0" borderId="1" xfId="16" applyFont="1" applyFill="1" applyBorder="1" applyAlignment="1">
      <alignment horizontal="center" vertical="center" wrapText="1"/>
    </xf>
    <xf numFmtId="38" fontId="2" fillId="0" borderId="2" xfId="16" applyFont="1" applyFill="1" applyBorder="1" applyAlignment="1">
      <alignment horizontal="center" vertical="center" wrapText="1"/>
    </xf>
    <xf numFmtId="38" fontId="2" fillId="0" borderId="3" xfId="16" applyFont="1" applyFill="1" applyBorder="1" applyAlignment="1">
      <alignment horizontal="center" vertical="center" wrapText="1"/>
    </xf>
    <xf numFmtId="38" fontId="2" fillId="0" borderId="42" xfId="16" applyFont="1" applyFill="1" applyBorder="1" applyAlignment="1">
      <alignment horizontal="center" vertical="center" wrapText="1"/>
    </xf>
    <xf numFmtId="38" fontId="2" fillId="0" borderId="34" xfId="16" applyFont="1" applyFill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 vertical="center" wrapText="1"/>
    </xf>
    <xf numFmtId="38" fontId="2" fillId="0" borderId="43" xfId="16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"/>
  <dimension ref="A1:Q20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1" sqref="M21"/>
    </sheetView>
  </sheetViews>
  <sheetFormatPr defaultColWidth="9.00390625" defaultRowHeight="15" customHeight="1"/>
  <cols>
    <col min="1" max="1" width="13.625" style="2" customWidth="1"/>
    <col min="2" max="5" width="9.00390625" style="2" customWidth="1"/>
    <col min="6" max="6" width="9.75390625" style="2" customWidth="1"/>
    <col min="7" max="7" width="9.50390625" style="2" customWidth="1"/>
    <col min="8" max="8" width="9.625" style="2" customWidth="1"/>
    <col min="9" max="9" width="9.50390625" style="2" customWidth="1"/>
    <col min="10" max="10" width="10.625" style="2" customWidth="1"/>
    <col min="11" max="12" width="9.00390625" style="2" customWidth="1"/>
    <col min="13" max="14" width="10.00390625" style="2" customWidth="1"/>
    <col min="15" max="16384" width="9.00390625" style="2" customWidth="1"/>
  </cols>
  <sheetData>
    <row r="1" ht="15" customHeight="1">
      <c r="A1" s="1" t="s">
        <v>0</v>
      </c>
    </row>
    <row r="2" spans="1:17" ht="15" customHeight="1">
      <c r="A2" s="78" t="s">
        <v>1</v>
      </c>
      <c r="B2" s="80" t="s">
        <v>2</v>
      </c>
      <c r="C2" s="74" t="s">
        <v>3</v>
      </c>
      <c r="D2" s="75"/>
      <c r="E2" s="75"/>
      <c r="F2" s="75"/>
      <c r="G2" s="76"/>
      <c r="H2" s="74" t="s">
        <v>4</v>
      </c>
      <c r="I2" s="75"/>
      <c r="J2" s="75"/>
      <c r="K2" s="76"/>
      <c r="L2" s="74" t="s">
        <v>5</v>
      </c>
      <c r="M2" s="75"/>
      <c r="N2" s="76"/>
      <c r="O2" s="77" t="s">
        <v>6</v>
      </c>
      <c r="P2" s="77" t="s">
        <v>7</v>
      </c>
      <c r="Q2" s="77" t="s">
        <v>21</v>
      </c>
    </row>
    <row r="3" spans="1:17" ht="15" customHeight="1">
      <c r="A3" s="79"/>
      <c r="B3" s="81"/>
      <c r="C3" s="6" t="s">
        <v>8</v>
      </c>
      <c r="D3" s="7" t="s">
        <v>9</v>
      </c>
      <c r="E3" s="8" t="s">
        <v>10</v>
      </c>
      <c r="F3" s="8" t="s">
        <v>11</v>
      </c>
      <c r="G3" s="7" t="s">
        <v>12</v>
      </c>
      <c r="H3" s="5" t="s">
        <v>8</v>
      </c>
      <c r="I3" s="9" t="s">
        <v>13</v>
      </c>
      <c r="J3" s="3" t="s">
        <v>14</v>
      </c>
      <c r="K3" s="9" t="s">
        <v>15</v>
      </c>
      <c r="L3" s="5" t="s">
        <v>8</v>
      </c>
      <c r="M3" s="60" t="s">
        <v>60</v>
      </c>
      <c r="N3" s="61" t="s">
        <v>46</v>
      </c>
      <c r="O3" s="77"/>
      <c r="P3" s="77"/>
      <c r="Q3" s="77"/>
    </row>
    <row r="4" spans="1:17" ht="15" customHeight="1">
      <c r="A4" s="11" t="s">
        <v>22</v>
      </c>
      <c r="B4" s="12">
        <v>24268</v>
      </c>
      <c r="C4" s="12">
        <v>6716</v>
      </c>
      <c r="D4" s="13">
        <v>315</v>
      </c>
      <c r="E4" s="14">
        <v>4887</v>
      </c>
      <c r="F4" s="14">
        <v>1479</v>
      </c>
      <c r="G4" s="13">
        <v>35</v>
      </c>
      <c r="H4" s="12">
        <v>220</v>
      </c>
      <c r="I4" s="13">
        <v>56</v>
      </c>
      <c r="J4" s="14">
        <v>18</v>
      </c>
      <c r="K4" s="15">
        <v>146</v>
      </c>
      <c r="L4" s="16">
        <v>977</v>
      </c>
      <c r="M4" s="17">
        <v>704</v>
      </c>
      <c r="N4" s="18">
        <v>273</v>
      </c>
      <c r="O4" s="16">
        <v>4315</v>
      </c>
      <c r="P4" s="16">
        <v>6597</v>
      </c>
      <c r="Q4" s="16">
        <v>5443</v>
      </c>
    </row>
    <row r="5" spans="1:17" ht="15" customHeight="1">
      <c r="A5" s="11" t="s">
        <v>18</v>
      </c>
      <c r="B5" s="19">
        <v>24231</v>
      </c>
      <c r="C5" s="19">
        <v>6628</v>
      </c>
      <c r="D5" s="20">
        <v>320</v>
      </c>
      <c r="E5" s="21">
        <v>4834</v>
      </c>
      <c r="F5" s="21">
        <v>1439</v>
      </c>
      <c r="G5" s="20">
        <v>35</v>
      </c>
      <c r="H5" s="16">
        <v>225</v>
      </c>
      <c r="I5" s="15">
        <v>58</v>
      </c>
      <c r="J5" s="22">
        <v>18</v>
      </c>
      <c r="K5" s="15">
        <v>149</v>
      </c>
      <c r="L5" s="16">
        <v>1006</v>
      </c>
      <c r="M5" s="17">
        <v>727</v>
      </c>
      <c r="N5" s="18">
        <v>279</v>
      </c>
      <c r="O5" s="16">
        <v>4328</v>
      </c>
      <c r="P5" s="16">
        <v>6554</v>
      </c>
      <c r="Q5" s="16">
        <v>5490</v>
      </c>
    </row>
    <row r="6" spans="1:17" ht="15" customHeight="1">
      <c r="A6" s="11" t="s">
        <v>19</v>
      </c>
      <c r="B6" s="23">
        <v>24140</v>
      </c>
      <c r="C6" s="12">
        <v>6518</v>
      </c>
      <c r="D6" s="13">
        <v>321</v>
      </c>
      <c r="E6" s="14">
        <v>4748</v>
      </c>
      <c r="F6" s="14">
        <v>1414</v>
      </c>
      <c r="G6" s="13">
        <v>35</v>
      </c>
      <c r="H6" s="12">
        <v>224</v>
      </c>
      <c r="I6" s="13">
        <v>55</v>
      </c>
      <c r="J6" s="14">
        <v>19</v>
      </c>
      <c r="K6" s="13">
        <v>150</v>
      </c>
      <c r="L6" s="12">
        <v>1034</v>
      </c>
      <c r="M6" s="24">
        <v>760</v>
      </c>
      <c r="N6" s="25">
        <v>274</v>
      </c>
      <c r="O6" s="12">
        <v>4304</v>
      </c>
      <c r="P6" s="12">
        <v>6581</v>
      </c>
      <c r="Q6" s="12">
        <v>5479</v>
      </c>
    </row>
    <row r="7" spans="1:17" ht="15" customHeight="1">
      <c r="A7" s="11" t="s">
        <v>20</v>
      </c>
      <c r="B7" s="12">
        <v>24038</v>
      </c>
      <c r="C7" s="26">
        <v>6381</v>
      </c>
      <c r="D7" s="13">
        <v>318</v>
      </c>
      <c r="E7" s="14">
        <v>4634</v>
      </c>
      <c r="F7" s="14">
        <v>1394</v>
      </c>
      <c r="G7" s="13">
        <v>35</v>
      </c>
      <c r="H7" s="12">
        <v>224</v>
      </c>
      <c r="I7" s="13">
        <v>55</v>
      </c>
      <c r="J7" s="14">
        <v>20</v>
      </c>
      <c r="K7" s="13">
        <v>149</v>
      </c>
      <c r="L7" s="12">
        <v>1056</v>
      </c>
      <c r="M7" s="24">
        <v>777</v>
      </c>
      <c r="N7" s="25">
        <v>279</v>
      </c>
      <c r="O7" s="12">
        <v>4305</v>
      </c>
      <c r="P7" s="12">
        <v>6690</v>
      </c>
      <c r="Q7" s="12">
        <v>5382</v>
      </c>
    </row>
    <row r="8" spans="1:17" ht="15" customHeight="1">
      <c r="A8" s="11" t="s">
        <v>23</v>
      </c>
      <c r="B8" s="12">
        <v>24081</v>
      </c>
      <c r="C8" s="12">
        <v>6277</v>
      </c>
      <c r="D8" s="27">
        <v>329</v>
      </c>
      <c r="E8" s="14">
        <v>4545</v>
      </c>
      <c r="F8" s="14">
        <v>1367</v>
      </c>
      <c r="G8" s="26">
        <v>36</v>
      </c>
      <c r="H8" s="12">
        <v>223</v>
      </c>
      <c r="I8" s="27">
        <v>53</v>
      </c>
      <c r="J8" s="14">
        <v>20</v>
      </c>
      <c r="K8" s="26">
        <v>150</v>
      </c>
      <c r="L8" s="12">
        <v>1109</v>
      </c>
      <c r="M8" s="27">
        <v>824</v>
      </c>
      <c r="N8" s="28">
        <v>285</v>
      </c>
      <c r="O8" s="12">
        <v>4306</v>
      </c>
      <c r="P8" s="12">
        <v>6828</v>
      </c>
      <c r="Q8" s="12">
        <v>5338</v>
      </c>
    </row>
    <row r="9" spans="1:17" ht="15" customHeight="1">
      <c r="A9" s="11" t="s">
        <v>31</v>
      </c>
      <c r="B9" s="12">
        <v>24076</v>
      </c>
      <c r="C9" s="26">
        <v>6145</v>
      </c>
      <c r="D9" s="13">
        <v>342</v>
      </c>
      <c r="E9" s="14">
        <v>4433</v>
      </c>
      <c r="F9" s="14">
        <v>1335</v>
      </c>
      <c r="G9" s="13">
        <v>35</v>
      </c>
      <c r="H9" s="12">
        <v>219</v>
      </c>
      <c r="I9" s="13">
        <v>51</v>
      </c>
      <c r="J9" s="14">
        <v>21</v>
      </c>
      <c r="K9" s="13">
        <v>147</v>
      </c>
      <c r="L9" s="12">
        <v>1136</v>
      </c>
      <c r="M9" s="13">
        <v>840</v>
      </c>
      <c r="N9" s="25">
        <v>296</v>
      </c>
      <c r="O9" s="12">
        <v>4281</v>
      </c>
      <c r="P9" s="12">
        <v>6967</v>
      </c>
      <c r="Q9" s="12">
        <v>5328</v>
      </c>
    </row>
    <row r="10" spans="1:17" ht="15" customHeight="1">
      <c r="A10" s="11" t="s">
        <v>32</v>
      </c>
      <c r="B10" s="12">
        <v>23609</v>
      </c>
      <c r="C10" s="26">
        <v>5790</v>
      </c>
      <c r="D10" s="13">
        <v>342</v>
      </c>
      <c r="E10" s="14">
        <v>4200</v>
      </c>
      <c r="F10" s="14">
        <v>1215</v>
      </c>
      <c r="G10" s="13">
        <v>33</v>
      </c>
      <c r="H10" s="12">
        <v>219</v>
      </c>
      <c r="I10" s="13">
        <v>49</v>
      </c>
      <c r="J10" s="14">
        <v>21</v>
      </c>
      <c r="K10" s="13">
        <v>149</v>
      </c>
      <c r="L10" s="12">
        <v>1130</v>
      </c>
      <c r="M10" s="24">
        <v>925</v>
      </c>
      <c r="N10" s="25">
        <v>205</v>
      </c>
      <c r="O10" s="12">
        <v>4298</v>
      </c>
      <c r="P10" s="12">
        <v>7064</v>
      </c>
      <c r="Q10" s="12">
        <v>5108</v>
      </c>
    </row>
    <row r="11" spans="1:17" ht="15" customHeight="1">
      <c r="A11" s="11" t="s">
        <v>35</v>
      </c>
      <c r="B11" s="12">
        <f>⑰!B3</f>
        <v>23307</v>
      </c>
      <c r="C11" s="12">
        <f>⑰!C3</f>
        <v>5499</v>
      </c>
      <c r="D11" s="12">
        <f>⑰!D3</f>
        <v>350</v>
      </c>
      <c r="E11" s="12">
        <f>⑰!E3</f>
        <v>3956</v>
      </c>
      <c r="F11" s="12">
        <f>⑰!F3</f>
        <v>1162</v>
      </c>
      <c r="G11" s="12">
        <f>⑰!G3</f>
        <v>31</v>
      </c>
      <c r="H11" s="12">
        <f>⑰!H3</f>
        <v>209</v>
      </c>
      <c r="I11" s="12">
        <f>⑰!I3</f>
        <v>44</v>
      </c>
      <c r="J11" s="12">
        <f>⑰!J3</f>
        <v>22</v>
      </c>
      <c r="K11" s="12">
        <f>⑰!K3</f>
        <v>143</v>
      </c>
      <c r="L11" s="12">
        <f>⑰!L3</f>
        <v>1157</v>
      </c>
      <c r="M11" s="12">
        <f>⑰!M3</f>
        <v>979</v>
      </c>
      <c r="N11" s="12">
        <f>⑰!N3</f>
        <v>178</v>
      </c>
      <c r="O11" s="12">
        <f>⑰!O3</f>
        <v>4303</v>
      </c>
      <c r="P11" s="12">
        <f>⑰!P3</f>
        <v>7163</v>
      </c>
      <c r="Q11" s="12">
        <f>⑰!Q3</f>
        <v>4976</v>
      </c>
    </row>
    <row r="12" spans="1:17" ht="15" customHeight="1">
      <c r="A12" s="73" t="s">
        <v>47</v>
      </c>
      <c r="B12" s="12">
        <f>⑱!B3</f>
        <v>23126</v>
      </c>
      <c r="C12" s="12">
        <f>⑱!C3</f>
        <v>5345</v>
      </c>
      <c r="D12" s="12">
        <f>⑱!D3</f>
        <v>353</v>
      </c>
      <c r="E12" s="12">
        <f>⑱!E3</f>
        <v>3846</v>
      </c>
      <c r="F12" s="12">
        <f>⑱!F3</f>
        <v>1117</v>
      </c>
      <c r="G12" s="12">
        <f>⑱!G3</f>
        <v>29</v>
      </c>
      <c r="H12" s="12">
        <f>⑱!H3</f>
        <v>214</v>
      </c>
      <c r="I12" s="12">
        <f>⑱!I3</f>
        <v>44</v>
      </c>
      <c r="J12" s="12">
        <f>⑱!J3</f>
        <v>22</v>
      </c>
      <c r="K12" s="12">
        <f>⑱!K3</f>
        <v>148</v>
      </c>
      <c r="L12" s="12">
        <f>⑱!L3</f>
        <v>1208</v>
      </c>
      <c r="M12" s="12">
        <f>⑱!M3</f>
        <v>1038</v>
      </c>
      <c r="N12" s="12">
        <f>⑱!N3</f>
        <v>170</v>
      </c>
      <c r="O12" s="12">
        <f>⑱!O3</f>
        <v>4269</v>
      </c>
      <c r="P12" s="12">
        <f>⑱!P3</f>
        <v>7205</v>
      </c>
      <c r="Q12" s="12">
        <f>⑱!Q3</f>
        <v>4885</v>
      </c>
    </row>
    <row r="13" spans="1:17" ht="15" customHeight="1">
      <c r="A13" s="73" t="s">
        <v>61</v>
      </c>
      <c r="B13" s="12">
        <f>⑲!B3</f>
        <v>22891</v>
      </c>
      <c r="C13" s="12">
        <f>⑲!C3</f>
        <v>5236</v>
      </c>
      <c r="D13" s="12">
        <f>⑲!D3</f>
        <v>370</v>
      </c>
      <c r="E13" s="12">
        <f>⑲!E3</f>
        <v>3737</v>
      </c>
      <c r="F13" s="12">
        <f>⑲!F3</f>
        <v>1103</v>
      </c>
      <c r="G13" s="12">
        <f>⑲!G3</f>
        <v>26</v>
      </c>
      <c r="H13" s="12">
        <f>⑲!H3</f>
        <v>220</v>
      </c>
      <c r="I13" s="12">
        <f>⑲!I3</f>
        <v>46</v>
      </c>
      <c r="J13" s="12">
        <f>⑲!J3</f>
        <v>23</v>
      </c>
      <c r="K13" s="12">
        <f>⑲!K3</f>
        <v>151</v>
      </c>
      <c r="L13" s="12">
        <f>⑲!L3</f>
        <v>1229</v>
      </c>
      <c r="M13" s="12">
        <f>⑲!M3</f>
        <v>1055</v>
      </c>
      <c r="N13" s="12">
        <f>⑲!N3</f>
        <v>174</v>
      </c>
      <c r="O13" s="12">
        <f>⑲!O3</f>
        <v>4222</v>
      </c>
      <c r="P13" s="12">
        <f>⑲!P3</f>
        <v>7307</v>
      </c>
      <c r="Q13" s="12">
        <f>⑲!Q3</f>
        <v>4677</v>
      </c>
    </row>
    <row r="14" spans="1:17" ht="15" customHeight="1">
      <c r="A14" s="73" t="s">
        <v>62</v>
      </c>
      <c r="B14" s="12">
        <f>⑳!B3</f>
        <v>22714</v>
      </c>
      <c r="C14" s="12">
        <f>⑳!C3</f>
        <v>5155</v>
      </c>
      <c r="D14" s="12">
        <f>⑳!D3</f>
        <v>367</v>
      </c>
      <c r="E14" s="12">
        <f>⑳!E3</f>
        <v>3661</v>
      </c>
      <c r="F14" s="12">
        <f>⑳!F3</f>
        <v>1102</v>
      </c>
      <c r="G14" s="12">
        <f>⑳!G3</f>
        <v>25</v>
      </c>
      <c r="H14" s="12">
        <f>⑳!H3</f>
        <v>214</v>
      </c>
      <c r="I14" s="12">
        <f>⑳!I3</f>
        <v>47</v>
      </c>
      <c r="J14" s="12">
        <f>⑳!J3</f>
        <v>23</v>
      </c>
      <c r="K14" s="12">
        <f>⑳!K3</f>
        <v>144</v>
      </c>
      <c r="L14" s="12">
        <f>⑳!L3</f>
        <v>1240</v>
      </c>
      <c r="M14" s="12">
        <f>⑳!M3</f>
        <v>1068</v>
      </c>
      <c r="N14" s="12">
        <f>⑳!N3</f>
        <v>172</v>
      </c>
      <c r="O14" s="12">
        <f>⑳!O3</f>
        <v>4180</v>
      </c>
      <c r="P14" s="12">
        <f>⑳!P3</f>
        <v>7351</v>
      </c>
      <c r="Q14" s="12">
        <f>⑳!Q3</f>
        <v>4574</v>
      </c>
    </row>
    <row r="15" spans="1:17" ht="15" customHeight="1">
      <c r="A15" s="73" t="s">
        <v>65</v>
      </c>
      <c r="B15" s="12">
        <f>'21'!B3</f>
        <v>22335</v>
      </c>
      <c r="C15" s="12">
        <f>'21'!C3</f>
        <v>4776</v>
      </c>
      <c r="D15" s="12">
        <f>'21'!D3</f>
        <v>365</v>
      </c>
      <c r="E15" s="12">
        <f>'21'!E3</f>
        <v>3316</v>
      </c>
      <c r="F15" s="12">
        <f>'21'!F3</f>
        <v>1071</v>
      </c>
      <c r="G15" s="12">
        <f>'21'!G3</f>
        <v>24</v>
      </c>
      <c r="H15" s="12">
        <f>'21'!H3</f>
        <v>216</v>
      </c>
      <c r="I15" s="12">
        <f>'21'!I3</f>
        <v>48</v>
      </c>
      <c r="J15" s="12">
        <f>'21'!J3</f>
        <v>23</v>
      </c>
      <c r="K15" s="12">
        <f>'21'!K3</f>
        <v>145</v>
      </c>
      <c r="L15" s="12">
        <f>'21'!L3</f>
        <v>1223</v>
      </c>
      <c r="M15" s="12">
        <f>'21'!M3</f>
        <v>1136</v>
      </c>
      <c r="N15" s="12">
        <f>'21'!N3</f>
        <v>87</v>
      </c>
      <c r="O15" s="12">
        <f>'21'!O3</f>
        <v>4143</v>
      </c>
      <c r="P15" s="12">
        <f>'21'!P3</f>
        <v>7467</v>
      </c>
      <c r="Q15" s="12">
        <f>'21'!Q3</f>
        <v>4510</v>
      </c>
    </row>
    <row r="16" spans="1:17" ht="15" customHeight="1">
      <c r="A16" s="73"/>
      <c r="B16" s="12"/>
      <c r="C16" s="12"/>
      <c r="D16" s="12"/>
      <c r="E16" s="12"/>
      <c r="F16" s="12"/>
      <c r="G16" s="12"/>
      <c r="H16" s="12"/>
      <c r="I16" s="12"/>
      <c r="J16" s="12"/>
      <c r="K16" s="16"/>
      <c r="L16" s="16"/>
      <c r="M16" s="16"/>
      <c r="N16" s="16"/>
      <c r="O16" s="16"/>
      <c r="P16" s="16"/>
      <c r="Q16" s="16"/>
    </row>
    <row r="17" spans="1:17" ht="15" customHeight="1">
      <c r="A17" s="73"/>
      <c r="B17" s="12"/>
      <c r="C17" s="12"/>
      <c r="D17" s="12"/>
      <c r="E17" s="12"/>
      <c r="F17" s="12"/>
      <c r="G17" s="12"/>
      <c r="H17" s="12"/>
      <c r="I17" s="12"/>
      <c r="J17" s="12"/>
      <c r="K17" s="16"/>
      <c r="L17" s="16"/>
      <c r="M17" s="16"/>
      <c r="N17" s="16"/>
      <c r="O17" s="16"/>
      <c r="P17" s="16"/>
      <c r="Q17" s="16"/>
    </row>
    <row r="18" spans="1:17" ht="15" customHeight="1">
      <c r="A18" s="73"/>
      <c r="B18" s="12"/>
      <c r="C18" s="12"/>
      <c r="D18" s="12"/>
      <c r="E18" s="12"/>
      <c r="F18" s="12"/>
      <c r="G18" s="12"/>
      <c r="H18" s="12"/>
      <c r="I18" s="12"/>
      <c r="J18" s="12"/>
      <c r="K18" s="16"/>
      <c r="L18" s="16"/>
      <c r="M18" s="16"/>
      <c r="N18" s="16"/>
      <c r="O18" s="16"/>
      <c r="P18" s="16"/>
      <c r="Q18" s="16"/>
    </row>
    <row r="19" spans="1:17" ht="15" customHeight="1">
      <c r="A19" s="73"/>
      <c r="B19" s="12"/>
      <c r="C19" s="12"/>
      <c r="D19" s="12"/>
      <c r="E19" s="12"/>
      <c r="F19" s="12"/>
      <c r="G19" s="12"/>
      <c r="H19" s="12"/>
      <c r="I19" s="12"/>
      <c r="J19" s="12"/>
      <c r="K19" s="16"/>
      <c r="L19" s="16"/>
      <c r="M19" s="16"/>
      <c r="N19" s="16"/>
      <c r="O19" s="16"/>
      <c r="P19" s="16"/>
      <c r="Q19" s="16"/>
    </row>
    <row r="20" spans="1:17" ht="15" customHeight="1">
      <c r="A20" s="73"/>
      <c r="B20" s="12"/>
      <c r="C20" s="12"/>
      <c r="D20" s="12"/>
      <c r="E20" s="12"/>
      <c r="F20" s="12"/>
      <c r="G20" s="12"/>
      <c r="H20" s="12"/>
      <c r="I20" s="12"/>
      <c r="J20" s="12"/>
      <c r="K20" s="16"/>
      <c r="L20" s="16"/>
      <c r="M20" s="16"/>
      <c r="N20" s="16"/>
      <c r="O20" s="16"/>
      <c r="P20" s="16"/>
      <c r="Q20" s="16"/>
    </row>
  </sheetData>
  <mergeCells count="8">
    <mergeCell ref="A2:A3"/>
    <mergeCell ref="B2:B3"/>
    <mergeCell ref="C2:G2"/>
    <mergeCell ref="H2:K2"/>
    <mergeCell ref="L2:N2"/>
    <mergeCell ref="O2:O3"/>
    <mergeCell ref="P2:P3"/>
    <mergeCell ref="Q2:Q3"/>
  </mergeCells>
  <printOptions/>
  <pageMargins left="0.75" right="0.75" top="1" bottom="1" header="0.512" footer="0.5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3" sqref="A3"/>
    </sheetView>
  </sheetViews>
  <sheetFormatPr defaultColWidth="9.00390625" defaultRowHeight="13.5"/>
  <sheetData>
    <row r="1" spans="2:17" ht="13.5">
      <c r="B1" s="80" t="s">
        <v>2</v>
      </c>
      <c r="C1" s="74" t="s">
        <v>3</v>
      </c>
      <c r="D1" s="75"/>
      <c r="E1" s="75"/>
      <c r="F1" s="75"/>
      <c r="G1" s="76"/>
      <c r="H1" s="74" t="s">
        <v>4</v>
      </c>
      <c r="I1" s="75"/>
      <c r="J1" s="75"/>
      <c r="K1" s="76"/>
      <c r="L1" s="74" t="s">
        <v>5</v>
      </c>
      <c r="M1" s="75"/>
      <c r="N1" s="76"/>
      <c r="O1" s="77" t="s">
        <v>6</v>
      </c>
      <c r="P1" s="77" t="s">
        <v>7</v>
      </c>
      <c r="Q1" s="77" t="s">
        <v>21</v>
      </c>
    </row>
    <row r="2" spans="1:17" ht="27">
      <c r="A2" s="56" t="s">
        <v>35</v>
      </c>
      <c r="B2" s="81"/>
      <c r="C2" s="6" t="s">
        <v>8</v>
      </c>
      <c r="D2" s="7" t="s">
        <v>9</v>
      </c>
      <c r="E2" s="8" t="s">
        <v>10</v>
      </c>
      <c r="F2" s="8" t="s">
        <v>11</v>
      </c>
      <c r="G2" s="7" t="s">
        <v>12</v>
      </c>
      <c r="H2" s="5" t="s">
        <v>8</v>
      </c>
      <c r="I2" s="9" t="s">
        <v>13</v>
      </c>
      <c r="J2" s="3" t="s">
        <v>14</v>
      </c>
      <c r="K2" s="9" t="s">
        <v>15</v>
      </c>
      <c r="L2" s="5" t="s">
        <v>8</v>
      </c>
      <c r="M2" s="10" t="s">
        <v>16</v>
      </c>
      <c r="N2" s="4" t="s">
        <v>17</v>
      </c>
      <c r="O2" s="77"/>
      <c r="P2" s="77"/>
      <c r="Q2" s="77"/>
    </row>
    <row r="3" spans="1:17" s="2" customFormat="1" ht="15" customHeight="1">
      <c r="A3" s="62" t="s">
        <v>48</v>
      </c>
      <c r="B3" s="12">
        <f>SUM(B4:B12)</f>
        <v>23307</v>
      </c>
      <c r="C3" s="26">
        <f>SUM(D3:G3)</f>
        <v>5499</v>
      </c>
      <c r="D3" s="13">
        <f>SUM(D4:D12)</f>
        <v>350</v>
      </c>
      <c r="E3" s="14">
        <f>SUM(E4:E12)</f>
        <v>3956</v>
      </c>
      <c r="F3" s="14">
        <f>SUM(F4:F12)</f>
        <v>1162</v>
      </c>
      <c r="G3" s="13">
        <f>SUM(G4:G12)</f>
        <v>31</v>
      </c>
      <c r="H3" s="12">
        <f>SUM(I3:K3)</f>
        <v>209</v>
      </c>
      <c r="I3" s="13">
        <f>SUM(I4:I12)</f>
        <v>44</v>
      </c>
      <c r="J3" s="14">
        <f>SUM(J4:J12)</f>
        <v>22</v>
      </c>
      <c r="K3" s="13">
        <f>SUM(K4:K12)</f>
        <v>143</v>
      </c>
      <c r="L3" s="12">
        <f>SUM(M3:N3)</f>
        <v>1157</v>
      </c>
      <c r="M3" s="13">
        <f>SUM(M4:M12)</f>
        <v>979</v>
      </c>
      <c r="N3" s="28">
        <f>SUM(N4:N12)</f>
        <v>178</v>
      </c>
      <c r="O3" s="12">
        <f>SUM(O4:O12)</f>
        <v>4303</v>
      </c>
      <c r="P3" s="12">
        <f>SUM(P4:P12)</f>
        <v>7163</v>
      </c>
      <c r="Q3" s="12">
        <f>SUM(Q4:Q12)</f>
        <v>4976</v>
      </c>
    </row>
    <row r="4" spans="1:17" s="2" customFormat="1" ht="15" customHeight="1">
      <c r="A4" s="39" t="s">
        <v>33</v>
      </c>
      <c r="B4" s="40">
        <f>+C4+H4+L4+O4+P4+Q4</f>
        <v>2353</v>
      </c>
      <c r="C4" s="41">
        <f aca="true" t="shared" si="0" ref="C4:C12">SUM(D4:G4)</f>
        <v>1699</v>
      </c>
      <c r="D4" s="42">
        <v>7</v>
      </c>
      <c r="E4" s="43">
        <v>1149</v>
      </c>
      <c r="F4" s="43">
        <v>543</v>
      </c>
      <c r="G4" s="42">
        <v>0</v>
      </c>
      <c r="H4" s="40">
        <f aca="true" t="shared" si="1" ref="H4:H12">SUM(I4:K4)</f>
        <v>13</v>
      </c>
      <c r="I4" s="42">
        <v>3</v>
      </c>
      <c r="J4" s="43">
        <v>0</v>
      </c>
      <c r="K4" s="44">
        <v>10</v>
      </c>
      <c r="L4" s="38">
        <f aca="true" t="shared" si="2" ref="L4:L12">SUM(M4:N4)</f>
        <v>164</v>
      </c>
      <c r="M4" s="45">
        <v>147</v>
      </c>
      <c r="N4" s="46">
        <v>17</v>
      </c>
      <c r="O4" s="38">
        <v>152</v>
      </c>
      <c r="P4" s="38">
        <v>214</v>
      </c>
      <c r="Q4" s="38">
        <v>111</v>
      </c>
    </row>
    <row r="5" spans="1:17" s="2" customFormat="1" ht="15" customHeight="1">
      <c r="A5" s="29" t="s">
        <v>24</v>
      </c>
      <c r="B5" s="30">
        <f aca="true" t="shared" si="3" ref="B5:B12">+C5+H5+L5+O5+P5+Q5</f>
        <v>2389</v>
      </c>
      <c r="C5" s="31">
        <f t="shared" si="0"/>
        <v>1381</v>
      </c>
      <c r="D5" s="32">
        <v>61</v>
      </c>
      <c r="E5" s="33">
        <v>1090</v>
      </c>
      <c r="F5" s="33">
        <v>230</v>
      </c>
      <c r="G5" s="32">
        <v>0</v>
      </c>
      <c r="H5" s="30">
        <f t="shared" si="1"/>
        <v>32</v>
      </c>
      <c r="I5" s="32">
        <v>2</v>
      </c>
      <c r="J5" s="33">
        <v>1</v>
      </c>
      <c r="K5" s="34">
        <v>29</v>
      </c>
      <c r="L5" s="35">
        <f t="shared" si="2"/>
        <v>269</v>
      </c>
      <c r="M5" s="36">
        <v>178</v>
      </c>
      <c r="N5" s="37">
        <v>91</v>
      </c>
      <c r="O5" s="35">
        <v>158</v>
      </c>
      <c r="P5" s="35">
        <v>333</v>
      </c>
      <c r="Q5" s="35">
        <v>216</v>
      </c>
    </row>
    <row r="6" spans="1:17" s="2" customFormat="1" ht="15" customHeight="1">
      <c r="A6" s="29" t="s">
        <v>25</v>
      </c>
      <c r="B6" s="30">
        <f t="shared" si="3"/>
        <v>4172</v>
      </c>
      <c r="C6" s="31">
        <f t="shared" si="0"/>
        <v>942</v>
      </c>
      <c r="D6" s="32">
        <v>58</v>
      </c>
      <c r="E6" s="33">
        <v>703</v>
      </c>
      <c r="F6" s="33">
        <v>159</v>
      </c>
      <c r="G6" s="32">
        <v>22</v>
      </c>
      <c r="H6" s="30">
        <f t="shared" si="1"/>
        <v>58</v>
      </c>
      <c r="I6" s="32">
        <v>11</v>
      </c>
      <c r="J6" s="33">
        <v>3</v>
      </c>
      <c r="K6" s="34">
        <v>44</v>
      </c>
      <c r="L6" s="35">
        <f t="shared" si="2"/>
        <v>271</v>
      </c>
      <c r="M6" s="36">
        <v>254</v>
      </c>
      <c r="N6" s="37">
        <v>17</v>
      </c>
      <c r="O6" s="35">
        <v>625</v>
      </c>
      <c r="P6" s="35">
        <v>1182</v>
      </c>
      <c r="Q6" s="35">
        <v>1094</v>
      </c>
    </row>
    <row r="7" spans="1:17" s="2" customFormat="1" ht="15" customHeight="1">
      <c r="A7" s="29" t="s">
        <v>26</v>
      </c>
      <c r="B7" s="30">
        <f t="shared" si="3"/>
        <v>710</v>
      </c>
      <c r="C7" s="31">
        <f t="shared" si="0"/>
        <v>147</v>
      </c>
      <c r="D7" s="32">
        <v>28</v>
      </c>
      <c r="E7" s="33">
        <v>87</v>
      </c>
      <c r="F7" s="33">
        <v>30</v>
      </c>
      <c r="G7" s="32">
        <v>2</v>
      </c>
      <c r="H7" s="30">
        <f t="shared" si="1"/>
        <v>5</v>
      </c>
      <c r="I7" s="32">
        <v>1</v>
      </c>
      <c r="J7" s="33">
        <v>0</v>
      </c>
      <c r="K7" s="34">
        <v>4</v>
      </c>
      <c r="L7" s="35">
        <f t="shared" si="2"/>
        <v>47</v>
      </c>
      <c r="M7" s="36">
        <v>39</v>
      </c>
      <c r="N7" s="37">
        <v>8</v>
      </c>
      <c r="O7" s="35">
        <v>123</v>
      </c>
      <c r="P7" s="35">
        <v>198</v>
      </c>
      <c r="Q7" s="35">
        <v>190</v>
      </c>
    </row>
    <row r="8" spans="1:17" s="2" customFormat="1" ht="15" customHeight="1">
      <c r="A8" s="29" t="s">
        <v>27</v>
      </c>
      <c r="B8" s="30">
        <f t="shared" si="3"/>
        <v>1854</v>
      </c>
      <c r="C8" s="31">
        <f t="shared" si="0"/>
        <v>192</v>
      </c>
      <c r="D8" s="32">
        <v>30</v>
      </c>
      <c r="E8" s="33">
        <v>128</v>
      </c>
      <c r="F8" s="33">
        <v>34</v>
      </c>
      <c r="G8" s="32">
        <v>0</v>
      </c>
      <c r="H8" s="30">
        <f t="shared" si="1"/>
        <v>10</v>
      </c>
      <c r="I8" s="32">
        <v>2</v>
      </c>
      <c r="J8" s="33">
        <v>2</v>
      </c>
      <c r="K8" s="34">
        <v>6</v>
      </c>
      <c r="L8" s="35">
        <f t="shared" si="2"/>
        <v>50</v>
      </c>
      <c r="M8" s="36">
        <v>46</v>
      </c>
      <c r="N8" s="37">
        <v>4</v>
      </c>
      <c r="O8" s="35">
        <v>393</v>
      </c>
      <c r="P8" s="35">
        <v>719</v>
      </c>
      <c r="Q8" s="35">
        <v>490</v>
      </c>
    </row>
    <row r="9" spans="1:17" s="2" customFormat="1" ht="15" customHeight="1">
      <c r="A9" s="29" t="s">
        <v>34</v>
      </c>
      <c r="B9" s="30">
        <f t="shared" si="3"/>
        <v>2222</v>
      </c>
      <c r="C9" s="31">
        <f t="shared" si="0"/>
        <v>220</v>
      </c>
      <c r="D9" s="32">
        <v>27</v>
      </c>
      <c r="E9" s="33">
        <v>163</v>
      </c>
      <c r="F9" s="33">
        <v>30</v>
      </c>
      <c r="G9" s="32">
        <v>0</v>
      </c>
      <c r="H9" s="30">
        <f t="shared" si="1"/>
        <v>8</v>
      </c>
      <c r="I9" s="32">
        <v>4</v>
      </c>
      <c r="J9" s="33">
        <v>1</v>
      </c>
      <c r="K9" s="34">
        <v>3</v>
      </c>
      <c r="L9" s="35">
        <f t="shared" si="2"/>
        <v>58</v>
      </c>
      <c r="M9" s="36">
        <v>52</v>
      </c>
      <c r="N9" s="37">
        <v>6</v>
      </c>
      <c r="O9" s="35">
        <v>537</v>
      </c>
      <c r="P9" s="35">
        <v>832</v>
      </c>
      <c r="Q9" s="35">
        <v>567</v>
      </c>
    </row>
    <row r="10" spans="1:17" s="2" customFormat="1" ht="15" customHeight="1">
      <c r="A10" s="29" t="s">
        <v>28</v>
      </c>
      <c r="B10" s="30">
        <f t="shared" si="3"/>
        <v>2260</v>
      </c>
      <c r="C10" s="31">
        <f t="shared" si="0"/>
        <v>254</v>
      </c>
      <c r="D10" s="32">
        <v>49</v>
      </c>
      <c r="E10" s="33">
        <v>173</v>
      </c>
      <c r="F10" s="33">
        <v>26</v>
      </c>
      <c r="G10" s="32">
        <v>6</v>
      </c>
      <c r="H10" s="30">
        <f t="shared" si="1"/>
        <v>18</v>
      </c>
      <c r="I10" s="32">
        <v>0</v>
      </c>
      <c r="J10" s="33">
        <v>6</v>
      </c>
      <c r="K10" s="34">
        <v>12</v>
      </c>
      <c r="L10" s="35">
        <f t="shared" si="2"/>
        <v>69</v>
      </c>
      <c r="M10" s="36">
        <v>61</v>
      </c>
      <c r="N10" s="37">
        <v>8</v>
      </c>
      <c r="O10" s="35">
        <v>513</v>
      </c>
      <c r="P10" s="35">
        <v>819</v>
      </c>
      <c r="Q10" s="35">
        <v>587</v>
      </c>
    </row>
    <row r="11" spans="1:17" s="2" customFormat="1" ht="15" customHeight="1">
      <c r="A11" s="39" t="s">
        <v>29</v>
      </c>
      <c r="B11" s="40">
        <f t="shared" si="3"/>
        <v>3845</v>
      </c>
      <c r="C11" s="41">
        <f t="shared" si="0"/>
        <v>334</v>
      </c>
      <c r="D11" s="42">
        <v>55</v>
      </c>
      <c r="E11" s="43">
        <v>216</v>
      </c>
      <c r="F11" s="43">
        <v>62</v>
      </c>
      <c r="G11" s="42">
        <v>1</v>
      </c>
      <c r="H11" s="40">
        <f t="shared" si="1"/>
        <v>34</v>
      </c>
      <c r="I11" s="42">
        <v>15</v>
      </c>
      <c r="J11" s="43">
        <v>3</v>
      </c>
      <c r="K11" s="44">
        <v>16</v>
      </c>
      <c r="L11" s="38">
        <f t="shared" si="2"/>
        <v>105</v>
      </c>
      <c r="M11" s="45">
        <v>96</v>
      </c>
      <c r="N11" s="46">
        <v>9</v>
      </c>
      <c r="O11" s="38">
        <v>943</v>
      </c>
      <c r="P11" s="38">
        <v>1457</v>
      </c>
      <c r="Q11" s="38">
        <v>972</v>
      </c>
    </row>
    <row r="12" spans="1:17" s="2" customFormat="1" ht="15" customHeight="1">
      <c r="A12" s="47" t="s">
        <v>30</v>
      </c>
      <c r="B12" s="48">
        <f t="shared" si="3"/>
        <v>3502</v>
      </c>
      <c r="C12" s="49">
        <f t="shared" si="0"/>
        <v>330</v>
      </c>
      <c r="D12" s="50">
        <v>35</v>
      </c>
      <c r="E12" s="51">
        <v>247</v>
      </c>
      <c r="F12" s="51">
        <v>48</v>
      </c>
      <c r="G12" s="50">
        <v>0</v>
      </c>
      <c r="H12" s="48">
        <f t="shared" si="1"/>
        <v>31</v>
      </c>
      <c r="I12" s="50">
        <v>6</v>
      </c>
      <c r="J12" s="51">
        <v>6</v>
      </c>
      <c r="K12" s="52">
        <v>19</v>
      </c>
      <c r="L12" s="53">
        <f t="shared" si="2"/>
        <v>124</v>
      </c>
      <c r="M12" s="54">
        <v>106</v>
      </c>
      <c r="N12" s="55">
        <v>18</v>
      </c>
      <c r="O12" s="53">
        <v>859</v>
      </c>
      <c r="P12" s="53">
        <v>1409</v>
      </c>
      <c r="Q12" s="53">
        <v>749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D4" sqref="D4"/>
    </sheetView>
  </sheetViews>
  <sheetFormatPr defaultColWidth="9.00390625" defaultRowHeight="13.5"/>
  <sheetData>
    <row r="1" spans="2:17" ht="13.5" customHeight="1">
      <c r="B1" s="82" t="s">
        <v>2</v>
      </c>
      <c r="C1" s="86" t="s">
        <v>3</v>
      </c>
      <c r="D1" s="87"/>
      <c r="E1" s="87"/>
      <c r="F1" s="87"/>
      <c r="G1" s="87"/>
      <c r="H1" s="86" t="s">
        <v>4</v>
      </c>
      <c r="I1" s="87"/>
      <c r="J1" s="87"/>
      <c r="K1" s="87"/>
      <c r="L1" s="86" t="s">
        <v>5</v>
      </c>
      <c r="M1" s="87"/>
      <c r="N1" s="87"/>
      <c r="O1" s="82" t="s">
        <v>6</v>
      </c>
      <c r="P1" s="82" t="s">
        <v>7</v>
      </c>
      <c r="Q1" s="84" t="s">
        <v>36</v>
      </c>
    </row>
    <row r="2" spans="1:17" ht="27">
      <c r="A2" s="56" t="s">
        <v>47</v>
      </c>
      <c r="B2" s="83"/>
      <c r="C2" s="57" t="s">
        <v>37</v>
      </c>
      <c r="D2" s="58" t="s">
        <v>38</v>
      </c>
      <c r="E2" s="58" t="s">
        <v>39</v>
      </c>
      <c r="F2" s="58" t="s">
        <v>40</v>
      </c>
      <c r="G2" s="58" t="s">
        <v>41</v>
      </c>
      <c r="H2" s="57" t="s">
        <v>37</v>
      </c>
      <c r="I2" s="58" t="s">
        <v>42</v>
      </c>
      <c r="J2" s="58" t="s">
        <v>43</v>
      </c>
      <c r="K2" s="58" t="s">
        <v>44</v>
      </c>
      <c r="L2" s="57" t="s">
        <v>37</v>
      </c>
      <c r="M2" s="59" t="s">
        <v>45</v>
      </c>
      <c r="N2" s="60" t="s">
        <v>46</v>
      </c>
      <c r="O2" s="83"/>
      <c r="P2" s="83"/>
      <c r="Q2" s="85"/>
    </row>
    <row r="3" spans="1:17" s="2" customFormat="1" ht="15" customHeight="1">
      <c r="A3" s="72" t="s">
        <v>48</v>
      </c>
      <c r="B3" s="14">
        <f>SUM(B4:B12)</f>
        <v>23126</v>
      </c>
      <c r="C3" s="14">
        <f>SUM(C4:C12)</f>
        <v>5345</v>
      </c>
      <c r="D3" s="14">
        <f>SUM(D4:D12)</f>
        <v>353</v>
      </c>
      <c r="E3" s="14">
        <f aca="true" t="shared" si="0" ref="E3:Q3">SUM(E4:E12)</f>
        <v>3846</v>
      </c>
      <c r="F3" s="14">
        <f t="shared" si="0"/>
        <v>1117</v>
      </c>
      <c r="G3" s="14">
        <f t="shared" si="0"/>
        <v>29</v>
      </c>
      <c r="H3" s="14">
        <f t="shared" si="0"/>
        <v>214</v>
      </c>
      <c r="I3" s="14">
        <f t="shared" si="0"/>
        <v>44</v>
      </c>
      <c r="J3" s="14">
        <f t="shared" si="0"/>
        <v>22</v>
      </c>
      <c r="K3" s="14">
        <f t="shared" si="0"/>
        <v>148</v>
      </c>
      <c r="L3" s="14">
        <f t="shared" si="0"/>
        <v>1208</v>
      </c>
      <c r="M3" s="14">
        <f t="shared" si="0"/>
        <v>1038</v>
      </c>
      <c r="N3" s="14">
        <f t="shared" si="0"/>
        <v>170</v>
      </c>
      <c r="O3" s="14">
        <f t="shared" si="0"/>
        <v>4269</v>
      </c>
      <c r="P3" s="14">
        <f t="shared" si="0"/>
        <v>7205</v>
      </c>
      <c r="Q3" s="28">
        <f t="shared" si="0"/>
        <v>4885</v>
      </c>
    </row>
    <row r="4" spans="1:17" s="2" customFormat="1" ht="15" customHeight="1">
      <c r="A4" s="69" t="s">
        <v>33</v>
      </c>
      <c r="B4" s="43">
        <f>+C4+H4+L4+O4+P4+Q4</f>
        <v>2290</v>
      </c>
      <c r="C4" s="43">
        <f aca="true" t="shared" si="1" ref="C4:C12">SUM(D4:G4)</f>
        <v>1629</v>
      </c>
      <c r="D4" s="43">
        <v>7</v>
      </c>
      <c r="E4" s="43">
        <v>1111</v>
      </c>
      <c r="F4" s="43">
        <v>511</v>
      </c>
      <c r="G4" s="43">
        <v>0</v>
      </c>
      <c r="H4" s="43">
        <v>13</v>
      </c>
      <c r="I4" s="43">
        <v>3</v>
      </c>
      <c r="J4" s="43">
        <v>0</v>
      </c>
      <c r="K4" s="70">
        <f>H4-I4-J4</f>
        <v>10</v>
      </c>
      <c r="L4" s="70">
        <v>168</v>
      </c>
      <c r="M4" s="70">
        <f>L4-N4</f>
        <v>152</v>
      </c>
      <c r="N4" s="70">
        <f>16</f>
        <v>16</v>
      </c>
      <c r="O4" s="70">
        <v>150</v>
      </c>
      <c r="P4" s="70">
        <v>218</v>
      </c>
      <c r="Q4" s="71">
        <v>112</v>
      </c>
    </row>
    <row r="5" spans="1:17" s="2" customFormat="1" ht="15" customHeight="1">
      <c r="A5" s="63" t="s">
        <v>24</v>
      </c>
      <c r="B5" s="33">
        <f aca="true" t="shared" si="2" ref="B5:B12">+C5+H5+L5+O5+P5+Q5</f>
        <v>2381</v>
      </c>
      <c r="C5" s="33">
        <f t="shared" si="1"/>
        <v>1359</v>
      </c>
      <c r="D5" s="33">
        <v>59</v>
      </c>
      <c r="E5" s="33">
        <v>1070</v>
      </c>
      <c r="F5" s="33">
        <v>230</v>
      </c>
      <c r="G5" s="33">
        <v>0</v>
      </c>
      <c r="H5" s="33">
        <v>30</v>
      </c>
      <c r="I5" s="33">
        <v>2</v>
      </c>
      <c r="J5" s="33">
        <v>1</v>
      </c>
      <c r="K5" s="64">
        <f aca="true" t="shared" si="3" ref="K5:K12">H5-I5-J5</f>
        <v>27</v>
      </c>
      <c r="L5" s="64">
        <v>282</v>
      </c>
      <c r="M5" s="64">
        <f aca="true" t="shared" si="4" ref="M5:M12">L5-N5</f>
        <v>191</v>
      </c>
      <c r="N5" s="64">
        <f>84+7</f>
        <v>91</v>
      </c>
      <c r="O5" s="64">
        <v>158</v>
      </c>
      <c r="P5" s="64">
        <v>336</v>
      </c>
      <c r="Q5" s="65">
        <v>216</v>
      </c>
    </row>
    <row r="6" spans="1:17" s="2" customFormat="1" ht="15" customHeight="1">
      <c r="A6" s="63" t="s">
        <v>25</v>
      </c>
      <c r="B6" s="33">
        <f t="shared" si="2"/>
        <v>4150</v>
      </c>
      <c r="C6" s="33">
        <f t="shared" si="1"/>
        <v>899</v>
      </c>
      <c r="D6" s="33">
        <v>62</v>
      </c>
      <c r="E6" s="33">
        <v>668</v>
      </c>
      <c r="F6" s="33">
        <v>149</v>
      </c>
      <c r="G6" s="33">
        <v>20</v>
      </c>
      <c r="H6" s="33">
        <v>57</v>
      </c>
      <c r="I6" s="33">
        <v>12</v>
      </c>
      <c r="J6" s="33">
        <v>3</v>
      </c>
      <c r="K6" s="64">
        <f t="shared" si="3"/>
        <v>42</v>
      </c>
      <c r="L6" s="64">
        <v>271</v>
      </c>
      <c r="M6" s="64">
        <f t="shared" si="4"/>
        <v>256</v>
      </c>
      <c r="N6" s="64">
        <f>8+7</f>
        <v>15</v>
      </c>
      <c r="O6" s="64">
        <v>625</v>
      </c>
      <c r="P6" s="64">
        <v>1204</v>
      </c>
      <c r="Q6" s="65">
        <v>1094</v>
      </c>
    </row>
    <row r="7" spans="1:17" s="2" customFormat="1" ht="15" customHeight="1">
      <c r="A7" s="63" t="s">
        <v>26</v>
      </c>
      <c r="B7" s="33">
        <f t="shared" si="2"/>
        <v>717</v>
      </c>
      <c r="C7" s="33">
        <f t="shared" si="1"/>
        <v>149</v>
      </c>
      <c r="D7" s="33">
        <v>30</v>
      </c>
      <c r="E7" s="33">
        <v>88</v>
      </c>
      <c r="F7" s="33">
        <v>29</v>
      </c>
      <c r="G7" s="33">
        <v>2</v>
      </c>
      <c r="H7" s="33">
        <v>4</v>
      </c>
      <c r="I7" s="33">
        <v>1</v>
      </c>
      <c r="J7" s="33">
        <v>0</v>
      </c>
      <c r="K7" s="64">
        <f t="shared" si="3"/>
        <v>3</v>
      </c>
      <c r="L7" s="64">
        <v>47</v>
      </c>
      <c r="M7" s="64">
        <f t="shared" si="4"/>
        <v>41</v>
      </c>
      <c r="N7" s="64">
        <f>6</f>
        <v>6</v>
      </c>
      <c r="O7" s="64">
        <v>122</v>
      </c>
      <c r="P7" s="64">
        <v>204</v>
      </c>
      <c r="Q7" s="65">
        <v>191</v>
      </c>
    </row>
    <row r="8" spans="1:17" s="2" customFormat="1" ht="15" customHeight="1">
      <c r="A8" s="63" t="s">
        <v>27</v>
      </c>
      <c r="B8" s="33">
        <f t="shared" si="2"/>
        <v>1872</v>
      </c>
      <c r="C8" s="33">
        <f t="shared" si="1"/>
        <v>186</v>
      </c>
      <c r="D8" s="33">
        <v>30</v>
      </c>
      <c r="E8" s="33">
        <v>122</v>
      </c>
      <c r="F8" s="33">
        <v>34</v>
      </c>
      <c r="G8" s="33">
        <v>0</v>
      </c>
      <c r="H8" s="33">
        <v>12</v>
      </c>
      <c r="I8" s="33">
        <v>3</v>
      </c>
      <c r="J8" s="33">
        <v>2</v>
      </c>
      <c r="K8" s="64">
        <f t="shared" si="3"/>
        <v>7</v>
      </c>
      <c r="L8" s="64">
        <v>59</v>
      </c>
      <c r="M8" s="64">
        <f t="shared" si="4"/>
        <v>55</v>
      </c>
      <c r="N8" s="64">
        <f>4</f>
        <v>4</v>
      </c>
      <c r="O8" s="64">
        <v>394</v>
      </c>
      <c r="P8" s="64">
        <v>728</v>
      </c>
      <c r="Q8" s="65">
        <v>493</v>
      </c>
    </row>
    <row r="9" spans="1:17" s="2" customFormat="1" ht="15" customHeight="1">
      <c r="A9" s="63" t="s">
        <v>34</v>
      </c>
      <c r="B9" s="33">
        <f t="shared" si="2"/>
        <v>2208</v>
      </c>
      <c r="C9" s="33">
        <f t="shared" si="1"/>
        <v>219</v>
      </c>
      <c r="D9" s="33">
        <v>25</v>
      </c>
      <c r="E9" s="33">
        <v>167</v>
      </c>
      <c r="F9" s="33">
        <v>27</v>
      </c>
      <c r="G9" s="33">
        <v>0</v>
      </c>
      <c r="H9" s="33">
        <v>11</v>
      </c>
      <c r="I9" s="33">
        <v>2</v>
      </c>
      <c r="J9" s="33">
        <v>2</v>
      </c>
      <c r="K9" s="64">
        <f t="shared" si="3"/>
        <v>7</v>
      </c>
      <c r="L9" s="64">
        <v>65</v>
      </c>
      <c r="M9" s="64">
        <f t="shared" si="4"/>
        <v>59</v>
      </c>
      <c r="N9" s="64">
        <f>6+0</f>
        <v>6</v>
      </c>
      <c r="O9" s="64">
        <v>533</v>
      </c>
      <c r="P9" s="64">
        <v>819</v>
      </c>
      <c r="Q9" s="65">
        <v>561</v>
      </c>
    </row>
    <row r="10" spans="1:17" s="2" customFormat="1" ht="15" customHeight="1">
      <c r="A10" s="63" t="s">
        <v>28</v>
      </c>
      <c r="B10" s="33">
        <f t="shared" si="2"/>
        <v>2275</v>
      </c>
      <c r="C10" s="33">
        <f t="shared" si="1"/>
        <v>252</v>
      </c>
      <c r="D10" s="33">
        <v>48</v>
      </c>
      <c r="E10" s="33">
        <v>172</v>
      </c>
      <c r="F10" s="33">
        <v>26</v>
      </c>
      <c r="G10" s="33">
        <v>6</v>
      </c>
      <c r="H10" s="33">
        <v>19</v>
      </c>
      <c r="I10" s="33">
        <v>0</v>
      </c>
      <c r="J10" s="33">
        <v>5</v>
      </c>
      <c r="K10" s="64">
        <f t="shared" si="3"/>
        <v>14</v>
      </c>
      <c r="L10" s="64">
        <v>74</v>
      </c>
      <c r="M10" s="64">
        <f t="shared" si="4"/>
        <v>68</v>
      </c>
      <c r="N10" s="64">
        <v>6</v>
      </c>
      <c r="O10" s="64">
        <v>511</v>
      </c>
      <c r="P10" s="64">
        <v>827</v>
      </c>
      <c r="Q10" s="65">
        <v>592</v>
      </c>
    </row>
    <row r="11" spans="1:17" s="2" customFormat="1" ht="15" customHeight="1">
      <c r="A11" s="63" t="s">
        <v>29</v>
      </c>
      <c r="B11" s="33">
        <f t="shared" si="2"/>
        <v>3783</v>
      </c>
      <c r="C11" s="33">
        <f t="shared" si="1"/>
        <v>326</v>
      </c>
      <c r="D11" s="33">
        <v>52</v>
      </c>
      <c r="E11" s="33">
        <v>208</v>
      </c>
      <c r="F11" s="33">
        <v>65</v>
      </c>
      <c r="G11" s="33">
        <v>1</v>
      </c>
      <c r="H11" s="33">
        <v>38</v>
      </c>
      <c r="I11" s="33">
        <v>15</v>
      </c>
      <c r="J11" s="33">
        <v>3</v>
      </c>
      <c r="K11" s="64">
        <f t="shared" si="3"/>
        <v>20</v>
      </c>
      <c r="L11" s="64">
        <v>109</v>
      </c>
      <c r="M11" s="64">
        <f t="shared" si="4"/>
        <v>101</v>
      </c>
      <c r="N11" s="64">
        <f>6+2</f>
        <v>8</v>
      </c>
      <c r="O11" s="64">
        <v>931</v>
      </c>
      <c r="P11" s="64">
        <v>1450</v>
      </c>
      <c r="Q11" s="65">
        <v>929</v>
      </c>
    </row>
    <row r="12" spans="1:17" s="2" customFormat="1" ht="15" customHeight="1">
      <c r="A12" s="66" t="s">
        <v>30</v>
      </c>
      <c r="B12" s="51">
        <f t="shared" si="2"/>
        <v>3450</v>
      </c>
      <c r="C12" s="51">
        <f t="shared" si="1"/>
        <v>326</v>
      </c>
      <c r="D12" s="51">
        <v>40</v>
      </c>
      <c r="E12" s="51">
        <v>240</v>
      </c>
      <c r="F12" s="51">
        <v>46</v>
      </c>
      <c r="G12" s="51">
        <v>0</v>
      </c>
      <c r="H12" s="51">
        <v>30</v>
      </c>
      <c r="I12" s="51">
        <v>6</v>
      </c>
      <c r="J12" s="51">
        <v>6</v>
      </c>
      <c r="K12" s="67">
        <f t="shared" si="3"/>
        <v>18</v>
      </c>
      <c r="L12" s="67">
        <v>133</v>
      </c>
      <c r="M12" s="67">
        <f t="shared" si="4"/>
        <v>115</v>
      </c>
      <c r="N12" s="67">
        <f>15+3</f>
        <v>18</v>
      </c>
      <c r="O12" s="67">
        <v>845</v>
      </c>
      <c r="P12" s="67">
        <v>1419</v>
      </c>
      <c r="Q12" s="68">
        <v>697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R12" sqref="R12"/>
    </sheetView>
  </sheetViews>
  <sheetFormatPr defaultColWidth="9.00390625" defaultRowHeight="13.5"/>
  <sheetData>
    <row r="1" spans="2:17" ht="13.5" customHeight="1">
      <c r="B1" s="82" t="s">
        <v>2</v>
      </c>
      <c r="C1" s="86" t="s">
        <v>3</v>
      </c>
      <c r="D1" s="87"/>
      <c r="E1" s="87"/>
      <c r="F1" s="87"/>
      <c r="G1" s="87"/>
      <c r="H1" s="86" t="s">
        <v>4</v>
      </c>
      <c r="I1" s="87"/>
      <c r="J1" s="87"/>
      <c r="K1" s="87"/>
      <c r="L1" s="86" t="s">
        <v>5</v>
      </c>
      <c r="M1" s="87"/>
      <c r="N1" s="87"/>
      <c r="O1" s="82" t="s">
        <v>6</v>
      </c>
      <c r="P1" s="82" t="s">
        <v>7</v>
      </c>
      <c r="Q1" s="84" t="s">
        <v>36</v>
      </c>
    </row>
    <row r="2" spans="1:17" ht="40.5">
      <c r="A2" s="56" t="s">
        <v>58</v>
      </c>
      <c r="B2" s="83"/>
      <c r="C2" s="57" t="s">
        <v>49</v>
      </c>
      <c r="D2" s="58" t="s">
        <v>50</v>
      </c>
      <c r="E2" s="58" t="s">
        <v>51</v>
      </c>
      <c r="F2" s="58" t="s">
        <v>52</v>
      </c>
      <c r="G2" s="58" t="s">
        <v>53</v>
      </c>
      <c r="H2" s="57" t="s">
        <v>49</v>
      </c>
      <c r="I2" s="58" t="s">
        <v>54</v>
      </c>
      <c r="J2" s="58" t="s">
        <v>55</v>
      </c>
      <c r="K2" s="58" t="s">
        <v>56</v>
      </c>
      <c r="L2" s="57" t="s">
        <v>49</v>
      </c>
      <c r="M2" s="59" t="s">
        <v>60</v>
      </c>
      <c r="N2" s="60" t="s">
        <v>46</v>
      </c>
      <c r="O2" s="83"/>
      <c r="P2" s="83"/>
      <c r="Q2" s="85"/>
    </row>
    <row r="3" spans="1:17" s="2" customFormat="1" ht="15" customHeight="1">
      <c r="A3" s="72" t="s">
        <v>48</v>
      </c>
      <c r="B3" s="14">
        <f aca="true" t="shared" si="0" ref="B3:Q3">SUM(B4:B12)</f>
        <v>22891</v>
      </c>
      <c r="C3" s="14">
        <f t="shared" si="0"/>
        <v>5236</v>
      </c>
      <c r="D3" s="14">
        <f t="shared" si="0"/>
        <v>370</v>
      </c>
      <c r="E3" s="14">
        <f t="shared" si="0"/>
        <v>3737</v>
      </c>
      <c r="F3" s="14">
        <f t="shared" si="0"/>
        <v>1103</v>
      </c>
      <c r="G3" s="14">
        <f t="shared" si="0"/>
        <v>26</v>
      </c>
      <c r="H3" s="14">
        <f t="shared" si="0"/>
        <v>220</v>
      </c>
      <c r="I3" s="14">
        <f t="shared" si="0"/>
        <v>46</v>
      </c>
      <c r="J3" s="14">
        <f t="shared" si="0"/>
        <v>23</v>
      </c>
      <c r="K3" s="14">
        <f t="shared" si="0"/>
        <v>151</v>
      </c>
      <c r="L3" s="14">
        <f t="shared" si="0"/>
        <v>1229</v>
      </c>
      <c r="M3" s="14">
        <f t="shared" si="0"/>
        <v>1055</v>
      </c>
      <c r="N3" s="14">
        <f t="shared" si="0"/>
        <v>174</v>
      </c>
      <c r="O3" s="14">
        <f t="shared" si="0"/>
        <v>4222</v>
      </c>
      <c r="P3" s="14">
        <f t="shared" si="0"/>
        <v>7307</v>
      </c>
      <c r="Q3" s="28">
        <f t="shared" si="0"/>
        <v>4677</v>
      </c>
    </row>
    <row r="4" spans="1:17" s="2" customFormat="1" ht="15" customHeight="1">
      <c r="A4" s="69" t="s">
        <v>33</v>
      </c>
      <c r="B4" s="43">
        <f aca="true" t="shared" si="1" ref="B4:B12">+C4+H4+L4+O4+P4+Q4</f>
        <v>2262</v>
      </c>
      <c r="C4" s="43">
        <f aca="true" t="shared" si="2" ref="C4:C12">SUM(D4:G4)</f>
        <v>1608</v>
      </c>
      <c r="D4" s="43">
        <v>7</v>
      </c>
      <c r="E4" s="43">
        <v>1089</v>
      </c>
      <c r="F4" s="43">
        <v>512</v>
      </c>
      <c r="G4" s="43">
        <v>0</v>
      </c>
      <c r="H4" s="43">
        <v>13</v>
      </c>
      <c r="I4" s="43">
        <v>3</v>
      </c>
      <c r="J4" s="43">
        <v>0</v>
      </c>
      <c r="K4" s="70">
        <f aca="true" t="shared" si="3" ref="K4:K12">H4-I4-J4</f>
        <v>10</v>
      </c>
      <c r="L4" s="70">
        <v>171</v>
      </c>
      <c r="M4" s="70">
        <f aca="true" t="shared" si="4" ref="M4:M12">L4-N4</f>
        <v>155</v>
      </c>
      <c r="N4" s="70">
        <f>16</f>
        <v>16</v>
      </c>
      <c r="O4" s="70">
        <v>148</v>
      </c>
      <c r="P4" s="70">
        <v>215</v>
      </c>
      <c r="Q4" s="71">
        <v>107</v>
      </c>
    </row>
    <row r="5" spans="1:17" s="2" customFormat="1" ht="15" customHeight="1">
      <c r="A5" s="63" t="s">
        <v>24</v>
      </c>
      <c r="B5" s="33">
        <f t="shared" si="1"/>
        <v>2381</v>
      </c>
      <c r="C5" s="33">
        <f t="shared" si="2"/>
        <v>1348</v>
      </c>
      <c r="D5" s="33">
        <v>59</v>
      </c>
      <c r="E5" s="33">
        <v>1055</v>
      </c>
      <c r="F5" s="33">
        <v>234</v>
      </c>
      <c r="G5" s="33">
        <v>0</v>
      </c>
      <c r="H5" s="33">
        <v>31</v>
      </c>
      <c r="I5" s="33">
        <v>2</v>
      </c>
      <c r="J5" s="33">
        <v>1</v>
      </c>
      <c r="K5" s="64">
        <f t="shared" si="3"/>
        <v>28</v>
      </c>
      <c r="L5" s="64">
        <v>286</v>
      </c>
      <c r="M5" s="64">
        <f t="shared" si="4"/>
        <v>195</v>
      </c>
      <c r="N5" s="64">
        <f>84+7</f>
        <v>91</v>
      </c>
      <c r="O5" s="64">
        <v>155</v>
      </c>
      <c r="P5" s="64">
        <v>343</v>
      </c>
      <c r="Q5" s="65">
        <v>218</v>
      </c>
    </row>
    <row r="6" spans="1:17" s="2" customFormat="1" ht="15" customHeight="1">
      <c r="A6" s="63" t="s">
        <v>25</v>
      </c>
      <c r="B6" s="33">
        <f t="shared" si="1"/>
        <v>4099</v>
      </c>
      <c r="C6" s="33">
        <f t="shared" si="2"/>
        <v>858</v>
      </c>
      <c r="D6" s="33">
        <v>65</v>
      </c>
      <c r="E6" s="33">
        <v>640</v>
      </c>
      <c r="F6" s="33">
        <v>136</v>
      </c>
      <c r="G6" s="33">
        <v>17</v>
      </c>
      <c r="H6" s="33">
        <v>59</v>
      </c>
      <c r="I6" s="33">
        <v>13</v>
      </c>
      <c r="J6" s="33">
        <v>4</v>
      </c>
      <c r="K6" s="64">
        <f t="shared" si="3"/>
        <v>42</v>
      </c>
      <c r="L6" s="64">
        <v>274</v>
      </c>
      <c r="M6" s="64">
        <f t="shared" si="4"/>
        <v>254</v>
      </c>
      <c r="N6" s="64">
        <v>20</v>
      </c>
      <c r="O6" s="64">
        <v>611</v>
      </c>
      <c r="P6" s="64">
        <v>1195</v>
      </c>
      <c r="Q6" s="65">
        <v>1102</v>
      </c>
    </row>
    <row r="7" spans="1:17" s="2" customFormat="1" ht="15" customHeight="1">
      <c r="A7" s="63" t="s">
        <v>26</v>
      </c>
      <c r="B7" s="33">
        <f t="shared" si="1"/>
        <v>726</v>
      </c>
      <c r="C7" s="33">
        <f t="shared" si="2"/>
        <v>152</v>
      </c>
      <c r="D7" s="33">
        <v>32</v>
      </c>
      <c r="E7" s="33">
        <v>89</v>
      </c>
      <c r="F7" s="33">
        <v>29</v>
      </c>
      <c r="G7" s="33">
        <v>2</v>
      </c>
      <c r="H7" s="33">
        <v>4</v>
      </c>
      <c r="I7" s="33">
        <v>1</v>
      </c>
      <c r="J7" s="33">
        <v>0</v>
      </c>
      <c r="K7" s="64">
        <f t="shared" si="3"/>
        <v>3</v>
      </c>
      <c r="L7" s="64">
        <v>49</v>
      </c>
      <c r="M7" s="64">
        <f t="shared" si="4"/>
        <v>43</v>
      </c>
      <c r="N7" s="64">
        <v>6</v>
      </c>
      <c r="O7" s="64">
        <v>123</v>
      </c>
      <c r="P7" s="64">
        <v>207</v>
      </c>
      <c r="Q7" s="65">
        <v>191</v>
      </c>
    </row>
    <row r="8" spans="1:17" s="2" customFormat="1" ht="15" customHeight="1">
      <c r="A8" s="63" t="s">
        <v>27</v>
      </c>
      <c r="B8" s="33">
        <f t="shared" si="1"/>
        <v>1891</v>
      </c>
      <c r="C8" s="33">
        <f t="shared" si="2"/>
        <v>183</v>
      </c>
      <c r="D8" s="33">
        <v>29</v>
      </c>
      <c r="E8" s="33">
        <v>119</v>
      </c>
      <c r="F8" s="33">
        <v>35</v>
      </c>
      <c r="G8" s="33">
        <v>0</v>
      </c>
      <c r="H8" s="33">
        <v>12</v>
      </c>
      <c r="I8" s="33">
        <v>3</v>
      </c>
      <c r="J8" s="33">
        <v>2</v>
      </c>
      <c r="K8" s="64">
        <f t="shared" si="3"/>
        <v>7</v>
      </c>
      <c r="L8" s="64">
        <v>60</v>
      </c>
      <c r="M8" s="64">
        <f t="shared" si="4"/>
        <v>56</v>
      </c>
      <c r="N8" s="64">
        <f>4</f>
        <v>4</v>
      </c>
      <c r="O8" s="64">
        <v>387</v>
      </c>
      <c r="P8" s="64">
        <v>751</v>
      </c>
      <c r="Q8" s="65">
        <v>498</v>
      </c>
    </row>
    <row r="9" spans="1:17" s="2" customFormat="1" ht="15" customHeight="1">
      <c r="A9" s="63" t="s">
        <v>34</v>
      </c>
      <c r="B9" s="33">
        <f t="shared" si="1"/>
        <v>2132</v>
      </c>
      <c r="C9" s="33">
        <f t="shared" si="2"/>
        <v>216</v>
      </c>
      <c r="D9" s="33">
        <v>29</v>
      </c>
      <c r="E9" s="33">
        <v>161</v>
      </c>
      <c r="F9" s="33">
        <v>26</v>
      </c>
      <c r="G9" s="33">
        <v>0</v>
      </c>
      <c r="H9" s="33">
        <v>11</v>
      </c>
      <c r="I9" s="33">
        <v>2</v>
      </c>
      <c r="J9" s="33">
        <v>2</v>
      </c>
      <c r="K9" s="64">
        <f t="shared" si="3"/>
        <v>7</v>
      </c>
      <c r="L9" s="64">
        <v>66</v>
      </c>
      <c r="M9" s="64">
        <f t="shared" si="4"/>
        <v>61</v>
      </c>
      <c r="N9" s="64">
        <v>5</v>
      </c>
      <c r="O9" s="64">
        <v>538</v>
      </c>
      <c r="P9" s="64">
        <v>827</v>
      </c>
      <c r="Q9" s="65">
        <v>474</v>
      </c>
    </row>
    <row r="10" spans="1:17" s="2" customFormat="1" ht="15" customHeight="1">
      <c r="A10" s="63" t="s">
        <v>28</v>
      </c>
      <c r="B10" s="33">
        <f t="shared" si="1"/>
        <v>2304</v>
      </c>
      <c r="C10" s="33">
        <f t="shared" si="2"/>
        <v>253</v>
      </c>
      <c r="D10" s="33">
        <v>51</v>
      </c>
      <c r="E10" s="33">
        <v>170</v>
      </c>
      <c r="F10" s="33">
        <v>26</v>
      </c>
      <c r="G10" s="33">
        <v>6</v>
      </c>
      <c r="H10" s="33">
        <v>19</v>
      </c>
      <c r="I10" s="33">
        <v>0</v>
      </c>
      <c r="J10" s="33">
        <v>5</v>
      </c>
      <c r="K10" s="64">
        <f t="shared" si="3"/>
        <v>14</v>
      </c>
      <c r="L10" s="64">
        <v>79</v>
      </c>
      <c r="M10" s="64">
        <f t="shared" si="4"/>
        <v>73</v>
      </c>
      <c r="N10" s="64">
        <v>6</v>
      </c>
      <c r="O10" s="64">
        <v>509</v>
      </c>
      <c r="P10" s="64">
        <v>849</v>
      </c>
      <c r="Q10" s="65">
        <v>595</v>
      </c>
    </row>
    <row r="11" spans="1:17" s="2" customFormat="1" ht="15" customHeight="1">
      <c r="A11" s="63" t="s">
        <v>29</v>
      </c>
      <c r="B11" s="33">
        <f t="shared" si="1"/>
        <v>3647</v>
      </c>
      <c r="C11" s="33">
        <f t="shared" si="2"/>
        <v>303</v>
      </c>
      <c r="D11" s="33">
        <v>56</v>
      </c>
      <c r="E11" s="33">
        <v>186</v>
      </c>
      <c r="F11" s="33">
        <v>60</v>
      </c>
      <c r="G11" s="33">
        <v>1</v>
      </c>
      <c r="H11" s="33">
        <v>39</v>
      </c>
      <c r="I11" s="33">
        <v>15</v>
      </c>
      <c r="J11" s="33">
        <v>3</v>
      </c>
      <c r="K11" s="64">
        <f t="shared" si="3"/>
        <v>21</v>
      </c>
      <c r="L11" s="64">
        <v>112</v>
      </c>
      <c r="M11" s="64">
        <f t="shared" si="4"/>
        <v>104</v>
      </c>
      <c r="N11" s="64">
        <f>6+2</f>
        <v>8</v>
      </c>
      <c r="O11" s="64">
        <v>922</v>
      </c>
      <c r="P11" s="64">
        <v>1467</v>
      </c>
      <c r="Q11" s="65">
        <v>804</v>
      </c>
    </row>
    <row r="12" spans="1:17" s="2" customFormat="1" ht="15" customHeight="1">
      <c r="A12" s="66" t="s">
        <v>30</v>
      </c>
      <c r="B12" s="51">
        <f t="shared" si="1"/>
        <v>3449</v>
      </c>
      <c r="C12" s="51">
        <f t="shared" si="2"/>
        <v>315</v>
      </c>
      <c r="D12" s="51">
        <v>42</v>
      </c>
      <c r="E12" s="51">
        <v>228</v>
      </c>
      <c r="F12" s="51">
        <v>45</v>
      </c>
      <c r="G12" s="51">
        <v>0</v>
      </c>
      <c r="H12" s="51">
        <v>32</v>
      </c>
      <c r="I12" s="51">
        <v>7</v>
      </c>
      <c r="J12" s="51">
        <v>6</v>
      </c>
      <c r="K12" s="67">
        <f t="shared" si="3"/>
        <v>19</v>
      </c>
      <c r="L12" s="67">
        <v>132</v>
      </c>
      <c r="M12" s="67">
        <f t="shared" si="4"/>
        <v>114</v>
      </c>
      <c r="N12" s="67">
        <f>15+3</f>
        <v>18</v>
      </c>
      <c r="O12" s="67">
        <v>829</v>
      </c>
      <c r="P12" s="67">
        <v>1453</v>
      </c>
      <c r="Q12" s="68">
        <v>688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R12" sqref="R12"/>
    </sheetView>
  </sheetViews>
  <sheetFormatPr defaultColWidth="9.00390625" defaultRowHeight="13.5"/>
  <sheetData>
    <row r="1" spans="2:17" ht="13.5" customHeight="1">
      <c r="B1" s="82" t="s">
        <v>2</v>
      </c>
      <c r="C1" s="86" t="s">
        <v>3</v>
      </c>
      <c r="D1" s="87"/>
      <c r="E1" s="87"/>
      <c r="F1" s="87"/>
      <c r="G1" s="87"/>
      <c r="H1" s="86" t="s">
        <v>4</v>
      </c>
      <c r="I1" s="87"/>
      <c r="J1" s="87"/>
      <c r="K1" s="87"/>
      <c r="L1" s="86" t="s">
        <v>5</v>
      </c>
      <c r="M1" s="87"/>
      <c r="N1" s="87"/>
      <c r="O1" s="82" t="s">
        <v>6</v>
      </c>
      <c r="P1" s="82" t="s">
        <v>7</v>
      </c>
      <c r="Q1" s="84" t="s">
        <v>36</v>
      </c>
    </row>
    <row r="2" spans="1:17" ht="27">
      <c r="A2" s="56" t="s">
        <v>59</v>
      </c>
      <c r="B2" s="83"/>
      <c r="C2" s="57" t="s">
        <v>49</v>
      </c>
      <c r="D2" s="58" t="s">
        <v>50</v>
      </c>
      <c r="E2" s="58" t="s">
        <v>51</v>
      </c>
      <c r="F2" s="58" t="s">
        <v>52</v>
      </c>
      <c r="G2" s="58" t="s">
        <v>53</v>
      </c>
      <c r="H2" s="57" t="s">
        <v>49</v>
      </c>
      <c r="I2" s="58" t="s">
        <v>54</v>
      </c>
      <c r="J2" s="58" t="s">
        <v>55</v>
      </c>
      <c r="K2" s="58" t="s">
        <v>56</v>
      </c>
      <c r="L2" s="57" t="s">
        <v>49</v>
      </c>
      <c r="M2" s="59" t="s">
        <v>57</v>
      </c>
      <c r="N2" s="60" t="s">
        <v>46</v>
      </c>
      <c r="O2" s="83"/>
      <c r="P2" s="83"/>
      <c r="Q2" s="85"/>
    </row>
    <row r="3" spans="1:17" s="2" customFormat="1" ht="15" customHeight="1">
      <c r="A3" s="72" t="s">
        <v>48</v>
      </c>
      <c r="B3" s="14">
        <f aca="true" t="shared" si="0" ref="B3:Q3">SUM(B4:B12)</f>
        <v>22714</v>
      </c>
      <c r="C3" s="14">
        <f t="shared" si="0"/>
        <v>5155</v>
      </c>
      <c r="D3" s="14">
        <f t="shared" si="0"/>
        <v>367</v>
      </c>
      <c r="E3" s="14">
        <f t="shared" si="0"/>
        <v>3661</v>
      </c>
      <c r="F3" s="14">
        <f t="shared" si="0"/>
        <v>1102</v>
      </c>
      <c r="G3" s="14">
        <f t="shared" si="0"/>
        <v>25</v>
      </c>
      <c r="H3" s="14">
        <f t="shared" si="0"/>
        <v>214</v>
      </c>
      <c r="I3" s="14">
        <f t="shared" si="0"/>
        <v>47</v>
      </c>
      <c r="J3" s="14">
        <f t="shared" si="0"/>
        <v>23</v>
      </c>
      <c r="K3" s="14">
        <f t="shared" si="0"/>
        <v>144</v>
      </c>
      <c r="L3" s="14">
        <f t="shared" si="0"/>
        <v>1240</v>
      </c>
      <c r="M3" s="14">
        <f t="shared" si="0"/>
        <v>1068</v>
      </c>
      <c r="N3" s="14">
        <f t="shared" si="0"/>
        <v>172</v>
      </c>
      <c r="O3" s="14">
        <f t="shared" si="0"/>
        <v>4180</v>
      </c>
      <c r="P3" s="14">
        <f t="shared" si="0"/>
        <v>7351</v>
      </c>
      <c r="Q3" s="28">
        <f t="shared" si="0"/>
        <v>4574</v>
      </c>
    </row>
    <row r="4" spans="1:17" s="2" customFormat="1" ht="15" customHeight="1">
      <c r="A4" s="69" t="s">
        <v>33</v>
      </c>
      <c r="B4" s="43">
        <f aca="true" t="shared" si="1" ref="B4:B12">+C4+H4+L4+O4+P4+Q4</f>
        <v>2199</v>
      </c>
      <c r="C4" s="43">
        <f aca="true" t="shared" si="2" ref="C4:C12">SUM(D4:G4)</f>
        <v>1577</v>
      </c>
      <c r="D4" s="43">
        <v>7</v>
      </c>
      <c r="E4" s="43">
        <v>1066</v>
      </c>
      <c r="F4" s="43">
        <v>504</v>
      </c>
      <c r="G4" s="43">
        <v>0</v>
      </c>
      <c r="H4" s="43">
        <v>13</v>
      </c>
      <c r="I4" s="43">
        <v>3</v>
      </c>
      <c r="J4" s="43">
        <v>0</v>
      </c>
      <c r="K4" s="70">
        <f aca="true" t="shared" si="3" ref="K4:K12">H4-I4-J4</f>
        <v>10</v>
      </c>
      <c r="L4" s="70">
        <v>171</v>
      </c>
      <c r="M4" s="70">
        <f aca="true" t="shared" si="4" ref="M4:M12">L4-N4</f>
        <v>155</v>
      </c>
      <c r="N4" s="70">
        <f>16</f>
        <v>16</v>
      </c>
      <c r="O4" s="70">
        <v>144</v>
      </c>
      <c r="P4" s="70">
        <v>211</v>
      </c>
      <c r="Q4" s="71">
        <v>83</v>
      </c>
    </row>
    <row r="5" spans="1:17" s="2" customFormat="1" ht="15" customHeight="1">
      <c r="A5" s="63" t="s">
        <v>24</v>
      </c>
      <c r="B5" s="33">
        <f t="shared" si="1"/>
        <v>2403</v>
      </c>
      <c r="C5" s="33">
        <f t="shared" si="2"/>
        <v>1364</v>
      </c>
      <c r="D5" s="33">
        <v>56</v>
      </c>
      <c r="E5" s="33">
        <v>1064</v>
      </c>
      <c r="F5" s="33">
        <v>244</v>
      </c>
      <c r="G5" s="33">
        <v>0</v>
      </c>
      <c r="H5" s="33">
        <v>30</v>
      </c>
      <c r="I5" s="33">
        <v>2</v>
      </c>
      <c r="J5" s="33">
        <v>1</v>
      </c>
      <c r="K5" s="64">
        <f t="shared" si="3"/>
        <v>27</v>
      </c>
      <c r="L5" s="64">
        <v>295</v>
      </c>
      <c r="M5" s="64">
        <f t="shared" si="4"/>
        <v>204</v>
      </c>
      <c r="N5" s="64">
        <f>84+7</f>
        <v>91</v>
      </c>
      <c r="O5" s="64">
        <v>153</v>
      </c>
      <c r="P5" s="64">
        <v>344</v>
      </c>
      <c r="Q5" s="65">
        <v>217</v>
      </c>
    </row>
    <row r="6" spans="1:17" s="2" customFormat="1" ht="15" customHeight="1">
      <c r="A6" s="63" t="s">
        <v>25</v>
      </c>
      <c r="B6" s="33">
        <f t="shared" si="1"/>
        <v>4112</v>
      </c>
      <c r="C6" s="33">
        <f t="shared" si="2"/>
        <v>836</v>
      </c>
      <c r="D6" s="33">
        <v>68</v>
      </c>
      <c r="E6" s="33">
        <v>615</v>
      </c>
      <c r="F6" s="33">
        <v>136</v>
      </c>
      <c r="G6" s="33">
        <v>17</v>
      </c>
      <c r="H6" s="33">
        <v>58</v>
      </c>
      <c r="I6" s="33">
        <v>13</v>
      </c>
      <c r="J6" s="33">
        <v>4</v>
      </c>
      <c r="K6" s="64">
        <f t="shared" si="3"/>
        <v>41</v>
      </c>
      <c r="L6" s="64">
        <v>267</v>
      </c>
      <c r="M6" s="64">
        <f t="shared" si="4"/>
        <v>247</v>
      </c>
      <c r="N6" s="64">
        <v>20</v>
      </c>
      <c r="O6" s="64">
        <v>624</v>
      </c>
      <c r="P6" s="64">
        <v>1218</v>
      </c>
      <c r="Q6" s="65">
        <v>1109</v>
      </c>
    </row>
    <row r="7" spans="1:17" s="2" customFormat="1" ht="15" customHeight="1">
      <c r="A7" s="63" t="s">
        <v>26</v>
      </c>
      <c r="B7" s="33">
        <f t="shared" si="1"/>
        <v>731</v>
      </c>
      <c r="C7" s="33">
        <f t="shared" si="2"/>
        <v>154</v>
      </c>
      <c r="D7" s="33">
        <v>34</v>
      </c>
      <c r="E7" s="33">
        <v>89</v>
      </c>
      <c r="F7" s="33">
        <v>29</v>
      </c>
      <c r="G7" s="33">
        <v>2</v>
      </c>
      <c r="H7" s="33">
        <v>4</v>
      </c>
      <c r="I7" s="33">
        <v>1</v>
      </c>
      <c r="J7" s="33">
        <v>0</v>
      </c>
      <c r="K7" s="64">
        <f t="shared" si="3"/>
        <v>3</v>
      </c>
      <c r="L7" s="64">
        <v>50</v>
      </c>
      <c r="M7" s="64">
        <f t="shared" si="4"/>
        <v>44</v>
      </c>
      <c r="N7" s="64">
        <f>6</f>
        <v>6</v>
      </c>
      <c r="O7" s="64">
        <v>124</v>
      </c>
      <c r="P7" s="64">
        <v>208</v>
      </c>
      <c r="Q7" s="65">
        <v>191</v>
      </c>
    </row>
    <row r="8" spans="1:17" s="2" customFormat="1" ht="15" customHeight="1">
      <c r="A8" s="63" t="s">
        <v>27</v>
      </c>
      <c r="B8" s="33">
        <f t="shared" si="1"/>
        <v>1889</v>
      </c>
      <c r="C8" s="33">
        <f t="shared" si="2"/>
        <v>183</v>
      </c>
      <c r="D8" s="33">
        <v>29</v>
      </c>
      <c r="E8" s="33">
        <v>119</v>
      </c>
      <c r="F8" s="33">
        <v>35</v>
      </c>
      <c r="G8" s="33">
        <v>0</v>
      </c>
      <c r="H8" s="33">
        <v>12</v>
      </c>
      <c r="I8" s="33">
        <v>3</v>
      </c>
      <c r="J8" s="33">
        <v>2</v>
      </c>
      <c r="K8" s="64">
        <f t="shared" si="3"/>
        <v>7</v>
      </c>
      <c r="L8" s="64">
        <v>60</v>
      </c>
      <c r="M8" s="64">
        <f t="shared" si="4"/>
        <v>56</v>
      </c>
      <c r="N8" s="64">
        <f>4</f>
        <v>4</v>
      </c>
      <c r="O8" s="64">
        <v>386</v>
      </c>
      <c r="P8" s="64">
        <v>750</v>
      </c>
      <c r="Q8" s="65">
        <v>498</v>
      </c>
    </row>
    <row r="9" spans="1:17" s="2" customFormat="1" ht="15" customHeight="1">
      <c r="A9" s="63" t="s">
        <v>34</v>
      </c>
      <c r="B9" s="33">
        <f t="shared" si="1"/>
        <v>2096</v>
      </c>
      <c r="C9" s="33">
        <f t="shared" si="2"/>
        <v>213</v>
      </c>
      <c r="D9" s="33">
        <v>31</v>
      </c>
      <c r="E9" s="33">
        <v>157</v>
      </c>
      <c r="F9" s="33">
        <v>25</v>
      </c>
      <c r="G9" s="33">
        <v>0</v>
      </c>
      <c r="H9" s="33">
        <v>12</v>
      </c>
      <c r="I9" s="33">
        <v>3</v>
      </c>
      <c r="J9" s="33">
        <v>2</v>
      </c>
      <c r="K9" s="64">
        <f t="shared" si="3"/>
        <v>7</v>
      </c>
      <c r="L9" s="64">
        <v>69</v>
      </c>
      <c r="M9" s="64">
        <f t="shared" si="4"/>
        <v>64</v>
      </c>
      <c r="N9" s="64">
        <v>5</v>
      </c>
      <c r="O9" s="64">
        <v>524</v>
      </c>
      <c r="P9" s="64">
        <v>822</v>
      </c>
      <c r="Q9" s="65">
        <v>456</v>
      </c>
    </row>
    <row r="10" spans="1:17" s="2" customFormat="1" ht="15" customHeight="1">
      <c r="A10" s="63" t="s">
        <v>28</v>
      </c>
      <c r="B10" s="33">
        <f t="shared" si="1"/>
        <v>2271</v>
      </c>
      <c r="C10" s="33">
        <f t="shared" si="2"/>
        <v>249</v>
      </c>
      <c r="D10" s="33">
        <v>47</v>
      </c>
      <c r="E10" s="33">
        <v>170</v>
      </c>
      <c r="F10" s="33">
        <v>26</v>
      </c>
      <c r="G10" s="33">
        <v>6</v>
      </c>
      <c r="H10" s="33">
        <v>19</v>
      </c>
      <c r="I10" s="33">
        <v>0</v>
      </c>
      <c r="J10" s="33">
        <v>5</v>
      </c>
      <c r="K10" s="64">
        <f t="shared" si="3"/>
        <v>14</v>
      </c>
      <c r="L10" s="64">
        <v>80</v>
      </c>
      <c r="M10" s="64">
        <f t="shared" si="4"/>
        <v>74</v>
      </c>
      <c r="N10" s="64">
        <v>6</v>
      </c>
      <c r="O10" s="64">
        <v>497</v>
      </c>
      <c r="P10" s="64">
        <v>855</v>
      </c>
      <c r="Q10" s="65">
        <v>571</v>
      </c>
    </row>
    <row r="11" spans="1:17" s="2" customFormat="1" ht="15" customHeight="1">
      <c r="A11" s="63" t="s">
        <v>29</v>
      </c>
      <c r="B11" s="33">
        <f t="shared" si="1"/>
        <v>3601</v>
      </c>
      <c r="C11" s="33">
        <f t="shared" si="2"/>
        <v>274</v>
      </c>
      <c r="D11" s="33">
        <v>53</v>
      </c>
      <c r="E11" s="33">
        <v>161</v>
      </c>
      <c r="F11" s="33">
        <v>60</v>
      </c>
      <c r="G11" s="33">
        <v>0</v>
      </c>
      <c r="H11" s="33">
        <v>38</v>
      </c>
      <c r="I11" s="33">
        <v>15</v>
      </c>
      <c r="J11" s="33">
        <v>3</v>
      </c>
      <c r="K11" s="64">
        <f t="shared" si="3"/>
        <v>20</v>
      </c>
      <c r="L11" s="64">
        <v>109</v>
      </c>
      <c r="M11" s="64">
        <f t="shared" si="4"/>
        <v>103</v>
      </c>
      <c r="N11" s="64">
        <v>6</v>
      </c>
      <c r="O11" s="64">
        <v>923</v>
      </c>
      <c r="P11" s="64">
        <v>1481</v>
      </c>
      <c r="Q11" s="65">
        <v>776</v>
      </c>
    </row>
    <row r="12" spans="1:17" s="2" customFormat="1" ht="15" customHeight="1">
      <c r="A12" s="66" t="s">
        <v>30</v>
      </c>
      <c r="B12" s="51">
        <f t="shared" si="1"/>
        <v>3412</v>
      </c>
      <c r="C12" s="51">
        <f t="shared" si="2"/>
        <v>305</v>
      </c>
      <c r="D12" s="51">
        <v>42</v>
      </c>
      <c r="E12" s="51">
        <v>220</v>
      </c>
      <c r="F12" s="51">
        <v>43</v>
      </c>
      <c r="G12" s="51">
        <v>0</v>
      </c>
      <c r="H12" s="51">
        <v>28</v>
      </c>
      <c r="I12" s="51">
        <v>7</v>
      </c>
      <c r="J12" s="51">
        <v>6</v>
      </c>
      <c r="K12" s="67">
        <f t="shared" si="3"/>
        <v>15</v>
      </c>
      <c r="L12" s="67">
        <v>139</v>
      </c>
      <c r="M12" s="67">
        <f t="shared" si="4"/>
        <v>121</v>
      </c>
      <c r="N12" s="67">
        <f>15+3</f>
        <v>18</v>
      </c>
      <c r="O12" s="67">
        <v>805</v>
      </c>
      <c r="P12" s="67">
        <v>1462</v>
      </c>
      <c r="Q12" s="68">
        <v>673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3" sqref="L3"/>
    </sheetView>
  </sheetViews>
  <sheetFormatPr defaultColWidth="9.00390625" defaultRowHeight="13.5"/>
  <sheetData>
    <row r="1" spans="2:17" ht="13.5" customHeight="1">
      <c r="B1" s="82" t="s">
        <v>2</v>
      </c>
      <c r="C1" s="86" t="s">
        <v>3</v>
      </c>
      <c r="D1" s="87"/>
      <c r="E1" s="87"/>
      <c r="F1" s="87"/>
      <c r="G1" s="87"/>
      <c r="H1" s="86" t="s">
        <v>4</v>
      </c>
      <c r="I1" s="87"/>
      <c r="J1" s="87"/>
      <c r="K1" s="87"/>
      <c r="L1" s="86" t="s">
        <v>5</v>
      </c>
      <c r="M1" s="87"/>
      <c r="N1" s="87"/>
      <c r="O1" s="82" t="s">
        <v>6</v>
      </c>
      <c r="P1" s="82" t="s">
        <v>7</v>
      </c>
      <c r="Q1" s="84" t="s">
        <v>36</v>
      </c>
    </row>
    <row r="2" spans="1:17" ht="54">
      <c r="A2" s="56" t="s">
        <v>63</v>
      </c>
      <c r="B2" s="83"/>
      <c r="C2" s="57" t="s">
        <v>49</v>
      </c>
      <c r="D2" s="58" t="s">
        <v>50</v>
      </c>
      <c r="E2" s="58" t="s">
        <v>51</v>
      </c>
      <c r="F2" s="58" t="s">
        <v>52</v>
      </c>
      <c r="G2" s="58" t="s">
        <v>53</v>
      </c>
      <c r="H2" s="57" t="s">
        <v>49</v>
      </c>
      <c r="I2" s="58" t="s">
        <v>54</v>
      </c>
      <c r="J2" s="58" t="s">
        <v>55</v>
      </c>
      <c r="K2" s="58" t="s">
        <v>56</v>
      </c>
      <c r="L2" s="57" t="s">
        <v>49</v>
      </c>
      <c r="M2" s="59" t="s">
        <v>64</v>
      </c>
      <c r="N2" s="60" t="s">
        <v>46</v>
      </c>
      <c r="O2" s="83"/>
      <c r="P2" s="83"/>
      <c r="Q2" s="85"/>
    </row>
    <row r="3" spans="1:17" s="2" customFormat="1" ht="15" customHeight="1">
      <c r="A3" s="72" t="s">
        <v>48</v>
      </c>
      <c r="B3" s="14">
        <f aca="true" t="shared" si="0" ref="B3:Q3">SUM(B4:B12)</f>
        <v>22335</v>
      </c>
      <c r="C3" s="14">
        <f t="shared" si="0"/>
        <v>4776</v>
      </c>
      <c r="D3" s="14">
        <f t="shared" si="0"/>
        <v>365</v>
      </c>
      <c r="E3" s="14">
        <f t="shared" si="0"/>
        <v>3316</v>
      </c>
      <c r="F3" s="14">
        <f t="shared" si="0"/>
        <v>1071</v>
      </c>
      <c r="G3" s="14">
        <f t="shared" si="0"/>
        <v>24</v>
      </c>
      <c r="H3" s="14">
        <f t="shared" si="0"/>
        <v>216</v>
      </c>
      <c r="I3" s="14">
        <f t="shared" si="0"/>
        <v>48</v>
      </c>
      <c r="J3" s="14">
        <f t="shared" si="0"/>
        <v>23</v>
      </c>
      <c r="K3" s="14">
        <f t="shared" si="0"/>
        <v>145</v>
      </c>
      <c r="L3" s="14">
        <f t="shared" si="0"/>
        <v>1223</v>
      </c>
      <c r="M3" s="14">
        <f t="shared" si="0"/>
        <v>1136</v>
      </c>
      <c r="N3" s="14">
        <f t="shared" si="0"/>
        <v>87</v>
      </c>
      <c r="O3" s="14">
        <f t="shared" si="0"/>
        <v>4143</v>
      </c>
      <c r="P3" s="14">
        <f t="shared" si="0"/>
        <v>7467</v>
      </c>
      <c r="Q3" s="28">
        <f t="shared" si="0"/>
        <v>4510</v>
      </c>
    </row>
    <row r="4" spans="1:17" s="2" customFormat="1" ht="15" customHeight="1">
      <c r="A4" s="69" t="s">
        <v>33</v>
      </c>
      <c r="B4" s="43">
        <f aca="true" t="shared" si="1" ref="B4:B12">+C4+H4+L4+O4+P4+Q4</f>
        <v>2139</v>
      </c>
      <c r="C4" s="43">
        <f aca="true" t="shared" si="2" ref="C4:C12">SUM(D4:G4)</f>
        <v>1519</v>
      </c>
      <c r="D4" s="43">
        <v>7</v>
      </c>
      <c r="E4" s="43">
        <v>1010</v>
      </c>
      <c r="F4" s="43">
        <v>502</v>
      </c>
      <c r="G4" s="43">
        <v>0</v>
      </c>
      <c r="H4" s="43">
        <v>13</v>
      </c>
      <c r="I4" s="43">
        <v>3</v>
      </c>
      <c r="J4" s="43">
        <v>0</v>
      </c>
      <c r="K4" s="70">
        <f aca="true" t="shared" si="3" ref="K4:K12">H4-I4-J4</f>
        <v>10</v>
      </c>
      <c r="L4" s="70">
        <v>172</v>
      </c>
      <c r="M4" s="70">
        <f aca="true" t="shared" si="4" ref="M4:M12">L4-N4</f>
        <v>157</v>
      </c>
      <c r="N4" s="70">
        <v>15</v>
      </c>
      <c r="O4" s="70">
        <v>141</v>
      </c>
      <c r="P4" s="70">
        <v>211</v>
      </c>
      <c r="Q4" s="71">
        <v>83</v>
      </c>
    </row>
    <row r="5" spans="1:17" s="2" customFormat="1" ht="15" customHeight="1">
      <c r="A5" s="63" t="s">
        <v>24</v>
      </c>
      <c r="B5" s="33">
        <f t="shared" si="1"/>
        <v>2086</v>
      </c>
      <c r="C5" s="33">
        <f t="shared" si="2"/>
        <v>1052</v>
      </c>
      <c r="D5" s="33">
        <v>47</v>
      </c>
      <c r="E5" s="33">
        <v>798</v>
      </c>
      <c r="F5" s="33">
        <v>207</v>
      </c>
      <c r="G5" s="33">
        <v>0</v>
      </c>
      <c r="H5" s="33">
        <v>30</v>
      </c>
      <c r="I5" s="33">
        <v>2</v>
      </c>
      <c r="J5" s="33">
        <v>1</v>
      </c>
      <c r="K5" s="64">
        <f t="shared" si="3"/>
        <v>27</v>
      </c>
      <c r="L5" s="64">
        <v>287</v>
      </c>
      <c r="M5" s="64">
        <f t="shared" si="4"/>
        <v>278</v>
      </c>
      <c r="N5" s="64">
        <v>9</v>
      </c>
      <c r="O5" s="64">
        <v>155</v>
      </c>
      <c r="P5" s="64">
        <v>355</v>
      </c>
      <c r="Q5" s="65">
        <v>207</v>
      </c>
    </row>
    <row r="6" spans="1:17" s="2" customFormat="1" ht="15" customHeight="1">
      <c r="A6" s="63" t="s">
        <v>25</v>
      </c>
      <c r="B6" s="33">
        <f t="shared" si="1"/>
        <v>4135</v>
      </c>
      <c r="C6" s="33">
        <f t="shared" si="2"/>
        <v>824</v>
      </c>
      <c r="D6" s="33">
        <v>68</v>
      </c>
      <c r="E6" s="33">
        <v>607</v>
      </c>
      <c r="F6" s="33">
        <v>133</v>
      </c>
      <c r="G6" s="33">
        <v>16</v>
      </c>
      <c r="H6" s="33">
        <v>58</v>
      </c>
      <c r="I6" s="33">
        <v>13</v>
      </c>
      <c r="J6" s="33">
        <v>4</v>
      </c>
      <c r="K6" s="64">
        <f t="shared" si="3"/>
        <v>41</v>
      </c>
      <c r="L6" s="64">
        <v>270</v>
      </c>
      <c r="M6" s="64">
        <f t="shared" si="4"/>
        <v>250</v>
      </c>
      <c r="N6" s="64">
        <v>20</v>
      </c>
      <c r="O6" s="64">
        <v>618</v>
      </c>
      <c r="P6" s="64">
        <v>1248</v>
      </c>
      <c r="Q6" s="65">
        <v>1117</v>
      </c>
    </row>
    <row r="7" spans="1:17" s="2" customFormat="1" ht="15" customHeight="1">
      <c r="A7" s="63" t="s">
        <v>26</v>
      </c>
      <c r="B7" s="33">
        <f t="shared" si="1"/>
        <v>733</v>
      </c>
      <c r="C7" s="33">
        <f t="shared" si="2"/>
        <v>153</v>
      </c>
      <c r="D7" s="33">
        <v>33</v>
      </c>
      <c r="E7" s="33">
        <v>89</v>
      </c>
      <c r="F7" s="33">
        <v>29</v>
      </c>
      <c r="G7" s="33">
        <v>2</v>
      </c>
      <c r="H7" s="33">
        <v>4</v>
      </c>
      <c r="I7" s="33">
        <v>1</v>
      </c>
      <c r="J7" s="33">
        <v>0</v>
      </c>
      <c r="K7" s="64">
        <f t="shared" si="3"/>
        <v>3</v>
      </c>
      <c r="L7" s="64">
        <v>49</v>
      </c>
      <c r="M7" s="64">
        <f t="shared" si="4"/>
        <v>43</v>
      </c>
      <c r="N7" s="64">
        <f>6</f>
        <v>6</v>
      </c>
      <c r="O7" s="64">
        <v>122</v>
      </c>
      <c r="P7" s="64">
        <v>214</v>
      </c>
      <c r="Q7" s="65">
        <v>191</v>
      </c>
    </row>
    <row r="8" spans="1:17" s="2" customFormat="1" ht="15" customHeight="1">
      <c r="A8" s="63" t="s">
        <v>27</v>
      </c>
      <c r="B8" s="33">
        <f t="shared" si="1"/>
        <v>1877</v>
      </c>
      <c r="C8" s="33">
        <f t="shared" si="2"/>
        <v>197</v>
      </c>
      <c r="D8" s="33">
        <v>30</v>
      </c>
      <c r="E8" s="33">
        <v>126</v>
      </c>
      <c r="F8" s="33">
        <v>41</v>
      </c>
      <c r="G8" s="33">
        <v>0</v>
      </c>
      <c r="H8" s="33">
        <v>12</v>
      </c>
      <c r="I8" s="33">
        <v>3</v>
      </c>
      <c r="J8" s="33">
        <v>2</v>
      </c>
      <c r="K8" s="64">
        <f t="shared" si="3"/>
        <v>7</v>
      </c>
      <c r="L8" s="64">
        <v>60</v>
      </c>
      <c r="M8" s="64">
        <f t="shared" si="4"/>
        <v>56</v>
      </c>
      <c r="N8" s="64">
        <v>4</v>
      </c>
      <c r="O8" s="64">
        <v>384</v>
      </c>
      <c r="P8" s="64">
        <v>754</v>
      </c>
      <c r="Q8" s="65">
        <v>470</v>
      </c>
    </row>
    <row r="9" spans="1:17" s="2" customFormat="1" ht="15" customHeight="1">
      <c r="A9" s="63" t="s">
        <v>34</v>
      </c>
      <c r="B9" s="33">
        <f t="shared" si="1"/>
        <v>2125</v>
      </c>
      <c r="C9" s="33">
        <f t="shared" si="2"/>
        <v>211</v>
      </c>
      <c r="D9" s="33">
        <v>32</v>
      </c>
      <c r="E9" s="33">
        <v>155</v>
      </c>
      <c r="F9" s="33">
        <v>24</v>
      </c>
      <c r="G9" s="33">
        <v>0</v>
      </c>
      <c r="H9" s="33">
        <v>12</v>
      </c>
      <c r="I9" s="33">
        <v>3</v>
      </c>
      <c r="J9" s="33">
        <v>2</v>
      </c>
      <c r="K9" s="64">
        <f t="shared" si="3"/>
        <v>7</v>
      </c>
      <c r="L9" s="64">
        <v>68</v>
      </c>
      <c r="M9" s="64">
        <f t="shared" si="4"/>
        <v>63</v>
      </c>
      <c r="N9" s="64">
        <v>5</v>
      </c>
      <c r="O9" s="64">
        <v>527</v>
      </c>
      <c r="P9" s="64">
        <v>850</v>
      </c>
      <c r="Q9" s="65">
        <v>457</v>
      </c>
    </row>
    <row r="10" spans="1:17" s="2" customFormat="1" ht="15" customHeight="1">
      <c r="A10" s="63" t="s">
        <v>28</v>
      </c>
      <c r="B10" s="33">
        <f t="shared" si="1"/>
        <v>2245</v>
      </c>
      <c r="C10" s="33">
        <f t="shared" si="2"/>
        <v>247</v>
      </c>
      <c r="D10" s="33">
        <v>52</v>
      </c>
      <c r="E10" s="33">
        <v>161</v>
      </c>
      <c r="F10" s="33">
        <v>28</v>
      </c>
      <c r="G10" s="33">
        <v>6</v>
      </c>
      <c r="H10" s="33">
        <v>20</v>
      </c>
      <c r="I10" s="33">
        <v>1</v>
      </c>
      <c r="J10" s="33">
        <v>5</v>
      </c>
      <c r="K10" s="64">
        <f t="shared" si="3"/>
        <v>14</v>
      </c>
      <c r="L10" s="64">
        <v>79</v>
      </c>
      <c r="M10" s="64">
        <f t="shared" si="4"/>
        <v>73</v>
      </c>
      <c r="N10" s="64">
        <v>6</v>
      </c>
      <c r="O10" s="64">
        <v>491</v>
      </c>
      <c r="P10" s="64">
        <v>854</v>
      </c>
      <c r="Q10" s="65">
        <v>554</v>
      </c>
    </row>
    <row r="11" spans="1:17" s="2" customFormat="1" ht="15" customHeight="1">
      <c r="A11" s="63" t="s">
        <v>29</v>
      </c>
      <c r="B11" s="33">
        <f t="shared" si="1"/>
        <v>3541</v>
      </c>
      <c r="C11" s="33">
        <f t="shared" si="2"/>
        <v>264</v>
      </c>
      <c r="D11" s="33">
        <v>54</v>
      </c>
      <c r="E11" s="33">
        <v>149</v>
      </c>
      <c r="F11" s="33">
        <v>61</v>
      </c>
      <c r="G11" s="33">
        <v>0</v>
      </c>
      <c r="H11" s="33">
        <v>36</v>
      </c>
      <c r="I11" s="33">
        <v>15</v>
      </c>
      <c r="J11" s="33">
        <v>3</v>
      </c>
      <c r="K11" s="64">
        <f t="shared" si="3"/>
        <v>18</v>
      </c>
      <c r="L11" s="64">
        <v>97</v>
      </c>
      <c r="M11" s="64">
        <f t="shared" si="4"/>
        <v>93</v>
      </c>
      <c r="N11" s="64">
        <v>4</v>
      </c>
      <c r="O11" s="64">
        <v>900</v>
      </c>
      <c r="P11" s="64">
        <v>1490</v>
      </c>
      <c r="Q11" s="65">
        <v>754</v>
      </c>
    </row>
    <row r="12" spans="1:17" s="2" customFormat="1" ht="15" customHeight="1">
      <c r="A12" s="66" t="s">
        <v>30</v>
      </c>
      <c r="B12" s="51">
        <f t="shared" si="1"/>
        <v>3454</v>
      </c>
      <c r="C12" s="51">
        <f t="shared" si="2"/>
        <v>309</v>
      </c>
      <c r="D12" s="51">
        <v>42</v>
      </c>
      <c r="E12" s="51">
        <v>221</v>
      </c>
      <c r="F12" s="51">
        <v>46</v>
      </c>
      <c r="G12" s="51">
        <v>0</v>
      </c>
      <c r="H12" s="51">
        <v>31</v>
      </c>
      <c r="I12" s="51">
        <v>7</v>
      </c>
      <c r="J12" s="51">
        <v>6</v>
      </c>
      <c r="K12" s="67">
        <f t="shared" si="3"/>
        <v>18</v>
      </c>
      <c r="L12" s="67">
        <v>141</v>
      </c>
      <c r="M12" s="67">
        <f t="shared" si="4"/>
        <v>123</v>
      </c>
      <c r="N12" s="67">
        <f>15+3</f>
        <v>18</v>
      </c>
      <c r="O12" s="67">
        <v>805</v>
      </c>
      <c r="P12" s="67">
        <v>1491</v>
      </c>
      <c r="Q12" s="68">
        <v>677</v>
      </c>
    </row>
  </sheetData>
  <mergeCells count="7">
    <mergeCell ref="O1:O2"/>
    <mergeCell ref="P1:P2"/>
    <mergeCell ref="Q1:Q2"/>
    <mergeCell ref="B1:B2"/>
    <mergeCell ref="C1:G1"/>
    <mergeCell ref="H1:K1"/>
    <mergeCell ref="L1:N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2005-11-18T09:23:29Z</cp:lastPrinted>
  <dcterms:created xsi:type="dcterms:W3CDTF">2001-02-16T06:06:43Z</dcterms:created>
  <dcterms:modified xsi:type="dcterms:W3CDTF">2010-04-26T08:00:19Z</dcterms:modified>
  <cp:category/>
  <cp:version/>
  <cp:contentType/>
  <cp:contentStatus/>
</cp:coreProperties>
</file>