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1520" windowHeight="9435" activeTab="0"/>
  </bookViews>
  <sheets>
    <sheet name="18年度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<sst xmlns="http://schemas.openxmlformats.org/spreadsheetml/2006/main" count="113" uniqueCount="49">
  <si>
    <t>県税</t>
  </si>
  <si>
    <t>普通税</t>
  </si>
  <si>
    <t>-</t>
  </si>
  <si>
    <t>目的税</t>
  </si>
  <si>
    <t>地方譲与税</t>
  </si>
  <si>
    <t>-</t>
  </si>
  <si>
    <t>　　均等割・所得割</t>
  </si>
  <si>
    <t>　　配当割</t>
  </si>
  <si>
    <t>　　株式等譲渡所得割</t>
  </si>
  <si>
    <t xml:space="preserve"> 狩猟税</t>
  </si>
  <si>
    <t>　所得譲与税</t>
  </si>
  <si>
    <t>区分</t>
  </si>
  <si>
    <t>予算額（Ａ）</t>
  </si>
  <si>
    <t>調定額</t>
  </si>
  <si>
    <t>収入額</t>
  </si>
  <si>
    <t>不納欠損額</t>
  </si>
  <si>
    <t>収入未済額</t>
  </si>
  <si>
    <t>収入率（％）（対調定）</t>
  </si>
  <si>
    <t>前年度対比（％）</t>
  </si>
  <si>
    <t>現年課税分</t>
  </si>
  <si>
    <t>滞納繰越分</t>
  </si>
  <si>
    <t>計</t>
  </si>
  <si>
    <t>計（Ｂ）</t>
  </si>
  <si>
    <t>現</t>
  </si>
  <si>
    <t>滞</t>
  </si>
  <si>
    <t xml:space="preserve"> 個人県民税</t>
  </si>
  <si>
    <t xml:space="preserve"> 法人県民税</t>
  </si>
  <si>
    <t xml:space="preserve"> 利子割県民税</t>
  </si>
  <si>
    <t xml:space="preserve"> 個人事業税</t>
  </si>
  <si>
    <t xml:space="preserve"> 法人事業税</t>
  </si>
  <si>
    <t xml:space="preserve"> 地方消費税</t>
  </si>
  <si>
    <t xml:space="preserve"> 不動産取得税</t>
  </si>
  <si>
    <t xml:space="preserve"> 県たばこ税</t>
  </si>
  <si>
    <t xml:space="preserve"> ゴルフ場利用税</t>
  </si>
  <si>
    <t xml:space="preserve"> 自動車税</t>
  </si>
  <si>
    <t xml:space="preserve"> 鉱区税</t>
  </si>
  <si>
    <t xml:space="preserve"> 固定資産税</t>
  </si>
  <si>
    <t xml:space="preserve"> 核燃料税</t>
  </si>
  <si>
    <t xml:space="preserve"> 自動車取得税</t>
  </si>
  <si>
    <t xml:space="preserve"> 軽油引取税</t>
  </si>
  <si>
    <t>旧法による税</t>
  </si>
  <si>
    <t>-</t>
  </si>
  <si>
    <t>B/A(％)</t>
  </si>
  <si>
    <t>-</t>
  </si>
  <si>
    <t>-</t>
  </si>
  <si>
    <t>-</t>
  </si>
  <si>
    <t xml:space="preserve"> 地方道路譲与税</t>
  </si>
  <si>
    <t xml:space="preserve"> 石油ガス譲与税</t>
  </si>
  <si>
    <t>(6)県税徴収実績(決算分)  (平成18年度)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</si>
</sst>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185" fontId="0" fillId="0" borderId="9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7" xfId="0" applyNumberFormat="1" applyBorder="1" applyAlignment="1">
      <alignment/>
    </xf>
    <xf numFmtId="185" fontId="0" fillId="0" borderId="13" xfId="0" applyNumberFormat="1" applyBorder="1" applyAlignment="1">
      <alignment/>
    </xf>
    <xf numFmtId="185" fontId="0" fillId="0" borderId="1" xfId="0" applyNumberFormat="1" applyBorder="1" applyAlignment="1">
      <alignment/>
    </xf>
    <xf numFmtId="185" fontId="0" fillId="0" borderId="14" xfId="0" applyNumberFormat="1" applyBorder="1" applyAlignment="1">
      <alignment/>
    </xf>
    <xf numFmtId="185" fontId="0" fillId="0" borderId="1" xfId="0" applyNumberFormat="1" applyBorder="1" applyAlignment="1">
      <alignment horizontal="right"/>
    </xf>
    <xf numFmtId="185" fontId="0" fillId="0" borderId="14" xfId="0" applyNumberFormat="1" applyBorder="1" applyAlignment="1">
      <alignment horizontal="right"/>
    </xf>
    <xf numFmtId="185" fontId="0" fillId="0" borderId="5" xfId="0" applyNumberFormat="1" applyBorder="1" applyAlignment="1">
      <alignment/>
    </xf>
    <xf numFmtId="185" fontId="0" fillId="0" borderId="5" xfId="0" applyNumberFormat="1" applyBorder="1" applyAlignment="1">
      <alignment horizontal="right"/>
    </xf>
    <xf numFmtId="185" fontId="0" fillId="0" borderId="15" xfId="0" applyNumberFormat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6" xfId="0" applyNumberFormat="1" applyBorder="1" applyAlignment="1">
      <alignment/>
    </xf>
    <xf numFmtId="185" fontId="0" fillId="0" borderId="11" xfId="0" applyNumberFormat="1" applyBorder="1" applyAlignment="1">
      <alignment horizontal="right"/>
    </xf>
    <xf numFmtId="185" fontId="0" fillId="0" borderId="4" xfId="0" applyNumberFormat="1" applyBorder="1" applyAlignment="1">
      <alignment/>
    </xf>
    <xf numFmtId="185" fontId="0" fillId="0" borderId="4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18" xfId="0" applyFill="1" applyBorder="1" applyAlignment="1">
      <alignment/>
    </xf>
    <xf numFmtId="185" fontId="0" fillId="0" borderId="17" xfId="0" applyNumberFormat="1" applyBorder="1" applyAlignment="1">
      <alignment/>
    </xf>
    <xf numFmtId="185" fontId="0" fillId="0" borderId="7" xfId="0" applyNumberFormat="1" applyBorder="1" applyAlignment="1">
      <alignment horizontal="right"/>
    </xf>
    <xf numFmtId="185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17" xfId="0" applyNumberFormat="1" applyBorder="1" applyAlignment="1">
      <alignment/>
    </xf>
    <xf numFmtId="185" fontId="0" fillId="0" borderId="17" xfId="0" applyNumberFormat="1" applyBorder="1" applyAlignment="1">
      <alignment horizontal="right"/>
    </xf>
    <xf numFmtId="185" fontId="0" fillId="0" borderId="21" xfId="0" applyNumberFormat="1" applyBorder="1" applyAlignment="1">
      <alignment horizontal="right"/>
    </xf>
    <xf numFmtId="185" fontId="0" fillId="0" borderId="22" xfId="0" applyNumberFormat="1" applyBorder="1" applyAlignment="1">
      <alignment horizontal="right"/>
    </xf>
    <xf numFmtId="185" fontId="0" fillId="0" borderId="15" xfId="0" applyNumberForma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" sqref="D1"/>
    </sheetView>
  </sheetViews>
  <sheetFormatPr defaultColWidth="9.00390625" defaultRowHeight="13.5"/>
  <cols>
    <col min="1" max="1" width="19.50390625" style="0" customWidth="1"/>
    <col min="2" max="6" width="11.375" style="0" customWidth="1"/>
    <col min="7" max="7" width="10.125" style="0" customWidth="1"/>
    <col min="8" max="8" width="11.00390625" style="0" customWidth="1"/>
    <col min="9" max="10" width="9.75390625" style="0" customWidth="1"/>
    <col min="11" max="17" width="7.25390625" style="0" customWidth="1"/>
    <col min="18" max="18" width="7.875" style="0" customWidth="1"/>
  </cols>
  <sheetData>
    <row r="1" ht="14.25" thickBot="1">
      <c r="A1" s="1" t="s">
        <v>48</v>
      </c>
    </row>
    <row r="2" spans="1:18" ht="13.5">
      <c r="A2" s="55" t="s">
        <v>11</v>
      </c>
      <c r="B2" s="51" t="s">
        <v>12</v>
      </c>
      <c r="C2" s="51" t="s">
        <v>13</v>
      </c>
      <c r="D2" s="51"/>
      <c r="E2" s="51"/>
      <c r="F2" s="51" t="s">
        <v>14</v>
      </c>
      <c r="G2" s="51"/>
      <c r="H2" s="51"/>
      <c r="I2" s="51" t="s">
        <v>15</v>
      </c>
      <c r="J2" s="51" t="s">
        <v>16</v>
      </c>
      <c r="K2" s="51" t="s">
        <v>17</v>
      </c>
      <c r="L2" s="51"/>
      <c r="M2" s="51"/>
      <c r="N2" s="51" t="s">
        <v>18</v>
      </c>
      <c r="O2" s="51"/>
      <c r="P2" s="51"/>
      <c r="Q2" s="51"/>
      <c r="R2" s="47" t="s">
        <v>42</v>
      </c>
    </row>
    <row r="3" spans="1:18" ht="13.5">
      <c r="A3" s="56"/>
      <c r="B3" s="52"/>
      <c r="C3" s="54"/>
      <c r="D3" s="54"/>
      <c r="E3" s="54"/>
      <c r="F3" s="54"/>
      <c r="G3" s="54"/>
      <c r="H3" s="54"/>
      <c r="I3" s="52"/>
      <c r="J3" s="52"/>
      <c r="K3" s="54"/>
      <c r="L3" s="54"/>
      <c r="M3" s="54"/>
      <c r="N3" s="50" t="s">
        <v>13</v>
      </c>
      <c r="O3" s="50"/>
      <c r="P3" s="50" t="s">
        <v>14</v>
      </c>
      <c r="Q3" s="50"/>
      <c r="R3" s="48"/>
    </row>
    <row r="4" spans="1:18" ht="14.25" thickBot="1">
      <c r="A4" s="57"/>
      <c r="B4" s="53"/>
      <c r="C4" s="9" t="s">
        <v>19</v>
      </c>
      <c r="D4" s="9" t="s">
        <v>20</v>
      </c>
      <c r="E4" s="9" t="s">
        <v>21</v>
      </c>
      <c r="F4" s="9" t="s">
        <v>19</v>
      </c>
      <c r="G4" s="9" t="s">
        <v>20</v>
      </c>
      <c r="H4" s="9" t="s">
        <v>22</v>
      </c>
      <c r="I4" s="53"/>
      <c r="J4" s="53"/>
      <c r="K4" s="9" t="s">
        <v>23</v>
      </c>
      <c r="L4" s="9" t="s">
        <v>24</v>
      </c>
      <c r="M4" s="9" t="s">
        <v>21</v>
      </c>
      <c r="N4" s="9" t="s">
        <v>23</v>
      </c>
      <c r="O4" s="9" t="s">
        <v>21</v>
      </c>
      <c r="P4" s="9" t="s">
        <v>23</v>
      </c>
      <c r="Q4" s="9" t="s">
        <v>21</v>
      </c>
      <c r="R4" s="49"/>
    </row>
    <row r="5" spans="1:18" s="2" customFormat="1" ht="14.25" thickBot="1">
      <c r="A5" s="12" t="s">
        <v>0</v>
      </c>
      <c r="B5" s="13">
        <f>B6+B23+B27</f>
        <v>486000000</v>
      </c>
      <c r="C5" s="13">
        <f>C6+C23</f>
        <v>489449732</v>
      </c>
      <c r="D5" s="13">
        <f>D6+D23+D27</f>
        <v>13441473</v>
      </c>
      <c r="E5" s="13">
        <f>E6+E23+E27</f>
        <v>502891205</v>
      </c>
      <c r="F5" s="13">
        <f>F6+F23</f>
        <v>485092128</v>
      </c>
      <c r="G5" s="13">
        <f>G6+G23+G27</f>
        <v>3058253</v>
      </c>
      <c r="H5" s="13">
        <f>H6+H23+H27</f>
        <v>488150381</v>
      </c>
      <c r="I5" s="13">
        <f>I6+I23+I27</f>
        <v>1231783</v>
      </c>
      <c r="J5" s="13">
        <f>J6+J23+J27</f>
        <v>13509041</v>
      </c>
      <c r="K5" s="19">
        <f aca="true" t="shared" si="0" ref="K5:M8">F5/C5*100</f>
        <v>99.10969325037857</v>
      </c>
      <c r="L5" s="19">
        <f t="shared" si="0"/>
        <v>22.752365012376245</v>
      </c>
      <c r="M5" s="19">
        <f t="shared" si="0"/>
        <v>97.06878468872804</v>
      </c>
      <c r="N5" s="19">
        <v>106.9</v>
      </c>
      <c r="O5" s="19">
        <v>106.7</v>
      </c>
      <c r="P5" s="19">
        <v>106.9</v>
      </c>
      <c r="Q5" s="19">
        <v>106.9</v>
      </c>
      <c r="R5" s="20">
        <f>H5/B5*100</f>
        <v>100.44246522633745</v>
      </c>
    </row>
    <row r="6" spans="1:18" ht="13.5">
      <c r="A6" s="36" t="s">
        <v>1</v>
      </c>
      <c r="B6" s="11">
        <f>SUM(B7:B22)</f>
        <v>430845000</v>
      </c>
      <c r="C6" s="11">
        <f aca="true" t="shared" si="1" ref="C6:H6">SUM(C7,C11:C22)</f>
        <v>433410085</v>
      </c>
      <c r="D6" s="11">
        <f t="shared" si="1"/>
        <v>12909041</v>
      </c>
      <c r="E6" s="11">
        <f t="shared" si="1"/>
        <v>446319126</v>
      </c>
      <c r="F6" s="11">
        <f t="shared" si="1"/>
        <v>429327561</v>
      </c>
      <c r="G6" s="11">
        <f t="shared" si="1"/>
        <v>3024599</v>
      </c>
      <c r="H6" s="11">
        <f t="shared" si="1"/>
        <v>432352160</v>
      </c>
      <c r="I6" s="11">
        <f>SUM(I8:I22)</f>
        <v>1082060</v>
      </c>
      <c r="J6" s="11">
        <f>SUM(J7,J11:J22)</f>
        <v>12884906</v>
      </c>
      <c r="K6" s="21">
        <f t="shared" si="0"/>
        <v>99.058045915106</v>
      </c>
      <c r="L6" s="21">
        <f t="shared" si="0"/>
        <v>23.430082838841397</v>
      </c>
      <c r="M6" s="21">
        <f t="shared" si="0"/>
        <v>96.87063242725566</v>
      </c>
      <c r="N6" s="21">
        <v>108.1</v>
      </c>
      <c r="O6" s="21">
        <v>107.9</v>
      </c>
      <c r="P6" s="21">
        <v>108.2</v>
      </c>
      <c r="Q6" s="21">
        <v>108.2</v>
      </c>
      <c r="R6" s="24">
        <f>H6/B6*100</f>
        <v>100.34981489862945</v>
      </c>
    </row>
    <row r="7" spans="1:18" ht="13.5">
      <c r="A7" s="5" t="s">
        <v>25</v>
      </c>
      <c r="B7" s="3">
        <v>81304000</v>
      </c>
      <c r="C7" s="3">
        <f>C8+C9+C10</f>
        <v>81768265</v>
      </c>
      <c r="D7" s="3">
        <f>D8</f>
        <v>7627566</v>
      </c>
      <c r="E7" s="3">
        <f>C7+D7</f>
        <v>89395831</v>
      </c>
      <c r="F7" s="3">
        <f>F8+F9+F10</f>
        <v>79774110</v>
      </c>
      <c r="G7" s="3">
        <f>G8</f>
        <v>1464157</v>
      </c>
      <c r="H7" s="3">
        <f>F7+G7</f>
        <v>81238267</v>
      </c>
      <c r="I7" s="3">
        <f>I8</f>
        <v>642702</v>
      </c>
      <c r="J7" s="3">
        <f>J8</f>
        <v>7514862</v>
      </c>
      <c r="K7" s="23">
        <f t="shared" si="0"/>
        <v>97.56121155316185</v>
      </c>
      <c r="L7" s="23">
        <f t="shared" si="0"/>
        <v>19.195599225231224</v>
      </c>
      <c r="M7" s="23">
        <f t="shared" si="0"/>
        <v>90.87478251642406</v>
      </c>
      <c r="N7" s="23">
        <v>111.7</v>
      </c>
      <c r="O7" s="23">
        <v>111.2</v>
      </c>
      <c r="P7" s="23">
        <v>112</v>
      </c>
      <c r="Q7" s="23">
        <v>112.2</v>
      </c>
      <c r="R7" s="24">
        <f>H7/B7*100</f>
        <v>99.9191515792581</v>
      </c>
    </row>
    <row r="8" spans="1:18" ht="13.5">
      <c r="A8" s="5" t="s">
        <v>6</v>
      </c>
      <c r="B8" s="4" t="s">
        <v>43</v>
      </c>
      <c r="C8" s="3">
        <v>76546494</v>
      </c>
      <c r="D8" s="3">
        <v>7627566</v>
      </c>
      <c r="E8" s="3">
        <f>C8+D8</f>
        <v>84174060</v>
      </c>
      <c r="F8" s="3">
        <v>74552339</v>
      </c>
      <c r="G8" s="3">
        <v>1464157</v>
      </c>
      <c r="H8" s="3">
        <f>F8+G8</f>
        <v>76016496</v>
      </c>
      <c r="I8" s="4">
        <v>642702</v>
      </c>
      <c r="J8" s="3">
        <f>E8-H8-I8</f>
        <v>7514862</v>
      </c>
      <c r="K8" s="23">
        <f t="shared" si="0"/>
        <v>97.39484475931712</v>
      </c>
      <c r="L8" s="23">
        <f t="shared" si="0"/>
        <v>19.195599225231224</v>
      </c>
      <c r="M8" s="23">
        <f t="shared" si="0"/>
        <v>90.3086960519666</v>
      </c>
      <c r="N8" s="23">
        <v>112.4</v>
      </c>
      <c r="O8" s="23">
        <v>111.8</v>
      </c>
      <c r="P8" s="23">
        <v>112.6</v>
      </c>
      <c r="Q8" s="23">
        <v>112.9</v>
      </c>
      <c r="R8" s="26" t="s">
        <v>43</v>
      </c>
    </row>
    <row r="9" spans="1:18" ht="13.5">
      <c r="A9" s="5" t="s">
        <v>7</v>
      </c>
      <c r="B9" s="4" t="s">
        <v>5</v>
      </c>
      <c r="C9" s="3">
        <v>2560953</v>
      </c>
      <c r="D9" s="4">
        <v>0</v>
      </c>
      <c r="E9" s="3">
        <f>C9</f>
        <v>2560953</v>
      </c>
      <c r="F9" s="3">
        <v>2560953</v>
      </c>
      <c r="G9" s="4">
        <v>0</v>
      </c>
      <c r="H9" s="3">
        <f>F9</f>
        <v>2560953</v>
      </c>
      <c r="I9" s="4">
        <v>0</v>
      </c>
      <c r="J9" s="3">
        <f aca="true" t="shared" si="2" ref="J9:J20">E9-H9-I9</f>
        <v>0</v>
      </c>
      <c r="K9" s="23">
        <f aca="true" t="shared" si="3" ref="K9:K20">F9/C9*100</f>
        <v>100</v>
      </c>
      <c r="L9" s="25" t="s">
        <v>2</v>
      </c>
      <c r="M9" s="23">
        <f aca="true" t="shared" si="4" ref="M9:M20">H9/E9*100</f>
        <v>100</v>
      </c>
      <c r="N9" s="25">
        <v>140.8</v>
      </c>
      <c r="O9" s="25">
        <v>140.8</v>
      </c>
      <c r="P9" s="25">
        <v>140.8</v>
      </c>
      <c r="Q9" s="25">
        <v>140.8</v>
      </c>
      <c r="R9" s="26" t="s">
        <v>2</v>
      </c>
    </row>
    <row r="10" spans="1:18" ht="13.5">
      <c r="A10" s="5" t="s">
        <v>8</v>
      </c>
      <c r="B10" s="4" t="s">
        <v>44</v>
      </c>
      <c r="C10" s="3">
        <v>2660818</v>
      </c>
      <c r="D10" s="4">
        <v>0</v>
      </c>
      <c r="E10" s="3">
        <f>C10</f>
        <v>2660818</v>
      </c>
      <c r="F10" s="3">
        <v>2660818</v>
      </c>
      <c r="G10" s="4">
        <v>0</v>
      </c>
      <c r="H10" s="3">
        <f>F10</f>
        <v>2660818</v>
      </c>
      <c r="I10" s="4">
        <v>0</v>
      </c>
      <c r="J10" s="3">
        <f t="shared" si="2"/>
        <v>0</v>
      </c>
      <c r="K10" s="23">
        <f t="shared" si="3"/>
        <v>100</v>
      </c>
      <c r="L10" s="25" t="s">
        <v>2</v>
      </c>
      <c r="M10" s="23">
        <f t="shared" si="4"/>
        <v>100</v>
      </c>
      <c r="N10" s="25">
        <v>82.4</v>
      </c>
      <c r="O10" s="25">
        <v>82.4</v>
      </c>
      <c r="P10" s="25">
        <v>82.4</v>
      </c>
      <c r="Q10" s="25">
        <v>82.4</v>
      </c>
      <c r="R10" s="26" t="s">
        <v>2</v>
      </c>
    </row>
    <row r="11" spans="1:18" ht="13.5">
      <c r="A11" s="5" t="s">
        <v>26</v>
      </c>
      <c r="B11" s="3">
        <v>28631000</v>
      </c>
      <c r="C11" s="3">
        <v>29015155</v>
      </c>
      <c r="D11" s="3">
        <v>179224</v>
      </c>
      <c r="E11" s="3">
        <f>C11+D11</f>
        <v>29194379</v>
      </c>
      <c r="F11" s="3">
        <v>28945992</v>
      </c>
      <c r="G11" s="3">
        <v>53995</v>
      </c>
      <c r="H11" s="3">
        <f>F11+G11</f>
        <v>28999987</v>
      </c>
      <c r="I11" s="4">
        <v>22634</v>
      </c>
      <c r="J11" s="3">
        <f t="shared" si="2"/>
        <v>171758</v>
      </c>
      <c r="K11" s="23">
        <f t="shared" si="3"/>
        <v>99.76163146466045</v>
      </c>
      <c r="L11" s="23">
        <f>G11/D11*100</f>
        <v>30.127103512922375</v>
      </c>
      <c r="M11" s="23">
        <f t="shared" si="4"/>
        <v>99.3341457956684</v>
      </c>
      <c r="N11" s="23">
        <v>109.9</v>
      </c>
      <c r="O11" s="23">
        <v>109.8</v>
      </c>
      <c r="P11" s="23">
        <v>109.9</v>
      </c>
      <c r="Q11" s="23">
        <v>109.9</v>
      </c>
      <c r="R11" s="24">
        <f aca="true" t="shared" si="5" ref="R11:R20">H11/B11*100</f>
        <v>101.28876741992944</v>
      </c>
    </row>
    <row r="12" spans="1:18" ht="13.5">
      <c r="A12" s="5" t="s">
        <v>27</v>
      </c>
      <c r="B12" s="3">
        <v>3469000</v>
      </c>
      <c r="C12" s="3">
        <v>3598502</v>
      </c>
      <c r="D12" s="4">
        <v>0</v>
      </c>
      <c r="E12" s="3">
        <f>C12</f>
        <v>3598502</v>
      </c>
      <c r="F12" s="3">
        <v>3598502</v>
      </c>
      <c r="G12" s="4">
        <v>0</v>
      </c>
      <c r="H12" s="3">
        <f>F12</f>
        <v>3598502</v>
      </c>
      <c r="I12" s="4">
        <v>0</v>
      </c>
      <c r="J12" s="3">
        <f t="shared" si="2"/>
        <v>0</v>
      </c>
      <c r="K12" s="23">
        <f t="shared" si="3"/>
        <v>100</v>
      </c>
      <c r="L12" s="25" t="s">
        <v>2</v>
      </c>
      <c r="M12" s="23">
        <f t="shared" si="4"/>
        <v>100</v>
      </c>
      <c r="N12" s="23">
        <v>81.8</v>
      </c>
      <c r="O12" s="23">
        <v>81.8</v>
      </c>
      <c r="P12" s="23">
        <v>81.8</v>
      </c>
      <c r="Q12" s="23">
        <v>81.8</v>
      </c>
      <c r="R12" s="24">
        <f t="shared" si="5"/>
        <v>103.73312193715769</v>
      </c>
    </row>
    <row r="13" spans="1:18" ht="13.5">
      <c r="A13" s="5" t="s">
        <v>28</v>
      </c>
      <c r="B13" s="3">
        <v>7000000</v>
      </c>
      <c r="C13" s="3">
        <v>7087154</v>
      </c>
      <c r="D13" s="3">
        <v>931742</v>
      </c>
      <c r="E13" s="3">
        <f>C13+D13</f>
        <v>8018896</v>
      </c>
      <c r="F13" s="3">
        <v>6840720</v>
      </c>
      <c r="G13" s="3">
        <v>229496</v>
      </c>
      <c r="H13" s="3">
        <f>F13+G13</f>
        <v>7070216</v>
      </c>
      <c r="I13" s="3">
        <v>78837</v>
      </c>
      <c r="J13" s="3">
        <f t="shared" si="2"/>
        <v>869843</v>
      </c>
      <c r="K13" s="23">
        <f t="shared" si="3"/>
        <v>96.5228073215285</v>
      </c>
      <c r="L13" s="23">
        <f>G13/D13*100</f>
        <v>24.63085274679042</v>
      </c>
      <c r="M13" s="23">
        <f t="shared" si="4"/>
        <v>88.16944377380626</v>
      </c>
      <c r="N13" s="23">
        <v>100.6</v>
      </c>
      <c r="O13" s="23">
        <v>100</v>
      </c>
      <c r="P13" s="23">
        <v>100.8</v>
      </c>
      <c r="Q13" s="23">
        <v>100.8</v>
      </c>
      <c r="R13" s="24">
        <f t="shared" si="5"/>
        <v>101.00308571428572</v>
      </c>
    </row>
    <row r="14" spans="1:18" ht="13.5">
      <c r="A14" s="5" t="s">
        <v>29</v>
      </c>
      <c r="B14" s="3">
        <v>174305000</v>
      </c>
      <c r="C14" s="3">
        <v>175668480</v>
      </c>
      <c r="D14" s="3">
        <v>607811</v>
      </c>
      <c r="E14" s="3">
        <f>C14+D14</f>
        <v>176276291</v>
      </c>
      <c r="F14" s="3">
        <v>175488760</v>
      </c>
      <c r="G14" s="3">
        <v>115131</v>
      </c>
      <c r="H14" s="3">
        <f>F14+G14</f>
        <v>175603891</v>
      </c>
      <c r="I14" s="3">
        <v>50976</v>
      </c>
      <c r="J14" s="3">
        <f t="shared" si="2"/>
        <v>621424</v>
      </c>
      <c r="K14" s="23">
        <f t="shared" si="3"/>
        <v>99.89769365568598</v>
      </c>
      <c r="L14" s="23">
        <f>G14/D14*100</f>
        <v>18.94190792861597</v>
      </c>
      <c r="M14" s="23">
        <f t="shared" si="4"/>
        <v>99.61855335383702</v>
      </c>
      <c r="N14" s="23">
        <v>113</v>
      </c>
      <c r="O14" s="23">
        <v>113</v>
      </c>
      <c r="P14" s="23">
        <v>113</v>
      </c>
      <c r="Q14" s="23">
        <v>113</v>
      </c>
      <c r="R14" s="24">
        <f t="shared" si="5"/>
        <v>100.74518286910875</v>
      </c>
    </row>
    <row r="15" spans="1:18" ht="13.5">
      <c r="A15" s="5" t="s">
        <v>30</v>
      </c>
      <c r="B15" s="3">
        <v>48616000</v>
      </c>
      <c r="C15" s="3">
        <v>48225390</v>
      </c>
      <c r="D15" s="4" t="s">
        <v>5</v>
      </c>
      <c r="E15" s="3">
        <f>C15</f>
        <v>48225390</v>
      </c>
      <c r="F15" s="3">
        <v>48225390</v>
      </c>
      <c r="G15" s="4" t="s">
        <v>2</v>
      </c>
      <c r="H15" s="3">
        <f>F15</f>
        <v>48225390</v>
      </c>
      <c r="I15" s="4" t="s">
        <v>2</v>
      </c>
      <c r="J15" s="3">
        <v>0</v>
      </c>
      <c r="K15" s="23">
        <f t="shared" si="3"/>
        <v>100</v>
      </c>
      <c r="L15" s="25" t="s">
        <v>2</v>
      </c>
      <c r="M15" s="23">
        <f t="shared" si="4"/>
        <v>100</v>
      </c>
      <c r="N15" s="23">
        <v>105.2</v>
      </c>
      <c r="O15" s="25">
        <v>105.2</v>
      </c>
      <c r="P15" s="23">
        <v>105.2</v>
      </c>
      <c r="Q15" s="25">
        <v>105.2</v>
      </c>
      <c r="R15" s="24">
        <f t="shared" si="5"/>
        <v>99.19654023366793</v>
      </c>
    </row>
    <row r="16" spans="1:18" ht="13.5">
      <c r="A16" s="5" t="s">
        <v>31</v>
      </c>
      <c r="B16" s="3">
        <v>14395000</v>
      </c>
      <c r="C16" s="3">
        <v>14561522</v>
      </c>
      <c r="D16" s="3">
        <v>989558</v>
      </c>
      <c r="E16" s="3">
        <f>C16+D16</f>
        <v>15551080</v>
      </c>
      <c r="F16" s="3">
        <v>14068480</v>
      </c>
      <c r="G16" s="3">
        <v>299460</v>
      </c>
      <c r="H16" s="3">
        <f>F16+G16</f>
        <v>14367940</v>
      </c>
      <c r="I16" s="3">
        <v>50349</v>
      </c>
      <c r="J16" s="3">
        <f t="shared" si="2"/>
        <v>1132791</v>
      </c>
      <c r="K16" s="23">
        <f t="shared" si="3"/>
        <v>96.61407646810545</v>
      </c>
      <c r="L16" s="23">
        <f>G16/D16*100</f>
        <v>30.261995759723025</v>
      </c>
      <c r="M16" s="23">
        <f t="shared" si="4"/>
        <v>92.3919110441204</v>
      </c>
      <c r="N16" s="23">
        <v>104.1</v>
      </c>
      <c r="O16" s="23">
        <v>104.3</v>
      </c>
      <c r="P16" s="23">
        <v>105.1</v>
      </c>
      <c r="Q16" s="23">
        <v>105.2</v>
      </c>
      <c r="R16" s="24">
        <f t="shared" si="5"/>
        <v>99.81201806182702</v>
      </c>
    </row>
    <row r="17" spans="1:18" ht="13.5">
      <c r="A17" s="5" t="s">
        <v>32</v>
      </c>
      <c r="B17" s="3">
        <v>8075000</v>
      </c>
      <c r="C17" s="3">
        <v>8108616</v>
      </c>
      <c r="D17" s="4">
        <v>11</v>
      </c>
      <c r="E17" s="3">
        <f>C17+D17</f>
        <v>8108627</v>
      </c>
      <c r="F17" s="3">
        <v>8108488</v>
      </c>
      <c r="G17" s="4">
        <v>0</v>
      </c>
      <c r="H17" s="3">
        <f>F17+G17</f>
        <v>8108488</v>
      </c>
      <c r="I17" s="4">
        <v>11</v>
      </c>
      <c r="J17" s="3">
        <f t="shared" si="2"/>
        <v>128</v>
      </c>
      <c r="K17" s="23">
        <f t="shared" si="3"/>
        <v>99.99842143221483</v>
      </c>
      <c r="L17" s="25" t="s">
        <v>45</v>
      </c>
      <c r="M17" s="23">
        <f t="shared" si="4"/>
        <v>99.99828577637126</v>
      </c>
      <c r="N17" s="23">
        <v>102.9</v>
      </c>
      <c r="O17" s="23">
        <v>102.9</v>
      </c>
      <c r="P17" s="23">
        <v>102.9</v>
      </c>
      <c r="Q17" s="23">
        <v>102.9</v>
      </c>
      <c r="R17" s="24">
        <f t="shared" si="5"/>
        <v>100.41471207430341</v>
      </c>
    </row>
    <row r="18" spans="1:18" ht="13.5">
      <c r="A18" s="5" t="s">
        <v>33</v>
      </c>
      <c r="B18" s="3">
        <v>3111000</v>
      </c>
      <c r="C18" s="3">
        <v>3212540</v>
      </c>
      <c r="D18" s="3">
        <v>26758</v>
      </c>
      <c r="E18" s="3">
        <f>C18+D18</f>
        <v>3239298</v>
      </c>
      <c r="F18" s="3">
        <v>3212540</v>
      </c>
      <c r="G18" s="3">
        <v>1969</v>
      </c>
      <c r="H18" s="3">
        <f>F18+G18</f>
        <v>3214509</v>
      </c>
      <c r="I18" s="4">
        <v>9921</v>
      </c>
      <c r="J18" s="3">
        <f t="shared" si="2"/>
        <v>14868</v>
      </c>
      <c r="K18" s="23">
        <f t="shared" si="3"/>
        <v>100</v>
      </c>
      <c r="L18" s="23">
        <f>G18/D18*100</f>
        <v>7.358546976605128</v>
      </c>
      <c r="M18" s="23">
        <f t="shared" si="4"/>
        <v>99.23474160142105</v>
      </c>
      <c r="N18" s="23">
        <v>101.3</v>
      </c>
      <c r="O18" s="23">
        <v>100.6</v>
      </c>
      <c r="P18" s="23">
        <v>101.3</v>
      </c>
      <c r="Q18" s="23">
        <v>101.3</v>
      </c>
      <c r="R18" s="24">
        <f t="shared" si="5"/>
        <v>103.327193828351</v>
      </c>
    </row>
    <row r="19" spans="1:18" ht="13.5">
      <c r="A19" s="5" t="s">
        <v>34</v>
      </c>
      <c r="B19" s="3">
        <v>60910000</v>
      </c>
      <c r="C19" s="3">
        <v>61134954</v>
      </c>
      <c r="D19" s="3">
        <v>2546154</v>
      </c>
      <c r="E19" s="3">
        <f>C19+D19</f>
        <v>63681108</v>
      </c>
      <c r="F19" s="3">
        <v>60035162</v>
      </c>
      <c r="G19" s="3">
        <v>860391</v>
      </c>
      <c r="H19" s="3">
        <f>F19+G19</f>
        <v>60895553</v>
      </c>
      <c r="I19" s="3">
        <v>226557</v>
      </c>
      <c r="J19" s="3">
        <f t="shared" si="2"/>
        <v>2558998</v>
      </c>
      <c r="K19" s="23">
        <f t="shared" si="3"/>
        <v>98.20104223845493</v>
      </c>
      <c r="L19" s="23">
        <f>G19/D19*100</f>
        <v>33.79178949898553</v>
      </c>
      <c r="M19" s="23">
        <f t="shared" si="4"/>
        <v>95.62577491585103</v>
      </c>
      <c r="N19" s="23">
        <v>98.9</v>
      </c>
      <c r="O19" s="23">
        <v>98.9</v>
      </c>
      <c r="P19" s="23">
        <v>98.9</v>
      </c>
      <c r="Q19" s="23">
        <v>98.9</v>
      </c>
      <c r="R19" s="24">
        <f t="shared" si="5"/>
        <v>99.97628139878509</v>
      </c>
    </row>
    <row r="20" spans="1:18" ht="13.5">
      <c r="A20" s="5" t="s">
        <v>35</v>
      </c>
      <c r="B20" s="3">
        <v>6000</v>
      </c>
      <c r="C20" s="3">
        <v>6107</v>
      </c>
      <c r="D20" s="3">
        <v>217</v>
      </c>
      <c r="E20" s="3">
        <f>C20+D20</f>
        <v>6324</v>
      </c>
      <c r="F20" s="3">
        <v>6017</v>
      </c>
      <c r="G20" s="4">
        <v>0</v>
      </c>
      <c r="H20" s="3">
        <f>F20</f>
        <v>6017</v>
      </c>
      <c r="I20" s="4">
        <v>73</v>
      </c>
      <c r="J20" s="3">
        <f t="shared" si="2"/>
        <v>234</v>
      </c>
      <c r="K20" s="23">
        <f t="shared" si="3"/>
        <v>98.52628131652203</v>
      </c>
      <c r="L20" s="25" t="s">
        <v>2</v>
      </c>
      <c r="M20" s="23">
        <f t="shared" si="4"/>
        <v>95.14547754585705</v>
      </c>
      <c r="N20" s="23">
        <v>95.5</v>
      </c>
      <c r="O20" s="23">
        <v>95.6</v>
      </c>
      <c r="P20" s="23">
        <v>94.1</v>
      </c>
      <c r="Q20" s="23">
        <v>94.1</v>
      </c>
      <c r="R20" s="24">
        <f t="shared" si="5"/>
        <v>100.28333333333333</v>
      </c>
    </row>
    <row r="21" spans="1:18" ht="13.5">
      <c r="A21" s="5" t="s">
        <v>36</v>
      </c>
      <c r="B21" s="4" t="s">
        <v>2</v>
      </c>
      <c r="C21" s="4" t="s">
        <v>2</v>
      </c>
      <c r="D21" s="4" t="s">
        <v>2</v>
      </c>
      <c r="E21" s="4" t="s">
        <v>2</v>
      </c>
      <c r="F21" s="4" t="s">
        <v>2</v>
      </c>
      <c r="G21" s="4" t="s">
        <v>2</v>
      </c>
      <c r="H21" s="4" t="s">
        <v>2</v>
      </c>
      <c r="I21" s="4" t="s">
        <v>2</v>
      </c>
      <c r="J21" s="4" t="s">
        <v>2</v>
      </c>
      <c r="K21" s="4" t="s">
        <v>2</v>
      </c>
      <c r="L21" s="25" t="s">
        <v>2</v>
      </c>
      <c r="M21" s="25" t="s">
        <v>2</v>
      </c>
      <c r="N21" s="25" t="s">
        <v>5</v>
      </c>
      <c r="O21" s="25" t="s">
        <v>5</v>
      </c>
      <c r="P21" s="25" t="s">
        <v>5</v>
      </c>
      <c r="Q21" s="25" t="s">
        <v>5</v>
      </c>
      <c r="R21" s="26" t="s">
        <v>2</v>
      </c>
    </row>
    <row r="22" spans="1:18" ht="14.25" thickBot="1">
      <c r="A22" s="14" t="s">
        <v>37</v>
      </c>
      <c r="B22" s="15">
        <v>1023000</v>
      </c>
      <c r="C22" s="15">
        <v>1023400</v>
      </c>
      <c r="D22" s="16">
        <v>0</v>
      </c>
      <c r="E22" s="15">
        <f>C22</f>
        <v>1023400</v>
      </c>
      <c r="F22" s="15">
        <v>1023400</v>
      </c>
      <c r="G22" s="16">
        <v>0</v>
      </c>
      <c r="H22" s="15">
        <f>F22</f>
        <v>1023400</v>
      </c>
      <c r="I22" s="16">
        <v>0</v>
      </c>
      <c r="J22" s="16" t="s">
        <v>2</v>
      </c>
      <c r="K22" s="27">
        <f>F22/C22*100</f>
        <v>100</v>
      </c>
      <c r="L22" s="28" t="s">
        <v>2</v>
      </c>
      <c r="M22" s="27">
        <f aca="true" t="shared" si="6" ref="M22:M31">H22/E22*100</f>
        <v>100</v>
      </c>
      <c r="N22" s="33">
        <v>54.8</v>
      </c>
      <c r="O22" s="33">
        <v>54.8</v>
      </c>
      <c r="P22" s="33">
        <v>54.8</v>
      </c>
      <c r="Q22" s="33">
        <v>54.8</v>
      </c>
      <c r="R22" s="29">
        <f aca="true" t="shared" si="7" ref="R22:R31">H22/B22*100</f>
        <v>100.03910068426198</v>
      </c>
    </row>
    <row r="23" spans="1:18" ht="13.5">
      <c r="A23" s="37" t="s">
        <v>3</v>
      </c>
      <c r="B23" s="17">
        <f aca="true" t="shared" si="8" ref="B23:J23">SUM(B24:B26)</f>
        <v>55154000</v>
      </c>
      <c r="C23" s="17">
        <f t="shared" si="8"/>
        <v>56039647</v>
      </c>
      <c r="D23" s="17">
        <f t="shared" si="8"/>
        <v>509437</v>
      </c>
      <c r="E23" s="17">
        <f t="shared" si="8"/>
        <v>56549084</v>
      </c>
      <c r="F23" s="17">
        <f t="shared" si="8"/>
        <v>55764567</v>
      </c>
      <c r="G23" s="17">
        <f t="shared" si="8"/>
        <v>32412</v>
      </c>
      <c r="H23" s="17">
        <f t="shared" si="8"/>
        <v>55796979</v>
      </c>
      <c r="I23" s="17">
        <f t="shared" si="8"/>
        <v>139404</v>
      </c>
      <c r="J23" s="17">
        <f t="shared" si="8"/>
        <v>612701</v>
      </c>
      <c r="K23" s="30">
        <f>F23/C23*100</f>
        <v>99.50913323918688</v>
      </c>
      <c r="L23" s="30">
        <f>G23/D23*100</f>
        <v>6.362317617291245</v>
      </c>
      <c r="M23" s="30">
        <f t="shared" si="6"/>
        <v>98.66999613999053</v>
      </c>
      <c r="N23" s="21">
        <v>98.5</v>
      </c>
      <c r="O23" s="21">
        <v>98.3</v>
      </c>
      <c r="P23" s="21">
        <v>98.1</v>
      </c>
      <c r="Q23" s="21">
        <v>98</v>
      </c>
      <c r="R23" s="22">
        <f t="shared" si="7"/>
        <v>101.16578851941836</v>
      </c>
    </row>
    <row r="24" spans="1:18" ht="13.5">
      <c r="A24" s="5" t="s">
        <v>38</v>
      </c>
      <c r="B24" s="3">
        <v>15836000</v>
      </c>
      <c r="C24" s="3">
        <v>15907853</v>
      </c>
      <c r="D24" s="4">
        <v>257</v>
      </c>
      <c r="E24" s="3">
        <f>C24+D24</f>
        <v>15908110</v>
      </c>
      <c r="F24" s="3">
        <v>15907853</v>
      </c>
      <c r="G24" s="4">
        <v>144</v>
      </c>
      <c r="H24" s="3">
        <f>F24+G24</f>
        <v>15907997</v>
      </c>
      <c r="I24" s="4">
        <v>0</v>
      </c>
      <c r="J24" s="3">
        <f>E24-H24-I24</f>
        <v>113</v>
      </c>
      <c r="K24" s="23">
        <f>F24/C24*100</f>
        <v>100</v>
      </c>
      <c r="L24" s="25" t="s">
        <v>2</v>
      </c>
      <c r="M24" s="23">
        <f t="shared" si="6"/>
        <v>99.99928967048882</v>
      </c>
      <c r="N24" s="23">
        <v>101.5</v>
      </c>
      <c r="O24" s="23">
        <v>101.5</v>
      </c>
      <c r="P24" s="23">
        <v>101.5</v>
      </c>
      <c r="Q24" s="23">
        <v>101.5</v>
      </c>
      <c r="R24" s="24">
        <f t="shared" si="7"/>
        <v>100.45464132356656</v>
      </c>
    </row>
    <row r="25" spans="1:18" ht="13.5">
      <c r="A25" s="5" t="s">
        <v>39</v>
      </c>
      <c r="B25" s="3">
        <v>39224000</v>
      </c>
      <c r="C25" s="3">
        <v>40038629</v>
      </c>
      <c r="D25" s="3">
        <v>509180</v>
      </c>
      <c r="E25" s="3">
        <f>C25+D25</f>
        <v>40547809</v>
      </c>
      <c r="F25" s="3">
        <v>39763549</v>
      </c>
      <c r="G25" s="3">
        <v>32268</v>
      </c>
      <c r="H25" s="3">
        <f>F25+G25</f>
        <v>39795817</v>
      </c>
      <c r="I25" s="4">
        <v>139404</v>
      </c>
      <c r="J25" s="3">
        <f>E25-H25-I25</f>
        <v>612588</v>
      </c>
      <c r="K25" s="23">
        <f>F25/C25*100</f>
        <v>99.31296348833523</v>
      </c>
      <c r="L25" s="23">
        <f>G25/D25*100</f>
        <v>6.337248124435367</v>
      </c>
      <c r="M25" s="23">
        <f t="shared" si="6"/>
        <v>98.14541890537168</v>
      </c>
      <c r="N25" s="23">
        <v>97.4</v>
      </c>
      <c r="O25" s="23">
        <v>97</v>
      </c>
      <c r="P25" s="23">
        <v>96.8</v>
      </c>
      <c r="Q25" s="23">
        <v>96.7</v>
      </c>
      <c r="R25" s="24">
        <f t="shared" si="7"/>
        <v>101.45782429125025</v>
      </c>
    </row>
    <row r="26" spans="1:18" ht="14.25" thickBot="1">
      <c r="A26" s="14" t="s">
        <v>9</v>
      </c>
      <c r="B26" s="15">
        <v>94000</v>
      </c>
      <c r="C26" s="15">
        <v>93165</v>
      </c>
      <c r="D26" s="16">
        <v>0</v>
      </c>
      <c r="E26" s="15">
        <f>C26</f>
        <v>93165</v>
      </c>
      <c r="F26" s="15">
        <v>93165</v>
      </c>
      <c r="G26" s="16">
        <v>0</v>
      </c>
      <c r="H26" s="15">
        <f>F26</f>
        <v>93165</v>
      </c>
      <c r="I26" s="16">
        <v>0</v>
      </c>
      <c r="J26" s="16">
        <v>0</v>
      </c>
      <c r="K26" s="27">
        <f>F26/C26*100</f>
        <v>100</v>
      </c>
      <c r="L26" s="28" t="s">
        <v>2</v>
      </c>
      <c r="M26" s="27">
        <f t="shared" si="6"/>
        <v>100</v>
      </c>
      <c r="N26" s="27">
        <v>96.7</v>
      </c>
      <c r="O26" s="27">
        <v>96.7</v>
      </c>
      <c r="P26" s="27">
        <v>96.7</v>
      </c>
      <c r="Q26" s="27">
        <v>96.7</v>
      </c>
      <c r="R26" s="31">
        <f t="shared" si="7"/>
        <v>99.11170212765957</v>
      </c>
    </row>
    <row r="27" spans="1:18" ht="14.25" thickBot="1">
      <c r="A27" s="41" t="s">
        <v>40</v>
      </c>
      <c r="B27" s="42">
        <v>1000</v>
      </c>
      <c r="C27" s="35" t="s">
        <v>41</v>
      </c>
      <c r="D27" s="42">
        <v>22995</v>
      </c>
      <c r="E27" s="42">
        <f>D27</f>
        <v>22995</v>
      </c>
      <c r="F27" s="35" t="s">
        <v>41</v>
      </c>
      <c r="G27" s="35">
        <v>1242</v>
      </c>
      <c r="H27" s="42">
        <f>G27</f>
        <v>1242</v>
      </c>
      <c r="I27" s="42">
        <v>10319</v>
      </c>
      <c r="J27" s="42">
        <f>E27-H27-I27</f>
        <v>11434</v>
      </c>
      <c r="K27" s="43" t="s">
        <v>41</v>
      </c>
      <c r="L27" s="38">
        <f>G27/D27*100</f>
        <v>5.401174168297456</v>
      </c>
      <c r="M27" s="38">
        <f t="shared" si="6"/>
        <v>5.401174168297456</v>
      </c>
      <c r="N27" s="43" t="s">
        <v>5</v>
      </c>
      <c r="O27" s="38">
        <v>53.4</v>
      </c>
      <c r="P27" s="43" t="s">
        <v>5</v>
      </c>
      <c r="Q27" s="38">
        <v>75.3</v>
      </c>
      <c r="R27" s="40">
        <f t="shared" si="7"/>
        <v>124.2</v>
      </c>
    </row>
    <row r="28" spans="1:18" ht="13.5">
      <c r="A28" s="37" t="s">
        <v>4</v>
      </c>
      <c r="B28" s="17">
        <f>SUM(B29:B31)</f>
        <v>69593000</v>
      </c>
      <c r="C28" s="17">
        <f>SUM(C29:C31)</f>
        <v>69539525</v>
      </c>
      <c r="D28" s="18" t="s">
        <v>2</v>
      </c>
      <c r="E28" s="17">
        <f>SUM(E29:E31)</f>
        <v>69539525</v>
      </c>
      <c r="F28" s="17">
        <f>SUM(F29:F31)</f>
        <v>69539525</v>
      </c>
      <c r="G28" s="18" t="s">
        <v>2</v>
      </c>
      <c r="H28" s="17">
        <f>SUM(H29:H31)</f>
        <v>69539525</v>
      </c>
      <c r="I28" s="18" t="s">
        <v>2</v>
      </c>
      <c r="J28" s="35" t="s">
        <v>2</v>
      </c>
      <c r="K28" s="38">
        <f>F28/C28*100</f>
        <v>100</v>
      </c>
      <c r="L28" s="32" t="s">
        <v>2</v>
      </c>
      <c r="M28" s="30">
        <f t="shared" si="6"/>
        <v>100</v>
      </c>
      <c r="N28" s="32">
        <v>288.5</v>
      </c>
      <c r="O28" s="32">
        <v>288.5</v>
      </c>
      <c r="P28" s="32">
        <v>288.5</v>
      </c>
      <c r="Q28" s="32">
        <v>288.5</v>
      </c>
      <c r="R28" s="44">
        <f t="shared" si="7"/>
        <v>99.92316037532511</v>
      </c>
    </row>
    <row r="29" spans="1:18" ht="13.5">
      <c r="A29" s="10" t="s">
        <v>10</v>
      </c>
      <c r="B29" s="11">
        <v>65421000</v>
      </c>
      <c r="C29" s="11">
        <v>65421004</v>
      </c>
      <c r="D29" s="4" t="s">
        <v>2</v>
      </c>
      <c r="E29" s="3">
        <f>SUM(C29:D29)</f>
        <v>65421004</v>
      </c>
      <c r="F29" s="11">
        <v>65421004</v>
      </c>
      <c r="G29" s="4" t="s">
        <v>2</v>
      </c>
      <c r="H29" s="3">
        <f>F29</f>
        <v>65421004</v>
      </c>
      <c r="I29" s="25" t="s">
        <v>2</v>
      </c>
      <c r="J29" s="4" t="s">
        <v>2</v>
      </c>
      <c r="K29" s="23">
        <f>F29/C29*100</f>
        <v>100</v>
      </c>
      <c r="L29" s="25" t="s">
        <v>2</v>
      </c>
      <c r="M29" s="21">
        <f t="shared" si="6"/>
        <v>100</v>
      </c>
      <c r="N29" s="39">
        <v>329.2</v>
      </c>
      <c r="O29" s="39">
        <v>329.2</v>
      </c>
      <c r="P29" s="39">
        <v>329.2</v>
      </c>
      <c r="Q29" s="39">
        <v>329.2</v>
      </c>
      <c r="R29" s="26">
        <f t="shared" si="7"/>
        <v>100.00000611424467</v>
      </c>
    </row>
    <row r="30" spans="1:18" ht="13.5">
      <c r="A30" s="5" t="s">
        <v>46</v>
      </c>
      <c r="B30" s="3">
        <v>3857000</v>
      </c>
      <c r="C30" s="3">
        <v>3802711</v>
      </c>
      <c r="D30" s="4" t="s">
        <v>2</v>
      </c>
      <c r="E30" s="3">
        <f>SUM(C30:D30)</f>
        <v>3802711</v>
      </c>
      <c r="F30" s="3">
        <v>3802711</v>
      </c>
      <c r="G30" s="4" t="s">
        <v>2</v>
      </c>
      <c r="H30" s="3">
        <f>F30</f>
        <v>3802711</v>
      </c>
      <c r="I30" s="4" t="s">
        <v>2</v>
      </c>
      <c r="J30" s="4" t="s">
        <v>2</v>
      </c>
      <c r="K30" s="23">
        <f>F30/C30*100</f>
        <v>100</v>
      </c>
      <c r="L30" s="25" t="s">
        <v>2</v>
      </c>
      <c r="M30" s="23">
        <f t="shared" si="6"/>
        <v>100</v>
      </c>
      <c r="N30" s="25">
        <v>96.9</v>
      </c>
      <c r="O30" s="39">
        <v>96.9</v>
      </c>
      <c r="P30" s="39">
        <v>96.9</v>
      </c>
      <c r="Q30" s="39">
        <v>96.9</v>
      </c>
      <c r="R30" s="26">
        <f t="shared" si="7"/>
        <v>98.59245527612134</v>
      </c>
    </row>
    <row r="31" spans="1:18" ht="14.25" thickBot="1">
      <c r="A31" s="6" t="s">
        <v>47</v>
      </c>
      <c r="B31" s="7">
        <v>315000</v>
      </c>
      <c r="C31" s="7">
        <v>315810</v>
      </c>
      <c r="D31" s="8" t="s">
        <v>2</v>
      </c>
      <c r="E31" s="7">
        <f>C31</f>
        <v>315810</v>
      </c>
      <c r="F31" s="7">
        <v>315810</v>
      </c>
      <c r="G31" s="8" t="s">
        <v>2</v>
      </c>
      <c r="H31" s="7">
        <f>F31</f>
        <v>315810</v>
      </c>
      <c r="I31" s="8" t="s">
        <v>2</v>
      </c>
      <c r="J31" s="8" t="s">
        <v>2</v>
      </c>
      <c r="K31" s="33">
        <f>F31/C31*100</f>
        <v>100</v>
      </c>
      <c r="L31" s="34" t="s">
        <v>2</v>
      </c>
      <c r="M31" s="33">
        <f t="shared" si="6"/>
        <v>100</v>
      </c>
      <c r="N31" s="34">
        <v>102.6</v>
      </c>
      <c r="O31" s="45">
        <v>102.6</v>
      </c>
      <c r="P31" s="45">
        <v>102.6</v>
      </c>
      <c r="Q31" s="45">
        <v>102.6</v>
      </c>
      <c r="R31" s="46">
        <f t="shared" si="7"/>
        <v>100.25714285714287</v>
      </c>
    </row>
  </sheetData>
  <mergeCells count="11">
    <mergeCell ref="A2:A4"/>
    <mergeCell ref="B2:B4"/>
    <mergeCell ref="C2:E3"/>
    <mergeCell ref="F2:H3"/>
    <mergeCell ref="R2:R4"/>
    <mergeCell ref="N3:O3"/>
    <mergeCell ref="P3:Q3"/>
    <mergeCell ref="I2:I4"/>
    <mergeCell ref="J2:J4"/>
    <mergeCell ref="K2:M3"/>
    <mergeCell ref="N2:Q2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2008-01-28T08:21:48Z</cp:lastPrinted>
  <dcterms:created xsi:type="dcterms:W3CDTF">2001-02-16T03:00:26Z</dcterms:created>
  <dcterms:modified xsi:type="dcterms:W3CDTF">2008-01-28T08:36:31Z</dcterms:modified>
  <cp:category/>
  <cp:version/>
  <cp:contentType/>
  <cp:contentStatus/>
</cp:coreProperties>
</file>