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3345" windowWidth="12270" windowHeight="3390" tabRatio="797" activeTab="0"/>
  </bookViews>
  <sheets>
    <sheet name="１総括　" sheetId="1" r:id="rId1"/>
    <sheet name="2 県全体 " sheetId="2" r:id="rId2"/>
    <sheet name="3東部地区 " sheetId="3" r:id="rId3"/>
    <sheet name="４中部地区 " sheetId="4" r:id="rId4"/>
    <sheet name="５西部地区" sheetId="5" r:id="rId5"/>
    <sheet name="6全国" sheetId="6" r:id="rId6"/>
    <sheet name="比較" sheetId="7" r:id="rId7"/>
  </sheets>
  <definedNames>
    <definedName name="_xlnm.Print_Area" localSheetId="6">'比較'!$A$2:$V$34</definedName>
  </definedNames>
  <calcPr fullCalcOnLoad="1"/>
</workbook>
</file>

<file path=xl/sharedStrings.xml><?xml version="1.0" encoding="utf-8"?>
<sst xmlns="http://schemas.openxmlformats.org/spreadsheetml/2006/main" count="623" uniqueCount="69">
  <si>
    <t>（１）全国</t>
  </si>
  <si>
    <t>（２）静岡県</t>
  </si>
  <si>
    <t>月</t>
  </si>
  <si>
    <t>対前年</t>
  </si>
  <si>
    <t>戸　数</t>
  </si>
  <si>
    <t>同月比％</t>
  </si>
  <si>
    <t>4～6</t>
  </si>
  <si>
    <t>7～9</t>
  </si>
  <si>
    <t>10～12</t>
  </si>
  <si>
    <t>1～3</t>
  </si>
  <si>
    <t>（３）東部</t>
  </si>
  <si>
    <t>（４）中部</t>
  </si>
  <si>
    <t>（５）西部</t>
  </si>
  <si>
    <t>民間資金</t>
  </si>
  <si>
    <t>公的資金</t>
  </si>
  <si>
    <t>木造</t>
  </si>
  <si>
    <t>非木造</t>
  </si>
  <si>
    <t>持家</t>
  </si>
  <si>
    <t>貸家</t>
  </si>
  <si>
    <t>給与住宅</t>
  </si>
  <si>
    <t>分譲住宅</t>
  </si>
  <si>
    <t>総数</t>
  </si>
  <si>
    <t>持家</t>
  </si>
  <si>
    <t>貸家</t>
  </si>
  <si>
    <t>給与住宅</t>
  </si>
  <si>
    <t>分譲住宅</t>
  </si>
  <si>
    <t>月</t>
  </si>
  <si>
    <t>民間資金</t>
  </si>
  <si>
    <t>公的資金</t>
  </si>
  <si>
    <t>東部</t>
  </si>
  <si>
    <t>中部</t>
  </si>
  <si>
    <t>西部</t>
  </si>
  <si>
    <t>年計</t>
  </si>
  <si>
    <t>分譲住宅うちマンション</t>
  </si>
  <si>
    <t>分譲住宅うちマンション</t>
  </si>
  <si>
    <t>分譲住宅うちマンション</t>
  </si>
  <si>
    <t>公的資金のうち機構資金</t>
  </si>
  <si>
    <t>公的資金のうち機構資金</t>
  </si>
  <si>
    <t>公的資金のうち機構資金</t>
  </si>
  <si>
    <t>24年度</t>
  </si>
  <si>
    <t>24年度</t>
  </si>
  <si>
    <t>24年度</t>
  </si>
  <si>
    <t>24年度</t>
  </si>
  <si>
    <t>0</t>
  </si>
  <si>
    <t>0</t>
  </si>
  <si>
    <t>0</t>
  </si>
  <si>
    <t>0</t>
  </si>
  <si>
    <t>-</t>
  </si>
  <si>
    <t>0</t>
  </si>
  <si>
    <t>0</t>
  </si>
  <si>
    <t>年度計</t>
  </si>
  <si>
    <t>年度計</t>
  </si>
  <si>
    <t>対前年
同月比
（％）</t>
  </si>
  <si>
    <t>木造</t>
  </si>
  <si>
    <t>非木造</t>
  </si>
  <si>
    <t>0</t>
  </si>
  <si>
    <t>25年
戸数</t>
  </si>
  <si>
    <t>25年度</t>
  </si>
  <si>
    <t>25年度</t>
  </si>
  <si>
    <t>-</t>
  </si>
  <si>
    <t>-</t>
  </si>
  <si>
    <t>-</t>
  </si>
  <si>
    <t>-</t>
  </si>
  <si>
    <t>-</t>
  </si>
  <si>
    <t>26年
戸数</t>
  </si>
  <si>
    <t>0</t>
  </si>
  <si>
    <t>0</t>
  </si>
  <si>
    <t>0.0</t>
  </si>
  <si>
    <t>0.0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</si>
</sst>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[Red]\-#,##0.0,&quot;0;0;&quot;"/>
    <numFmt numFmtId="178" formatCode="#,##0.0;[Red]\-#,##0.0,&quot;;;;&quot;"/>
    <numFmt numFmtId="179" formatCode="#,##0.0;[Blue]\-#,##0.0"/>
    <numFmt numFmtId="180" formatCode="[$-411]ge\.m"/>
    <numFmt numFmtId="181" formatCode="0_);[Red]\(0\)"/>
    <numFmt numFmtId="182" formatCode="0.0_);[Red]\(0.0\)"/>
    <numFmt numFmtId="183" formatCode="0.0_ "/>
    <numFmt numFmtId="184" formatCode="0_ "/>
    <numFmt numFmtId="185" formatCode="#,##0_ "/>
    <numFmt numFmtId="186" formatCode="#,##0;[Red]#,##0"/>
    <numFmt numFmtId="187" formatCode="0.0%"/>
    <numFmt numFmtId="188" formatCode="0.0_ ;[Red]\-0.0\ "/>
    <numFmt numFmtId="189" formatCode="#,##0_);[Red]\(#,##0\)"/>
    <numFmt numFmtId="190" formatCode="0.0"/>
    <numFmt numFmtId="191" formatCode="#,##0.00_ ;[Red]\-#,##0.00\ "/>
    <numFmt numFmtId="192" formatCode="#,##0_ ;[Red]\-#,##0\ "/>
    <numFmt numFmtId="193" formatCode="0.0;[Red]\-0.0"/>
    <numFmt numFmtId="194" formatCode="#,###"/>
    <numFmt numFmtId="195" formatCode="0_ ;[Red]\-0\ "/>
    <numFmt numFmtId="196" formatCode="#,##0_);\(#,##0\)"/>
    <numFmt numFmtId="197" formatCode="#,##0.0_);[Red]\(#,##0.0\)"/>
    <numFmt numFmtId="198" formatCode="#,##0.0;[Red]#,##0.0"/>
    <numFmt numFmtId="199" formatCode="#,##0.0_ ;[Red]\-#,##0.0\ "/>
    <numFmt numFmtId="200" formatCode="[&lt;=999]000;[&lt;=9999]000\-00;000\-0000"/>
  </numFmts>
  <fonts count="3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リュウミンライト－ＫＬ－等幅"/>
      <family val="3"/>
    </font>
    <font>
      <sz val="9"/>
      <name val="Osaka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color indexed="18"/>
      <name val="ＭＳ 明朝"/>
      <family val="1"/>
    </font>
    <font>
      <sz val="12"/>
      <color indexed="18"/>
      <name val="ＭＳ 明朝"/>
      <family val="1"/>
    </font>
    <font>
      <b/>
      <sz val="12"/>
      <color indexed="18"/>
      <name val="ＭＳ 明朝"/>
      <family val="1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12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5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18" fillId="16" borderId="0" applyNumberFormat="0" applyBorder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17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ont="0" applyBorder="0" applyAlignment="0">
      <protection/>
    </xf>
    <xf numFmtId="0" fontId="20" fillId="7" borderId="4" applyNumberFormat="0" applyAlignment="0" applyProtection="0"/>
    <xf numFmtId="0" fontId="30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0" borderId="0" xfId="60" applyFont="1" applyAlignment="1">
      <alignment/>
      <protection/>
    </xf>
    <xf numFmtId="0" fontId="7" fillId="0" borderId="0" xfId="0" applyFont="1" applyAlignment="1">
      <alignment/>
    </xf>
    <xf numFmtId="0" fontId="7" fillId="0" borderId="0" xfId="60" applyFont="1" applyAlignment="1">
      <alignment horizontal="center"/>
      <protection/>
    </xf>
    <xf numFmtId="3" fontId="7" fillId="0" borderId="0" xfId="60" applyNumberFormat="1" applyFont="1" applyAlignment="1">
      <alignment/>
      <protection/>
    </xf>
    <xf numFmtId="176" fontId="7" fillId="0" borderId="0" xfId="60" applyNumberFormat="1" applyFont="1" applyAlignment="1">
      <alignment/>
      <protection/>
    </xf>
    <xf numFmtId="0" fontId="8" fillId="0" borderId="0" xfId="60" applyFont="1" applyAlignment="1">
      <alignment/>
      <protection/>
    </xf>
    <xf numFmtId="0" fontId="8" fillId="0" borderId="0" xfId="60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10" xfId="60" applyFont="1" applyBorder="1" applyAlignment="1">
      <alignment horizontal="center"/>
      <protection/>
    </xf>
    <xf numFmtId="3" fontId="7" fillId="0" borderId="11" xfId="60" applyNumberFormat="1" applyFont="1" applyBorder="1" applyAlignment="1">
      <alignment/>
      <protection/>
    </xf>
    <xf numFmtId="176" fontId="7" fillId="0" borderId="12" xfId="60" applyNumberFormat="1" applyFont="1" applyBorder="1" applyAlignment="1">
      <alignment/>
      <protection/>
    </xf>
    <xf numFmtId="0" fontId="9" fillId="0" borderId="13" xfId="60" applyFont="1" applyBorder="1" applyAlignment="1">
      <alignment horizontal="center"/>
      <protection/>
    </xf>
    <xf numFmtId="3" fontId="7" fillId="0" borderId="14" xfId="60" applyNumberFormat="1" applyFont="1" applyBorder="1" applyAlignment="1">
      <alignment/>
      <protection/>
    </xf>
    <xf numFmtId="176" fontId="7" fillId="0" borderId="15" xfId="60" applyNumberFormat="1" applyFont="1" applyBorder="1" applyAlignment="1">
      <alignment/>
      <protection/>
    </xf>
    <xf numFmtId="0" fontId="11" fillId="0" borderId="0" xfId="60" applyFont="1" applyAlignment="1">
      <alignment/>
      <protection/>
    </xf>
    <xf numFmtId="0" fontId="10" fillId="0" borderId="0" xfId="0" applyFont="1" applyAlignment="1">
      <alignment/>
    </xf>
    <xf numFmtId="3" fontId="7" fillId="0" borderId="0" xfId="0" applyNumberFormat="1" applyFont="1" applyAlignment="1">
      <alignment/>
    </xf>
    <xf numFmtId="176" fontId="7" fillId="0" borderId="0" xfId="49" applyNumberFormat="1" applyFont="1" applyAlignment="1">
      <alignment/>
    </xf>
    <xf numFmtId="0" fontId="8" fillId="0" borderId="0" xfId="0" applyFont="1" applyAlignment="1">
      <alignment/>
    </xf>
    <xf numFmtId="3" fontId="10" fillId="0" borderId="0" xfId="60" applyNumberFormat="1" applyFont="1" applyBorder="1" applyAlignment="1">
      <alignment/>
      <protection/>
    </xf>
    <xf numFmtId="3" fontId="7" fillId="0" borderId="11" xfId="60" applyNumberFormat="1" applyFont="1" applyBorder="1" applyAlignment="1">
      <alignment horizontal="right"/>
      <protection/>
    </xf>
    <xf numFmtId="0" fontId="7" fillId="0" borderId="10" xfId="0" applyFont="1" applyBorder="1" applyAlignment="1">
      <alignment horizontal="center"/>
    </xf>
    <xf numFmtId="186" fontId="7" fillId="0" borderId="11" xfId="0" applyNumberFormat="1" applyFont="1" applyBorder="1" applyAlignment="1">
      <alignment/>
    </xf>
    <xf numFmtId="3" fontId="7" fillId="7" borderId="16" xfId="60" applyNumberFormat="1" applyFont="1" applyFill="1" applyBorder="1" applyAlignment="1">
      <alignment horizontal="center"/>
      <protection/>
    </xf>
    <xf numFmtId="176" fontId="7" fillId="7" borderId="17" xfId="60" applyNumberFormat="1" applyFont="1" applyFill="1" applyBorder="1" applyAlignment="1">
      <alignment horizontal="center"/>
      <protection/>
    </xf>
    <xf numFmtId="3" fontId="7" fillId="18" borderId="16" xfId="60" applyNumberFormat="1" applyFont="1" applyFill="1" applyBorder="1" applyAlignment="1">
      <alignment horizontal="center"/>
      <protection/>
    </xf>
    <xf numFmtId="176" fontId="7" fillId="18" borderId="17" xfId="60" applyNumberFormat="1" applyFont="1" applyFill="1" applyBorder="1" applyAlignment="1">
      <alignment horizontal="center"/>
      <protection/>
    </xf>
    <xf numFmtId="9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3" fontId="7" fillId="7" borderId="18" xfId="60" applyNumberFormat="1" applyFont="1" applyFill="1" applyBorder="1" applyAlignment="1">
      <alignment horizontal="center" vertical="top"/>
      <protection/>
    </xf>
    <xf numFmtId="176" fontId="7" fillId="7" borderId="19" xfId="60" applyNumberFormat="1" applyFont="1" applyFill="1" applyBorder="1" applyAlignment="1">
      <alignment horizontal="center" vertical="top"/>
      <protection/>
    </xf>
    <xf numFmtId="3" fontId="7" fillId="18" borderId="18" xfId="60" applyNumberFormat="1" applyFont="1" applyFill="1" applyBorder="1" applyAlignment="1">
      <alignment horizontal="center" vertical="top"/>
      <protection/>
    </xf>
    <xf numFmtId="176" fontId="7" fillId="18" borderId="19" xfId="60" applyNumberFormat="1" applyFont="1" applyFill="1" applyBorder="1" applyAlignment="1">
      <alignment horizontal="center" vertical="top"/>
      <protection/>
    </xf>
    <xf numFmtId="193" fontId="7" fillId="0" borderId="12" xfId="60" applyNumberFormat="1" applyFont="1" applyBorder="1" applyAlignment="1">
      <alignment/>
      <protection/>
    </xf>
    <xf numFmtId="3" fontId="7" fillId="0" borderId="14" xfId="60" applyNumberFormat="1" applyFont="1" applyBorder="1" applyAlignment="1" applyProtection="1">
      <alignment/>
      <protection/>
    </xf>
    <xf numFmtId="0" fontId="7" fillId="0" borderId="10" xfId="60" applyFont="1" applyBorder="1" applyAlignment="1">
      <alignment horizontal="center" shrinkToFit="1"/>
      <protection/>
    </xf>
    <xf numFmtId="3" fontId="7" fillId="0" borderId="11" xfId="60" applyNumberFormat="1" applyFont="1" applyBorder="1" applyAlignment="1">
      <alignment horizontal="right" shrinkToFit="1"/>
      <protection/>
    </xf>
    <xf numFmtId="176" fontId="7" fillId="0" borderId="12" xfId="60" applyNumberFormat="1" applyFont="1" applyBorder="1" applyAlignment="1">
      <alignment shrinkToFit="1"/>
      <protection/>
    </xf>
    <xf numFmtId="3" fontId="7" fillId="0" borderId="11" xfId="60" applyNumberFormat="1" applyFont="1" applyBorder="1" applyAlignment="1">
      <alignment shrinkToFit="1"/>
      <protection/>
    </xf>
    <xf numFmtId="176" fontId="7" fillId="0" borderId="12" xfId="49" applyNumberFormat="1" applyFont="1" applyBorder="1" applyAlignment="1">
      <alignment/>
    </xf>
    <xf numFmtId="193" fontId="7" fillId="0" borderId="15" xfId="60" applyNumberFormat="1" applyFont="1" applyBorder="1" applyAlignment="1">
      <alignment/>
      <protection/>
    </xf>
    <xf numFmtId="3" fontId="7" fillId="0" borderId="11" xfId="60" applyNumberFormat="1" applyFont="1" applyFill="1" applyBorder="1" applyAlignment="1">
      <alignment/>
      <protection/>
    </xf>
    <xf numFmtId="176" fontId="7" fillId="0" borderId="12" xfId="60" applyNumberFormat="1" applyFont="1" applyBorder="1" applyAlignment="1">
      <alignment horizontal="right"/>
      <protection/>
    </xf>
    <xf numFmtId="3" fontId="7" fillId="0" borderId="14" xfId="60" applyNumberFormat="1" applyFont="1" applyBorder="1" applyAlignment="1">
      <alignment horizontal="right"/>
      <protection/>
    </xf>
    <xf numFmtId="0" fontId="7" fillId="0" borderId="11" xfId="0" applyNumberFormat="1" applyFont="1" applyBorder="1" applyAlignment="1">
      <alignment horizontal="right"/>
    </xf>
    <xf numFmtId="176" fontId="7" fillId="0" borderId="20" xfId="60" applyNumberFormat="1" applyFont="1" applyBorder="1" applyAlignment="1">
      <alignment/>
      <protection/>
    </xf>
    <xf numFmtId="3" fontId="7" fillId="0" borderId="21" xfId="60" applyNumberFormat="1" applyFont="1" applyBorder="1" applyAlignment="1">
      <alignment/>
      <protection/>
    </xf>
    <xf numFmtId="3" fontId="7" fillId="0" borderId="22" xfId="60" applyNumberFormat="1" applyFont="1" applyBorder="1" applyAlignment="1">
      <alignment/>
      <protection/>
    </xf>
    <xf numFmtId="186" fontId="7" fillId="0" borderId="11" xfId="0" applyNumberFormat="1" applyFont="1" applyBorder="1" applyAlignment="1">
      <alignment horizontal="right"/>
    </xf>
    <xf numFmtId="3" fontId="7" fillId="0" borderId="11" xfId="60" applyNumberFormat="1" applyFont="1" applyFill="1" applyBorder="1" applyAlignment="1">
      <alignment horizontal="right" shrinkToFit="1"/>
      <protection/>
    </xf>
    <xf numFmtId="176" fontId="7" fillId="0" borderId="12" xfId="60" applyNumberFormat="1" applyFont="1" applyFill="1" applyBorder="1" applyAlignment="1">
      <alignment shrinkToFit="1"/>
      <protection/>
    </xf>
    <xf numFmtId="3" fontId="7" fillId="0" borderId="11" xfId="60" applyNumberFormat="1" applyFont="1" applyFill="1" applyBorder="1" applyAlignment="1">
      <alignment shrinkToFit="1"/>
      <protection/>
    </xf>
    <xf numFmtId="176" fontId="7" fillId="0" borderId="12" xfId="60" applyNumberFormat="1" applyFont="1" applyFill="1" applyBorder="1" applyAlignment="1">
      <alignment/>
      <protection/>
    </xf>
    <xf numFmtId="193" fontId="7" fillId="0" borderId="12" xfId="60" applyNumberFormat="1" applyFont="1" applyFill="1" applyBorder="1" applyAlignment="1">
      <alignment/>
      <protection/>
    </xf>
    <xf numFmtId="3" fontId="7" fillId="0" borderId="11" xfId="60" applyNumberFormat="1" applyFont="1" applyFill="1" applyBorder="1" applyAlignment="1">
      <alignment horizontal="right"/>
      <protection/>
    </xf>
    <xf numFmtId="186" fontId="7" fillId="0" borderId="11" xfId="0" applyNumberFormat="1" applyFont="1" applyFill="1" applyBorder="1" applyAlignment="1">
      <alignment/>
    </xf>
    <xf numFmtId="3" fontId="7" fillId="0" borderId="11" xfId="60" applyNumberFormat="1" applyFont="1" applyBorder="1" applyAlignment="1" quotePrefix="1">
      <alignment horizontal="right"/>
      <protection/>
    </xf>
    <xf numFmtId="0" fontId="7" fillId="0" borderId="11" xfId="0" applyNumberFormat="1" applyFont="1" applyBorder="1" applyAlignment="1" quotePrefix="1">
      <alignment horizontal="right"/>
    </xf>
    <xf numFmtId="186" fontId="7" fillId="0" borderId="11" xfId="0" applyNumberFormat="1" applyFont="1" applyBorder="1" applyAlignment="1" quotePrefix="1">
      <alignment horizontal="right"/>
    </xf>
    <xf numFmtId="193" fontId="7" fillId="0" borderId="12" xfId="60" applyNumberFormat="1" applyFont="1" applyBorder="1" applyAlignment="1" quotePrefix="1">
      <alignment horizontal="right"/>
      <protection/>
    </xf>
    <xf numFmtId="193" fontId="7" fillId="0" borderId="12" xfId="60" applyNumberFormat="1" applyFont="1" applyBorder="1" applyAlignment="1">
      <alignment horizontal="right"/>
      <protection/>
    </xf>
    <xf numFmtId="193" fontId="7" fillId="0" borderId="12" xfId="60" applyNumberFormat="1" applyFont="1" applyFill="1" applyBorder="1" applyAlignment="1" quotePrefix="1">
      <alignment horizontal="right"/>
      <protection/>
    </xf>
    <xf numFmtId="0" fontId="7" fillId="0" borderId="13" xfId="60" applyFont="1" applyBorder="1" applyAlignment="1">
      <alignment horizontal="center"/>
      <protection/>
    </xf>
    <xf numFmtId="0" fontId="7" fillId="0" borderId="23" xfId="60" applyFont="1" applyBorder="1" applyAlignment="1">
      <alignment horizontal="center"/>
      <protection/>
    </xf>
    <xf numFmtId="176" fontId="7" fillId="0" borderId="17" xfId="60" applyNumberFormat="1" applyFont="1" applyBorder="1" applyAlignment="1">
      <alignment/>
      <protection/>
    </xf>
    <xf numFmtId="176" fontId="7" fillId="0" borderId="17" xfId="49" applyNumberFormat="1" applyFont="1" applyBorder="1" applyAlignment="1">
      <alignment/>
    </xf>
    <xf numFmtId="3" fontId="7" fillId="0" borderId="22" xfId="60" applyNumberFormat="1" applyFont="1" applyBorder="1" applyAlignment="1">
      <alignment horizontal="right"/>
      <protection/>
    </xf>
    <xf numFmtId="193" fontId="7" fillId="0" borderId="17" xfId="60" applyNumberFormat="1" applyFont="1" applyBorder="1" applyAlignment="1">
      <alignment/>
      <protection/>
    </xf>
    <xf numFmtId="0" fontId="7" fillId="0" borderId="23" xfId="60" applyFont="1" applyBorder="1" applyAlignment="1">
      <alignment horizontal="center" shrinkToFit="1"/>
      <protection/>
    </xf>
    <xf numFmtId="3" fontId="7" fillId="0" borderId="22" xfId="60" applyNumberFormat="1" applyFont="1" applyBorder="1" applyAlignment="1">
      <alignment shrinkToFit="1"/>
      <protection/>
    </xf>
    <xf numFmtId="176" fontId="7" fillId="0" borderId="17" xfId="60" applyNumberFormat="1" applyFont="1" applyBorder="1" applyAlignment="1">
      <alignment shrinkToFit="1"/>
      <protection/>
    </xf>
    <xf numFmtId="3" fontId="7" fillId="0" borderId="14" xfId="60" applyNumberFormat="1" applyFont="1" applyBorder="1" applyAlignment="1">
      <alignment shrinkToFit="1"/>
      <protection/>
    </xf>
    <xf numFmtId="176" fontId="7" fillId="0" borderId="15" xfId="60" applyNumberFormat="1" applyFont="1" applyBorder="1" applyAlignment="1">
      <alignment shrinkToFit="1"/>
      <protection/>
    </xf>
    <xf numFmtId="0" fontId="7" fillId="0" borderId="13" xfId="60" applyFont="1" applyBorder="1" applyAlignment="1">
      <alignment horizontal="center" shrinkToFit="1"/>
      <protection/>
    </xf>
    <xf numFmtId="186" fontId="7" fillId="0" borderId="24" xfId="0" applyNumberFormat="1" applyFont="1" applyBorder="1" applyAlignment="1">
      <alignment/>
    </xf>
    <xf numFmtId="181" fontId="7" fillId="0" borderId="11" xfId="60" applyNumberFormat="1" applyFont="1" applyBorder="1" applyAlignment="1">
      <alignment horizontal="right"/>
      <protection/>
    </xf>
    <xf numFmtId="181" fontId="7" fillId="0" borderId="11" xfId="60" applyNumberFormat="1" applyFont="1" applyBorder="1" applyAlignment="1" quotePrefix="1">
      <alignment horizontal="right"/>
      <protection/>
    </xf>
    <xf numFmtId="181" fontId="7" fillId="0" borderId="11" xfId="0" applyNumberFormat="1" applyFont="1" applyBorder="1" applyAlignment="1" quotePrefix="1">
      <alignment horizontal="right"/>
    </xf>
    <xf numFmtId="181" fontId="7" fillId="0" borderId="22" xfId="60" applyNumberFormat="1" applyFont="1" applyBorder="1" applyAlignment="1">
      <alignment horizontal="right"/>
      <protection/>
    </xf>
    <xf numFmtId="176" fontId="7" fillId="0" borderId="12" xfId="60" applyNumberFormat="1" applyFont="1" applyBorder="1" applyAlignment="1" quotePrefix="1">
      <alignment horizontal="right"/>
      <protection/>
    </xf>
    <xf numFmtId="0" fontId="12" fillId="18" borderId="13" xfId="0" applyFont="1" applyFill="1" applyBorder="1" applyAlignment="1">
      <alignment horizontal="center" vertical="center"/>
    </xf>
    <xf numFmtId="186" fontId="7" fillId="18" borderId="14" xfId="0" applyNumberFormat="1" applyFont="1" applyFill="1" applyBorder="1" applyAlignment="1">
      <alignment/>
    </xf>
    <xf numFmtId="176" fontId="7" fillId="18" borderId="25" xfId="0" applyNumberFormat="1" applyFont="1" applyFill="1" applyBorder="1" applyAlignment="1">
      <alignment/>
    </xf>
    <xf numFmtId="3" fontId="7" fillId="0" borderId="12" xfId="60" applyNumberFormat="1" applyFont="1" applyBorder="1" applyAlignment="1" quotePrefix="1">
      <alignment horizontal="right"/>
      <protection/>
    </xf>
    <xf numFmtId="193" fontId="7" fillId="0" borderId="11" xfId="60" applyNumberFormat="1" applyFont="1" applyBorder="1" applyAlignment="1" quotePrefix="1">
      <alignment horizontal="right"/>
      <protection/>
    </xf>
    <xf numFmtId="176" fontId="7" fillId="0" borderId="20" xfId="60" applyNumberFormat="1" applyFont="1" applyBorder="1" applyAlignment="1" quotePrefix="1">
      <alignment horizontal="right"/>
      <protection/>
    </xf>
    <xf numFmtId="176" fontId="7" fillId="0" borderId="11" xfId="60" applyNumberFormat="1" applyFont="1" applyBorder="1" applyAlignment="1" quotePrefix="1">
      <alignment horizontal="right"/>
      <protection/>
    </xf>
    <xf numFmtId="176" fontId="7" fillId="0" borderId="26" xfId="60" applyNumberFormat="1" applyFont="1" applyBorder="1" applyAlignment="1" quotePrefix="1">
      <alignment horizontal="right"/>
      <protection/>
    </xf>
    <xf numFmtId="176" fontId="7" fillId="0" borderId="17" xfId="60" applyNumberFormat="1" applyFont="1" applyBorder="1" applyAlignment="1">
      <alignment horizontal="right"/>
      <protection/>
    </xf>
    <xf numFmtId="193" fontId="7" fillId="0" borderId="17" xfId="60" applyNumberFormat="1" applyFont="1" applyBorder="1" applyAlignment="1">
      <alignment horizontal="right"/>
      <protection/>
    </xf>
    <xf numFmtId="38" fontId="31" fillId="0" borderId="0" xfId="49" applyFont="1" applyFill="1" applyBorder="1" applyAlignment="1">
      <alignment/>
    </xf>
    <xf numFmtId="0" fontId="7" fillId="7" borderId="27" xfId="60" applyFont="1" applyFill="1" applyBorder="1" applyAlignment="1">
      <alignment horizontal="center" vertical="center"/>
      <protection/>
    </xf>
    <xf numFmtId="0" fontId="7" fillId="7" borderId="23" xfId="60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7" fillId="18" borderId="27" xfId="60" applyFont="1" applyFill="1" applyBorder="1" applyAlignment="1">
      <alignment horizontal="center" vertical="center"/>
      <protection/>
    </xf>
    <xf numFmtId="0" fontId="7" fillId="18" borderId="23" xfId="60" applyFont="1" applyFill="1" applyBorder="1" applyAlignment="1">
      <alignment horizontal="center" vertical="center"/>
      <protection/>
    </xf>
    <xf numFmtId="0" fontId="7" fillId="18" borderId="27" xfId="0" applyFont="1" applyFill="1" applyBorder="1" applyAlignment="1">
      <alignment horizontal="center" vertical="center"/>
    </xf>
    <xf numFmtId="0" fontId="7" fillId="18" borderId="23" xfId="0" applyFont="1" applyFill="1" applyBorder="1" applyAlignment="1">
      <alignment horizontal="center" vertical="center"/>
    </xf>
    <xf numFmtId="3" fontId="7" fillId="18" borderId="28" xfId="60" applyNumberFormat="1" applyFont="1" applyFill="1" applyBorder="1" applyAlignment="1">
      <alignment horizontal="center" vertical="top" wrapText="1"/>
      <protection/>
    </xf>
    <xf numFmtId="3" fontId="7" fillId="18" borderId="22" xfId="60" applyNumberFormat="1" applyFont="1" applyFill="1" applyBorder="1" applyAlignment="1">
      <alignment horizontal="center" vertical="top"/>
      <protection/>
    </xf>
    <xf numFmtId="3" fontId="7" fillId="18" borderId="22" xfId="60" applyNumberFormat="1" applyFont="1" applyFill="1" applyBorder="1" applyAlignment="1">
      <alignment horizontal="center" vertical="top" wrapText="1"/>
      <protection/>
    </xf>
    <xf numFmtId="0" fontId="7" fillId="18" borderId="19" xfId="0" applyFont="1" applyFill="1" applyBorder="1" applyAlignment="1">
      <alignment horizontal="center" vertical="top" wrapText="1"/>
    </xf>
    <xf numFmtId="0" fontId="7" fillId="18" borderId="17" xfId="0" applyFont="1" applyFill="1" applyBorder="1" applyAlignment="1">
      <alignment horizontal="center" vertical="top"/>
    </xf>
    <xf numFmtId="0" fontId="12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/>
    </xf>
    <xf numFmtId="176" fontId="7" fillId="0" borderId="12" xfId="60" applyNumberFormat="1" applyFont="1" applyBorder="1" applyAlignment="1" quotePrefix="1">
      <alignment/>
      <protection/>
    </xf>
    <xf numFmtId="3" fontId="7" fillId="0" borderId="14" xfId="60" applyNumberFormat="1" applyFont="1" applyBorder="1" applyAlignment="1" quotePrefix="1">
      <alignment horizontal="right"/>
      <protection/>
    </xf>
    <xf numFmtId="0" fontId="0" fillId="0" borderId="0" xfId="0" applyAlignment="1" quotePrefix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１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Zeros="0" tabSelected="1" view="pageBreakPreview" zoomScale="75" zoomScaleNormal="75" zoomScaleSheetLayoutView="75" zoomScalePageLayoutView="0" workbookViewId="0" topLeftCell="A1">
      <selection activeCell="J15" sqref="J15"/>
    </sheetView>
  </sheetViews>
  <sheetFormatPr defaultColWidth="10.59765625" defaultRowHeight="15"/>
  <cols>
    <col min="1" max="1" width="9.59765625" style="8" customWidth="1"/>
    <col min="2" max="3" width="12.59765625" style="17" customWidth="1"/>
    <col min="4" max="4" width="12.59765625" style="18" customWidth="1"/>
    <col min="5" max="7" width="12.59765625" style="2" customWidth="1"/>
    <col min="8" max="10" width="12.59765625" style="19" customWidth="1"/>
    <col min="11" max="16384" width="10.59765625" style="2" customWidth="1"/>
  </cols>
  <sheetData>
    <row r="1" spans="1:10" ht="18" customHeight="1" thickBot="1">
      <c r="A1" s="3"/>
      <c r="B1" s="4" t="s">
        <v>0</v>
      </c>
      <c r="C1" s="4"/>
      <c r="D1" s="5"/>
      <c r="E1" s="1" t="s">
        <v>1</v>
      </c>
      <c r="F1" s="1"/>
      <c r="G1" s="1"/>
      <c r="H1" s="6"/>
      <c r="I1" s="6"/>
      <c r="J1" s="6"/>
    </row>
    <row r="2" spans="1:10" s="8" customFormat="1" ht="14.25">
      <c r="A2" s="92" t="s">
        <v>2</v>
      </c>
      <c r="B2" s="30" t="s">
        <v>39</v>
      </c>
      <c r="C2" s="30" t="s">
        <v>57</v>
      </c>
      <c r="D2" s="31" t="s">
        <v>3</v>
      </c>
      <c r="E2" s="30" t="s">
        <v>39</v>
      </c>
      <c r="F2" s="30" t="s">
        <v>57</v>
      </c>
      <c r="G2" s="31" t="s">
        <v>3</v>
      </c>
      <c r="H2" s="7"/>
      <c r="I2" s="7"/>
      <c r="J2" s="7"/>
    </row>
    <row r="3" spans="1:10" s="8" customFormat="1" ht="14.25">
      <c r="A3" s="93"/>
      <c r="B3" s="24" t="s">
        <v>4</v>
      </c>
      <c r="C3" s="24" t="s">
        <v>4</v>
      </c>
      <c r="D3" s="25" t="s">
        <v>5</v>
      </c>
      <c r="E3" s="24" t="s">
        <v>4</v>
      </c>
      <c r="F3" s="24" t="s">
        <v>4</v>
      </c>
      <c r="G3" s="25" t="s">
        <v>5</v>
      </c>
      <c r="H3" s="7"/>
      <c r="I3" s="7"/>
      <c r="J3" s="7"/>
    </row>
    <row r="4" spans="1:10" ht="14.25" customHeight="1">
      <c r="A4" s="9">
        <v>4</v>
      </c>
      <c r="B4" s="10">
        <v>73647</v>
      </c>
      <c r="C4" s="10">
        <v>77894</v>
      </c>
      <c r="D4" s="11">
        <f>IF(C4=0,0,(C4-B4)/B4*100)</f>
        <v>5.76669789672356</v>
      </c>
      <c r="E4" s="10">
        <v>1963</v>
      </c>
      <c r="F4" s="10">
        <v>2335</v>
      </c>
      <c r="G4" s="11">
        <f>IF(F4=0,0,(F4-E4)/E4*100)</f>
        <v>18.950585838003057</v>
      </c>
      <c r="H4" s="6"/>
      <c r="I4" s="6"/>
      <c r="J4" s="6"/>
    </row>
    <row r="5" spans="1:10" ht="14.25" customHeight="1">
      <c r="A5" s="9">
        <v>5</v>
      </c>
      <c r="B5" s="10">
        <v>69638</v>
      </c>
      <c r="C5" s="10">
        <v>79751</v>
      </c>
      <c r="D5" s="11">
        <f>IF(C5=0,0,(C5-B5)/B5*100)</f>
        <v>14.522243602630747</v>
      </c>
      <c r="E5" s="10">
        <v>1603</v>
      </c>
      <c r="F5" s="10">
        <v>2058</v>
      </c>
      <c r="G5" s="11">
        <f aca="true" t="shared" si="0" ref="G5:G20">IF(F5=0,0,(F5-E5)/E5*100)</f>
        <v>28.38427947598253</v>
      </c>
      <c r="H5" s="6"/>
      <c r="I5" s="6"/>
      <c r="J5" s="6"/>
    </row>
    <row r="6" spans="1:10" ht="14.25" customHeight="1">
      <c r="A6" s="9">
        <v>6</v>
      </c>
      <c r="B6" s="10">
        <v>72566</v>
      </c>
      <c r="C6" s="10">
        <v>83704</v>
      </c>
      <c r="D6" s="11">
        <f>IF(C6=0,0,(C6-B6)/B6*100)</f>
        <v>15.348785932805997</v>
      </c>
      <c r="E6" s="10">
        <v>2092</v>
      </c>
      <c r="F6" s="10">
        <v>2450</v>
      </c>
      <c r="G6" s="11">
        <f>IF(F6=0,0,(F6-E6)/E6*100)</f>
        <v>17.11281070745698</v>
      </c>
      <c r="H6" s="6"/>
      <c r="I6" s="6"/>
      <c r="J6" s="6"/>
    </row>
    <row r="7" spans="1:11" ht="14.25" customHeight="1">
      <c r="A7" s="9">
        <v>7</v>
      </c>
      <c r="B7" s="10">
        <v>75421</v>
      </c>
      <c r="C7" s="91">
        <v>84801</v>
      </c>
      <c r="D7" s="11">
        <f>IF(C7=0,0,(C7-B7)/B7*100)</f>
        <v>12.436854456981477</v>
      </c>
      <c r="E7" s="10">
        <v>2327</v>
      </c>
      <c r="F7" s="10">
        <v>2893</v>
      </c>
      <c r="G7" s="11">
        <f t="shared" si="0"/>
        <v>24.323162870648904</v>
      </c>
      <c r="H7" s="6"/>
      <c r="I7" s="6"/>
      <c r="J7" s="6"/>
      <c r="K7" s="28"/>
    </row>
    <row r="8" spans="1:10" ht="14.25" customHeight="1">
      <c r="A8" s="9">
        <v>8</v>
      </c>
      <c r="B8" s="10">
        <v>77500</v>
      </c>
      <c r="C8" s="10">
        <v>84343</v>
      </c>
      <c r="D8" s="11">
        <f aca="true" t="shared" si="1" ref="D8:D19">IF(C8=0,0,(C8-B8)/B8*100)</f>
        <v>8.829677419354837</v>
      </c>
      <c r="E8" s="47">
        <v>2155</v>
      </c>
      <c r="F8" s="47">
        <v>2357</v>
      </c>
      <c r="G8" s="11">
        <f t="shared" si="0"/>
        <v>9.37354988399072</v>
      </c>
      <c r="H8" s="6"/>
      <c r="I8" s="6"/>
      <c r="J8" s="6"/>
    </row>
    <row r="9" spans="1:10" ht="14.25" customHeight="1">
      <c r="A9" s="9">
        <v>9</v>
      </c>
      <c r="B9" s="10">
        <v>74176</v>
      </c>
      <c r="C9" s="10">
        <v>88539</v>
      </c>
      <c r="D9" s="11">
        <f t="shared" si="1"/>
        <v>19.36340595340811</v>
      </c>
      <c r="E9" s="10">
        <v>1916</v>
      </c>
      <c r="F9" s="10">
        <v>2445</v>
      </c>
      <c r="G9" s="46">
        <f t="shared" si="0"/>
        <v>27.609603340292278</v>
      </c>
      <c r="H9" s="6"/>
      <c r="I9" s="6"/>
      <c r="J9" s="6"/>
    </row>
    <row r="10" spans="1:10" ht="14.25" customHeight="1">
      <c r="A10" s="9">
        <v>10</v>
      </c>
      <c r="B10" s="10">
        <v>84251</v>
      </c>
      <c r="C10" s="10">
        <v>90226</v>
      </c>
      <c r="D10" s="11">
        <f t="shared" si="1"/>
        <v>7.091903953662271</v>
      </c>
      <c r="E10" s="48">
        <v>2496</v>
      </c>
      <c r="F10" s="48">
        <v>2408</v>
      </c>
      <c r="G10" s="11">
        <f t="shared" si="0"/>
        <v>-3.5256410256410255</v>
      </c>
      <c r="H10" s="6"/>
      <c r="I10" s="6"/>
      <c r="J10" s="6"/>
    </row>
    <row r="11" spans="1:10" ht="14.25" customHeight="1">
      <c r="A11" s="9">
        <v>11</v>
      </c>
      <c r="B11" s="10">
        <v>80145</v>
      </c>
      <c r="C11" s="10">
        <v>91475</v>
      </c>
      <c r="D11" s="11">
        <f t="shared" si="1"/>
        <v>14.136876910599538</v>
      </c>
      <c r="E11" s="10">
        <v>2318</v>
      </c>
      <c r="F11" s="10">
        <v>2378</v>
      </c>
      <c r="G11" s="11">
        <f t="shared" si="0"/>
        <v>2.5884383088869716</v>
      </c>
      <c r="H11" s="6"/>
      <c r="I11" s="6"/>
      <c r="J11" s="6"/>
    </row>
    <row r="12" spans="1:10" ht="14.25" customHeight="1">
      <c r="A12" s="9">
        <v>12</v>
      </c>
      <c r="B12" s="10">
        <v>75944</v>
      </c>
      <c r="C12" s="10">
        <v>89578</v>
      </c>
      <c r="D12" s="11">
        <f t="shared" si="1"/>
        <v>17.952701990940692</v>
      </c>
      <c r="E12" s="10">
        <v>1885</v>
      </c>
      <c r="F12" s="10">
        <v>2792</v>
      </c>
      <c r="G12" s="11">
        <f t="shared" si="0"/>
        <v>48.11671087533156</v>
      </c>
      <c r="H12" s="6"/>
      <c r="I12" s="6"/>
      <c r="J12" s="6"/>
    </row>
    <row r="13" spans="1:10" ht="14.25" customHeight="1">
      <c r="A13" s="9">
        <v>1</v>
      </c>
      <c r="B13" s="10">
        <v>69289</v>
      </c>
      <c r="C13" s="10">
        <v>77843</v>
      </c>
      <c r="D13" s="11">
        <f t="shared" si="1"/>
        <v>12.345393929772403</v>
      </c>
      <c r="E13" s="10">
        <v>2096</v>
      </c>
      <c r="F13" s="10">
        <v>2456</v>
      </c>
      <c r="G13" s="11">
        <f t="shared" si="0"/>
        <v>17.17557251908397</v>
      </c>
      <c r="H13" s="6"/>
      <c r="I13" s="6"/>
      <c r="J13" s="6"/>
    </row>
    <row r="14" spans="1:10" ht="14.25" customHeight="1">
      <c r="A14" s="9">
        <v>2</v>
      </c>
      <c r="B14" s="10">
        <v>68969</v>
      </c>
      <c r="C14" s="10">
        <v>69689</v>
      </c>
      <c r="D14" s="11">
        <f t="shared" si="1"/>
        <v>1.0439472806623264</v>
      </c>
      <c r="E14" s="10">
        <v>1933</v>
      </c>
      <c r="F14" s="10">
        <v>2108</v>
      </c>
      <c r="G14" s="11">
        <f>IF(F14=0,0,(F14-E14)/E14*100)</f>
        <v>9.053285049146405</v>
      </c>
      <c r="H14" s="6"/>
      <c r="I14" s="6"/>
      <c r="J14" s="6"/>
    </row>
    <row r="15" spans="1:10" ht="14.25" customHeight="1">
      <c r="A15" s="9">
        <v>3</v>
      </c>
      <c r="B15" s="10">
        <v>71456</v>
      </c>
      <c r="C15" s="10">
        <v>69441</v>
      </c>
      <c r="D15" s="11">
        <v>-2.9</v>
      </c>
      <c r="E15" s="10">
        <v>1857</v>
      </c>
      <c r="F15" s="10">
        <v>1890</v>
      </c>
      <c r="G15" s="11">
        <f t="shared" si="0"/>
        <v>1.7770597738287561</v>
      </c>
      <c r="H15" s="6"/>
      <c r="I15" s="6"/>
      <c r="J15" s="6"/>
    </row>
    <row r="16" spans="1:10" ht="18" customHeight="1" thickBot="1">
      <c r="A16" s="12" t="s">
        <v>50</v>
      </c>
      <c r="B16" s="35">
        <f>SUM(B4:B15)</f>
        <v>893002</v>
      </c>
      <c r="C16" s="35">
        <v>987254</v>
      </c>
      <c r="D16" s="14">
        <f>IF(C16=0,0,(C16-B16)/B16*100)</f>
        <v>10.554511636032169</v>
      </c>
      <c r="E16" s="13">
        <f>SUM(E4:E15)</f>
        <v>24641</v>
      </c>
      <c r="F16" s="13">
        <v>28570</v>
      </c>
      <c r="G16" s="14">
        <f>IF(F16=0,0,(F16-E16)/E16*100)</f>
        <v>15.944969765837424</v>
      </c>
      <c r="H16" s="6"/>
      <c r="I16" s="6"/>
      <c r="J16" s="6"/>
    </row>
    <row r="17" spans="1:10" ht="14.25" customHeight="1">
      <c r="A17" s="9" t="s">
        <v>6</v>
      </c>
      <c r="B17" s="10">
        <f>IF(B6=0,0,SUM(B4:B6))</f>
        <v>215851</v>
      </c>
      <c r="C17" s="10">
        <f>SUM(C4:C6)</f>
        <v>241349</v>
      </c>
      <c r="D17" s="11">
        <f t="shared" si="1"/>
        <v>11.812778259076863</v>
      </c>
      <c r="E17" s="10">
        <f>IF(E6=0,0,SUM(E4:E6))</f>
        <v>5658</v>
      </c>
      <c r="F17" s="10">
        <f>SUM(F4:F6)</f>
        <v>6843</v>
      </c>
      <c r="G17" s="11">
        <f t="shared" si="0"/>
        <v>20.943796394485684</v>
      </c>
      <c r="H17" s="6"/>
      <c r="I17" s="6"/>
      <c r="J17" s="6"/>
    </row>
    <row r="18" spans="1:10" ht="14.25" customHeight="1">
      <c r="A18" s="9" t="s">
        <v>7</v>
      </c>
      <c r="B18" s="10">
        <f>IF(B9=0,0,SUM(B7:B9))</f>
        <v>227097</v>
      </c>
      <c r="C18" s="10">
        <f>SUM(C7:C9)</f>
        <v>257683</v>
      </c>
      <c r="D18" s="11">
        <f t="shared" si="1"/>
        <v>13.46825365372506</v>
      </c>
      <c r="E18" s="10">
        <f>IF(E9=0,0,SUM(E7:E9))</f>
        <v>6398</v>
      </c>
      <c r="F18" s="10">
        <f>SUM(F7:F9)</f>
        <v>7695</v>
      </c>
      <c r="G18" s="11">
        <f t="shared" si="0"/>
        <v>20.271959987496093</v>
      </c>
      <c r="H18" s="6"/>
      <c r="I18" s="6"/>
      <c r="J18" s="6"/>
    </row>
    <row r="19" spans="1:10" ht="14.25" customHeight="1">
      <c r="A19" s="9" t="s">
        <v>8</v>
      </c>
      <c r="B19" s="10">
        <f>IF(B12=0,0,SUM(B10:B12))</f>
        <v>240340</v>
      </c>
      <c r="C19" s="10">
        <f>SUM(C10:C12)</f>
        <v>271279</v>
      </c>
      <c r="D19" s="11">
        <f t="shared" si="1"/>
        <v>12.87301323125572</v>
      </c>
      <c r="E19" s="10">
        <f>IF(E12=0,0,SUM(E10:E12))</f>
        <v>6699</v>
      </c>
      <c r="F19" s="10">
        <f>SUM(F10:F12)</f>
        <v>7578</v>
      </c>
      <c r="G19" s="11">
        <f t="shared" si="0"/>
        <v>13.121361397223467</v>
      </c>
      <c r="H19" s="6"/>
      <c r="I19" s="6"/>
      <c r="J19" s="6"/>
    </row>
    <row r="20" spans="1:10" ht="14.25" customHeight="1" thickBot="1">
      <c r="A20" s="63" t="s">
        <v>9</v>
      </c>
      <c r="B20" s="13">
        <f>IF(B15=0,0,SUM(B13:B15))</f>
        <v>209714</v>
      </c>
      <c r="C20" s="13">
        <v>216943</v>
      </c>
      <c r="D20" s="14">
        <f>IF(C20=0,0,(C20-B20)/B20*100)</f>
        <v>3.447075540974851</v>
      </c>
      <c r="E20" s="13">
        <f>IF(E15=0,0,SUM(E13:E15))</f>
        <v>5886</v>
      </c>
      <c r="F20" s="13">
        <v>6454</v>
      </c>
      <c r="G20" s="14">
        <f t="shared" si="0"/>
        <v>9.65001698946653</v>
      </c>
      <c r="H20" s="6"/>
      <c r="I20" s="6"/>
      <c r="J20" s="6"/>
    </row>
    <row r="21" spans="8:10" s="16" customFormat="1" ht="15" customHeight="1">
      <c r="H21" s="15"/>
      <c r="I21" s="15"/>
      <c r="J21" s="15"/>
    </row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0" ht="18" customHeight="1" thickBot="1">
      <c r="A23" s="3"/>
      <c r="B23" s="4" t="s">
        <v>10</v>
      </c>
      <c r="C23" s="4"/>
      <c r="D23" s="5"/>
      <c r="E23" s="1" t="s">
        <v>11</v>
      </c>
      <c r="F23" s="1"/>
      <c r="G23" s="1"/>
      <c r="H23" s="1" t="s">
        <v>12</v>
      </c>
      <c r="I23" s="1"/>
      <c r="J23" s="1"/>
    </row>
    <row r="24" spans="1:10" ht="14.25" customHeight="1">
      <c r="A24" s="92" t="s">
        <v>2</v>
      </c>
      <c r="B24" s="30" t="s">
        <v>39</v>
      </c>
      <c r="C24" s="30" t="s">
        <v>57</v>
      </c>
      <c r="D24" s="31" t="s">
        <v>3</v>
      </c>
      <c r="E24" s="30" t="s">
        <v>39</v>
      </c>
      <c r="F24" s="30" t="s">
        <v>57</v>
      </c>
      <c r="G24" s="31" t="s">
        <v>3</v>
      </c>
      <c r="H24" s="30" t="s">
        <v>39</v>
      </c>
      <c r="I24" s="30" t="s">
        <v>57</v>
      </c>
      <c r="J24" s="31" t="s">
        <v>3</v>
      </c>
    </row>
    <row r="25" spans="1:10" ht="14.25" customHeight="1">
      <c r="A25" s="93"/>
      <c r="B25" s="24" t="s">
        <v>4</v>
      </c>
      <c r="C25" s="24" t="s">
        <v>4</v>
      </c>
      <c r="D25" s="25" t="s">
        <v>5</v>
      </c>
      <c r="E25" s="24" t="s">
        <v>4</v>
      </c>
      <c r="F25" s="24" t="s">
        <v>4</v>
      </c>
      <c r="G25" s="25" t="s">
        <v>5</v>
      </c>
      <c r="H25" s="24" t="s">
        <v>4</v>
      </c>
      <c r="I25" s="24" t="s">
        <v>4</v>
      </c>
      <c r="J25" s="25" t="s">
        <v>5</v>
      </c>
    </row>
    <row r="26" spans="1:10" ht="14.25" customHeight="1">
      <c r="A26" s="9">
        <v>4</v>
      </c>
      <c r="B26" s="10">
        <v>567</v>
      </c>
      <c r="C26" s="10">
        <v>684</v>
      </c>
      <c r="D26" s="11">
        <f>IF(C26=0,0,(C26-B26)/B26*100)</f>
        <v>20.634920634920633</v>
      </c>
      <c r="E26" s="10">
        <v>628</v>
      </c>
      <c r="F26" s="10">
        <v>729</v>
      </c>
      <c r="G26" s="11">
        <f>IF(F26=0,0,(F26-E26)/E26*100)</f>
        <v>16.0828025477707</v>
      </c>
      <c r="H26" s="10">
        <v>768</v>
      </c>
      <c r="I26" s="10">
        <v>922</v>
      </c>
      <c r="J26" s="11">
        <f>IF(I26=0,0,(I26-H26)/H26*100)</f>
        <v>20.052083333333336</v>
      </c>
    </row>
    <row r="27" spans="1:10" ht="14.25" customHeight="1">
      <c r="A27" s="9">
        <v>5</v>
      </c>
      <c r="B27" s="10">
        <v>485</v>
      </c>
      <c r="C27" s="10">
        <v>599</v>
      </c>
      <c r="D27" s="11">
        <f aca="true" t="shared" si="2" ref="D27:D42">IF(C27=0,0,(C27-B27)/B27*100)</f>
        <v>23.505154639175256</v>
      </c>
      <c r="E27" s="10">
        <v>516</v>
      </c>
      <c r="F27" s="10">
        <v>639</v>
      </c>
      <c r="G27" s="11">
        <f aca="true" t="shared" si="3" ref="G27:G41">IF(F27=0,0,(F27-E27)/E27*100)</f>
        <v>23.837209302325583</v>
      </c>
      <c r="H27" s="10">
        <v>602</v>
      </c>
      <c r="I27" s="10">
        <v>820</v>
      </c>
      <c r="J27" s="11">
        <f aca="true" t="shared" si="4" ref="J27:J41">IF(I27=0,0,(I27-H27)/H27*100)</f>
        <v>36.21262458471761</v>
      </c>
    </row>
    <row r="28" spans="1:10" ht="14.25" customHeight="1">
      <c r="A28" s="9">
        <v>6</v>
      </c>
      <c r="B28" s="10">
        <v>697</v>
      </c>
      <c r="C28" s="10">
        <v>638</v>
      </c>
      <c r="D28" s="11">
        <f t="shared" si="2"/>
        <v>-8.464849354375897</v>
      </c>
      <c r="E28" s="10">
        <v>661</v>
      </c>
      <c r="F28" s="10">
        <v>849</v>
      </c>
      <c r="G28" s="11">
        <f t="shared" si="3"/>
        <v>28.44175491679274</v>
      </c>
      <c r="H28" s="10">
        <v>734</v>
      </c>
      <c r="I28" s="10">
        <v>963</v>
      </c>
      <c r="J28" s="11">
        <f t="shared" si="4"/>
        <v>31.19891008174387</v>
      </c>
    </row>
    <row r="29" spans="1:10" ht="14.25" customHeight="1">
      <c r="A29" s="9">
        <v>7</v>
      </c>
      <c r="B29" s="10">
        <v>802</v>
      </c>
      <c r="C29" s="10">
        <v>855</v>
      </c>
      <c r="D29" s="11">
        <f t="shared" si="2"/>
        <v>6.608478802992519</v>
      </c>
      <c r="E29" s="10">
        <v>695</v>
      </c>
      <c r="F29" s="10">
        <v>1045</v>
      </c>
      <c r="G29" s="11">
        <f t="shared" si="3"/>
        <v>50.35971223021583</v>
      </c>
      <c r="H29" s="10">
        <v>830</v>
      </c>
      <c r="I29" s="10">
        <v>993</v>
      </c>
      <c r="J29" s="11">
        <f t="shared" si="4"/>
        <v>19.638554216867472</v>
      </c>
    </row>
    <row r="30" spans="1:10" ht="14.25" customHeight="1">
      <c r="A30" s="9">
        <v>8</v>
      </c>
      <c r="B30" s="10">
        <v>689</v>
      </c>
      <c r="C30" s="10">
        <v>690</v>
      </c>
      <c r="D30" s="11">
        <f t="shared" si="2"/>
        <v>0.14513788098693758</v>
      </c>
      <c r="E30" s="10">
        <v>718</v>
      </c>
      <c r="F30" s="10">
        <v>743</v>
      </c>
      <c r="G30" s="11">
        <f t="shared" si="3"/>
        <v>3.4818941504178276</v>
      </c>
      <c r="H30" s="10">
        <v>748</v>
      </c>
      <c r="I30" s="10">
        <v>924</v>
      </c>
      <c r="J30" s="11">
        <f t="shared" si="4"/>
        <v>23.52941176470588</v>
      </c>
    </row>
    <row r="31" spans="1:10" ht="14.25" customHeight="1">
      <c r="A31" s="9">
        <v>9</v>
      </c>
      <c r="B31" s="10">
        <v>502</v>
      </c>
      <c r="C31" s="10">
        <v>721</v>
      </c>
      <c r="D31" s="11">
        <f t="shared" si="2"/>
        <v>43.625498007968126</v>
      </c>
      <c r="E31" s="10">
        <v>738</v>
      </c>
      <c r="F31" s="10">
        <v>855</v>
      </c>
      <c r="G31" s="11">
        <f t="shared" si="3"/>
        <v>15.853658536585366</v>
      </c>
      <c r="H31" s="10">
        <v>676</v>
      </c>
      <c r="I31" s="10">
        <v>869</v>
      </c>
      <c r="J31" s="11">
        <f>IF(I31=0,0,(I31-H31)/H31*100)</f>
        <v>28.550295857988168</v>
      </c>
    </row>
    <row r="32" spans="1:10" ht="14.25" customHeight="1">
      <c r="A32" s="9">
        <v>10</v>
      </c>
      <c r="B32" s="10">
        <v>762</v>
      </c>
      <c r="C32" s="10">
        <v>758</v>
      </c>
      <c r="D32" s="11">
        <f t="shared" si="2"/>
        <v>-0.5249343832020997</v>
      </c>
      <c r="E32" s="10">
        <v>728</v>
      </c>
      <c r="F32" s="10">
        <v>735</v>
      </c>
      <c r="G32" s="11">
        <f t="shared" si="3"/>
        <v>0.9615384615384616</v>
      </c>
      <c r="H32" s="10">
        <v>1006</v>
      </c>
      <c r="I32" s="10">
        <v>915</v>
      </c>
      <c r="J32" s="11">
        <f t="shared" si="4"/>
        <v>-9.04572564612326</v>
      </c>
    </row>
    <row r="33" spans="1:10" ht="14.25" customHeight="1">
      <c r="A33" s="9">
        <v>11</v>
      </c>
      <c r="B33" s="10">
        <v>770</v>
      </c>
      <c r="C33" s="10">
        <v>589</v>
      </c>
      <c r="D33" s="11">
        <f t="shared" si="2"/>
        <v>-23.506493506493506</v>
      </c>
      <c r="E33" s="10">
        <v>702</v>
      </c>
      <c r="F33" s="10">
        <v>1079</v>
      </c>
      <c r="G33" s="11">
        <f t="shared" si="3"/>
        <v>53.70370370370371</v>
      </c>
      <c r="H33" s="10">
        <v>846</v>
      </c>
      <c r="I33" s="10">
        <v>710</v>
      </c>
      <c r="J33" s="11">
        <f t="shared" si="4"/>
        <v>-16.07565011820331</v>
      </c>
    </row>
    <row r="34" spans="1:10" ht="14.25" customHeight="1">
      <c r="A34" s="9">
        <v>12</v>
      </c>
      <c r="B34" s="10">
        <v>722</v>
      </c>
      <c r="C34" s="10">
        <v>915</v>
      </c>
      <c r="D34" s="11">
        <f t="shared" si="2"/>
        <v>26.73130193905817</v>
      </c>
      <c r="E34" s="10">
        <v>557</v>
      </c>
      <c r="F34" s="10">
        <v>951</v>
      </c>
      <c r="G34" s="11">
        <f t="shared" si="3"/>
        <v>70.73608617594255</v>
      </c>
      <c r="H34" s="10">
        <v>606</v>
      </c>
      <c r="I34" s="10">
        <v>926</v>
      </c>
      <c r="J34" s="11">
        <f t="shared" si="4"/>
        <v>52.8052805280528</v>
      </c>
    </row>
    <row r="35" spans="1:10" ht="14.25" customHeight="1">
      <c r="A35" s="9">
        <v>1</v>
      </c>
      <c r="B35" s="10">
        <v>630</v>
      </c>
      <c r="C35" s="10">
        <v>657</v>
      </c>
      <c r="D35" s="11">
        <f t="shared" si="2"/>
        <v>4.285714285714286</v>
      </c>
      <c r="E35" s="10">
        <v>747</v>
      </c>
      <c r="F35" s="10">
        <v>972</v>
      </c>
      <c r="G35" s="11">
        <f t="shared" si="3"/>
        <v>30.120481927710845</v>
      </c>
      <c r="H35" s="10">
        <v>719</v>
      </c>
      <c r="I35" s="10">
        <v>827</v>
      </c>
      <c r="J35" s="11">
        <f t="shared" si="4"/>
        <v>15.02086230876217</v>
      </c>
    </row>
    <row r="36" spans="1:10" ht="14.25" customHeight="1">
      <c r="A36" s="9">
        <v>2</v>
      </c>
      <c r="B36" s="10">
        <v>526</v>
      </c>
      <c r="C36" s="10">
        <v>519</v>
      </c>
      <c r="D36" s="11">
        <f t="shared" si="2"/>
        <v>-1.3307984790874523</v>
      </c>
      <c r="E36" s="10">
        <v>688</v>
      </c>
      <c r="F36" s="10">
        <v>691</v>
      </c>
      <c r="G36" s="11">
        <f t="shared" si="3"/>
        <v>0.436046511627907</v>
      </c>
      <c r="H36" s="10">
        <v>719</v>
      </c>
      <c r="I36" s="10">
        <v>898</v>
      </c>
      <c r="J36" s="11">
        <f t="shared" si="4"/>
        <v>24.895688456189152</v>
      </c>
    </row>
    <row r="37" spans="1:10" ht="14.25" customHeight="1">
      <c r="A37" s="9">
        <v>3</v>
      </c>
      <c r="B37" s="10">
        <v>561</v>
      </c>
      <c r="C37" s="10">
        <v>545</v>
      </c>
      <c r="D37" s="11">
        <f t="shared" si="2"/>
        <v>-2.8520499108734403</v>
      </c>
      <c r="E37" s="10">
        <v>609</v>
      </c>
      <c r="F37" s="10">
        <v>591</v>
      </c>
      <c r="G37" s="11">
        <f>IF(F37=0,0,(F37-E37)/E37*100)</f>
        <v>-2.955665024630542</v>
      </c>
      <c r="H37" s="10">
        <v>687</v>
      </c>
      <c r="I37" s="10">
        <v>754</v>
      </c>
      <c r="J37" s="11">
        <f>IF(I37=0,0,(I37-H37)/H37*100)</f>
        <v>9.75254730713246</v>
      </c>
    </row>
    <row r="38" spans="1:10" ht="18" customHeight="1" thickBot="1">
      <c r="A38" s="12" t="s">
        <v>50</v>
      </c>
      <c r="B38" s="13">
        <f>SUM(B26:B37)</f>
        <v>7713</v>
      </c>
      <c r="C38" s="13">
        <v>8170</v>
      </c>
      <c r="D38" s="14">
        <f>IF(C38=0,0,(C38-B38)/B38*100)</f>
        <v>5.92506158433813</v>
      </c>
      <c r="E38" s="35">
        <f>SUM(E26:E37)</f>
        <v>7987</v>
      </c>
      <c r="F38" s="35">
        <v>9879</v>
      </c>
      <c r="G38" s="14">
        <f>IF(F38=0,0,(F38-E38)/E38*100)</f>
        <v>23.688493802428948</v>
      </c>
      <c r="H38" s="13">
        <f>SUM(H26:H37)</f>
        <v>8941</v>
      </c>
      <c r="I38" s="13">
        <v>10521</v>
      </c>
      <c r="J38" s="14">
        <f>IF(I38=0,0,(I38-H38)/H38*100)</f>
        <v>17.671401409238342</v>
      </c>
    </row>
    <row r="39" spans="1:10" ht="14.25" customHeight="1">
      <c r="A39" s="9" t="s">
        <v>6</v>
      </c>
      <c r="B39" s="10">
        <f>IF(B28=0,0,SUM(B26:B28))</f>
        <v>1749</v>
      </c>
      <c r="C39" s="10">
        <f>SUM(C26:C28)</f>
        <v>1921</v>
      </c>
      <c r="D39" s="11">
        <f t="shared" si="2"/>
        <v>9.834190966266437</v>
      </c>
      <c r="E39" s="10">
        <f>IF(E28=0,0,SUM(E26:E28))</f>
        <v>1805</v>
      </c>
      <c r="F39" s="10">
        <f>SUM(F26:F28)</f>
        <v>2217</v>
      </c>
      <c r="G39" s="11">
        <f t="shared" si="3"/>
        <v>22.825484764542935</v>
      </c>
      <c r="H39" s="10">
        <f>IF(H28=0,0,SUM(H26:H28))</f>
        <v>2104</v>
      </c>
      <c r="I39" s="10">
        <f>SUM(I26:I28)</f>
        <v>2705</v>
      </c>
      <c r="J39" s="11">
        <f t="shared" si="4"/>
        <v>28.564638783269963</v>
      </c>
    </row>
    <row r="40" spans="1:10" ht="14.25" customHeight="1">
      <c r="A40" s="9" t="s">
        <v>7</v>
      </c>
      <c r="B40" s="10">
        <f>IF(B31=0,0,SUM(B29:B31))</f>
        <v>1993</v>
      </c>
      <c r="C40" s="10">
        <f>SUM(C29:C31)</f>
        <v>2266</v>
      </c>
      <c r="D40" s="11">
        <f t="shared" si="2"/>
        <v>13.697942799799298</v>
      </c>
      <c r="E40" s="10">
        <f>IF(E31=0,0,SUM(E29:E31))</f>
        <v>2151</v>
      </c>
      <c r="F40" s="10">
        <f>SUM(F29:F31)</f>
        <v>2643</v>
      </c>
      <c r="G40" s="11">
        <f t="shared" si="3"/>
        <v>22.87308228730823</v>
      </c>
      <c r="H40" s="10">
        <f>IF(H31=0,0,SUM(H29:H31))</f>
        <v>2254</v>
      </c>
      <c r="I40" s="10">
        <f>SUM(I29:I31)</f>
        <v>2786</v>
      </c>
      <c r="J40" s="11">
        <f t="shared" si="4"/>
        <v>23.60248447204969</v>
      </c>
    </row>
    <row r="41" spans="1:10" ht="14.25" customHeight="1">
      <c r="A41" s="9" t="s">
        <v>8</v>
      </c>
      <c r="B41" s="10">
        <f>IF(B34=0,0,SUM(B32:B34))</f>
        <v>2254</v>
      </c>
      <c r="C41" s="10">
        <f>SUM(C32:C34)</f>
        <v>2262</v>
      </c>
      <c r="D41" s="11">
        <f t="shared" si="2"/>
        <v>0.354924578527063</v>
      </c>
      <c r="E41" s="10">
        <f>IF(E34=0,0,SUM(E32:E34))</f>
        <v>1987</v>
      </c>
      <c r="F41" s="10">
        <f>SUM(F32:F34)</f>
        <v>2765</v>
      </c>
      <c r="G41" s="11">
        <f t="shared" si="3"/>
        <v>39.154504277805735</v>
      </c>
      <c r="H41" s="10">
        <f>IF(H34=0,0,SUM(H32:H34))</f>
        <v>2458</v>
      </c>
      <c r="I41" s="10">
        <f>SUM(I32:I34)</f>
        <v>2551</v>
      </c>
      <c r="J41" s="11">
        <f t="shared" si="4"/>
        <v>3.7835638730675343</v>
      </c>
    </row>
    <row r="42" spans="1:10" ht="14.25" customHeight="1" thickBot="1">
      <c r="A42" s="63" t="s">
        <v>9</v>
      </c>
      <c r="B42" s="13">
        <f>IF(B37=0,0,SUM(B35:B37))</f>
        <v>1717</v>
      </c>
      <c r="C42" s="13">
        <v>1721</v>
      </c>
      <c r="D42" s="14">
        <f t="shared" si="2"/>
        <v>0.23296447291788003</v>
      </c>
      <c r="E42" s="13">
        <f>IF(E37=0,0,SUM(E35:E37))</f>
        <v>2044</v>
      </c>
      <c r="F42" s="13">
        <v>2254</v>
      </c>
      <c r="G42" s="14">
        <f>IF(F42=0,0,(F42-E42)/E42*100)</f>
        <v>10.273972602739725</v>
      </c>
      <c r="H42" s="13">
        <f>IF(H37=0,0,SUM(H35:H37))</f>
        <v>2125</v>
      </c>
      <c r="I42" s="13">
        <v>2479</v>
      </c>
      <c r="J42" s="14">
        <f>IF(I42=0,0,(I42-H42)/H42*100)</f>
        <v>16.658823529411766</v>
      </c>
    </row>
    <row r="43" ht="15" customHeight="1"/>
  </sheetData>
  <sheetProtection/>
  <mergeCells count="2">
    <mergeCell ref="A2:A3"/>
    <mergeCell ref="A24:A25"/>
  </mergeCells>
  <printOptions horizontalCentered="1"/>
  <pageMargins left="0.7874015748031497" right="0.7874015748031497" top="0.91" bottom="0.39" header="0.43" footer="0.2"/>
  <pageSetup fitToHeight="1" fitToWidth="1" orientation="landscape" paperSize="9" scale="88" r:id="rId1"/>
  <headerFooter alignWithMargins="0">
    <oddHeader>&amp;C&amp;"ＭＳ Ｐゴシック,標準"１　総括&amp;6
&amp;12年度集計　全国　静岡県　県内地域別　（単位：戸/％）</oddHeader>
    <oddFooter>&amp;C&amp;"ＭＳ Ｐゴシック,標準"-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view="pageBreakPreview" zoomScale="75" zoomScaleNormal="75" zoomScaleSheetLayoutView="75" zoomScalePageLayoutView="0" workbookViewId="0" topLeftCell="A10">
      <selection activeCell="S42" sqref="S42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36</v>
      </c>
      <c r="I1" s="6"/>
      <c r="J1" s="6"/>
      <c r="K1" s="2" t="s">
        <v>15</v>
      </c>
      <c r="N1" s="2" t="s">
        <v>16</v>
      </c>
    </row>
    <row r="2" spans="1:16" ht="13.5" customHeight="1">
      <c r="A2" s="92" t="s">
        <v>2</v>
      </c>
      <c r="B2" s="30" t="s">
        <v>40</v>
      </c>
      <c r="C2" s="30" t="s">
        <v>57</v>
      </c>
      <c r="D2" s="31" t="s">
        <v>3</v>
      </c>
      <c r="E2" s="30" t="s">
        <v>40</v>
      </c>
      <c r="F2" s="30" t="s">
        <v>57</v>
      </c>
      <c r="G2" s="31" t="s">
        <v>3</v>
      </c>
      <c r="H2" s="30" t="s">
        <v>40</v>
      </c>
      <c r="I2" s="30" t="s">
        <v>57</v>
      </c>
      <c r="J2" s="31" t="s">
        <v>3</v>
      </c>
      <c r="K2" s="30" t="s">
        <v>40</v>
      </c>
      <c r="L2" s="30" t="s">
        <v>57</v>
      </c>
      <c r="M2" s="31" t="s">
        <v>3</v>
      </c>
      <c r="N2" s="30" t="s">
        <v>40</v>
      </c>
      <c r="O2" s="30" t="s">
        <v>57</v>
      </c>
      <c r="P2" s="31" t="s">
        <v>3</v>
      </c>
    </row>
    <row r="3" spans="1:16" ht="13.5" customHeight="1">
      <c r="A3" s="94"/>
      <c r="B3" s="24" t="s">
        <v>4</v>
      </c>
      <c r="C3" s="24" t="s">
        <v>4</v>
      </c>
      <c r="D3" s="25" t="s">
        <v>5</v>
      </c>
      <c r="E3" s="24" t="s">
        <v>4</v>
      </c>
      <c r="F3" s="24" t="s">
        <v>4</v>
      </c>
      <c r="G3" s="25" t="s">
        <v>5</v>
      </c>
      <c r="H3" s="24" t="s">
        <v>4</v>
      </c>
      <c r="I3" s="24" t="s">
        <v>4</v>
      </c>
      <c r="J3" s="25" t="s">
        <v>5</v>
      </c>
      <c r="K3" s="24" t="s">
        <v>4</v>
      </c>
      <c r="L3" s="24" t="s">
        <v>4</v>
      </c>
      <c r="M3" s="25" t="s">
        <v>5</v>
      </c>
      <c r="N3" s="24" t="s">
        <v>4</v>
      </c>
      <c r="O3" s="24" t="s">
        <v>4</v>
      </c>
      <c r="P3" s="25" t="s">
        <v>5</v>
      </c>
    </row>
    <row r="4" spans="1:16" ht="14.25" customHeight="1">
      <c r="A4" s="9">
        <v>4</v>
      </c>
      <c r="B4" s="10">
        <v>1699</v>
      </c>
      <c r="C4" s="10">
        <v>2045</v>
      </c>
      <c r="D4" s="11">
        <f aca="true" t="shared" si="0" ref="D4:D20">IF(C4=0,0,(C4-B4)/B4*100)</f>
        <v>20.364920541494996</v>
      </c>
      <c r="E4" s="10">
        <v>264</v>
      </c>
      <c r="F4" s="10">
        <v>290</v>
      </c>
      <c r="G4" s="11">
        <f aca="true" t="shared" si="1" ref="G4:G19">IF(F4=0,0,(F4-E4)/E4*100)</f>
        <v>9.848484848484848</v>
      </c>
      <c r="H4" s="10">
        <v>77</v>
      </c>
      <c r="I4" s="10">
        <v>89</v>
      </c>
      <c r="J4" s="11">
        <f aca="true" t="shared" si="2" ref="J4:J19">IF(I4=0,0,(I4-H4)/H4*100)</f>
        <v>15.584415584415584</v>
      </c>
      <c r="K4" s="10">
        <v>1085</v>
      </c>
      <c r="L4" s="10">
        <v>1617</v>
      </c>
      <c r="M4" s="11">
        <f aca="true" t="shared" si="3" ref="M4:M20">IF(L4=0,0,(L4-K4)/K4*100)</f>
        <v>49.03225806451613</v>
      </c>
      <c r="N4" s="10">
        <v>878</v>
      </c>
      <c r="O4" s="10">
        <v>718</v>
      </c>
      <c r="P4" s="11">
        <f aca="true" t="shared" si="4" ref="P4:P15">IF(O4=0,0,(O4-N4)/N4*100)</f>
        <v>-18.223234624145785</v>
      </c>
    </row>
    <row r="5" spans="1:16" ht="14.25" customHeight="1">
      <c r="A5" s="9">
        <v>5</v>
      </c>
      <c r="B5" s="10">
        <v>1349</v>
      </c>
      <c r="C5" s="10">
        <v>1810</v>
      </c>
      <c r="D5" s="11">
        <f t="shared" si="0"/>
        <v>34.173461823573014</v>
      </c>
      <c r="E5" s="10">
        <v>254</v>
      </c>
      <c r="F5" s="10">
        <v>248</v>
      </c>
      <c r="G5" s="11">
        <f t="shared" si="1"/>
        <v>-2.3622047244094486</v>
      </c>
      <c r="H5" s="10">
        <v>88</v>
      </c>
      <c r="I5" s="10">
        <v>72</v>
      </c>
      <c r="J5" s="11">
        <f t="shared" si="2"/>
        <v>-18.181818181818183</v>
      </c>
      <c r="K5" s="10">
        <v>1227</v>
      </c>
      <c r="L5" s="10">
        <v>1457</v>
      </c>
      <c r="M5" s="11">
        <f t="shared" si="3"/>
        <v>18.744906275468622</v>
      </c>
      <c r="N5" s="10">
        <v>376</v>
      </c>
      <c r="O5" s="10">
        <v>601</v>
      </c>
      <c r="P5" s="11">
        <f t="shared" si="4"/>
        <v>59.840425531914896</v>
      </c>
    </row>
    <row r="6" spans="1:16" ht="14.25" customHeight="1">
      <c r="A6" s="9">
        <v>6</v>
      </c>
      <c r="B6" s="10">
        <v>1814</v>
      </c>
      <c r="C6" s="10">
        <v>2222</v>
      </c>
      <c r="D6" s="11">
        <f t="shared" si="0"/>
        <v>22.49173098125689</v>
      </c>
      <c r="E6" s="10">
        <v>278</v>
      </c>
      <c r="F6" s="10">
        <v>228</v>
      </c>
      <c r="G6" s="11">
        <f t="shared" si="1"/>
        <v>-17.985611510791365</v>
      </c>
      <c r="H6" s="10">
        <v>105</v>
      </c>
      <c r="I6" s="10">
        <v>59</v>
      </c>
      <c r="J6" s="11">
        <f t="shared" si="2"/>
        <v>-43.80952380952381</v>
      </c>
      <c r="K6" s="10">
        <v>1414</v>
      </c>
      <c r="L6" s="10">
        <v>1626</v>
      </c>
      <c r="M6" s="11">
        <f t="shared" si="3"/>
        <v>14.992927864214991</v>
      </c>
      <c r="N6" s="10">
        <v>678</v>
      </c>
      <c r="O6" s="10">
        <v>824</v>
      </c>
      <c r="P6" s="11">
        <f t="shared" si="4"/>
        <v>21.533923303834808</v>
      </c>
    </row>
    <row r="7" spans="1:16" ht="14.25" customHeight="1">
      <c r="A7" s="9">
        <v>7</v>
      </c>
      <c r="B7" s="10">
        <v>2036</v>
      </c>
      <c r="C7" s="10">
        <v>2536</v>
      </c>
      <c r="D7" s="11">
        <f t="shared" si="0"/>
        <v>24.557956777996072</v>
      </c>
      <c r="E7" s="10">
        <v>291</v>
      </c>
      <c r="F7" s="10">
        <v>357</v>
      </c>
      <c r="G7" s="11">
        <f t="shared" si="1"/>
        <v>22.68041237113402</v>
      </c>
      <c r="H7" s="10">
        <v>105</v>
      </c>
      <c r="I7" s="10">
        <v>91</v>
      </c>
      <c r="J7" s="11">
        <f t="shared" si="2"/>
        <v>-13.333333333333334</v>
      </c>
      <c r="K7" s="10">
        <v>1440</v>
      </c>
      <c r="L7" s="10">
        <v>1804</v>
      </c>
      <c r="M7" s="11">
        <f t="shared" si="3"/>
        <v>25.27777777777778</v>
      </c>
      <c r="N7" s="10">
        <v>887</v>
      </c>
      <c r="O7" s="10">
        <v>1089</v>
      </c>
      <c r="P7" s="11">
        <f t="shared" si="4"/>
        <v>22.77339346110485</v>
      </c>
    </row>
    <row r="8" spans="1:16" ht="14.25" customHeight="1">
      <c r="A8" s="9">
        <v>8</v>
      </c>
      <c r="B8" s="10">
        <v>1900</v>
      </c>
      <c r="C8" s="10">
        <v>2071</v>
      </c>
      <c r="D8" s="11">
        <f t="shared" si="0"/>
        <v>9</v>
      </c>
      <c r="E8" s="10">
        <v>255</v>
      </c>
      <c r="F8" s="10">
        <v>286</v>
      </c>
      <c r="G8" s="11">
        <f t="shared" si="1"/>
        <v>12.156862745098039</v>
      </c>
      <c r="H8" s="10">
        <v>78</v>
      </c>
      <c r="I8" s="10">
        <v>71</v>
      </c>
      <c r="J8" s="11">
        <f t="shared" si="2"/>
        <v>-8.974358974358974</v>
      </c>
      <c r="K8" s="10">
        <v>1432</v>
      </c>
      <c r="L8" s="10">
        <v>1655</v>
      </c>
      <c r="M8" s="11">
        <f t="shared" si="3"/>
        <v>15.572625698324021</v>
      </c>
      <c r="N8" s="10">
        <v>723</v>
      </c>
      <c r="O8" s="10">
        <v>702</v>
      </c>
      <c r="P8" s="11">
        <f t="shared" si="4"/>
        <v>-2.904564315352697</v>
      </c>
    </row>
    <row r="9" spans="1:16" ht="14.25" customHeight="1">
      <c r="A9" s="9">
        <v>9</v>
      </c>
      <c r="B9" s="10">
        <v>1689</v>
      </c>
      <c r="C9" s="10">
        <v>2137</v>
      </c>
      <c r="D9" s="11">
        <f t="shared" si="0"/>
        <v>26.524570751924216</v>
      </c>
      <c r="E9" s="10">
        <v>227</v>
      </c>
      <c r="F9" s="10">
        <v>308</v>
      </c>
      <c r="G9" s="11">
        <f t="shared" si="1"/>
        <v>35.68281938325991</v>
      </c>
      <c r="H9" s="10">
        <v>73</v>
      </c>
      <c r="I9" s="10">
        <v>102</v>
      </c>
      <c r="J9" s="11">
        <f t="shared" si="2"/>
        <v>39.726027397260275</v>
      </c>
      <c r="K9" s="10">
        <v>1210</v>
      </c>
      <c r="L9" s="10">
        <v>1713</v>
      </c>
      <c r="M9" s="11">
        <f t="shared" si="3"/>
        <v>41.570247933884296</v>
      </c>
      <c r="N9" s="10">
        <v>706</v>
      </c>
      <c r="O9" s="10">
        <v>732</v>
      </c>
      <c r="P9" s="11">
        <f t="shared" si="4"/>
        <v>3.6827195467422094</v>
      </c>
    </row>
    <row r="10" spans="1:16" ht="14.25" customHeight="1">
      <c r="A10" s="9">
        <v>10</v>
      </c>
      <c r="B10" s="10">
        <v>2214</v>
      </c>
      <c r="C10" s="10">
        <v>2084</v>
      </c>
      <c r="D10" s="11">
        <f t="shared" si="0"/>
        <v>-5.871725383920506</v>
      </c>
      <c r="E10" s="10">
        <v>282</v>
      </c>
      <c r="F10" s="10">
        <v>324</v>
      </c>
      <c r="G10" s="11">
        <f t="shared" si="1"/>
        <v>14.893617021276595</v>
      </c>
      <c r="H10" s="10">
        <v>92</v>
      </c>
      <c r="I10" s="10">
        <v>62</v>
      </c>
      <c r="J10" s="11">
        <f t="shared" si="2"/>
        <v>-32.608695652173914</v>
      </c>
      <c r="K10" s="10">
        <v>1597</v>
      </c>
      <c r="L10" s="10">
        <v>1649</v>
      </c>
      <c r="M10" s="11">
        <f t="shared" si="3"/>
        <v>3.2561051972448336</v>
      </c>
      <c r="N10" s="10">
        <v>899</v>
      </c>
      <c r="O10" s="10">
        <v>759</v>
      </c>
      <c r="P10" s="11">
        <f t="shared" si="4"/>
        <v>-15.572858731924361</v>
      </c>
    </row>
    <row r="11" spans="1:16" ht="14.25" customHeight="1">
      <c r="A11" s="9">
        <v>11</v>
      </c>
      <c r="B11" s="10">
        <v>1959</v>
      </c>
      <c r="C11" s="10">
        <v>2130</v>
      </c>
      <c r="D11" s="11">
        <f t="shared" si="0"/>
        <v>8.728943338437979</v>
      </c>
      <c r="E11" s="10">
        <v>359</v>
      </c>
      <c r="F11" s="10">
        <v>248</v>
      </c>
      <c r="G11" s="43">
        <f t="shared" si="1"/>
        <v>-30.919220055710305</v>
      </c>
      <c r="H11" s="10">
        <v>140</v>
      </c>
      <c r="I11" s="10">
        <v>40</v>
      </c>
      <c r="J11" s="11">
        <f t="shared" si="2"/>
        <v>-71.42857142857143</v>
      </c>
      <c r="K11" s="10">
        <v>1621</v>
      </c>
      <c r="L11" s="10">
        <v>1493</v>
      </c>
      <c r="M11" s="11">
        <f t="shared" si="3"/>
        <v>-7.896360271437384</v>
      </c>
      <c r="N11" s="10">
        <v>697</v>
      </c>
      <c r="O11" s="10">
        <v>885</v>
      </c>
      <c r="P11" s="11">
        <f t="shared" si="4"/>
        <v>26.97274031563845</v>
      </c>
    </row>
    <row r="12" spans="1:16" ht="14.25" customHeight="1">
      <c r="A12" s="9">
        <v>12</v>
      </c>
      <c r="B12" s="10">
        <v>1616</v>
      </c>
      <c r="C12" s="10">
        <v>2465</v>
      </c>
      <c r="D12" s="11">
        <f t="shared" si="0"/>
        <v>52.53712871287129</v>
      </c>
      <c r="E12" s="10">
        <v>269</v>
      </c>
      <c r="F12" s="10">
        <v>327</v>
      </c>
      <c r="G12" s="11">
        <f t="shared" si="1"/>
        <v>21.561338289962826</v>
      </c>
      <c r="H12" s="10">
        <v>88</v>
      </c>
      <c r="I12" s="10">
        <v>66</v>
      </c>
      <c r="J12" s="11">
        <f t="shared" si="2"/>
        <v>-25</v>
      </c>
      <c r="K12" s="10">
        <v>1235</v>
      </c>
      <c r="L12" s="10">
        <v>1793</v>
      </c>
      <c r="M12" s="11">
        <f t="shared" si="3"/>
        <v>45.18218623481781</v>
      </c>
      <c r="N12" s="10">
        <v>650</v>
      </c>
      <c r="O12" s="10">
        <v>999</v>
      </c>
      <c r="P12" s="11">
        <f t="shared" si="4"/>
        <v>53.69230769230769</v>
      </c>
    </row>
    <row r="13" spans="1:16" ht="14.25" customHeight="1">
      <c r="A13" s="9">
        <v>1</v>
      </c>
      <c r="B13" s="10">
        <v>1758</v>
      </c>
      <c r="C13" s="10">
        <v>2190</v>
      </c>
      <c r="D13" s="11">
        <f t="shared" si="0"/>
        <v>24.573378839590443</v>
      </c>
      <c r="E13" s="10">
        <v>338</v>
      </c>
      <c r="F13" s="10">
        <v>266</v>
      </c>
      <c r="G13" s="11">
        <f t="shared" si="1"/>
        <v>-21.301775147928996</v>
      </c>
      <c r="H13" s="10">
        <v>152</v>
      </c>
      <c r="I13" s="10">
        <v>54</v>
      </c>
      <c r="J13" s="11">
        <f t="shared" si="2"/>
        <v>-64.47368421052632</v>
      </c>
      <c r="K13" s="10">
        <v>1433</v>
      </c>
      <c r="L13" s="10">
        <v>1591</v>
      </c>
      <c r="M13" s="11">
        <f t="shared" si="3"/>
        <v>11.025819958129798</v>
      </c>
      <c r="N13" s="10">
        <v>663</v>
      </c>
      <c r="O13" s="10">
        <v>865</v>
      </c>
      <c r="P13" s="11">
        <f t="shared" si="4"/>
        <v>30.46757164404223</v>
      </c>
    </row>
    <row r="14" spans="1:16" ht="14.25" customHeight="1">
      <c r="A14" s="9">
        <v>2</v>
      </c>
      <c r="B14" s="10">
        <v>1707</v>
      </c>
      <c r="C14" s="10">
        <v>1797</v>
      </c>
      <c r="D14" s="11">
        <f t="shared" si="0"/>
        <v>5.272407732864675</v>
      </c>
      <c r="E14" s="10">
        <v>226</v>
      </c>
      <c r="F14" s="10">
        <v>311</v>
      </c>
      <c r="G14" s="11">
        <f>IF(F14=0,0,(F14-E14)/E14*100)</f>
        <v>37.610619469026545</v>
      </c>
      <c r="H14" s="10">
        <v>92</v>
      </c>
      <c r="I14" s="10">
        <v>53</v>
      </c>
      <c r="J14" s="11">
        <f t="shared" si="2"/>
        <v>-42.391304347826086</v>
      </c>
      <c r="K14" s="10">
        <v>1147</v>
      </c>
      <c r="L14" s="10">
        <v>1181</v>
      </c>
      <c r="M14" s="11">
        <f t="shared" si="3"/>
        <v>2.964254577157803</v>
      </c>
      <c r="N14" s="10">
        <v>786</v>
      </c>
      <c r="O14" s="10">
        <v>927</v>
      </c>
      <c r="P14" s="11">
        <f t="shared" si="4"/>
        <v>17.938931297709924</v>
      </c>
    </row>
    <row r="15" spans="1:16" ht="14.25" customHeight="1">
      <c r="A15" s="9">
        <v>3</v>
      </c>
      <c r="B15" s="10">
        <v>1568</v>
      </c>
      <c r="C15" s="10">
        <v>1694</v>
      </c>
      <c r="D15" s="11">
        <f t="shared" si="0"/>
        <v>8.035714285714286</v>
      </c>
      <c r="E15" s="10">
        <v>289</v>
      </c>
      <c r="F15" s="10">
        <v>196</v>
      </c>
      <c r="G15" s="11">
        <f t="shared" si="1"/>
        <v>-32.17993079584775</v>
      </c>
      <c r="H15" s="10">
        <v>83</v>
      </c>
      <c r="I15" s="10">
        <v>60</v>
      </c>
      <c r="J15" s="11">
        <f>IF(I15=0,0,(I15-H15)/H15*100)</f>
        <v>-27.710843373493976</v>
      </c>
      <c r="K15" s="10">
        <v>1247</v>
      </c>
      <c r="L15" s="10">
        <v>1232</v>
      </c>
      <c r="M15" s="11">
        <f t="shared" si="3"/>
        <v>-1.202886928628709</v>
      </c>
      <c r="N15" s="10">
        <v>610</v>
      </c>
      <c r="O15" s="10">
        <v>658</v>
      </c>
      <c r="P15" s="11">
        <f t="shared" si="4"/>
        <v>7.868852459016394</v>
      </c>
    </row>
    <row r="16" spans="1:16" ht="18" customHeight="1" thickBot="1">
      <c r="A16" s="12" t="s">
        <v>50</v>
      </c>
      <c r="B16" s="13">
        <f>SUM(B4:B15)</f>
        <v>21309</v>
      </c>
      <c r="C16" s="13">
        <v>25181</v>
      </c>
      <c r="D16" s="14">
        <f>IF(C16=0,0,(C16-B16)/B16*100)</f>
        <v>18.170725984325873</v>
      </c>
      <c r="E16" s="13">
        <f>SUM(E4:E15)</f>
        <v>3332</v>
      </c>
      <c r="F16" s="13">
        <v>3389</v>
      </c>
      <c r="G16" s="14">
        <f>IF(F16=0,0,(F16-E16)/E16*100)</f>
        <v>1.7106842737094836</v>
      </c>
      <c r="H16" s="13">
        <f>SUM(H17:H20)</f>
        <v>1173</v>
      </c>
      <c r="I16" s="13">
        <v>819</v>
      </c>
      <c r="J16" s="14">
        <f>IF(I16=0,0,(I16-H16)/H16*100)</f>
        <v>-30.179028132992325</v>
      </c>
      <c r="K16" s="13">
        <f>SUM(K4:K15)</f>
        <v>16088</v>
      </c>
      <c r="L16" s="13">
        <v>18811</v>
      </c>
      <c r="M16" s="14">
        <f>IF(L16=0,0,(L16-K16)/K16*100)</f>
        <v>16.925658876181004</v>
      </c>
      <c r="N16" s="13">
        <v>8553</v>
      </c>
      <c r="O16" s="13">
        <v>9759</v>
      </c>
      <c r="P16" s="14">
        <f>IF(O16=0,0,(O16-N16)/N16*100)</f>
        <v>14.100315678709224</v>
      </c>
    </row>
    <row r="17" spans="1:16" ht="14.25" customHeight="1">
      <c r="A17" s="9" t="s">
        <v>6</v>
      </c>
      <c r="B17" s="10">
        <f>IF(B6=0,0,SUM(B4:B6))</f>
        <v>4862</v>
      </c>
      <c r="C17" s="10">
        <f>SUM(C4:C6)</f>
        <v>6077</v>
      </c>
      <c r="D17" s="11">
        <f t="shared" si="0"/>
        <v>24.989716166186753</v>
      </c>
      <c r="E17" s="10">
        <f>IF(E6=0,0,SUM(E4:E6))</f>
        <v>796</v>
      </c>
      <c r="F17" s="10">
        <f>SUM(F4:F6)</f>
        <v>766</v>
      </c>
      <c r="G17" s="11">
        <f t="shared" si="1"/>
        <v>-3.7688442211055273</v>
      </c>
      <c r="H17" s="10">
        <f>IF(H6=0,0,SUM(H4:H6))</f>
        <v>270</v>
      </c>
      <c r="I17" s="10">
        <f>SUM(I4:I6)</f>
        <v>220</v>
      </c>
      <c r="J17" s="11">
        <f t="shared" si="2"/>
        <v>-18.51851851851852</v>
      </c>
      <c r="K17" s="10">
        <f>IF(K6=0,0,SUM(K4:K6))</f>
        <v>3726</v>
      </c>
      <c r="L17" s="10">
        <f>SUM(L4:L6)</f>
        <v>4700</v>
      </c>
      <c r="M17" s="11">
        <f t="shared" si="3"/>
        <v>26.140633387010197</v>
      </c>
      <c r="N17" s="10">
        <f>IF(N6=0,0,SUM(N4:N6))</f>
        <v>1932</v>
      </c>
      <c r="O17" s="10">
        <f>SUM(O4:O6)</f>
        <v>2143</v>
      </c>
      <c r="P17" s="11">
        <f>IF(O17=0,0,(O17-N17)/N17*100)</f>
        <v>10.921325051759833</v>
      </c>
    </row>
    <row r="18" spans="1:16" ht="14.25" customHeight="1">
      <c r="A18" s="9" t="s">
        <v>7</v>
      </c>
      <c r="B18" s="10">
        <f>IF(B9=0,0,SUM(B7:B9))</f>
        <v>5625</v>
      </c>
      <c r="C18" s="10">
        <f>SUM(C7:C9)</f>
        <v>6744</v>
      </c>
      <c r="D18" s="11">
        <f t="shared" si="0"/>
        <v>19.89333333333333</v>
      </c>
      <c r="E18" s="10">
        <f>IF(E9=0,0,SUM(E7:E9))</f>
        <v>773</v>
      </c>
      <c r="F18" s="10">
        <f>SUM(F7:F9)</f>
        <v>951</v>
      </c>
      <c r="G18" s="11">
        <f t="shared" si="1"/>
        <v>23.02716688227684</v>
      </c>
      <c r="H18" s="10">
        <f>IF(H9=0,0,SUM(H7:H9))</f>
        <v>256</v>
      </c>
      <c r="I18" s="10">
        <f>SUM(I7:I9)</f>
        <v>264</v>
      </c>
      <c r="J18" s="11">
        <f t="shared" si="2"/>
        <v>3.125</v>
      </c>
      <c r="K18" s="10">
        <f>IF(K9=0,0,SUM(K7:K9))</f>
        <v>4082</v>
      </c>
      <c r="L18" s="10">
        <f>SUM(L7:L9)</f>
        <v>5172</v>
      </c>
      <c r="M18" s="11">
        <f t="shared" si="3"/>
        <v>26.70259676629103</v>
      </c>
      <c r="N18" s="10">
        <f>IF(N9=0,0,SUM(N7:N9))</f>
        <v>2316</v>
      </c>
      <c r="O18" s="10">
        <f>SUM(O7:O9)</f>
        <v>2523</v>
      </c>
      <c r="P18" s="11">
        <f>IF(O18=0,0,(O18-N18)/N18*100)</f>
        <v>8.937823834196891</v>
      </c>
    </row>
    <row r="19" spans="1:16" ht="14.25" customHeight="1">
      <c r="A19" s="9" t="s">
        <v>8</v>
      </c>
      <c r="B19" s="10">
        <f>IF(B12=0,0,SUM(B10:B12))</f>
        <v>5789</v>
      </c>
      <c r="C19" s="10">
        <f>SUM(C10:C12)</f>
        <v>6679</v>
      </c>
      <c r="D19" s="11">
        <f t="shared" si="0"/>
        <v>15.373985144239075</v>
      </c>
      <c r="E19" s="10">
        <f>IF(E12=0,0,SUM(E10:E12))</f>
        <v>910</v>
      </c>
      <c r="F19" s="10">
        <f>SUM(F10:F12)</f>
        <v>899</v>
      </c>
      <c r="G19" s="11">
        <f t="shared" si="1"/>
        <v>-1.208791208791209</v>
      </c>
      <c r="H19" s="10">
        <f>IF(H12=0,0,SUM(H10:H12))</f>
        <v>320</v>
      </c>
      <c r="I19" s="10">
        <f>SUM(I10:I12)</f>
        <v>168</v>
      </c>
      <c r="J19" s="11">
        <f t="shared" si="2"/>
        <v>-47.5</v>
      </c>
      <c r="K19" s="10">
        <f>IF(K12=0,0,SUM(K10:K12))</f>
        <v>4453</v>
      </c>
      <c r="L19" s="10">
        <f>SUM(L10:L12)</f>
        <v>4935</v>
      </c>
      <c r="M19" s="11">
        <f t="shared" si="3"/>
        <v>10.824163485290814</v>
      </c>
      <c r="N19" s="10">
        <f>IF(N12=0,0,SUM(N10:N12))</f>
        <v>2246</v>
      </c>
      <c r="O19" s="10">
        <f>SUM(O10:O12)</f>
        <v>2643</v>
      </c>
      <c r="P19" s="11">
        <f>IF(O19=0,0,(O19-N19)/N19*100)</f>
        <v>17.67586821015138</v>
      </c>
    </row>
    <row r="20" spans="1:16" ht="14.25" customHeight="1" thickBot="1">
      <c r="A20" s="63" t="s">
        <v>9</v>
      </c>
      <c r="B20" s="13">
        <f>IF(B15=0,0,SUM(B13:B15))</f>
        <v>5033</v>
      </c>
      <c r="C20" s="13">
        <v>5681</v>
      </c>
      <c r="D20" s="14">
        <f t="shared" si="0"/>
        <v>12.875024836081861</v>
      </c>
      <c r="E20" s="13">
        <f>IF(E15=0,0,SUM(E13:E15))</f>
        <v>853</v>
      </c>
      <c r="F20" s="13">
        <v>773</v>
      </c>
      <c r="G20" s="14">
        <f>IF(F20=0,0,(F20-E20)/E20*100)</f>
        <v>-9.378663540445487</v>
      </c>
      <c r="H20" s="13">
        <f>IF(H15=0,0,SUM(H13:H15))</f>
        <v>327</v>
      </c>
      <c r="I20" s="13">
        <v>167</v>
      </c>
      <c r="J20" s="14">
        <f>IF(I20=0,0,(I20-H20)/H20*100)</f>
        <v>-48.92966360856269</v>
      </c>
      <c r="K20" s="13">
        <f>IF(K15=0,0,SUM(K13:K15))</f>
        <v>3827</v>
      </c>
      <c r="L20" s="13">
        <v>4004</v>
      </c>
      <c r="M20" s="14">
        <f t="shared" si="3"/>
        <v>4.625032662660047</v>
      </c>
      <c r="N20" s="13">
        <f>IF(N15=0,0,SUM(N13:N15))</f>
        <v>2059</v>
      </c>
      <c r="O20" s="13">
        <v>2450</v>
      </c>
      <c r="P20" s="14">
        <f>IF(O20=0,0,(O20-N20)/N20*100)</f>
        <v>18.989800874210783</v>
      </c>
    </row>
    <row r="21" ht="15" customHeight="1"/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4" ht="18" customHeight="1" thickBot="1">
      <c r="A23" s="3"/>
      <c r="B23" s="4" t="s">
        <v>17</v>
      </c>
      <c r="C23" s="4"/>
      <c r="D23" s="5"/>
      <c r="E23" s="1" t="s">
        <v>18</v>
      </c>
      <c r="F23" s="1"/>
      <c r="G23" s="1"/>
      <c r="H23" s="1" t="s">
        <v>19</v>
      </c>
      <c r="I23" s="6"/>
      <c r="J23" s="6"/>
      <c r="K23" s="2" t="s">
        <v>20</v>
      </c>
      <c r="N23" s="2" t="s">
        <v>33</v>
      </c>
    </row>
    <row r="24" spans="1:16" ht="14.25" customHeight="1">
      <c r="A24" s="92" t="s">
        <v>2</v>
      </c>
      <c r="B24" s="30" t="s">
        <v>40</v>
      </c>
      <c r="C24" s="30" t="s">
        <v>57</v>
      </c>
      <c r="D24" s="31" t="s">
        <v>3</v>
      </c>
      <c r="E24" s="30" t="s">
        <v>40</v>
      </c>
      <c r="F24" s="30" t="s">
        <v>57</v>
      </c>
      <c r="G24" s="31" t="s">
        <v>3</v>
      </c>
      <c r="H24" s="30" t="s">
        <v>40</v>
      </c>
      <c r="I24" s="30" t="s">
        <v>57</v>
      </c>
      <c r="J24" s="31" t="s">
        <v>3</v>
      </c>
      <c r="K24" s="30" t="s">
        <v>40</v>
      </c>
      <c r="L24" s="30" t="s">
        <v>57</v>
      </c>
      <c r="M24" s="31" t="s">
        <v>3</v>
      </c>
      <c r="N24" s="30" t="s">
        <v>40</v>
      </c>
      <c r="O24" s="30" t="s">
        <v>57</v>
      </c>
      <c r="P24" s="31" t="s">
        <v>3</v>
      </c>
    </row>
    <row r="25" spans="1:16" ht="14.25" customHeight="1">
      <c r="A25" s="93"/>
      <c r="B25" s="24" t="s">
        <v>4</v>
      </c>
      <c r="C25" s="24" t="s">
        <v>4</v>
      </c>
      <c r="D25" s="25" t="s">
        <v>5</v>
      </c>
      <c r="E25" s="24" t="s">
        <v>4</v>
      </c>
      <c r="F25" s="24" t="s">
        <v>4</v>
      </c>
      <c r="G25" s="25" t="s">
        <v>5</v>
      </c>
      <c r="H25" s="24" t="s">
        <v>4</v>
      </c>
      <c r="I25" s="24" t="s">
        <v>4</v>
      </c>
      <c r="J25" s="25" t="s">
        <v>5</v>
      </c>
      <c r="K25" s="24" t="s">
        <v>4</v>
      </c>
      <c r="L25" s="24" t="s">
        <v>4</v>
      </c>
      <c r="M25" s="25" t="s">
        <v>5</v>
      </c>
      <c r="N25" s="24" t="s">
        <v>4</v>
      </c>
      <c r="O25" s="24" t="s">
        <v>4</v>
      </c>
      <c r="P25" s="25" t="s">
        <v>5</v>
      </c>
    </row>
    <row r="26" spans="1:16" ht="14.25" customHeight="1">
      <c r="A26" s="9">
        <v>4</v>
      </c>
      <c r="B26" s="10">
        <v>1021</v>
      </c>
      <c r="C26" s="10">
        <v>1320</v>
      </c>
      <c r="D26" s="11">
        <f aca="true" t="shared" si="5" ref="D26:D42">IF(C26=0,0,(C26-B26)/B26*100)</f>
        <v>29.285014691478946</v>
      </c>
      <c r="E26" s="10">
        <v>692</v>
      </c>
      <c r="F26" s="10">
        <v>743</v>
      </c>
      <c r="G26" s="11">
        <f aca="true" t="shared" si="6" ref="G26:G42">IF(F26=0,0,(F26-E26)/E26*100)</f>
        <v>7.369942196531793</v>
      </c>
      <c r="H26" s="10">
        <v>11</v>
      </c>
      <c r="I26" s="10">
        <v>2</v>
      </c>
      <c r="J26" s="11">
        <f aca="true" t="shared" si="7" ref="J26:J42">IF(I26=0,0,(I26-H26)/H26*100)</f>
        <v>-81.81818181818183</v>
      </c>
      <c r="K26" s="10">
        <v>239</v>
      </c>
      <c r="L26" s="10">
        <v>270</v>
      </c>
      <c r="M26" s="11">
        <f aca="true" t="shared" si="8" ref="M26:M42">IF(L26=0,0,(L26-K26)/K26*100)</f>
        <v>12.97071129707113</v>
      </c>
      <c r="N26" s="21">
        <v>83</v>
      </c>
      <c r="O26" s="21">
        <v>80</v>
      </c>
      <c r="P26" s="34">
        <f>IF(O26=0,0,IF(N26="0","　　―",(O26-N26)/N26*100))</f>
        <v>-3.614457831325301</v>
      </c>
    </row>
    <row r="27" spans="1:16" ht="14.25" customHeight="1">
      <c r="A27" s="9">
        <v>5</v>
      </c>
      <c r="B27" s="10">
        <v>1006</v>
      </c>
      <c r="C27" s="10">
        <v>1279</v>
      </c>
      <c r="D27" s="11">
        <f t="shared" si="5"/>
        <v>27.137176938369784</v>
      </c>
      <c r="E27" s="42">
        <v>392</v>
      </c>
      <c r="F27" s="42">
        <v>537</v>
      </c>
      <c r="G27" s="53">
        <f t="shared" si="6"/>
        <v>36.98979591836735</v>
      </c>
      <c r="H27" s="42">
        <v>6</v>
      </c>
      <c r="I27" s="42">
        <v>13</v>
      </c>
      <c r="J27" s="53">
        <f t="shared" si="7"/>
        <v>116.66666666666667</v>
      </c>
      <c r="K27" s="10">
        <v>199</v>
      </c>
      <c r="L27" s="10">
        <v>229</v>
      </c>
      <c r="M27" s="11">
        <f t="shared" si="8"/>
        <v>15.07537688442211</v>
      </c>
      <c r="N27" s="57" t="s">
        <v>43</v>
      </c>
      <c r="O27" s="57">
        <v>38</v>
      </c>
      <c r="P27" s="61" t="s">
        <v>59</v>
      </c>
    </row>
    <row r="28" spans="1:16" ht="14.25" customHeight="1">
      <c r="A28" s="9">
        <v>6</v>
      </c>
      <c r="B28" s="10">
        <v>1221</v>
      </c>
      <c r="C28" s="10">
        <v>1219</v>
      </c>
      <c r="D28" s="11">
        <f t="shared" si="5"/>
        <v>-0.16380016380016382</v>
      </c>
      <c r="E28" s="42">
        <v>587</v>
      </c>
      <c r="F28" s="42">
        <v>857</v>
      </c>
      <c r="G28" s="53">
        <f t="shared" si="6"/>
        <v>45.99659284497445</v>
      </c>
      <c r="H28" s="42">
        <v>5</v>
      </c>
      <c r="I28" s="42">
        <v>90</v>
      </c>
      <c r="J28" s="53">
        <f t="shared" si="7"/>
        <v>1700</v>
      </c>
      <c r="K28" s="10">
        <v>279</v>
      </c>
      <c r="L28" s="10">
        <v>284</v>
      </c>
      <c r="M28" s="11">
        <f t="shared" si="8"/>
        <v>1.7921146953405016</v>
      </c>
      <c r="N28" s="21">
        <v>59</v>
      </c>
      <c r="O28" s="21">
        <v>67</v>
      </c>
      <c r="P28" s="11">
        <f>IF(O28=0,0,(O28-N28)/N28*100)</f>
        <v>13.559322033898304</v>
      </c>
    </row>
    <row r="29" spans="1:16" ht="14.25" customHeight="1">
      <c r="A29" s="9">
        <v>7</v>
      </c>
      <c r="B29" s="10">
        <v>1294</v>
      </c>
      <c r="C29" s="10">
        <v>1587</v>
      </c>
      <c r="D29" s="11">
        <f t="shared" si="5"/>
        <v>22.642967542503865</v>
      </c>
      <c r="E29" s="42">
        <v>771</v>
      </c>
      <c r="F29" s="42">
        <v>769</v>
      </c>
      <c r="G29" s="53">
        <f t="shared" si="6"/>
        <v>-0.25940337224383914</v>
      </c>
      <c r="H29" s="42">
        <v>25</v>
      </c>
      <c r="I29" s="42">
        <v>32</v>
      </c>
      <c r="J29" s="53">
        <f t="shared" si="7"/>
        <v>28.000000000000004</v>
      </c>
      <c r="K29" s="10">
        <v>237</v>
      </c>
      <c r="L29" s="10">
        <v>505</v>
      </c>
      <c r="M29" s="11">
        <f t="shared" si="8"/>
        <v>113.08016877637131</v>
      </c>
      <c r="N29" s="21">
        <v>41</v>
      </c>
      <c r="O29" s="21">
        <v>231</v>
      </c>
      <c r="P29" s="11">
        <f aca="true" t="shared" si="9" ref="P29:P38">IF(O29=0,0,(O29-N29)/N29*100)</f>
        <v>463.4146341463414</v>
      </c>
    </row>
    <row r="30" spans="1:16" ht="14.25" customHeight="1">
      <c r="A30" s="9">
        <v>8</v>
      </c>
      <c r="B30" s="10">
        <v>1275</v>
      </c>
      <c r="C30" s="10">
        <v>1324</v>
      </c>
      <c r="D30" s="11">
        <f t="shared" si="5"/>
        <v>3.8431372549019605</v>
      </c>
      <c r="E30" s="42">
        <v>670</v>
      </c>
      <c r="F30" s="42">
        <v>787</v>
      </c>
      <c r="G30" s="53">
        <f t="shared" si="6"/>
        <v>17.46268656716418</v>
      </c>
      <c r="H30" s="42">
        <v>6</v>
      </c>
      <c r="I30" s="42">
        <v>10</v>
      </c>
      <c r="J30" s="53">
        <f t="shared" si="7"/>
        <v>66.66666666666666</v>
      </c>
      <c r="K30" s="10">
        <v>204</v>
      </c>
      <c r="L30" s="10">
        <v>236</v>
      </c>
      <c r="M30" s="11">
        <f t="shared" si="8"/>
        <v>15.686274509803921</v>
      </c>
      <c r="N30" s="57" t="s">
        <v>49</v>
      </c>
      <c r="O30" s="57">
        <v>20</v>
      </c>
      <c r="P30" s="43" t="s">
        <v>61</v>
      </c>
    </row>
    <row r="31" spans="1:16" ht="14.25" customHeight="1">
      <c r="A31" s="9">
        <v>9</v>
      </c>
      <c r="B31" s="10">
        <v>1117</v>
      </c>
      <c r="C31" s="10">
        <v>1490</v>
      </c>
      <c r="D31" s="11">
        <f t="shared" si="5"/>
        <v>33.39301700984781</v>
      </c>
      <c r="E31" s="10">
        <v>593</v>
      </c>
      <c r="F31" s="10">
        <v>650</v>
      </c>
      <c r="G31" s="11">
        <f t="shared" si="6"/>
        <v>9.612141652613827</v>
      </c>
      <c r="H31" s="10">
        <v>4</v>
      </c>
      <c r="I31" s="10">
        <v>5</v>
      </c>
      <c r="J31" s="11">
        <f t="shared" si="7"/>
        <v>25</v>
      </c>
      <c r="K31" s="10">
        <v>202</v>
      </c>
      <c r="L31" s="10">
        <v>300</v>
      </c>
      <c r="M31" s="11">
        <f t="shared" si="8"/>
        <v>48.51485148514851</v>
      </c>
      <c r="N31" s="21">
        <v>57</v>
      </c>
      <c r="O31" s="21">
        <v>28</v>
      </c>
      <c r="P31" s="11">
        <f t="shared" si="9"/>
        <v>-50.877192982456144</v>
      </c>
    </row>
    <row r="32" spans="1:16" ht="14.25" customHeight="1">
      <c r="A32" s="9">
        <v>10</v>
      </c>
      <c r="B32" s="10">
        <v>1293</v>
      </c>
      <c r="C32" s="10">
        <v>1347</v>
      </c>
      <c r="D32" s="11">
        <f t="shared" si="5"/>
        <v>4.176334106728538</v>
      </c>
      <c r="E32" s="10">
        <v>698</v>
      </c>
      <c r="F32" s="10">
        <v>837</v>
      </c>
      <c r="G32" s="11">
        <f t="shared" si="6"/>
        <v>19.91404011461318</v>
      </c>
      <c r="H32" s="10">
        <v>34</v>
      </c>
      <c r="I32" s="10">
        <v>17</v>
      </c>
      <c r="J32" s="11">
        <f t="shared" si="7"/>
        <v>-50</v>
      </c>
      <c r="K32" s="10">
        <v>471</v>
      </c>
      <c r="L32" s="10">
        <v>207</v>
      </c>
      <c r="M32" s="11">
        <f t="shared" si="8"/>
        <v>-56.05095541401274</v>
      </c>
      <c r="N32" s="21">
        <v>225</v>
      </c>
      <c r="O32" s="57" t="s">
        <v>43</v>
      </c>
      <c r="P32" s="11">
        <f t="shared" si="9"/>
        <v>-100</v>
      </c>
    </row>
    <row r="33" spans="1:16" ht="14.25" customHeight="1">
      <c r="A33" s="9">
        <v>11</v>
      </c>
      <c r="B33" s="10">
        <v>1252</v>
      </c>
      <c r="C33" s="10">
        <v>1282</v>
      </c>
      <c r="D33" s="11">
        <f t="shared" si="5"/>
        <v>2.3961661341853033</v>
      </c>
      <c r="E33" s="10">
        <v>801</v>
      </c>
      <c r="F33" s="10">
        <v>630</v>
      </c>
      <c r="G33" s="11">
        <f t="shared" si="6"/>
        <v>-21.34831460674157</v>
      </c>
      <c r="H33" s="10">
        <v>4</v>
      </c>
      <c r="I33" s="10">
        <v>4</v>
      </c>
      <c r="J33" s="80" t="s">
        <v>49</v>
      </c>
      <c r="K33" s="10">
        <v>261</v>
      </c>
      <c r="L33" s="10">
        <v>462</v>
      </c>
      <c r="M33" s="11">
        <f t="shared" si="8"/>
        <v>77.01149425287356</v>
      </c>
      <c r="N33" s="21">
        <v>89</v>
      </c>
      <c r="O33" s="21">
        <v>286</v>
      </c>
      <c r="P33" s="11">
        <f t="shared" si="9"/>
        <v>221.34831460674155</v>
      </c>
    </row>
    <row r="34" spans="1:16" ht="14.25" customHeight="1">
      <c r="A34" s="9">
        <v>12</v>
      </c>
      <c r="B34" s="10">
        <v>1040</v>
      </c>
      <c r="C34" s="10">
        <v>1535</v>
      </c>
      <c r="D34" s="11">
        <f t="shared" si="5"/>
        <v>47.59615384615385</v>
      </c>
      <c r="E34" s="10">
        <v>633</v>
      </c>
      <c r="F34" s="10">
        <v>841</v>
      </c>
      <c r="G34" s="11">
        <f t="shared" si="6"/>
        <v>32.859399684044234</v>
      </c>
      <c r="H34" s="10">
        <v>5</v>
      </c>
      <c r="I34" s="10">
        <v>11</v>
      </c>
      <c r="J34" s="11">
        <f t="shared" si="7"/>
        <v>120</v>
      </c>
      <c r="K34" s="10">
        <v>207</v>
      </c>
      <c r="L34" s="10">
        <v>405</v>
      </c>
      <c r="M34" s="11">
        <f t="shared" si="8"/>
        <v>95.65217391304348</v>
      </c>
      <c r="N34" s="21">
        <v>45</v>
      </c>
      <c r="O34" s="21">
        <v>203</v>
      </c>
      <c r="P34" s="11">
        <f t="shared" si="9"/>
        <v>351.1111111111111</v>
      </c>
    </row>
    <row r="35" spans="1:16" ht="14.25" customHeight="1">
      <c r="A35" s="9">
        <v>1</v>
      </c>
      <c r="B35" s="10">
        <v>1225</v>
      </c>
      <c r="C35" s="10">
        <v>1398</v>
      </c>
      <c r="D35" s="11">
        <f t="shared" si="5"/>
        <v>14.122448979591837</v>
      </c>
      <c r="E35" s="10">
        <v>661</v>
      </c>
      <c r="F35" s="10">
        <v>809</v>
      </c>
      <c r="G35" s="11">
        <f t="shared" si="6"/>
        <v>22.390317700453856</v>
      </c>
      <c r="H35" s="10">
        <v>15</v>
      </c>
      <c r="I35" s="10">
        <v>13</v>
      </c>
      <c r="J35" s="11">
        <f t="shared" si="7"/>
        <v>-13.333333333333334</v>
      </c>
      <c r="K35" s="10">
        <v>195</v>
      </c>
      <c r="L35" s="10">
        <v>236</v>
      </c>
      <c r="M35" s="11">
        <f t="shared" si="8"/>
        <v>21.025641025641026</v>
      </c>
      <c r="N35" s="57" t="s">
        <v>55</v>
      </c>
      <c r="O35" s="57">
        <v>48</v>
      </c>
      <c r="P35" s="43" t="s">
        <v>61</v>
      </c>
    </row>
    <row r="36" spans="1:16" ht="14.25" customHeight="1">
      <c r="A36" s="9">
        <v>2</v>
      </c>
      <c r="B36" s="10">
        <v>1070</v>
      </c>
      <c r="C36" s="10">
        <v>1086</v>
      </c>
      <c r="D36" s="11">
        <f t="shared" si="5"/>
        <v>1.4953271028037385</v>
      </c>
      <c r="E36" s="10">
        <v>490</v>
      </c>
      <c r="F36" s="10">
        <v>867</v>
      </c>
      <c r="G36" s="11">
        <f t="shared" si="6"/>
        <v>76.93877551020408</v>
      </c>
      <c r="H36" s="10">
        <v>7</v>
      </c>
      <c r="I36" s="10">
        <v>6</v>
      </c>
      <c r="J36" s="11">
        <f t="shared" si="7"/>
        <v>-14.285714285714285</v>
      </c>
      <c r="K36" s="10">
        <v>366</v>
      </c>
      <c r="L36" s="10">
        <v>149</v>
      </c>
      <c r="M36" s="11">
        <f t="shared" si="8"/>
        <v>-59.2896174863388</v>
      </c>
      <c r="N36" s="10">
        <v>178</v>
      </c>
      <c r="O36" s="57" t="s">
        <v>49</v>
      </c>
      <c r="P36" s="11">
        <f t="shared" si="9"/>
        <v>-100</v>
      </c>
    </row>
    <row r="37" spans="1:16" ht="14.25" customHeight="1">
      <c r="A37" s="9">
        <v>3</v>
      </c>
      <c r="B37" s="10">
        <v>1121</v>
      </c>
      <c r="C37" s="10">
        <v>911</v>
      </c>
      <c r="D37" s="11">
        <f>IF(C37=0,0,(C37-B37)/B37*100)</f>
        <v>-18.73327386262266</v>
      </c>
      <c r="E37" s="10">
        <v>512</v>
      </c>
      <c r="F37" s="10">
        <v>750</v>
      </c>
      <c r="G37" s="11">
        <f>IF(F37=0,0,(F37-E37)/E37*100)</f>
        <v>46.484375</v>
      </c>
      <c r="H37" s="10">
        <v>3</v>
      </c>
      <c r="I37" s="10">
        <v>7</v>
      </c>
      <c r="J37" s="11">
        <f>IF(I37=0,0,(I37-H37)/H37*100)</f>
        <v>133.33333333333331</v>
      </c>
      <c r="K37" s="10">
        <v>221</v>
      </c>
      <c r="L37" s="10">
        <v>222</v>
      </c>
      <c r="M37" s="11">
        <f>IF(L37=0,0,(L37-K37)/K37*100)</f>
        <v>0.4524886877828055</v>
      </c>
      <c r="N37" s="57" t="s">
        <v>55</v>
      </c>
      <c r="O37" s="57" t="s">
        <v>65</v>
      </c>
      <c r="P37" s="106" t="s">
        <v>65</v>
      </c>
    </row>
    <row r="38" spans="1:16" ht="18" customHeight="1" thickBot="1">
      <c r="A38" s="12" t="s">
        <v>51</v>
      </c>
      <c r="B38" s="13">
        <f>SUM(B26:B37)</f>
        <v>13935</v>
      </c>
      <c r="C38" s="13">
        <v>15778</v>
      </c>
      <c r="D38" s="14">
        <f t="shared" si="5"/>
        <v>13.225690706853246</v>
      </c>
      <c r="E38" s="13">
        <f>SUM(E26:E37)</f>
        <v>7500</v>
      </c>
      <c r="F38" s="13">
        <v>9077</v>
      </c>
      <c r="G38" s="14">
        <f t="shared" si="6"/>
        <v>21.026666666666667</v>
      </c>
      <c r="H38" s="13">
        <f>SUM(H26:H37)</f>
        <v>125</v>
      </c>
      <c r="I38" s="13">
        <v>210</v>
      </c>
      <c r="J38" s="14">
        <f t="shared" si="7"/>
        <v>68</v>
      </c>
      <c r="K38" s="13">
        <f>SUM(K26:K37)</f>
        <v>3081</v>
      </c>
      <c r="L38" s="13">
        <f>SUM(L26:L37)</f>
        <v>3505</v>
      </c>
      <c r="M38" s="14">
        <f t="shared" si="8"/>
        <v>13.761765660499838</v>
      </c>
      <c r="N38" s="13">
        <f>SUM(N26:N37)</f>
        <v>777</v>
      </c>
      <c r="O38" s="13">
        <f>SUM(O26:O37)</f>
        <v>1001</v>
      </c>
      <c r="P38" s="14">
        <f t="shared" si="9"/>
        <v>28.82882882882883</v>
      </c>
    </row>
    <row r="39" spans="1:16" ht="14.25" customHeight="1">
      <c r="A39" s="64" t="s">
        <v>6</v>
      </c>
      <c r="B39" s="48">
        <f>IF(B28=0,0,SUM(B26:B28))</f>
        <v>3248</v>
      </c>
      <c r="C39" s="10">
        <f>SUM(C26:C28)</f>
        <v>3818</v>
      </c>
      <c r="D39" s="65">
        <f t="shared" si="5"/>
        <v>17.549261083743843</v>
      </c>
      <c r="E39" s="48">
        <f>IF(E28=0,0,SUM(E26:E28))</f>
        <v>1671</v>
      </c>
      <c r="F39" s="10">
        <f>SUM(F26:F28)</f>
        <v>2137</v>
      </c>
      <c r="G39" s="65">
        <f t="shared" si="6"/>
        <v>27.88749251944943</v>
      </c>
      <c r="H39" s="48">
        <f>IF(H28=0,0,SUM(H26:H28))</f>
        <v>22</v>
      </c>
      <c r="I39" s="10">
        <f>SUM(I26:I28)</f>
        <v>105</v>
      </c>
      <c r="J39" s="65">
        <f t="shared" si="7"/>
        <v>377.2727272727273</v>
      </c>
      <c r="K39" s="48">
        <f>IF(K28=0,0,SUM(K26:K28))</f>
        <v>717</v>
      </c>
      <c r="L39" s="10">
        <f>SUM(L26:L28)</f>
        <v>783</v>
      </c>
      <c r="M39" s="65">
        <f t="shared" si="8"/>
        <v>9.205020920502092</v>
      </c>
      <c r="N39" s="48">
        <f>IF(N28=0,0,SUM(N26:N28))</f>
        <v>142</v>
      </c>
      <c r="O39" s="10">
        <f>SUM(O26:O28)</f>
        <v>185</v>
      </c>
      <c r="P39" s="65">
        <f>IF(O39=0,0,(O39-N39)/N39*100)</f>
        <v>30.28169014084507</v>
      </c>
    </row>
    <row r="40" spans="1:16" ht="14.25" customHeight="1">
      <c r="A40" s="9" t="s">
        <v>7</v>
      </c>
      <c r="B40" s="10">
        <f>IF(B31=0,0,SUM(B29:B31))</f>
        <v>3686</v>
      </c>
      <c r="C40" s="10">
        <f>SUM(C29:C31)</f>
        <v>4401</v>
      </c>
      <c r="D40" s="11">
        <f t="shared" si="5"/>
        <v>19.397721106890938</v>
      </c>
      <c r="E40" s="10">
        <f>IF(E31=0,0,SUM(E29:E31))</f>
        <v>2034</v>
      </c>
      <c r="F40" s="10">
        <f>SUM(F29:F31)</f>
        <v>2206</v>
      </c>
      <c r="G40" s="11">
        <f t="shared" si="6"/>
        <v>8.456243854473943</v>
      </c>
      <c r="H40" s="10">
        <f>IF(H31=0,0,SUM(H29:H31))</f>
        <v>35</v>
      </c>
      <c r="I40" s="10">
        <f>SUM(I29:I31)</f>
        <v>47</v>
      </c>
      <c r="J40" s="11">
        <f t="shared" si="7"/>
        <v>34.285714285714285</v>
      </c>
      <c r="K40" s="10">
        <f>IF(K31=0,0,SUM(K29:K31))</f>
        <v>643</v>
      </c>
      <c r="L40" s="10">
        <f>SUM(L29:L31)</f>
        <v>1041</v>
      </c>
      <c r="M40" s="11">
        <f t="shared" si="8"/>
        <v>61.89735614307932</v>
      </c>
      <c r="N40" s="10">
        <f>IF(N31=0,0,SUM(N29:N31))</f>
        <v>98</v>
      </c>
      <c r="O40" s="10">
        <f>SUM(O29:O31)</f>
        <v>279</v>
      </c>
      <c r="P40" s="11">
        <f>IF(O40=0,0,(O40-N40)/N40*100)</f>
        <v>184.6938775510204</v>
      </c>
    </row>
    <row r="41" spans="1:16" ht="14.25" customHeight="1">
      <c r="A41" s="9" t="s">
        <v>8</v>
      </c>
      <c r="B41" s="10">
        <f>IF(B34=0,0,SUM(B32:B34))</f>
        <v>3585</v>
      </c>
      <c r="C41" s="10">
        <f>SUM(C32:C34)</f>
        <v>4164</v>
      </c>
      <c r="D41" s="11">
        <f t="shared" si="5"/>
        <v>16.150627615062763</v>
      </c>
      <c r="E41" s="10">
        <f>IF(E34=0,0,SUM(E32:E34))</f>
        <v>2132</v>
      </c>
      <c r="F41" s="10">
        <f>SUM(F32:F34)</f>
        <v>2308</v>
      </c>
      <c r="G41" s="11">
        <f t="shared" si="6"/>
        <v>8.25515947467167</v>
      </c>
      <c r="H41" s="10">
        <f>IF(H34=0,0,SUM(H32:H34))</f>
        <v>43</v>
      </c>
      <c r="I41" s="10">
        <f>SUM(I32:I34)</f>
        <v>32</v>
      </c>
      <c r="J41" s="11">
        <f t="shared" si="7"/>
        <v>-25.581395348837212</v>
      </c>
      <c r="K41" s="10">
        <f>IF(K34=0,0,SUM(K32:K34))</f>
        <v>939</v>
      </c>
      <c r="L41" s="10">
        <f>SUM(L32:L34)</f>
        <v>1074</v>
      </c>
      <c r="M41" s="11">
        <f t="shared" si="8"/>
        <v>14.376996805111823</v>
      </c>
      <c r="N41" s="10">
        <f>IF(N34=0,0,SUM(N32:N34))</f>
        <v>359</v>
      </c>
      <c r="O41" s="10">
        <f>SUM(O32:O34)</f>
        <v>489</v>
      </c>
      <c r="P41" s="11">
        <f>IF(O41=0,0,(O41-N41)/N41*100)</f>
        <v>36.211699164345404</v>
      </c>
    </row>
    <row r="42" spans="1:16" ht="14.25" customHeight="1" thickBot="1">
      <c r="A42" s="63" t="s">
        <v>9</v>
      </c>
      <c r="B42" s="13">
        <f>IF(B37=0,0,SUM(B35:B37))</f>
        <v>3416</v>
      </c>
      <c r="C42" s="13">
        <f>IF(C37=0,0,SUM(C35:C37))</f>
        <v>3395</v>
      </c>
      <c r="D42" s="14">
        <f t="shared" si="5"/>
        <v>-0.6147540983606558</v>
      </c>
      <c r="E42" s="13">
        <f>IF(E37=0,0,SUM(E35:E37))</f>
        <v>1663</v>
      </c>
      <c r="F42" s="13">
        <f>IF(F37=0,0,SUM(F35:F37))</f>
        <v>2426</v>
      </c>
      <c r="G42" s="14">
        <f t="shared" si="6"/>
        <v>45.88093806374023</v>
      </c>
      <c r="H42" s="13">
        <f>IF(H37=0,0,SUM(H35:H37))</f>
        <v>25</v>
      </c>
      <c r="I42" s="13">
        <f>IF(I37=0,0,SUM(I35:I37))</f>
        <v>26</v>
      </c>
      <c r="J42" s="14">
        <f t="shared" si="7"/>
        <v>4</v>
      </c>
      <c r="K42" s="13">
        <f>IF(K37=0,0,SUM(K35:K37))</f>
        <v>782</v>
      </c>
      <c r="L42" s="13">
        <f>IF(L37=0,0,SUM(L35:L37))</f>
        <v>607</v>
      </c>
      <c r="M42" s="14">
        <f t="shared" si="8"/>
        <v>-22.37851662404092</v>
      </c>
      <c r="N42" s="13">
        <f>IF(N37=0,0,SUM(N35:N37))</f>
        <v>178</v>
      </c>
      <c r="O42" s="13">
        <f>IF(O37=0,0,SUM(O35:O37))</f>
        <v>48</v>
      </c>
      <c r="P42" s="14">
        <f>IF(O42=0,0,(O42-N42)/N42*100)</f>
        <v>-73.03370786516854</v>
      </c>
    </row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</sheetData>
  <sheetProtection/>
  <mergeCells count="2">
    <mergeCell ref="A2:A3"/>
    <mergeCell ref="A24:A25"/>
  </mergeCells>
  <printOptions horizontalCentered="1"/>
  <pageMargins left="0.62" right="0.71" top="0.97" bottom="0.39" header="0.51" footer="0.2"/>
  <pageSetup firstPageNumber="2" useFirstPageNumber="1" fitToHeight="1" fitToWidth="1" orientation="landscape" paperSize="9" scale="86" r:id="rId1"/>
  <headerFooter alignWithMargins="0">
    <oddHeader>&amp;C&amp;"ＭＳ Ｐゴシック,標準"２　県全体&amp;6
&amp;12年度集計　資金別・利用関係別　（単位：戸/％）</oddHeader>
    <oddFooter>&amp;C&amp;"ＭＳ Ｐゴシック,標準"-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view="pageBreakPreview" zoomScale="75" zoomScaleNormal="75" zoomScaleSheetLayoutView="75" zoomScalePageLayoutView="0" workbookViewId="0" topLeftCell="A19">
      <selection activeCell="R38" sqref="R38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6"/>
      <c r="K1" s="2" t="s">
        <v>15</v>
      </c>
      <c r="N1" s="2" t="s">
        <v>16</v>
      </c>
    </row>
    <row r="2" spans="1:16" ht="14.25" customHeight="1">
      <c r="A2" s="92" t="s">
        <v>2</v>
      </c>
      <c r="B2" s="30" t="s">
        <v>41</v>
      </c>
      <c r="C2" s="30" t="s">
        <v>57</v>
      </c>
      <c r="D2" s="31" t="s">
        <v>3</v>
      </c>
      <c r="E2" s="30" t="s">
        <v>41</v>
      </c>
      <c r="F2" s="30" t="s">
        <v>57</v>
      </c>
      <c r="G2" s="31" t="s">
        <v>3</v>
      </c>
      <c r="H2" s="30" t="s">
        <v>41</v>
      </c>
      <c r="I2" s="30" t="s">
        <v>57</v>
      </c>
      <c r="J2" s="31" t="s">
        <v>3</v>
      </c>
      <c r="K2" s="30" t="s">
        <v>41</v>
      </c>
      <c r="L2" s="30" t="s">
        <v>57</v>
      </c>
      <c r="M2" s="31" t="s">
        <v>3</v>
      </c>
      <c r="N2" s="30" t="s">
        <v>41</v>
      </c>
      <c r="O2" s="30" t="s">
        <v>57</v>
      </c>
      <c r="P2" s="31" t="s">
        <v>3</v>
      </c>
    </row>
    <row r="3" spans="1:16" ht="14.25" customHeight="1">
      <c r="A3" s="93"/>
      <c r="B3" s="24" t="s">
        <v>4</v>
      </c>
      <c r="C3" s="24" t="s">
        <v>4</v>
      </c>
      <c r="D3" s="25" t="s">
        <v>5</v>
      </c>
      <c r="E3" s="24" t="s">
        <v>4</v>
      </c>
      <c r="F3" s="24" t="s">
        <v>4</v>
      </c>
      <c r="G3" s="25" t="s">
        <v>5</v>
      </c>
      <c r="H3" s="24" t="s">
        <v>4</v>
      </c>
      <c r="I3" s="24" t="s">
        <v>4</v>
      </c>
      <c r="J3" s="25" t="s">
        <v>5</v>
      </c>
      <c r="K3" s="24" t="s">
        <v>4</v>
      </c>
      <c r="L3" s="24" t="s">
        <v>4</v>
      </c>
      <c r="M3" s="25" t="s">
        <v>5</v>
      </c>
      <c r="N3" s="24" t="s">
        <v>4</v>
      </c>
      <c r="O3" s="24" t="s">
        <v>4</v>
      </c>
      <c r="P3" s="25" t="s">
        <v>5</v>
      </c>
    </row>
    <row r="4" spans="1:16" ht="14.25" customHeight="1">
      <c r="A4" s="9">
        <v>4</v>
      </c>
      <c r="B4" s="10">
        <v>526</v>
      </c>
      <c r="C4" s="10">
        <v>613</v>
      </c>
      <c r="D4" s="11">
        <f aca="true" t="shared" si="0" ref="D4:D19">IF(C4=0,0,(C4-B4)/B4*100)</f>
        <v>16.53992395437262</v>
      </c>
      <c r="E4" s="10">
        <v>41</v>
      </c>
      <c r="F4" s="10">
        <v>71</v>
      </c>
      <c r="G4" s="11">
        <f aca="true" t="shared" si="1" ref="G4:G20">IF(F4=0,0,(F4-E4)/E4*100)</f>
        <v>73.17073170731707</v>
      </c>
      <c r="H4" s="10">
        <v>14</v>
      </c>
      <c r="I4" s="10">
        <v>17</v>
      </c>
      <c r="J4" s="11">
        <f aca="true" t="shared" si="2" ref="J4:J20">IF(I4=0,0,(I4-H4)/H4*100)</f>
        <v>21.428571428571427</v>
      </c>
      <c r="K4" s="10">
        <v>331</v>
      </c>
      <c r="L4" s="10">
        <v>454</v>
      </c>
      <c r="M4" s="11">
        <f aca="true" t="shared" si="3" ref="M4:M20">IF(L4=0,0,(L4-K4)/K4*100)</f>
        <v>37.160120845921455</v>
      </c>
      <c r="N4" s="10">
        <v>236</v>
      </c>
      <c r="O4" s="10">
        <v>230</v>
      </c>
      <c r="P4" s="11">
        <f aca="true" t="shared" si="4" ref="P4:P20">IF(O4=0,0,(O4-N4)/N4*100)</f>
        <v>-2.5423728813559325</v>
      </c>
    </row>
    <row r="5" spans="1:16" ht="14.25" customHeight="1">
      <c r="A5" s="9">
        <v>5</v>
      </c>
      <c r="B5" s="10">
        <v>427</v>
      </c>
      <c r="C5" s="10">
        <v>548</v>
      </c>
      <c r="D5" s="11">
        <f t="shared" si="0"/>
        <v>28.337236533957842</v>
      </c>
      <c r="E5" s="10">
        <v>58</v>
      </c>
      <c r="F5" s="10">
        <v>51</v>
      </c>
      <c r="G5" s="11">
        <f t="shared" si="1"/>
        <v>-12.068965517241379</v>
      </c>
      <c r="H5" s="10">
        <v>22</v>
      </c>
      <c r="I5" s="10">
        <v>12</v>
      </c>
      <c r="J5" s="11">
        <f t="shared" si="2"/>
        <v>-45.45454545454545</v>
      </c>
      <c r="K5" s="10">
        <v>377</v>
      </c>
      <c r="L5" s="10">
        <v>441</v>
      </c>
      <c r="M5" s="11">
        <f t="shared" si="3"/>
        <v>16.976127320954905</v>
      </c>
      <c r="N5" s="10">
        <v>108</v>
      </c>
      <c r="O5" s="10">
        <v>158</v>
      </c>
      <c r="P5" s="11">
        <f t="shared" si="4"/>
        <v>46.2962962962963</v>
      </c>
    </row>
    <row r="6" spans="1:16" ht="14.25" customHeight="1">
      <c r="A6" s="9">
        <v>6</v>
      </c>
      <c r="B6" s="10">
        <v>642</v>
      </c>
      <c r="C6" s="10">
        <v>570</v>
      </c>
      <c r="D6" s="11">
        <f t="shared" si="0"/>
        <v>-11.214953271028037</v>
      </c>
      <c r="E6" s="10">
        <v>55</v>
      </c>
      <c r="F6" s="10">
        <v>68</v>
      </c>
      <c r="G6" s="11">
        <f t="shared" si="1"/>
        <v>23.636363636363637</v>
      </c>
      <c r="H6" s="10">
        <v>14</v>
      </c>
      <c r="I6" s="10">
        <v>6</v>
      </c>
      <c r="J6" s="11">
        <f t="shared" si="2"/>
        <v>-57.14285714285714</v>
      </c>
      <c r="K6" s="10">
        <v>429</v>
      </c>
      <c r="L6" s="10">
        <v>459</v>
      </c>
      <c r="M6" s="11">
        <f t="shared" si="3"/>
        <v>6.993006993006993</v>
      </c>
      <c r="N6" s="10">
        <v>268</v>
      </c>
      <c r="O6" s="10">
        <v>179</v>
      </c>
      <c r="P6" s="11">
        <f t="shared" si="4"/>
        <v>-33.2089552238806</v>
      </c>
    </row>
    <row r="7" spans="1:16" ht="14.25" customHeight="1">
      <c r="A7" s="9">
        <v>7</v>
      </c>
      <c r="B7" s="10">
        <v>729</v>
      </c>
      <c r="C7" s="10">
        <v>748</v>
      </c>
      <c r="D7" s="11">
        <f t="shared" si="0"/>
        <v>2.606310013717421</v>
      </c>
      <c r="E7" s="10">
        <v>73</v>
      </c>
      <c r="F7" s="10">
        <v>107</v>
      </c>
      <c r="G7" s="11">
        <f t="shared" si="1"/>
        <v>46.57534246575342</v>
      </c>
      <c r="H7" s="10">
        <v>16</v>
      </c>
      <c r="I7" s="10">
        <v>19</v>
      </c>
      <c r="J7" s="11">
        <f t="shared" si="2"/>
        <v>18.75</v>
      </c>
      <c r="K7" s="10">
        <v>460</v>
      </c>
      <c r="L7" s="10">
        <v>519</v>
      </c>
      <c r="M7" s="11">
        <f t="shared" si="3"/>
        <v>12.82608695652174</v>
      </c>
      <c r="N7" s="10">
        <v>342</v>
      </c>
      <c r="O7" s="10">
        <v>336</v>
      </c>
      <c r="P7" s="11">
        <f t="shared" si="4"/>
        <v>-1.7543859649122806</v>
      </c>
    </row>
    <row r="8" spans="1:16" ht="14.25" customHeight="1">
      <c r="A8" s="9">
        <v>8</v>
      </c>
      <c r="B8" s="10">
        <v>617</v>
      </c>
      <c r="C8" s="10">
        <v>587</v>
      </c>
      <c r="D8" s="11">
        <f t="shared" si="0"/>
        <v>-4.862236628849271</v>
      </c>
      <c r="E8" s="10">
        <v>72</v>
      </c>
      <c r="F8" s="10">
        <v>103</v>
      </c>
      <c r="G8" s="11">
        <f t="shared" si="1"/>
        <v>43.05555555555556</v>
      </c>
      <c r="H8" s="10">
        <v>13</v>
      </c>
      <c r="I8" s="10">
        <v>13</v>
      </c>
      <c r="J8" s="57" t="s">
        <v>48</v>
      </c>
      <c r="K8" s="10">
        <v>435</v>
      </c>
      <c r="L8" s="10">
        <v>434</v>
      </c>
      <c r="M8" s="11">
        <f t="shared" si="3"/>
        <v>-0.22988505747126436</v>
      </c>
      <c r="N8" s="10">
        <v>254</v>
      </c>
      <c r="O8" s="10">
        <v>256</v>
      </c>
      <c r="P8" s="11">
        <f t="shared" si="4"/>
        <v>0.7874015748031495</v>
      </c>
    </row>
    <row r="9" spans="1:16" ht="14.25" customHeight="1">
      <c r="A9" s="9">
        <v>9</v>
      </c>
      <c r="B9" s="10">
        <v>465</v>
      </c>
      <c r="C9" s="10">
        <v>659</v>
      </c>
      <c r="D9" s="11">
        <f t="shared" si="0"/>
        <v>41.72043010752688</v>
      </c>
      <c r="E9" s="10">
        <v>37</v>
      </c>
      <c r="F9" s="10">
        <v>62</v>
      </c>
      <c r="G9" s="11">
        <f t="shared" si="1"/>
        <v>67.56756756756756</v>
      </c>
      <c r="H9" s="10">
        <v>17</v>
      </c>
      <c r="I9" s="10">
        <v>13</v>
      </c>
      <c r="J9" s="11">
        <f t="shared" si="2"/>
        <v>-23.52941176470588</v>
      </c>
      <c r="K9" s="10">
        <v>362</v>
      </c>
      <c r="L9" s="10">
        <v>544</v>
      </c>
      <c r="M9" s="11">
        <f t="shared" si="3"/>
        <v>50.27624309392266</v>
      </c>
      <c r="N9" s="10">
        <v>140</v>
      </c>
      <c r="O9" s="10">
        <v>177</v>
      </c>
      <c r="P9" s="11">
        <f t="shared" si="4"/>
        <v>26.42857142857143</v>
      </c>
    </row>
    <row r="10" spans="1:16" ht="14.25" customHeight="1">
      <c r="A10" s="9">
        <v>10</v>
      </c>
      <c r="B10" s="10">
        <v>697</v>
      </c>
      <c r="C10" s="10">
        <v>714</v>
      </c>
      <c r="D10" s="11">
        <f t="shared" si="0"/>
        <v>2.4390243902439024</v>
      </c>
      <c r="E10" s="10">
        <v>65</v>
      </c>
      <c r="F10" s="10">
        <v>44</v>
      </c>
      <c r="G10" s="11">
        <f t="shared" si="1"/>
        <v>-32.30769230769231</v>
      </c>
      <c r="H10" s="10">
        <v>18</v>
      </c>
      <c r="I10" s="10">
        <v>10</v>
      </c>
      <c r="J10" s="11">
        <f t="shared" si="2"/>
        <v>-44.44444444444444</v>
      </c>
      <c r="K10" s="10">
        <v>477</v>
      </c>
      <c r="L10" s="10">
        <v>556</v>
      </c>
      <c r="M10" s="11">
        <f t="shared" si="3"/>
        <v>16.561844863731658</v>
      </c>
      <c r="N10" s="10">
        <v>285</v>
      </c>
      <c r="O10" s="10">
        <v>202</v>
      </c>
      <c r="P10" s="11">
        <f t="shared" si="4"/>
        <v>-29.122807017543863</v>
      </c>
    </row>
    <row r="11" spans="1:16" ht="14.25" customHeight="1">
      <c r="A11" s="9">
        <v>11</v>
      </c>
      <c r="B11" s="10">
        <v>703</v>
      </c>
      <c r="C11" s="10">
        <v>545</v>
      </c>
      <c r="D11" s="11">
        <f t="shared" si="0"/>
        <v>-22.475106685633</v>
      </c>
      <c r="E11" s="10">
        <v>67</v>
      </c>
      <c r="F11" s="10">
        <v>44</v>
      </c>
      <c r="G11" s="11">
        <f t="shared" si="1"/>
        <v>-34.32835820895522</v>
      </c>
      <c r="H11" s="10">
        <v>19</v>
      </c>
      <c r="I11" s="10">
        <v>7</v>
      </c>
      <c r="J11" s="11">
        <f t="shared" si="2"/>
        <v>-63.1578947368421</v>
      </c>
      <c r="K11" s="10">
        <v>519</v>
      </c>
      <c r="L11" s="10">
        <v>463</v>
      </c>
      <c r="M11" s="11">
        <f t="shared" si="3"/>
        <v>-10.789980732177264</v>
      </c>
      <c r="N11" s="10">
        <v>251</v>
      </c>
      <c r="O11" s="10">
        <v>126</v>
      </c>
      <c r="P11" s="11">
        <f t="shared" si="4"/>
        <v>-49.800796812749006</v>
      </c>
    </row>
    <row r="12" spans="1:16" ht="14.25" customHeight="1">
      <c r="A12" s="9">
        <v>12</v>
      </c>
      <c r="B12" s="10">
        <v>624</v>
      </c>
      <c r="C12" s="10">
        <v>797</v>
      </c>
      <c r="D12" s="11">
        <f t="shared" si="0"/>
        <v>27.724358974358974</v>
      </c>
      <c r="E12" s="10">
        <v>98</v>
      </c>
      <c r="F12" s="10">
        <v>118</v>
      </c>
      <c r="G12" s="11">
        <f t="shared" si="1"/>
        <v>20.408163265306122</v>
      </c>
      <c r="H12" s="10">
        <v>18</v>
      </c>
      <c r="I12" s="10">
        <v>10</v>
      </c>
      <c r="J12" s="11">
        <f t="shared" si="2"/>
        <v>-44.44444444444444</v>
      </c>
      <c r="K12" s="10">
        <v>413</v>
      </c>
      <c r="L12" s="10">
        <v>530</v>
      </c>
      <c r="M12" s="11">
        <f t="shared" si="3"/>
        <v>28.329297820823246</v>
      </c>
      <c r="N12" s="10">
        <v>309</v>
      </c>
      <c r="O12" s="10">
        <v>385</v>
      </c>
      <c r="P12" s="11">
        <f t="shared" si="4"/>
        <v>24.59546925566343</v>
      </c>
    </row>
    <row r="13" spans="1:16" ht="14.25" customHeight="1">
      <c r="A13" s="9">
        <v>1</v>
      </c>
      <c r="B13" s="10">
        <v>581</v>
      </c>
      <c r="C13" s="10">
        <v>610</v>
      </c>
      <c r="D13" s="11">
        <f t="shared" si="0"/>
        <v>4.991394148020654</v>
      </c>
      <c r="E13" s="10">
        <v>49</v>
      </c>
      <c r="F13" s="10">
        <v>47</v>
      </c>
      <c r="G13" s="11">
        <f t="shared" si="1"/>
        <v>-4.081632653061225</v>
      </c>
      <c r="H13" s="10">
        <v>25</v>
      </c>
      <c r="I13" s="10">
        <v>11</v>
      </c>
      <c r="J13" s="11">
        <f t="shared" si="2"/>
        <v>-56.00000000000001</v>
      </c>
      <c r="K13" s="10">
        <v>450</v>
      </c>
      <c r="L13" s="10">
        <v>429</v>
      </c>
      <c r="M13" s="11">
        <f t="shared" si="3"/>
        <v>-4.666666666666667</v>
      </c>
      <c r="N13" s="10">
        <v>180</v>
      </c>
      <c r="O13" s="10">
        <v>228</v>
      </c>
      <c r="P13" s="11">
        <f t="shared" si="4"/>
        <v>26.666666666666668</v>
      </c>
    </row>
    <row r="14" spans="1:16" ht="14.25" customHeight="1">
      <c r="A14" s="9">
        <v>2</v>
      </c>
      <c r="B14" s="10">
        <v>475</v>
      </c>
      <c r="C14" s="10">
        <v>466</v>
      </c>
      <c r="D14" s="11">
        <f t="shared" si="0"/>
        <v>-1.8947368421052633</v>
      </c>
      <c r="E14" s="10">
        <v>51</v>
      </c>
      <c r="F14" s="10">
        <v>53</v>
      </c>
      <c r="G14" s="11">
        <f t="shared" si="1"/>
        <v>3.9215686274509802</v>
      </c>
      <c r="H14" s="10">
        <v>21</v>
      </c>
      <c r="I14" s="10">
        <v>9</v>
      </c>
      <c r="J14" s="11">
        <f t="shared" si="2"/>
        <v>-57.14285714285714</v>
      </c>
      <c r="K14" s="10">
        <v>304</v>
      </c>
      <c r="L14" s="10">
        <v>342</v>
      </c>
      <c r="M14" s="11">
        <f t="shared" si="3"/>
        <v>12.5</v>
      </c>
      <c r="N14" s="10">
        <v>222</v>
      </c>
      <c r="O14" s="10">
        <v>177</v>
      </c>
      <c r="P14" s="11">
        <f t="shared" si="4"/>
        <v>-20.27027027027027</v>
      </c>
    </row>
    <row r="15" spans="1:16" ht="14.25" customHeight="1">
      <c r="A15" s="9">
        <v>3</v>
      </c>
      <c r="B15" s="10">
        <v>516</v>
      </c>
      <c r="C15" s="10">
        <v>466</v>
      </c>
      <c r="D15" s="11">
        <f t="shared" si="0"/>
        <v>-9.689922480620156</v>
      </c>
      <c r="E15" s="10">
        <v>45</v>
      </c>
      <c r="F15" s="10">
        <v>53</v>
      </c>
      <c r="G15" s="11">
        <f t="shared" si="1"/>
        <v>17.77777777777778</v>
      </c>
      <c r="H15" s="10">
        <v>13</v>
      </c>
      <c r="I15" s="10">
        <v>9</v>
      </c>
      <c r="J15" s="11">
        <f t="shared" si="2"/>
        <v>-30.76923076923077</v>
      </c>
      <c r="K15" s="10">
        <v>366</v>
      </c>
      <c r="L15" s="10">
        <v>409</v>
      </c>
      <c r="M15" s="11">
        <f t="shared" si="3"/>
        <v>11.748633879781421</v>
      </c>
      <c r="N15" s="10">
        <v>195</v>
      </c>
      <c r="O15" s="10">
        <v>136</v>
      </c>
      <c r="P15" s="11">
        <f t="shared" si="4"/>
        <v>-30.256410256410255</v>
      </c>
    </row>
    <row r="16" spans="1:16" ht="18" customHeight="1" thickBot="1">
      <c r="A16" s="12" t="s">
        <v>50</v>
      </c>
      <c r="B16" s="13">
        <f>SUM(B4:B15)</f>
        <v>7002</v>
      </c>
      <c r="C16" s="13">
        <f>SUM(C4:C15)</f>
        <v>7323</v>
      </c>
      <c r="D16" s="14">
        <f t="shared" si="0"/>
        <v>4.584404455869751</v>
      </c>
      <c r="E16" s="13">
        <f>SUM(E4:E15)</f>
        <v>711</v>
      </c>
      <c r="F16" s="13">
        <f>SUM(F4:F15)</f>
        <v>821</v>
      </c>
      <c r="G16" s="14">
        <f t="shared" si="1"/>
        <v>15.471167369901547</v>
      </c>
      <c r="H16" s="13">
        <f>SUM(H4:H15)</f>
        <v>210</v>
      </c>
      <c r="I16" s="13">
        <f>SUM(I4:I15)</f>
        <v>136</v>
      </c>
      <c r="J16" s="14">
        <f t="shared" si="2"/>
        <v>-35.23809523809524</v>
      </c>
      <c r="K16" s="13">
        <f>SUM(K4:K15)</f>
        <v>4923</v>
      </c>
      <c r="L16" s="13">
        <f>SUM(L4:L15)</f>
        <v>5580</v>
      </c>
      <c r="M16" s="14">
        <f t="shared" si="3"/>
        <v>13.345521023765997</v>
      </c>
      <c r="N16" s="13">
        <f>SUM(N4:N15)</f>
        <v>2790</v>
      </c>
      <c r="O16" s="13">
        <f>SUM(O4:O15)</f>
        <v>2590</v>
      </c>
      <c r="P16" s="14">
        <f t="shared" si="4"/>
        <v>-7.168458781362006</v>
      </c>
    </row>
    <row r="17" spans="1:16" ht="14.25" customHeight="1">
      <c r="A17" s="64" t="s">
        <v>6</v>
      </c>
      <c r="B17" s="48">
        <f>IF(B6=0,0,SUM(B4:B6))</f>
        <v>1595</v>
      </c>
      <c r="C17" s="10">
        <f>SUM(C4:C6)</f>
        <v>1731</v>
      </c>
      <c r="D17" s="65">
        <f t="shared" si="0"/>
        <v>8.526645768025078</v>
      </c>
      <c r="E17" s="48">
        <f>IF(E6=0,0,SUM(E4:E6))</f>
        <v>154</v>
      </c>
      <c r="F17" s="10">
        <f>SUM(F4:F6)</f>
        <v>190</v>
      </c>
      <c r="G17" s="65">
        <f t="shared" si="1"/>
        <v>23.376623376623375</v>
      </c>
      <c r="H17" s="48">
        <f>IF(H6=0,0,SUM(H4:H6))</f>
        <v>50</v>
      </c>
      <c r="I17" s="10">
        <f>SUM(I4:I6)</f>
        <v>35</v>
      </c>
      <c r="J17" s="65">
        <f t="shared" si="2"/>
        <v>-30</v>
      </c>
      <c r="K17" s="48">
        <f>IF(K6=0,0,SUM(K4:K6))</f>
        <v>1137</v>
      </c>
      <c r="L17" s="10">
        <f>SUM(L4:L6)</f>
        <v>1354</v>
      </c>
      <c r="M17" s="65">
        <f t="shared" si="3"/>
        <v>19.085312225153913</v>
      </c>
      <c r="N17" s="48">
        <f>IF(N6=0,0,SUM(N4:N6))</f>
        <v>612</v>
      </c>
      <c r="O17" s="10">
        <f>SUM(O4:O6)</f>
        <v>567</v>
      </c>
      <c r="P17" s="65">
        <f t="shared" si="4"/>
        <v>-7.352941176470589</v>
      </c>
    </row>
    <row r="18" spans="1:16" ht="14.25" customHeight="1">
      <c r="A18" s="9" t="s">
        <v>7</v>
      </c>
      <c r="B18" s="10">
        <f>IF(B9=0,0,SUM(B7:B9))</f>
        <v>1811</v>
      </c>
      <c r="C18" s="10">
        <f>SUM(C7:C9)</f>
        <v>1994</v>
      </c>
      <c r="D18" s="11">
        <f t="shared" si="0"/>
        <v>10.104914411927112</v>
      </c>
      <c r="E18" s="10">
        <f>IF(E9=0,0,SUM(E7:E9))</f>
        <v>182</v>
      </c>
      <c r="F18" s="10">
        <f>SUM(F7:F9)</f>
        <v>272</v>
      </c>
      <c r="G18" s="11">
        <f t="shared" si="1"/>
        <v>49.45054945054945</v>
      </c>
      <c r="H18" s="10">
        <f>IF(H9=0,0,SUM(H7:H9))</f>
        <v>46</v>
      </c>
      <c r="I18" s="10">
        <f>SUM(I7:I9)</f>
        <v>45</v>
      </c>
      <c r="J18" s="11">
        <f t="shared" si="2"/>
        <v>-2.1739130434782608</v>
      </c>
      <c r="K18" s="10">
        <f>IF(K9=0,0,SUM(K7:K9))</f>
        <v>1257</v>
      </c>
      <c r="L18" s="10">
        <f>SUM(L7:L9)</f>
        <v>1497</v>
      </c>
      <c r="M18" s="11">
        <f t="shared" si="3"/>
        <v>19.09307875894988</v>
      </c>
      <c r="N18" s="10">
        <f>IF(N9=0,0,SUM(N7:N9))</f>
        <v>736</v>
      </c>
      <c r="O18" s="10">
        <f>SUM(O7:O9)</f>
        <v>769</v>
      </c>
      <c r="P18" s="11">
        <f t="shared" si="4"/>
        <v>4.483695652173913</v>
      </c>
    </row>
    <row r="19" spans="1:16" ht="14.25" customHeight="1">
      <c r="A19" s="9" t="s">
        <v>8</v>
      </c>
      <c r="B19" s="10">
        <f>IF(B12=0,0,SUM(B10:B12))</f>
        <v>2024</v>
      </c>
      <c r="C19" s="10">
        <f>SUM(C10:C12)</f>
        <v>2056</v>
      </c>
      <c r="D19" s="11">
        <f t="shared" si="0"/>
        <v>1.5810276679841897</v>
      </c>
      <c r="E19" s="10">
        <f>IF(E12=0,0,SUM(E10:E12))</f>
        <v>230</v>
      </c>
      <c r="F19" s="10">
        <f>SUM(F10:F12)</f>
        <v>206</v>
      </c>
      <c r="G19" s="11">
        <f t="shared" si="1"/>
        <v>-10.434782608695652</v>
      </c>
      <c r="H19" s="10">
        <f>IF(H12=0,0,SUM(H10:H12))</f>
        <v>55</v>
      </c>
      <c r="I19" s="10">
        <f>SUM(I10:I12)</f>
        <v>27</v>
      </c>
      <c r="J19" s="11">
        <f t="shared" si="2"/>
        <v>-50.90909090909091</v>
      </c>
      <c r="K19" s="10">
        <f>IF(K12=0,0,SUM(K10:K12))</f>
        <v>1409</v>
      </c>
      <c r="L19" s="10">
        <f>SUM(L10:L12)</f>
        <v>1549</v>
      </c>
      <c r="M19" s="11">
        <f t="shared" si="3"/>
        <v>9.9361249112846</v>
      </c>
      <c r="N19" s="10">
        <f>IF(N12=0,0,SUM(N10:N12))</f>
        <v>845</v>
      </c>
      <c r="O19" s="10">
        <f>SUM(O10:O12)</f>
        <v>713</v>
      </c>
      <c r="P19" s="11">
        <f t="shared" si="4"/>
        <v>-15.621301775147927</v>
      </c>
    </row>
    <row r="20" spans="1:16" ht="14.25" customHeight="1" thickBot="1">
      <c r="A20" s="63" t="s">
        <v>9</v>
      </c>
      <c r="B20" s="13">
        <f>IF(B15=0,0,SUM(B13:B15))</f>
        <v>1572</v>
      </c>
      <c r="C20" s="13">
        <f>IF(C15=0,0,SUM(C13:C15))</f>
        <v>1542</v>
      </c>
      <c r="D20" s="14">
        <f>IF(C20=0,0,(C20-B20)/B20*100)</f>
        <v>-1.9083969465648856</v>
      </c>
      <c r="E20" s="13">
        <f>IF(E15=0,0,SUM(E13:E15))</f>
        <v>145</v>
      </c>
      <c r="F20" s="13">
        <f>IF(F15=0,0,SUM(F13:F15))</f>
        <v>153</v>
      </c>
      <c r="G20" s="14">
        <f t="shared" si="1"/>
        <v>5.517241379310345</v>
      </c>
      <c r="H20" s="13">
        <f>IF(H15=0,0,SUM(H13:H15))</f>
        <v>59</v>
      </c>
      <c r="I20" s="13">
        <f>IF(I15=0,0,SUM(I13:I15))</f>
        <v>29</v>
      </c>
      <c r="J20" s="14">
        <f t="shared" si="2"/>
        <v>-50.847457627118644</v>
      </c>
      <c r="K20" s="13">
        <f>IF(K15=0,0,SUM(K13:K15))</f>
        <v>1120</v>
      </c>
      <c r="L20" s="13">
        <f>IF(L15=0,0,SUM(L13:L15))</f>
        <v>1180</v>
      </c>
      <c r="M20" s="14">
        <f t="shared" si="3"/>
        <v>5.357142857142857</v>
      </c>
      <c r="N20" s="13">
        <f>IF(N15=0,0,SUM(N13:N15))</f>
        <v>597</v>
      </c>
      <c r="O20" s="13">
        <f>IF(O15=0,0,SUM(O13:O15))</f>
        <v>541</v>
      </c>
      <c r="P20" s="14">
        <f t="shared" si="4"/>
        <v>-9.380234505862646</v>
      </c>
    </row>
    <row r="21" spans="1:10" ht="1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5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35</v>
      </c>
    </row>
    <row r="23" spans="1:16" ht="18" customHeight="1">
      <c r="A23" s="92" t="s">
        <v>2</v>
      </c>
      <c r="B23" s="30" t="s">
        <v>41</v>
      </c>
      <c r="C23" s="30" t="s">
        <v>57</v>
      </c>
      <c r="D23" s="31" t="s">
        <v>3</v>
      </c>
      <c r="E23" s="30" t="s">
        <v>41</v>
      </c>
      <c r="F23" s="30" t="s">
        <v>57</v>
      </c>
      <c r="G23" s="31" t="s">
        <v>3</v>
      </c>
      <c r="H23" s="30" t="s">
        <v>41</v>
      </c>
      <c r="I23" s="30" t="s">
        <v>57</v>
      </c>
      <c r="J23" s="31" t="s">
        <v>3</v>
      </c>
      <c r="K23" s="30" t="s">
        <v>41</v>
      </c>
      <c r="L23" s="30" t="s">
        <v>57</v>
      </c>
      <c r="M23" s="31" t="s">
        <v>3</v>
      </c>
      <c r="N23" s="30" t="s">
        <v>41</v>
      </c>
      <c r="O23" s="30" t="s">
        <v>57</v>
      </c>
      <c r="P23" s="31" t="s">
        <v>3</v>
      </c>
    </row>
    <row r="24" spans="1:16" ht="14.25" customHeight="1">
      <c r="A24" s="93"/>
      <c r="B24" s="24" t="s">
        <v>4</v>
      </c>
      <c r="C24" s="24" t="s">
        <v>4</v>
      </c>
      <c r="D24" s="25" t="s">
        <v>5</v>
      </c>
      <c r="E24" s="24" t="s">
        <v>4</v>
      </c>
      <c r="F24" s="24" t="s">
        <v>4</v>
      </c>
      <c r="G24" s="25" t="s">
        <v>5</v>
      </c>
      <c r="H24" s="24" t="s">
        <v>4</v>
      </c>
      <c r="I24" s="24" t="s">
        <v>4</v>
      </c>
      <c r="J24" s="25" t="s">
        <v>5</v>
      </c>
      <c r="K24" s="24" t="s">
        <v>4</v>
      </c>
      <c r="L24" s="24" t="s">
        <v>4</v>
      </c>
      <c r="M24" s="25" t="s">
        <v>5</v>
      </c>
      <c r="N24" s="24" t="s">
        <v>4</v>
      </c>
      <c r="O24" s="24" t="s">
        <v>4</v>
      </c>
      <c r="P24" s="25" t="s">
        <v>5</v>
      </c>
    </row>
    <row r="25" spans="1:16" ht="14.25" customHeight="1">
      <c r="A25" s="9">
        <v>4</v>
      </c>
      <c r="B25" s="10">
        <v>312</v>
      </c>
      <c r="C25" s="10">
        <v>373</v>
      </c>
      <c r="D25" s="11">
        <f aca="true" t="shared" si="5" ref="D25:D41">IF(C25=0,0,(C25-B25)/B25*100)</f>
        <v>19.55128205128205</v>
      </c>
      <c r="E25" s="10">
        <v>185</v>
      </c>
      <c r="F25" s="10">
        <v>251</v>
      </c>
      <c r="G25" s="11">
        <f aca="true" t="shared" si="6" ref="G25:G41">IF(F25=0,0,(F25-E25)/E25*100)</f>
        <v>35.67567567567568</v>
      </c>
      <c r="H25" s="10">
        <v>1</v>
      </c>
      <c r="I25" s="10">
        <v>2</v>
      </c>
      <c r="J25" s="40">
        <f>IF(I25=0,0,IF(H25="0","　　―",(I25-H25)/H25*100))</f>
        <v>100</v>
      </c>
      <c r="K25" s="10">
        <v>69</v>
      </c>
      <c r="L25" s="10">
        <v>58</v>
      </c>
      <c r="M25" s="11">
        <f>IF(L25=0,0,(L25-K25)/K25*100)</f>
        <v>-15.942028985507244</v>
      </c>
      <c r="N25" s="21">
        <v>29</v>
      </c>
      <c r="O25" s="57" t="s">
        <v>45</v>
      </c>
      <c r="P25" s="61">
        <f>IF(O25=0,0,IF(N25="0","　　-",(O25-N25)/N25*100))</f>
        <v>-100</v>
      </c>
    </row>
    <row r="26" spans="1:16" ht="14.25" customHeight="1">
      <c r="A26" s="9">
        <v>5</v>
      </c>
      <c r="B26" s="10">
        <v>305</v>
      </c>
      <c r="C26" s="10">
        <v>392</v>
      </c>
      <c r="D26" s="11">
        <f t="shared" si="5"/>
        <v>28.524590163934427</v>
      </c>
      <c r="E26" s="42">
        <v>133</v>
      </c>
      <c r="F26" s="42">
        <v>151</v>
      </c>
      <c r="G26" s="53">
        <f t="shared" si="6"/>
        <v>13.533834586466165</v>
      </c>
      <c r="H26" s="42">
        <v>4</v>
      </c>
      <c r="I26" s="42">
        <v>3</v>
      </c>
      <c r="J26" s="54">
        <f aca="true" t="shared" si="7" ref="J26:J36">IF(I26=0,0,IF(H26="0","　　―",(I26-H26)/H26*100))</f>
        <v>-25</v>
      </c>
      <c r="K26" s="10">
        <v>43</v>
      </c>
      <c r="L26" s="10">
        <v>53</v>
      </c>
      <c r="M26" s="11">
        <f aca="true" t="shared" si="8" ref="M26:M41">IF(L26=0,0,(L26-K26)/K26*100)</f>
        <v>23.25581395348837</v>
      </c>
      <c r="N26" s="57" t="s">
        <v>44</v>
      </c>
      <c r="O26" s="57" t="s">
        <v>45</v>
      </c>
      <c r="P26" s="60" t="s">
        <v>44</v>
      </c>
    </row>
    <row r="27" spans="1:16" ht="14.25" customHeight="1">
      <c r="A27" s="9">
        <v>6</v>
      </c>
      <c r="B27" s="10">
        <v>389</v>
      </c>
      <c r="C27" s="10">
        <v>364</v>
      </c>
      <c r="D27" s="11">
        <f t="shared" si="5"/>
        <v>-6.426735218508997</v>
      </c>
      <c r="E27" s="42">
        <v>199</v>
      </c>
      <c r="F27" s="42">
        <v>189</v>
      </c>
      <c r="G27" s="53">
        <f t="shared" si="6"/>
        <v>-5.025125628140704</v>
      </c>
      <c r="H27" s="55">
        <v>2</v>
      </c>
      <c r="I27" s="55">
        <v>5</v>
      </c>
      <c r="J27" s="54">
        <f t="shared" si="7"/>
        <v>150</v>
      </c>
      <c r="K27" s="10">
        <v>107</v>
      </c>
      <c r="L27" s="10">
        <v>80</v>
      </c>
      <c r="M27" s="11">
        <f t="shared" si="8"/>
        <v>-25.233644859813083</v>
      </c>
      <c r="N27" s="57">
        <v>59</v>
      </c>
      <c r="O27" s="57" t="s">
        <v>45</v>
      </c>
      <c r="P27" s="34">
        <f aca="true" t="shared" si="9" ref="P27:P36">IF(O27=0,0,IF(N27="0","　　―",(O27-N27)/N27*100))</f>
        <v>-100</v>
      </c>
    </row>
    <row r="28" spans="1:16" ht="14.25" customHeight="1">
      <c r="A28" s="9">
        <v>7</v>
      </c>
      <c r="B28" s="10">
        <v>378</v>
      </c>
      <c r="C28" s="10">
        <v>480</v>
      </c>
      <c r="D28" s="11">
        <f t="shared" si="5"/>
        <v>26.984126984126984</v>
      </c>
      <c r="E28" s="42">
        <v>348</v>
      </c>
      <c r="F28" s="42">
        <v>175</v>
      </c>
      <c r="G28" s="53">
        <f t="shared" si="6"/>
        <v>-49.712643678160916</v>
      </c>
      <c r="H28" s="42">
        <v>11</v>
      </c>
      <c r="I28" s="42">
        <v>3</v>
      </c>
      <c r="J28" s="54">
        <f>IF(I28=0,0,IF(H28="0","　　―",(I28-H28)/H28*100))</f>
        <v>-72.72727272727273</v>
      </c>
      <c r="K28" s="10">
        <v>65</v>
      </c>
      <c r="L28" s="10">
        <v>197</v>
      </c>
      <c r="M28" s="11">
        <f t="shared" si="8"/>
        <v>203.07692307692307</v>
      </c>
      <c r="N28" s="57" t="s">
        <v>45</v>
      </c>
      <c r="O28" s="57">
        <v>139</v>
      </c>
      <c r="P28" s="61" t="s">
        <v>60</v>
      </c>
    </row>
    <row r="29" spans="1:16" ht="14.25" customHeight="1">
      <c r="A29" s="9">
        <v>8</v>
      </c>
      <c r="B29" s="10">
        <v>394</v>
      </c>
      <c r="C29" s="10">
        <v>396</v>
      </c>
      <c r="D29" s="11">
        <f t="shared" si="5"/>
        <v>0.5076142131979695</v>
      </c>
      <c r="E29" s="42">
        <v>247</v>
      </c>
      <c r="F29" s="42">
        <v>242</v>
      </c>
      <c r="G29" s="53">
        <f t="shared" si="6"/>
        <v>-2.0242914979757085</v>
      </c>
      <c r="H29" s="42">
        <v>2</v>
      </c>
      <c r="I29" s="42">
        <v>5</v>
      </c>
      <c r="J29" s="62">
        <f>IF(I29=0,0,IF(H29="0","　　―",(I29-H29)/H29*100))</f>
        <v>150</v>
      </c>
      <c r="K29" s="10">
        <v>46</v>
      </c>
      <c r="L29" s="10">
        <v>47</v>
      </c>
      <c r="M29" s="11">
        <f t="shared" si="8"/>
        <v>2.1739130434782608</v>
      </c>
      <c r="N29" s="57" t="s">
        <v>48</v>
      </c>
      <c r="O29" s="57" t="s">
        <v>48</v>
      </c>
      <c r="P29" s="84" t="s">
        <v>48</v>
      </c>
    </row>
    <row r="30" spans="1:16" ht="14.25" customHeight="1">
      <c r="A30" s="9">
        <v>9</v>
      </c>
      <c r="B30" s="10">
        <v>350</v>
      </c>
      <c r="C30" s="10">
        <v>486</v>
      </c>
      <c r="D30" s="11">
        <f t="shared" si="5"/>
        <v>38.857142857142854</v>
      </c>
      <c r="E30" s="42">
        <v>108</v>
      </c>
      <c r="F30" s="42">
        <v>162</v>
      </c>
      <c r="G30" s="53">
        <f t="shared" si="6"/>
        <v>50</v>
      </c>
      <c r="H30" s="55">
        <v>2</v>
      </c>
      <c r="I30" s="55">
        <v>3</v>
      </c>
      <c r="J30" s="54">
        <f t="shared" si="7"/>
        <v>50</v>
      </c>
      <c r="K30" s="10">
        <v>42</v>
      </c>
      <c r="L30" s="10">
        <v>70</v>
      </c>
      <c r="M30" s="11">
        <f t="shared" si="8"/>
        <v>66.66666666666666</v>
      </c>
      <c r="N30" s="57" t="s">
        <v>48</v>
      </c>
      <c r="O30" s="57" t="s">
        <v>48</v>
      </c>
      <c r="P30" s="84" t="s">
        <v>48</v>
      </c>
    </row>
    <row r="31" spans="1:16" ht="14.25" customHeight="1">
      <c r="A31" s="9">
        <v>10</v>
      </c>
      <c r="B31" s="10">
        <v>412</v>
      </c>
      <c r="C31" s="10">
        <v>437</v>
      </c>
      <c r="D31" s="11">
        <f t="shared" si="5"/>
        <v>6.067961165048544</v>
      </c>
      <c r="E31" s="10">
        <v>206</v>
      </c>
      <c r="F31" s="10">
        <v>270</v>
      </c>
      <c r="G31" s="11">
        <f t="shared" si="6"/>
        <v>31.06796116504854</v>
      </c>
      <c r="H31" s="10">
        <v>31</v>
      </c>
      <c r="I31" s="10">
        <v>14</v>
      </c>
      <c r="J31" s="34">
        <f>IF(I31=0,0,IF(H31="0","　　―",(I31-H31)/H31*100))</f>
        <v>-54.83870967741935</v>
      </c>
      <c r="K31" s="10">
        <v>113</v>
      </c>
      <c r="L31" s="10">
        <v>37</v>
      </c>
      <c r="M31" s="11">
        <f t="shared" si="8"/>
        <v>-67.2566371681416</v>
      </c>
      <c r="N31" s="21">
        <v>45</v>
      </c>
      <c r="O31" s="57" t="s">
        <v>43</v>
      </c>
      <c r="P31" s="34">
        <f t="shared" si="9"/>
        <v>-100</v>
      </c>
    </row>
    <row r="32" spans="1:16" ht="14.25" customHeight="1">
      <c r="A32" s="9">
        <v>11</v>
      </c>
      <c r="B32" s="10">
        <v>373</v>
      </c>
      <c r="C32" s="10">
        <v>364</v>
      </c>
      <c r="D32" s="11">
        <f t="shared" si="5"/>
        <v>-2.4128686327077746</v>
      </c>
      <c r="E32" s="10">
        <v>303</v>
      </c>
      <c r="F32" s="10">
        <v>171</v>
      </c>
      <c r="G32" s="11">
        <f t="shared" si="6"/>
        <v>-43.56435643564357</v>
      </c>
      <c r="H32" s="57" t="s">
        <v>45</v>
      </c>
      <c r="I32" s="57">
        <v>2</v>
      </c>
      <c r="J32" s="61" t="s">
        <v>60</v>
      </c>
      <c r="K32" s="10">
        <v>94</v>
      </c>
      <c r="L32" s="10">
        <v>52</v>
      </c>
      <c r="M32" s="11">
        <f t="shared" si="8"/>
        <v>-44.680851063829785</v>
      </c>
      <c r="N32" s="21">
        <v>48</v>
      </c>
      <c r="O32" s="57" t="s">
        <v>43</v>
      </c>
      <c r="P32" s="34">
        <f t="shared" si="9"/>
        <v>-100</v>
      </c>
    </row>
    <row r="33" spans="1:16" ht="14.25" customHeight="1">
      <c r="A33" s="9">
        <v>12</v>
      </c>
      <c r="B33" s="10">
        <v>369</v>
      </c>
      <c r="C33" s="10">
        <v>453</v>
      </c>
      <c r="D33" s="11">
        <f t="shared" si="5"/>
        <v>22.76422764227642</v>
      </c>
      <c r="E33" s="10">
        <v>298</v>
      </c>
      <c r="F33" s="10">
        <v>354</v>
      </c>
      <c r="G33" s="11">
        <f t="shared" si="6"/>
        <v>18.79194630872483</v>
      </c>
      <c r="H33" s="10">
        <v>1</v>
      </c>
      <c r="I33" s="10">
        <v>2</v>
      </c>
      <c r="J33" s="34">
        <f t="shared" si="7"/>
        <v>100</v>
      </c>
      <c r="K33" s="10">
        <v>54</v>
      </c>
      <c r="L33" s="10">
        <v>106</v>
      </c>
      <c r="M33" s="11">
        <f t="shared" si="8"/>
        <v>96.29629629629629</v>
      </c>
      <c r="N33" s="58" t="s">
        <v>45</v>
      </c>
      <c r="O33" s="58">
        <v>67</v>
      </c>
      <c r="P33" s="61" t="s">
        <v>60</v>
      </c>
    </row>
    <row r="34" spans="1:16" ht="14.25" customHeight="1">
      <c r="A34" s="9">
        <v>1</v>
      </c>
      <c r="B34" s="10">
        <v>383</v>
      </c>
      <c r="C34" s="10">
        <v>402</v>
      </c>
      <c r="D34" s="11">
        <f t="shared" si="5"/>
        <v>4.960835509138381</v>
      </c>
      <c r="E34" s="10">
        <v>202</v>
      </c>
      <c r="F34" s="10">
        <v>194</v>
      </c>
      <c r="G34" s="11">
        <f t="shared" si="6"/>
        <v>-3.9603960396039604</v>
      </c>
      <c r="H34" s="10">
        <v>1</v>
      </c>
      <c r="I34" s="10">
        <v>4</v>
      </c>
      <c r="J34" s="34">
        <f t="shared" si="7"/>
        <v>300</v>
      </c>
      <c r="K34" s="10">
        <v>44</v>
      </c>
      <c r="L34" s="10">
        <v>57</v>
      </c>
      <c r="M34" s="11">
        <f t="shared" si="8"/>
        <v>29.545454545454547</v>
      </c>
      <c r="N34" s="58" t="s">
        <v>46</v>
      </c>
      <c r="O34" s="58" t="s">
        <v>46</v>
      </c>
      <c r="P34" s="84" t="s">
        <v>48</v>
      </c>
    </row>
    <row r="35" spans="1:16" ht="14.25" customHeight="1">
      <c r="A35" s="9">
        <v>2</v>
      </c>
      <c r="B35" s="10">
        <v>307</v>
      </c>
      <c r="C35" s="10">
        <v>328</v>
      </c>
      <c r="D35" s="11">
        <f t="shared" si="5"/>
        <v>6.840390879478828</v>
      </c>
      <c r="E35" s="10">
        <v>127</v>
      </c>
      <c r="F35" s="10">
        <v>129</v>
      </c>
      <c r="G35" s="11">
        <f t="shared" si="6"/>
        <v>1.574803149606299</v>
      </c>
      <c r="H35" s="21">
        <v>1</v>
      </c>
      <c r="I35" s="21">
        <v>2</v>
      </c>
      <c r="J35" s="34">
        <f t="shared" si="7"/>
        <v>100</v>
      </c>
      <c r="K35" s="10">
        <v>91</v>
      </c>
      <c r="L35" s="10">
        <v>60</v>
      </c>
      <c r="M35" s="11">
        <f t="shared" si="8"/>
        <v>-34.065934065934066</v>
      </c>
      <c r="N35" s="45">
        <v>48</v>
      </c>
      <c r="O35" s="57" t="s">
        <v>49</v>
      </c>
      <c r="P35" s="34">
        <f t="shared" si="9"/>
        <v>-100</v>
      </c>
    </row>
    <row r="36" spans="1:16" ht="14.25" customHeight="1">
      <c r="A36" s="9">
        <v>3</v>
      </c>
      <c r="B36" s="10">
        <v>338</v>
      </c>
      <c r="C36" s="10">
        <v>254</v>
      </c>
      <c r="D36" s="11">
        <f t="shared" si="5"/>
        <v>-24.85207100591716</v>
      </c>
      <c r="E36" s="10">
        <v>177</v>
      </c>
      <c r="F36" s="10">
        <v>235</v>
      </c>
      <c r="G36" s="11">
        <f t="shared" si="6"/>
        <v>32.7683615819209</v>
      </c>
      <c r="H36" s="10">
        <v>2</v>
      </c>
      <c r="I36" s="10">
        <v>1</v>
      </c>
      <c r="J36" s="34">
        <f t="shared" si="7"/>
        <v>-50</v>
      </c>
      <c r="K36" s="10">
        <v>44</v>
      </c>
      <c r="L36" s="10">
        <v>55</v>
      </c>
      <c r="M36" s="11">
        <f t="shared" si="8"/>
        <v>25</v>
      </c>
      <c r="N36" s="58" t="s">
        <v>45</v>
      </c>
      <c r="O36" s="58" t="s">
        <v>66</v>
      </c>
      <c r="P36" s="34" t="str">
        <f t="shared" si="9"/>
        <v>　　―</v>
      </c>
    </row>
    <row r="37" spans="1:16" ht="14.25" customHeight="1" thickBot="1">
      <c r="A37" s="12" t="s">
        <v>50</v>
      </c>
      <c r="B37" s="13">
        <f>SUM(B25:B36)</f>
        <v>4310</v>
      </c>
      <c r="C37" s="13">
        <f>SUM(C25:C36)</f>
        <v>4729</v>
      </c>
      <c r="D37" s="14">
        <f t="shared" si="5"/>
        <v>9.721577726218097</v>
      </c>
      <c r="E37" s="13">
        <f>SUM(E25:E36)</f>
        <v>2533</v>
      </c>
      <c r="F37" s="13">
        <f>SUM(F25:F36)</f>
        <v>2523</v>
      </c>
      <c r="G37" s="14">
        <f t="shared" si="6"/>
        <v>-0.3947887879984209</v>
      </c>
      <c r="H37" s="13">
        <f>SUM(H25:H36)</f>
        <v>58</v>
      </c>
      <c r="I37" s="13">
        <f>SUM(I25:I36)</f>
        <v>46</v>
      </c>
      <c r="J37" s="41">
        <f>IF(I37=0,0,IF(H37="0","　　―",(I37-H37)/H37*100))</f>
        <v>-20.689655172413794</v>
      </c>
      <c r="K37" s="13">
        <f>SUM(K25:K36)</f>
        <v>812</v>
      </c>
      <c r="L37" s="13">
        <f>SUM(L25:L36)</f>
        <v>872</v>
      </c>
      <c r="M37" s="14">
        <f>IF(L37=0,0,(L37-K37)/K37*100)</f>
        <v>7.389162561576355</v>
      </c>
      <c r="N37" s="13">
        <f>SUM(N25:N36)</f>
        <v>229</v>
      </c>
      <c r="O37" s="13">
        <f>SUM(O25:O36)</f>
        <v>206</v>
      </c>
      <c r="P37" s="41">
        <f>IF(O37=0,0,IF(N37="0","　　―",(O37-N37)/N37*100))</f>
        <v>-10.043668122270741</v>
      </c>
    </row>
    <row r="38" spans="1:16" ht="18" customHeight="1">
      <c r="A38" s="64" t="s">
        <v>6</v>
      </c>
      <c r="B38" s="48">
        <f>IF(B27=0,0,SUM(B25:B27))</f>
        <v>1006</v>
      </c>
      <c r="C38" s="10">
        <f>SUM(C25:C27)</f>
        <v>1129</v>
      </c>
      <c r="D38" s="65">
        <f t="shared" si="5"/>
        <v>12.226640159045726</v>
      </c>
      <c r="E38" s="48">
        <f>IF(E27=0,0,SUM(E25:E27))</f>
        <v>517</v>
      </c>
      <c r="F38" s="10">
        <f>SUM(F25:F27)</f>
        <v>591</v>
      </c>
      <c r="G38" s="65">
        <f t="shared" si="6"/>
        <v>14.313346228239846</v>
      </c>
      <c r="H38" s="48">
        <f>IF(H27="",0,SUM(H25:H27))</f>
        <v>7</v>
      </c>
      <c r="I38" s="10">
        <f>SUM(I25:I27)</f>
        <v>10</v>
      </c>
      <c r="J38" s="66">
        <f>IF(I38=0,0,IF(H38="0","　　―",(I38-H38)/H38*100))</f>
        <v>42.857142857142854</v>
      </c>
      <c r="K38" s="48">
        <f>IF(K27=0,0,SUM(K25:K27))</f>
        <v>219</v>
      </c>
      <c r="L38" s="10">
        <f>SUM(L25:L27)</f>
        <v>191</v>
      </c>
      <c r="M38" s="65">
        <f t="shared" si="8"/>
        <v>-12.785388127853881</v>
      </c>
      <c r="N38" s="67">
        <f>IF(N27=0,0,SUM(N25:N27))</f>
        <v>88</v>
      </c>
      <c r="O38" s="57" t="s">
        <v>48</v>
      </c>
      <c r="P38" s="34">
        <f>IF(O38=0,0,IF(N38="0","　　―",(O38-N38)/N38*100))</f>
        <v>-100</v>
      </c>
    </row>
    <row r="39" spans="1:16" ht="14.25" customHeight="1">
      <c r="A39" s="9" t="s">
        <v>7</v>
      </c>
      <c r="B39" s="10">
        <f>IF(B30=0,0,SUM(B28:B30))</f>
        <v>1122</v>
      </c>
      <c r="C39" s="10">
        <f>SUM(C28:C30)</f>
        <v>1362</v>
      </c>
      <c r="D39" s="11">
        <f t="shared" si="5"/>
        <v>21.390374331550802</v>
      </c>
      <c r="E39" s="10">
        <f>IF(E30=0,0,SUM(E28:E30))</f>
        <v>703</v>
      </c>
      <c r="F39" s="10">
        <f>SUM(F28:F30)</f>
        <v>579</v>
      </c>
      <c r="G39" s="11">
        <f t="shared" si="6"/>
        <v>-17.63869132290185</v>
      </c>
      <c r="H39" s="10">
        <f>IF(H30=0,0,SUM(H28:H30))</f>
        <v>15</v>
      </c>
      <c r="I39" s="10">
        <f>SUM(I28:I30)</f>
        <v>11</v>
      </c>
      <c r="J39" s="34">
        <f>IF(I39=0,0,IF(H39="0","　　―",(I39-H39)/H39*100))</f>
        <v>-26.666666666666668</v>
      </c>
      <c r="K39" s="10">
        <f>IF(K30=0,0,SUM(K28:K30))</f>
        <v>153</v>
      </c>
      <c r="L39" s="10">
        <f>SUM(L28:L30)</f>
        <v>314</v>
      </c>
      <c r="M39" s="11">
        <f t="shared" si="8"/>
        <v>105.22875816993465</v>
      </c>
      <c r="N39" s="21" t="str">
        <f>IF(N30=0,0,IF(SUM(N28:N30)=0,"0",SUM(N28:N30)))</f>
        <v>0</v>
      </c>
      <c r="O39" s="10">
        <f>SUM(O28:O30)</f>
        <v>139</v>
      </c>
      <c r="P39" s="61" t="s">
        <v>60</v>
      </c>
    </row>
    <row r="40" spans="1:16" ht="14.25" customHeight="1">
      <c r="A40" s="9" t="s">
        <v>8</v>
      </c>
      <c r="B40" s="10">
        <f>IF(B33=0,0,SUM(B31:B33))</f>
        <v>1154</v>
      </c>
      <c r="C40" s="10">
        <f>SUM(C31:C33)</f>
        <v>1254</v>
      </c>
      <c r="D40" s="11">
        <f t="shared" si="5"/>
        <v>8.665511265164644</v>
      </c>
      <c r="E40" s="10">
        <f>IF(E33=0,0,SUM(E31:E33))</f>
        <v>807</v>
      </c>
      <c r="F40" s="10">
        <f>SUM(F31:F33)</f>
        <v>795</v>
      </c>
      <c r="G40" s="11">
        <f t="shared" si="6"/>
        <v>-1.486988847583643</v>
      </c>
      <c r="H40" s="10">
        <f>IF(H33=0,0,SUM(H31:H33))</f>
        <v>32</v>
      </c>
      <c r="I40" s="10">
        <f>SUM(I31:I33)</f>
        <v>18</v>
      </c>
      <c r="J40" s="34">
        <f>IF(I40=0,0,IF(H40="0","　　―",(I40-H40)/H40*100))</f>
        <v>-43.75</v>
      </c>
      <c r="K40" s="10">
        <f>IF(K33=0,0,SUM(K31:K33))</f>
        <v>261</v>
      </c>
      <c r="L40" s="10">
        <f>SUM(L31:L33)</f>
        <v>195</v>
      </c>
      <c r="M40" s="11">
        <f t="shared" si="8"/>
        <v>-25.287356321839084</v>
      </c>
      <c r="N40" s="21">
        <f>IF(N33=0,0,SUM(N31:N33))</f>
        <v>93</v>
      </c>
      <c r="O40" s="10">
        <f>SUM(O31:O33)</f>
        <v>67</v>
      </c>
      <c r="P40" s="34">
        <f>IF(O40=0,0,IF(N40="0","　　―",(O40-N40)/N40*100))</f>
        <v>-27.956989247311824</v>
      </c>
    </row>
    <row r="41" spans="1:16" ht="14.25" customHeight="1" thickBot="1">
      <c r="A41" s="63" t="s">
        <v>9</v>
      </c>
      <c r="B41" s="13">
        <f>IF(B36=0,0,SUM(B34:B36))</f>
        <v>1028</v>
      </c>
      <c r="C41" s="13">
        <f>IF(C36=0,0,SUM(C34:C36))</f>
        <v>984</v>
      </c>
      <c r="D41" s="14">
        <f t="shared" si="5"/>
        <v>-4.280155642023346</v>
      </c>
      <c r="E41" s="13">
        <f>IF(E36=0,0,SUM(E34:E36))</f>
        <v>506</v>
      </c>
      <c r="F41" s="13">
        <f>IF(F36=0,0,SUM(F34:F36))</f>
        <v>558</v>
      </c>
      <c r="G41" s="14">
        <f t="shared" si="6"/>
        <v>10.276679841897234</v>
      </c>
      <c r="H41" s="13">
        <f>IF(H36=0,0,SUM(H34:H36))</f>
        <v>4</v>
      </c>
      <c r="I41" s="13">
        <f>IF(I36=0,0,SUM(I34:I36))</f>
        <v>7</v>
      </c>
      <c r="J41" s="41">
        <f>IF(I41=0,0,IF(H41="0","　　―",(I41-H41)/H41*100))</f>
        <v>75</v>
      </c>
      <c r="K41" s="13">
        <f>IF(K36=0,0,SUM(K34:K36))</f>
        <v>179</v>
      </c>
      <c r="L41" s="13">
        <f>IF(L36=0,0,SUM(L34:L36))</f>
        <v>172</v>
      </c>
      <c r="M41" s="14">
        <f t="shared" si="8"/>
        <v>-3.910614525139665</v>
      </c>
      <c r="N41" s="44">
        <f>IF(N36=0,0,SUM(N34:N36))</f>
        <v>48</v>
      </c>
      <c r="O41" s="107" t="s">
        <v>45</v>
      </c>
      <c r="P41" s="41">
        <f>IF(O41=0,0,IF(N41="0","　　―",(O41-N41)/N41*100))</f>
        <v>-100</v>
      </c>
    </row>
    <row r="42" spans="1:9" ht="14.2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" customHeight="1">
      <c r="A43" s="1"/>
      <c r="B43" s="1"/>
      <c r="C43" s="1"/>
      <c r="D43" s="1"/>
      <c r="E43" s="1"/>
      <c r="F43" s="20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</sheetData>
  <sheetProtection/>
  <mergeCells count="2">
    <mergeCell ref="A2:A3"/>
    <mergeCell ref="A23:A24"/>
  </mergeCells>
  <printOptions horizontalCentered="1"/>
  <pageMargins left="0.7" right="0.72" top="0.98" bottom="0.39" header="0.52" footer="0.2"/>
  <pageSetup firstPageNumber="3" useFirstPageNumber="1" fitToHeight="1" fitToWidth="1" orientation="landscape" paperSize="9" scale="86" r:id="rId1"/>
  <headerFooter alignWithMargins="0">
    <oddHeader>&amp;C&amp;"ＭＳ Ｐゴシック,標準"３　東部地区&amp;6
&amp;12年度集計　資金別・利用関係別　（単位：戸/％）</oddHeader>
    <oddFooter>&amp;C&amp;"ＭＳ Ｐゴシック,標準"-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view="pageBreakPreview" zoomScale="75" zoomScaleNormal="75" zoomScaleSheetLayoutView="75" zoomScalePageLayoutView="0" workbookViewId="0" topLeftCell="A16">
      <selection activeCell="S38" sqref="S38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6"/>
      <c r="K1" s="2" t="s">
        <v>15</v>
      </c>
      <c r="N1" s="2" t="s">
        <v>16</v>
      </c>
    </row>
    <row r="2" spans="1:16" ht="14.25" customHeight="1">
      <c r="A2" s="92" t="s">
        <v>2</v>
      </c>
      <c r="B2" s="30" t="s">
        <v>41</v>
      </c>
      <c r="C2" s="30" t="s">
        <v>57</v>
      </c>
      <c r="D2" s="31" t="s">
        <v>3</v>
      </c>
      <c r="E2" s="30" t="s">
        <v>41</v>
      </c>
      <c r="F2" s="30" t="s">
        <v>57</v>
      </c>
      <c r="G2" s="31" t="s">
        <v>3</v>
      </c>
      <c r="H2" s="30" t="s">
        <v>41</v>
      </c>
      <c r="I2" s="30" t="s">
        <v>57</v>
      </c>
      <c r="J2" s="31" t="s">
        <v>3</v>
      </c>
      <c r="K2" s="30" t="s">
        <v>41</v>
      </c>
      <c r="L2" s="30" t="s">
        <v>57</v>
      </c>
      <c r="M2" s="31" t="s">
        <v>3</v>
      </c>
      <c r="N2" s="30" t="s">
        <v>41</v>
      </c>
      <c r="O2" s="30" t="s">
        <v>57</v>
      </c>
      <c r="P2" s="31" t="s">
        <v>3</v>
      </c>
    </row>
    <row r="3" spans="1:16" ht="14.25" customHeight="1">
      <c r="A3" s="93"/>
      <c r="B3" s="24" t="s">
        <v>4</v>
      </c>
      <c r="C3" s="24" t="s">
        <v>4</v>
      </c>
      <c r="D3" s="25" t="s">
        <v>5</v>
      </c>
      <c r="E3" s="24" t="s">
        <v>4</v>
      </c>
      <c r="F3" s="24" t="s">
        <v>4</v>
      </c>
      <c r="G3" s="25" t="s">
        <v>5</v>
      </c>
      <c r="H3" s="24" t="s">
        <v>4</v>
      </c>
      <c r="I3" s="24" t="s">
        <v>4</v>
      </c>
      <c r="J3" s="25" t="s">
        <v>5</v>
      </c>
      <c r="K3" s="24" t="s">
        <v>4</v>
      </c>
      <c r="L3" s="24" t="s">
        <v>4</v>
      </c>
      <c r="M3" s="25" t="s">
        <v>5</v>
      </c>
      <c r="N3" s="24" t="s">
        <v>4</v>
      </c>
      <c r="O3" s="24" t="s">
        <v>4</v>
      </c>
      <c r="P3" s="25" t="s">
        <v>5</v>
      </c>
    </row>
    <row r="4" spans="1:16" ht="14.25" customHeight="1">
      <c r="A4" s="9">
        <v>4</v>
      </c>
      <c r="B4" s="10">
        <v>547</v>
      </c>
      <c r="C4" s="10">
        <v>666</v>
      </c>
      <c r="D4" s="11">
        <f>IF(C4=0,0,(C4-B4)/B4*100)</f>
        <v>21.755027422303474</v>
      </c>
      <c r="E4" s="10">
        <v>81</v>
      </c>
      <c r="F4" s="10">
        <v>63</v>
      </c>
      <c r="G4" s="11">
        <f>IF(F4=0,0,(F4-E4)/E4*100)</f>
        <v>-22.22222222222222</v>
      </c>
      <c r="H4" s="10">
        <v>20</v>
      </c>
      <c r="I4" s="10">
        <v>17</v>
      </c>
      <c r="J4" s="11">
        <f>IF(I4=0,0,(I4-H4)/H4*100)</f>
        <v>-15</v>
      </c>
      <c r="K4" s="10">
        <v>322</v>
      </c>
      <c r="L4" s="10">
        <v>469</v>
      </c>
      <c r="M4" s="11">
        <f>IF(L4=0,0,(L4-K4)/K4*100)</f>
        <v>45.65217391304348</v>
      </c>
      <c r="N4" s="10">
        <v>306</v>
      </c>
      <c r="O4" s="10">
        <v>260</v>
      </c>
      <c r="P4" s="11">
        <f>IF(O4=0,0,(O4-N4)/N4*100)</f>
        <v>-15.032679738562091</v>
      </c>
    </row>
    <row r="5" spans="1:16" ht="14.25" customHeight="1">
      <c r="A5" s="9">
        <v>5</v>
      </c>
      <c r="B5" s="10">
        <v>437</v>
      </c>
      <c r="C5" s="10">
        <v>564</v>
      </c>
      <c r="D5" s="11">
        <f aca="true" t="shared" si="0" ref="D5:D20">IF(C5=0,0,(C5-B5)/B5*100)</f>
        <v>29.061784897025174</v>
      </c>
      <c r="E5" s="10">
        <v>79</v>
      </c>
      <c r="F5" s="10">
        <v>75</v>
      </c>
      <c r="G5" s="11">
        <f aca="true" t="shared" si="1" ref="G5:G20">IF(F5=0,0,(F5-E5)/E5*100)</f>
        <v>-5.063291139240507</v>
      </c>
      <c r="H5" s="10">
        <v>17</v>
      </c>
      <c r="I5" s="10">
        <v>18</v>
      </c>
      <c r="J5" s="11">
        <f aca="true" t="shared" si="2" ref="J5:J20">IF(I5=0,0,(I5-H5)/H5*100)</f>
        <v>5.88235294117647</v>
      </c>
      <c r="K5" s="10">
        <v>393</v>
      </c>
      <c r="L5" s="10">
        <v>445</v>
      </c>
      <c r="M5" s="11">
        <f aca="true" t="shared" si="3" ref="M5:M20">IF(L5=0,0,(L5-K5)/K5*100)</f>
        <v>13.231552162849871</v>
      </c>
      <c r="N5" s="10">
        <v>123</v>
      </c>
      <c r="O5" s="10">
        <v>194</v>
      </c>
      <c r="P5" s="11">
        <f aca="true" t="shared" si="4" ref="P5:P20">IF(O5=0,0,(O5-N5)/N5*100)</f>
        <v>57.72357723577236</v>
      </c>
    </row>
    <row r="6" spans="1:16" ht="14.25" customHeight="1">
      <c r="A6" s="9">
        <v>6</v>
      </c>
      <c r="B6" s="10">
        <v>581</v>
      </c>
      <c r="C6" s="10">
        <v>802</v>
      </c>
      <c r="D6" s="11">
        <f t="shared" si="0"/>
        <v>38.03786574870912</v>
      </c>
      <c r="E6" s="10">
        <v>80</v>
      </c>
      <c r="F6" s="10">
        <v>47</v>
      </c>
      <c r="G6" s="11">
        <f t="shared" si="1"/>
        <v>-41.25</v>
      </c>
      <c r="H6" s="10">
        <v>22</v>
      </c>
      <c r="I6" s="10">
        <v>10</v>
      </c>
      <c r="J6" s="11">
        <f t="shared" si="2"/>
        <v>-54.54545454545454</v>
      </c>
      <c r="K6" s="10">
        <v>479</v>
      </c>
      <c r="L6" s="10">
        <v>452</v>
      </c>
      <c r="M6" s="11">
        <f t="shared" si="3"/>
        <v>-5.6367432150313155</v>
      </c>
      <c r="N6" s="10">
        <v>182</v>
      </c>
      <c r="O6" s="10">
        <v>397</v>
      </c>
      <c r="P6" s="11">
        <f t="shared" si="4"/>
        <v>118.13186813186813</v>
      </c>
    </row>
    <row r="7" spans="1:16" ht="14.25" customHeight="1">
      <c r="A7" s="9">
        <v>7</v>
      </c>
      <c r="B7" s="10">
        <v>617</v>
      </c>
      <c r="C7" s="10">
        <v>951</v>
      </c>
      <c r="D7" s="11">
        <f t="shared" si="0"/>
        <v>54.13290113452188</v>
      </c>
      <c r="E7" s="10">
        <v>78</v>
      </c>
      <c r="F7" s="10">
        <v>94</v>
      </c>
      <c r="G7" s="11">
        <f t="shared" si="1"/>
        <v>20.51282051282051</v>
      </c>
      <c r="H7" s="10">
        <v>25</v>
      </c>
      <c r="I7" s="10">
        <v>20</v>
      </c>
      <c r="J7" s="11">
        <f t="shared" si="2"/>
        <v>-20</v>
      </c>
      <c r="K7" s="10">
        <v>400</v>
      </c>
      <c r="L7" s="10">
        <v>586</v>
      </c>
      <c r="M7" s="11">
        <f t="shared" si="3"/>
        <v>46.5</v>
      </c>
      <c r="N7" s="10">
        <v>295</v>
      </c>
      <c r="O7" s="10">
        <v>459</v>
      </c>
      <c r="P7" s="11">
        <f t="shared" si="4"/>
        <v>55.59322033898305</v>
      </c>
    </row>
    <row r="8" spans="1:16" ht="14.25" customHeight="1">
      <c r="A8" s="9">
        <v>8</v>
      </c>
      <c r="B8" s="10">
        <v>634</v>
      </c>
      <c r="C8" s="10">
        <v>665</v>
      </c>
      <c r="D8" s="11">
        <f t="shared" si="0"/>
        <v>4.889589905362776</v>
      </c>
      <c r="E8" s="10">
        <v>84</v>
      </c>
      <c r="F8" s="10">
        <v>78</v>
      </c>
      <c r="G8" s="11">
        <f t="shared" si="1"/>
        <v>-7.142857142857142</v>
      </c>
      <c r="H8" s="10">
        <v>26</v>
      </c>
      <c r="I8" s="10">
        <v>26</v>
      </c>
      <c r="J8" s="80" t="s">
        <v>45</v>
      </c>
      <c r="K8" s="10">
        <v>453</v>
      </c>
      <c r="L8" s="10">
        <v>518</v>
      </c>
      <c r="M8" s="11">
        <f t="shared" si="3"/>
        <v>14.348785871964681</v>
      </c>
      <c r="N8" s="10">
        <v>265</v>
      </c>
      <c r="O8" s="10">
        <v>225</v>
      </c>
      <c r="P8" s="11">
        <f t="shared" si="4"/>
        <v>-15.09433962264151</v>
      </c>
    </row>
    <row r="9" spans="1:16" ht="14.25" customHeight="1">
      <c r="A9" s="9">
        <v>9</v>
      </c>
      <c r="B9" s="10">
        <v>665</v>
      </c>
      <c r="C9" s="10">
        <v>753</v>
      </c>
      <c r="D9" s="11">
        <f t="shared" si="0"/>
        <v>13.233082706766917</v>
      </c>
      <c r="E9" s="10">
        <v>73</v>
      </c>
      <c r="F9" s="10">
        <v>102</v>
      </c>
      <c r="G9" s="11">
        <f t="shared" si="1"/>
        <v>39.726027397260275</v>
      </c>
      <c r="H9" s="10">
        <v>25</v>
      </c>
      <c r="I9" s="10">
        <v>28</v>
      </c>
      <c r="J9" s="11">
        <f t="shared" si="2"/>
        <v>12</v>
      </c>
      <c r="K9" s="10">
        <v>382</v>
      </c>
      <c r="L9" s="10">
        <v>552</v>
      </c>
      <c r="M9" s="11">
        <f t="shared" si="3"/>
        <v>44.50261780104712</v>
      </c>
      <c r="N9" s="10">
        <v>356</v>
      </c>
      <c r="O9" s="10">
        <v>303</v>
      </c>
      <c r="P9" s="11">
        <f t="shared" si="4"/>
        <v>-14.887640449438203</v>
      </c>
    </row>
    <row r="10" spans="1:16" ht="14.25" customHeight="1">
      <c r="A10" s="9">
        <v>10</v>
      </c>
      <c r="B10" s="10">
        <v>651</v>
      </c>
      <c r="C10" s="10">
        <v>665</v>
      </c>
      <c r="D10" s="11">
        <f t="shared" si="0"/>
        <v>2.1505376344086025</v>
      </c>
      <c r="E10" s="10">
        <v>77</v>
      </c>
      <c r="F10" s="10">
        <v>70</v>
      </c>
      <c r="G10" s="11">
        <f t="shared" si="1"/>
        <v>-9.090909090909092</v>
      </c>
      <c r="H10" s="10">
        <v>31</v>
      </c>
      <c r="I10" s="10">
        <v>14</v>
      </c>
      <c r="J10" s="11">
        <f t="shared" si="2"/>
        <v>-54.83870967741935</v>
      </c>
      <c r="K10" s="10">
        <v>488</v>
      </c>
      <c r="L10" s="10">
        <v>434</v>
      </c>
      <c r="M10" s="11">
        <f t="shared" si="3"/>
        <v>-11.065573770491802</v>
      </c>
      <c r="N10" s="10">
        <v>240</v>
      </c>
      <c r="O10" s="10">
        <v>301</v>
      </c>
      <c r="P10" s="11">
        <f t="shared" si="4"/>
        <v>25.416666666666664</v>
      </c>
    </row>
    <row r="11" spans="1:16" ht="14.25" customHeight="1">
      <c r="A11" s="9">
        <v>11</v>
      </c>
      <c r="B11" s="10">
        <v>591</v>
      </c>
      <c r="C11" s="10">
        <v>962</v>
      </c>
      <c r="D11" s="11">
        <f t="shared" si="0"/>
        <v>62.77495769881557</v>
      </c>
      <c r="E11" s="10">
        <v>111</v>
      </c>
      <c r="F11" s="10">
        <v>117</v>
      </c>
      <c r="G11" s="11">
        <f t="shared" si="1"/>
        <v>5.405405405405405</v>
      </c>
      <c r="H11" s="10">
        <v>31</v>
      </c>
      <c r="I11" s="10">
        <v>12</v>
      </c>
      <c r="J11" s="11">
        <f t="shared" si="2"/>
        <v>-61.29032258064516</v>
      </c>
      <c r="K11" s="10">
        <v>480</v>
      </c>
      <c r="L11" s="10">
        <v>519</v>
      </c>
      <c r="M11" s="11">
        <f t="shared" si="3"/>
        <v>8.125</v>
      </c>
      <c r="N11" s="10">
        <v>222</v>
      </c>
      <c r="O11" s="10">
        <v>560</v>
      </c>
      <c r="P11" s="11">
        <f t="shared" si="4"/>
        <v>152.25225225225225</v>
      </c>
    </row>
    <row r="12" spans="1:16" ht="14.25" customHeight="1">
      <c r="A12" s="9">
        <v>12</v>
      </c>
      <c r="B12" s="10">
        <v>497</v>
      </c>
      <c r="C12" s="10">
        <v>850</v>
      </c>
      <c r="D12" s="11">
        <f t="shared" si="0"/>
        <v>71.0261569416499</v>
      </c>
      <c r="E12" s="10">
        <v>60</v>
      </c>
      <c r="F12" s="10">
        <v>101</v>
      </c>
      <c r="G12" s="11">
        <f t="shared" si="1"/>
        <v>68.33333333333333</v>
      </c>
      <c r="H12" s="21">
        <v>28</v>
      </c>
      <c r="I12" s="21">
        <v>16</v>
      </c>
      <c r="J12" s="34">
        <f t="shared" si="2"/>
        <v>-42.857142857142854</v>
      </c>
      <c r="K12" s="10">
        <v>351</v>
      </c>
      <c r="L12" s="10">
        <v>571</v>
      </c>
      <c r="M12" s="11">
        <f t="shared" si="3"/>
        <v>62.67806267806267</v>
      </c>
      <c r="N12" s="10">
        <v>206</v>
      </c>
      <c r="O12" s="10">
        <v>380</v>
      </c>
      <c r="P12" s="11">
        <f t="shared" si="4"/>
        <v>84.46601941747572</v>
      </c>
    </row>
    <row r="13" spans="1:16" ht="14.25" customHeight="1">
      <c r="A13" s="9">
        <v>1</v>
      </c>
      <c r="B13" s="10">
        <v>583</v>
      </c>
      <c r="C13" s="10">
        <v>888</v>
      </c>
      <c r="D13" s="11">
        <f t="shared" si="0"/>
        <v>52.315608919382505</v>
      </c>
      <c r="E13" s="10">
        <v>164</v>
      </c>
      <c r="F13" s="10">
        <v>84</v>
      </c>
      <c r="G13" s="11">
        <f t="shared" si="1"/>
        <v>-48.78048780487805</v>
      </c>
      <c r="H13" s="10">
        <v>73</v>
      </c>
      <c r="I13" s="10">
        <v>9</v>
      </c>
      <c r="J13" s="11">
        <f t="shared" si="2"/>
        <v>-87.67123287671232</v>
      </c>
      <c r="K13" s="10">
        <v>445</v>
      </c>
      <c r="L13" s="10">
        <v>538</v>
      </c>
      <c r="M13" s="11">
        <f t="shared" si="3"/>
        <v>20.89887640449438</v>
      </c>
      <c r="N13" s="10">
        <v>302</v>
      </c>
      <c r="O13" s="10">
        <v>434</v>
      </c>
      <c r="P13" s="11">
        <f t="shared" si="4"/>
        <v>43.70860927152318</v>
      </c>
    </row>
    <row r="14" spans="1:16" ht="14.25" customHeight="1">
      <c r="A14" s="9">
        <v>2</v>
      </c>
      <c r="B14" s="10">
        <v>616</v>
      </c>
      <c r="C14" s="10">
        <v>525</v>
      </c>
      <c r="D14" s="11">
        <f t="shared" si="0"/>
        <v>-14.772727272727273</v>
      </c>
      <c r="E14" s="10">
        <v>72</v>
      </c>
      <c r="F14" s="10">
        <v>166</v>
      </c>
      <c r="G14" s="11">
        <f t="shared" si="1"/>
        <v>130.55555555555557</v>
      </c>
      <c r="H14" s="10">
        <v>27</v>
      </c>
      <c r="I14" s="10">
        <v>17</v>
      </c>
      <c r="J14" s="11">
        <f t="shared" si="2"/>
        <v>-37.03703703703704</v>
      </c>
      <c r="K14" s="10">
        <v>380</v>
      </c>
      <c r="L14" s="10">
        <v>367</v>
      </c>
      <c r="M14" s="11">
        <f t="shared" si="3"/>
        <v>-3.421052631578948</v>
      </c>
      <c r="N14" s="10">
        <v>308</v>
      </c>
      <c r="O14" s="10">
        <v>324</v>
      </c>
      <c r="P14" s="11">
        <f t="shared" si="4"/>
        <v>5.194805194805195</v>
      </c>
    </row>
    <row r="15" spans="1:16" ht="14.25" customHeight="1">
      <c r="A15" s="9">
        <v>3</v>
      </c>
      <c r="B15" s="10">
        <v>537</v>
      </c>
      <c r="C15" s="10">
        <v>525</v>
      </c>
      <c r="D15" s="11">
        <f t="shared" si="0"/>
        <v>-2.2346368715083798</v>
      </c>
      <c r="E15" s="10">
        <v>72</v>
      </c>
      <c r="F15" s="10">
        <v>166</v>
      </c>
      <c r="G15" s="11">
        <f t="shared" si="1"/>
        <v>130.55555555555557</v>
      </c>
      <c r="H15" s="10">
        <v>17</v>
      </c>
      <c r="I15" s="10">
        <v>17</v>
      </c>
      <c r="J15" s="11">
        <f t="shared" si="2"/>
        <v>0</v>
      </c>
      <c r="K15" s="10">
        <v>399</v>
      </c>
      <c r="L15" s="10">
        <v>350</v>
      </c>
      <c r="M15" s="11">
        <f t="shared" si="3"/>
        <v>-12.280701754385964</v>
      </c>
      <c r="N15" s="10">
        <v>210</v>
      </c>
      <c r="O15" s="10">
        <v>241</v>
      </c>
      <c r="P15" s="11">
        <f t="shared" si="4"/>
        <v>14.761904761904763</v>
      </c>
    </row>
    <row r="16" spans="1:16" ht="18" customHeight="1" thickBot="1">
      <c r="A16" s="12" t="s">
        <v>50</v>
      </c>
      <c r="B16" s="13">
        <f>SUM(B4:B15)</f>
        <v>6956</v>
      </c>
      <c r="C16" s="13">
        <f>SUM(C4:C15)</f>
        <v>8816</v>
      </c>
      <c r="D16" s="14">
        <f t="shared" si="0"/>
        <v>26.73950546290972</v>
      </c>
      <c r="E16" s="13">
        <f>SUM(E4:E15)</f>
        <v>1031</v>
      </c>
      <c r="F16" s="13">
        <f>SUM(F4:F15)</f>
        <v>1163</v>
      </c>
      <c r="G16" s="14">
        <f t="shared" si="1"/>
        <v>12.803103782735208</v>
      </c>
      <c r="H16" s="13">
        <f>SUM(H4:H15)</f>
        <v>342</v>
      </c>
      <c r="I16" s="13">
        <f>SUM(I4:I15)</f>
        <v>204</v>
      </c>
      <c r="J16" s="14">
        <f t="shared" si="2"/>
        <v>-40.35087719298245</v>
      </c>
      <c r="K16" s="13">
        <f>SUM(K4:K15)</f>
        <v>4972</v>
      </c>
      <c r="L16" s="13">
        <f>SUM(L4:L15)</f>
        <v>5801</v>
      </c>
      <c r="M16" s="14">
        <f t="shared" si="3"/>
        <v>16.673370876910703</v>
      </c>
      <c r="N16" s="13">
        <f>SUM(N4:N15)</f>
        <v>3015</v>
      </c>
      <c r="O16" s="13">
        <f>SUM(O4:O15)</f>
        <v>4078</v>
      </c>
      <c r="P16" s="14">
        <f t="shared" si="4"/>
        <v>35.257048092868985</v>
      </c>
    </row>
    <row r="17" spans="1:16" ht="14.25" customHeight="1">
      <c r="A17" s="64" t="s">
        <v>6</v>
      </c>
      <c r="B17" s="48">
        <f>IF(B6=0,0,SUM(B4:B6))</f>
        <v>1565</v>
      </c>
      <c r="C17" s="10">
        <f>SUM(C4:C6)</f>
        <v>2032</v>
      </c>
      <c r="D17" s="65">
        <f t="shared" si="0"/>
        <v>29.840255591054316</v>
      </c>
      <c r="E17" s="48">
        <f>IF(E6=0,0,SUM(E4:E6))</f>
        <v>240</v>
      </c>
      <c r="F17" s="10">
        <f>SUM(F4:F6)</f>
        <v>185</v>
      </c>
      <c r="G17" s="65">
        <f t="shared" si="1"/>
        <v>-22.916666666666664</v>
      </c>
      <c r="H17" s="48">
        <f>IF(H6=0,0,SUM(H4:H6))</f>
        <v>59</v>
      </c>
      <c r="I17" s="10">
        <f>SUM(I4:I6)</f>
        <v>45</v>
      </c>
      <c r="J17" s="65">
        <f t="shared" si="2"/>
        <v>-23.728813559322035</v>
      </c>
      <c r="K17" s="48">
        <f>IF(K6=0,0,SUM(K4:K6))</f>
        <v>1194</v>
      </c>
      <c r="L17" s="10">
        <f>SUM(L4:L6)</f>
        <v>1366</v>
      </c>
      <c r="M17" s="65">
        <f t="shared" si="3"/>
        <v>14.40536013400335</v>
      </c>
      <c r="N17" s="48">
        <f>IF(N6=0,0,SUM(N4:N6))</f>
        <v>611</v>
      </c>
      <c r="O17" s="10">
        <f>SUM(O4:O6)</f>
        <v>851</v>
      </c>
      <c r="P17" s="65">
        <f t="shared" si="4"/>
        <v>39.27986906710311</v>
      </c>
    </row>
    <row r="18" spans="1:16" ht="14.25" customHeight="1">
      <c r="A18" s="9" t="s">
        <v>7</v>
      </c>
      <c r="B18" s="10">
        <f>IF(B9=0,0,SUM(B7:B9))</f>
        <v>1916</v>
      </c>
      <c r="C18" s="10">
        <f>SUM(C7:C9)</f>
        <v>2369</v>
      </c>
      <c r="D18" s="11">
        <f t="shared" si="0"/>
        <v>23.643006263048015</v>
      </c>
      <c r="E18" s="10">
        <f>IF(E9=0,0,SUM(E7:E9))</f>
        <v>235</v>
      </c>
      <c r="F18" s="10">
        <f>SUM(F7:F9)</f>
        <v>274</v>
      </c>
      <c r="G18" s="11">
        <f t="shared" si="1"/>
        <v>16.595744680851062</v>
      </c>
      <c r="H18" s="10">
        <f>IF(H9=0,0,SUM(H7:H9))</f>
        <v>76</v>
      </c>
      <c r="I18" s="10">
        <f>SUM(I7:I9)</f>
        <v>74</v>
      </c>
      <c r="J18" s="11">
        <f t="shared" si="2"/>
        <v>-2.631578947368421</v>
      </c>
      <c r="K18" s="10">
        <f>IF(K9=0,0,SUM(K7:K9))</f>
        <v>1235</v>
      </c>
      <c r="L18" s="10">
        <f>SUM(L7:L9)</f>
        <v>1656</v>
      </c>
      <c r="M18" s="11">
        <f t="shared" si="3"/>
        <v>34.08906882591093</v>
      </c>
      <c r="N18" s="10">
        <f>IF(N9=0,0,SUM(N7:N9))</f>
        <v>916</v>
      </c>
      <c r="O18" s="10">
        <f>SUM(O7:O9)</f>
        <v>987</v>
      </c>
      <c r="P18" s="11">
        <f t="shared" si="4"/>
        <v>7.751091703056769</v>
      </c>
    </row>
    <row r="19" spans="1:16" ht="14.25" customHeight="1">
      <c r="A19" s="9" t="s">
        <v>8</v>
      </c>
      <c r="B19" s="10">
        <f>IF(B12=0,0,SUM(B10:B12))</f>
        <v>1739</v>
      </c>
      <c r="C19" s="10">
        <f>SUM(C10:C12)</f>
        <v>2477</v>
      </c>
      <c r="D19" s="11">
        <f t="shared" si="0"/>
        <v>42.43818286371478</v>
      </c>
      <c r="E19" s="10">
        <f>IF(E12=0,0,SUM(E10:E12))</f>
        <v>248</v>
      </c>
      <c r="F19" s="10">
        <f>SUM(F10:F12)</f>
        <v>288</v>
      </c>
      <c r="G19" s="11">
        <f t="shared" si="1"/>
        <v>16.129032258064516</v>
      </c>
      <c r="H19" s="10">
        <f>IF(H12=0,0,SUM(H10:H12))</f>
        <v>90</v>
      </c>
      <c r="I19" s="10">
        <f>SUM(I10:I12)</f>
        <v>42</v>
      </c>
      <c r="J19" s="11">
        <f t="shared" si="2"/>
        <v>-53.333333333333336</v>
      </c>
      <c r="K19" s="10">
        <f>IF(K12=0,0,SUM(K10:K12))</f>
        <v>1319</v>
      </c>
      <c r="L19" s="10">
        <f>SUM(L10:L12)</f>
        <v>1524</v>
      </c>
      <c r="M19" s="11">
        <f t="shared" si="3"/>
        <v>15.5420773313116</v>
      </c>
      <c r="N19" s="10">
        <f>IF(N12=0,0,SUM(N10:N12))</f>
        <v>668</v>
      </c>
      <c r="O19" s="10">
        <f>SUM(O10:O12)</f>
        <v>1241</v>
      </c>
      <c r="P19" s="11">
        <f t="shared" si="4"/>
        <v>85.77844311377245</v>
      </c>
    </row>
    <row r="20" spans="1:16" ht="14.25" customHeight="1" thickBot="1">
      <c r="A20" s="63" t="s">
        <v>9</v>
      </c>
      <c r="B20" s="13">
        <f>IF(B15=0,0,SUM(B13:B15))</f>
        <v>1736</v>
      </c>
      <c r="C20" s="13">
        <f>IF(C15=0,0,SUM(C13:C15))</f>
        <v>1938</v>
      </c>
      <c r="D20" s="14">
        <f t="shared" si="0"/>
        <v>11.63594470046083</v>
      </c>
      <c r="E20" s="13">
        <f>IF(E15=0,0,SUM(E13:E15))</f>
        <v>308</v>
      </c>
      <c r="F20" s="13">
        <f>IF(F15=0,0,SUM(F13:F15))</f>
        <v>416</v>
      </c>
      <c r="G20" s="14">
        <f t="shared" si="1"/>
        <v>35.064935064935064</v>
      </c>
      <c r="H20" s="13">
        <f>IF(H15=0,0,SUM(H13:H15))</f>
        <v>117</v>
      </c>
      <c r="I20" s="13">
        <f>IF(I15=0,0,SUM(I13:I15))</f>
        <v>43</v>
      </c>
      <c r="J20" s="14">
        <f t="shared" si="2"/>
        <v>-63.24786324786324</v>
      </c>
      <c r="K20" s="13">
        <f>IF(K15=0,0,SUM(K13:K15))</f>
        <v>1224</v>
      </c>
      <c r="L20" s="13">
        <f>IF(L15=0,0,SUM(L13:L15))</f>
        <v>1255</v>
      </c>
      <c r="M20" s="14">
        <f t="shared" si="3"/>
        <v>2.5326797385620914</v>
      </c>
      <c r="N20" s="13">
        <f>IF(N15=0,0,SUM(N13:N15))</f>
        <v>820</v>
      </c>
      <c r="O20" s="13">
        <f>IF(O15=0,0,SUM(O13:O15))</f>
        <v>999</v>
      </c>
      <c r="P20" s="14">
        <f t="shared" si="4"/>
        <v>21.829268292682926</v>
      </c>
    </row>
    <row r="21" spans="1:10" ht="1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5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35</v>
      </c>
    </row>
    <row r="23" spans="1:16" ht="18" customHeight="1">
      <c r="A23" s="92" t="s">
        <v>2</v>
      </c>
      <c r="B23" s="30" t="s">
        <v>41</v>
      </c>
      <c r="C23" s="30" t="s">
        <v>57</v>
      </c>
      <c r="D23" s="31" t="s">
        <v>3</v>
      </c>
      <c r="E23" s="30" t="s">
        <v>41</v>
      </c>
      <c r="F23" s="30" t="s">
        <v>57</v>
      </c>
      <c r="G23" s="31" t="s">
        <v>3</v>
      </c>
      <c r="H23" s="30" t="s">
        <v>41</v>
      </c>
      <c r="I23" s="30" t="s">
        <v>57</v>
      </c>
      <c r="J23" s="31" t="s">
        <v>3</v>
      </c>
      <c r="K23" s="30" t="s">
        <v>41</v>
      </c>
      <c r="L23" s="30" t="s">
        <v>57</v>
      </c>
      <c r="M23" s="31" t="s">
        <v>3</v>
      </c>
      <c r="N23" s="30" t="s">
        <v>41</v>
      </c>
      <c r="O23" s="30" t="s">
        <v>57</v>
      </c>
      <c r="P23" s="31" t="s">
        <v>3</v>
      </c>
    </row>
    <row r="24" spans="1:16" ht="14.25" customHeight="1">
      <c r="A24" s="93"/>
      <c r="B24" s="24" t="s">
        <v>4</v>
      </c>
      <c r="C24" s="24" t="s">
        <v>4</v>
      </c>
      <c r="D24" s="25" t="s">
        <v>5</v>
      </c>
      <c r="E24" s="24" t="s">
        <v>4</v>
      </c>
      <c r="F24" s="24" t="s">
        <v>4</v>
      </c>
      <c r="G24" s="25" t="s">
        <v>5</v>
      </c>
      <c r="H24" s="24" t="s">
        <v>4</v>
      </c>
      <c r="I24" s="24" t="s">
        <v>4</v>
      </c>
      <c r="J24" s="25" t="s">
        <v>5</v>
      </c>
      <c r="K24" s="24" t="s">
        <v>4</v>
      </c>
      <c r="L24" s="24" t="s">
        <v>4</v>
      </c>
      <c r="M24" s="25" t="s">
        <v>5</v>
      </c>
      <c r="N24" s="24" t="s">
        <v>4</v>
      </c>
      <c r="O24" s="24" t="s">
        <v>4</v>
      </c>
      <c r="P24" s="25" t="s">
        <v>5</v>
      </c>
    </row>
    <row r="25" spans="1:16" ht="14.25" customHeight="1">
      <c r="A25" s="9">
        <v>4</v>
      </c>
      <c r="B25" s="10">
        <v>318</v>
      </c>
      <c r="C25" s="10">
        <v>397</v>
      </c>
      <c r="D25" s="11">
        <f>IF(C25=0,0,(C25-B25)/B25*100)</f>
        <v>24.842767295597483</v>
      </c>
      <c r="E25" s="10">
        <v>259</v>
      </c>
      <c r="F25" s="10">
        <v>228</v>
      </c>
      <c r="G25" s="11">
        <f>IF(F25=0,0,(F25-E25)/E25*100)</f>
        <v>-11.96911196911197</v>
      </c>
      <c r="H25" s="21">
        <v>1</v>
      </c>
      <c r="I25" s="57" t="s">
        <v>45</v>
      </c>
      <c r="J25" s="34">
        <f>IF(I25=0,0,IF(H25="0","　　―",(I25-H25)/H25*100))</f>
        <v>-100</v>
      </c>
      <c r="K25" s="10">
        <v>50</v>
      </c>
      <c r="L25" s="10">
        <v>104</v>
      </c>
      <c r="M25" s="11">
        <f>IF(L25=0,0,(L25-K25)/K25*100)</f>
        <v>108</v>
      </c>
      <c r="N25" s="76" t="str">
        <f>"0"</f>
        <v>0</v>
      </c>
      <c r="O25" s="10">
        <v>39</v>
      </c>
      <c r="P25" s="43" t="s">
        <v>47</v>
      </c>
    </row>
    <row r="26" spans="1:16" ht="14.25" customHeight="1">
      <c r="A26" s="9">
        <v>5</v>
      </c>
      <c r="B26" s="10">
        <v>310</v>
      </c>
      <c r="C26" s="10">
        <v>392</v>
      </c>
      <c r="D26" s="11">
        <f aca="true" t="shared" si="5" ref="D26:D41">IF(C26=0,0,(C26-B26)/B26*100)</f>
        <v>26.451612903225808</v>
      </c>
      <c r="E26" s="10">
        <v>121</v>
      </c>
      <c r="F26" s="10">
        <v>172</v>
      </c>
      <c r="G26" s="11">
        <f aca="true" t="shared" si="6" ref="G26:G41">IF(F26=0,0,(F26-E26)/E26*100)</f>
        <v>42.14876033057851</v>
      </c>
      <c r="H26" s="45">
        <v>1</v>
      </c>
      <c r="I26" s="45">
        <v>5</v>
      </c>
      <c r="J26" s="34">
        <f aca="true" t="shared" si="7" ref="J26:J41">IF(I26=0,0,IF(H26="0","　　―",(I26-H26)/H26*100))</f>
        <v>400</v>
      </c>
      <c r="K26" s="10">
        <v>84</v>
      </c>
      <c r="L26" s="10">
        <v>70</v>
      </c>
      <c r="M26" s="11">
        <f aca="true" t="shared" si="8" ref="M26:M41">IF(L26=0,0,(L26-K26)/K26*100)</f>
        <v>-16.666666666666664</v>
      </c>
      <c r="N26" s="77" t="s">
        <v>44</v>
      </c>
      <c r="O26" s="57" t="s">
        <v>45</v>
      </c>
      <c r="P26" s="80" t="s">
        <v>45</v>
      </c>
    </row>
    <row r="27" spans="1:16" ht="14.25" customHeight="1">
      <c r="A27" s="9">
        <v>6</v>
      </c>
      <c r="B27" s="10">
        <v>386</v>
      </c>
      <c r="C27" s="10">
        <v>365</v>
      </c>
      <c r="D27" s="11">
        <f t="shared" si="5"/>
        <v>-5.4404145077720205</v>
      </c>
      <c r="E27" s="29">
        <v>189</v>
      </c>
      <c r="F27" s="29">
        <v>367</v>
      </c>
      <c r="G27" s="11">
        <f t="shared" si="6"/>
        <v>94.17989417989418</v>
      </c>
      <c r="H27" s="29">
        <v>2</v>
      </c>
      <c r="I27" s="29">
        <v>3</v>
      </c>
      <c r="J27" s="34">
        <f t="shared" si="7"/>
        <v>50</v>
      </c>
      <c r="K27" s="10">
        <v>84</v>
      </c>
      <c r="L27" s="10">
        <v>114</v>
      </c>
      <c r="M27" s="11">
        <f t="shared" si="8"/>
        <v>35.714285714285715</v>
      </c>
      <c r="N27" s="77" t="s">
        <v>45</v>
      </c>
      <c r="O27" s="57">
        <v>67</v>
      </c>
      <c r="P27" s="43" t="s">
        <v>47</v>
      </c>
    </row>
    <row r="28" spans="1:16" ht="14.25" customHeight="1">
      <c r="A28" s="9">
        <v>7</v>
      </c>
      <c r="B28" s="10">
        <v>407</v>
      </c>
      <c r="C28" s="10">
        <v>494</v>
      </c>
      <c r="D28" s="11">
        <f t="shared" si="5"/>
        <v>21.375921375921376</v>
      </c>
      <c r="E28" s="10">
        <v>186</v>
      </c>
      <c r="F28" s="10">
        <v>349</v>
      </c>
      <c r="G28" s="11">
        <f t="shared" si="6"/>
        <v>87.63440860215054</v>
      </c>
      <c r="H28" s="29">
        <v>1</v>
      </c>
      <c r="I28" s="29">
        <v>15</v>
      </c>
      <c r="J28" s="34">
        <f t="shared" si="7"/>
        <v>1400</v>
      </c>
      <c r="K28" s="10">
        <v>101</v>
      </c>
      <c r="L28" s="10">
        <v>187</v>
      </c>
      <c r="M28" s="11">
        <f t="shared" si="8"/>
        <v>85.14851485148515</v>
      </c>
      <c r="N28" s="10">
        <v>41</v>
      </c>
      <c r="O28" s="10">
        <v>92</v>
      </c>
      <c r="P28" s="11">
        <f>IF(O28=0,0,(O28-N28)/N28*100)</f>
        <v>124.39024390243902</v>
      </c>
    </row>
    <row r="29" spans="1:16" ht="14.25" customHeight="1">
      <c r="A29" s="9">
        <v>8</v>
      </c>
      <c r="B29" s="10">
        <v>426</v>
      </c>
      <c r="C29" s="10">
        <v>415</v>
      </c>
      <c r="D29" s="11">
        <f t="shared" si="5"/>
        <v>-2.5821596244131455</v>
      </c>
      <c r="E29" s="10">
        <v>186</v>
      </c>
      <c r="F29" s="10">
        <v>232</v>
      </c>
      <c r="G29" s="11">
        <f t="shared" si="6"/>
        <v>24.731182795698924</v>
      </c>
      <c r="H29" s="21">
        <v>2</v>
      </c>
      <c r="I29" s="21">
        <v>2</v>
      </c>
      <c r="J29" s="80" t="s">
        <v>45</v>
      </c>
      <c r="K29" s="10">
        <v>104</v>
      </c>
      <c r="L29" s="10">
        <v>94</v>
      </c>
      <c r="M29" s="11">
        <f t="shared" si="8"/>
        <v>-9.615384615384617</v>
      </c>
      <c r="N29" s="57" t="s">
        <v>44</v>
      </c>
      <c r="O29" s="87" t="s">
        <v>45</v>
      </c>
      <c r="P29" s="86" t="s">
        <v>45</v>
      </c>
    </row>
    <row r="30" spans="1:16" ht="14.25" customHeight="1">
      <c r="A30" s="9">
        <v>9</v>
      </c>
      <c r="B30" s="10">
        <v>332</v>
      </c>
      <c r="C30" s="10">
        <v>450</v>
      </c>
      <c r="D30" s="11">
        <f t="shared" si="5"/>
        <v>35.54216867469879</v>
      </c>
      <c r="E30" s="10">
        <v>296</v>
      </c>
      <c r="F30" s="10">
        <v>266</v>
      </c>
      <c r="G30" s="11">
        <f t="shared" si="6"/>
        <v>-10.135135135135135</v>
      </c>
      <c r="H30" s="21">
        <v>1</v>
      </c>
      <c r="I30" s="88" t="s">
        <v>45</v>
      </c>
      <c r="J30" s="34">
        <f t="shared" si="7"/>
        <v>-100</v>
      </c>
      <c r="K30" s="10">
        <v>109</v>
      </c>
      <c r="L30" s="10">
        <v>139</v>
      </c>
      <c r="M30" s="11">
        <f t="shared" si="8"/>
        <v>27.522935779816514</v>
      </c>
      <c r="N30" s="10">
        <v>57</v>
      </c>
      <c r="O30" s="10">
        <v>28</v>
      </c>
      <c r="P30" s="11">
        <f>IF(O30=0,0,(O30-N30)/N30*100)</f>
        <v>-50.877192982456144</v>
      </c>
    </row>
    <row r="31" spans="1:16" ht="14.25" customHeight="1">
      <c r="A31" s="9">
        <v>10</v>
      </c>
      <c r="B31" s="10">
        <v>415</v>
      </c>
      <c r="C31" s="10">
        <v>372</v>
      </c>
      <c r="D31" s="11">
        <f t="shared" si="5"/>
        <v>-10.361445783132531</v>
      </c>
      <c r="E31" s="10">
        <v>204</v>
      </c>
      <c r="F31" s="10">
        <v>285</v>
      </c>
      <c r="G31" s="11">
        <f t="shared" si="6"/>
        <v>39.705882352941174</v>
      </c>
      <c r="H31" s="21">
        <v>3</v>
      </c>
      <c r="I31" s="21">
        <v>2</v>
      </c>
      <c r="J31" s="34">
        <f t="shared" si="7"/>
        <v>-33.33333333333333</v>
      </c>
      <c r="K31" s="10">
        <v>106</v>
      </c>
      <c r="L31" s="10">
        <v>76</v>
      </c>
      <c r="M31" s="11">
        <f t="shared" si="8"/>
        <v>-28.30188679245283</v>
      </c>
      <c r="N31" s="77" t="s">
        <v>45</v>
      </c>
      <c r="O31" s="57" t="s">
        <v>43</v>
      </c>
      <c r="P31" s="84" t="s">
        <v>43</v>
      </c>
    </row>
    <row r="32" spans="1:16" ht="14.25" customHeight="1">
      <c r="A32" s="9">
        <v>11</v>
      </c>
      <c r="B32" s="10">
        <v>411</v>
      </c>
      <c r="C32" s="10">
        <v>478</v>
      </c>
      <c r="D32" s="11">
        <f t="shared" si="5"/>
        <v>16.30170316301703</v>
      </c>
      <c r="E32" s="10">
        <v>227</v>
      </c>
      <c r="F32" s="10">
        <v>242</v>
      </c>
      <c r="G32" s="11">
        <f t="shared" si="6"/>
        <v>6.607929515418502</v>
      </c>
      <c r="H32" s="21">
        <v>2</v>
      </c>
      <c r="I32" s="57" t="s">
        <v>45</v>
      </c>
      <c r="J32" s="34">
        <f t="shared" si="7"/>
        <v>-100</v>
      </c>
      <c r="K32" s="10">
        <v>62</v>
      </c>
      <c r="L32" s="10">
        <v>359</v>
      </c>
      <c r="M32" s="11">
        <f t="shared" si="8"/>
        <v>479.0322580645161</v>
      </c>
      <c r="N32" s="77" t="s">
        <v>44</v>
      </c>
      <c r="O32" s="21">
        <v>286</v>
      </c>
      <c r="P32" s="43" t="s">
        <v>47</v>
      </c>
    </row>
    <row r="33" spans="1:16" ht="14.25" customHeight="1">
      <c r="A33" s="9">
        <v>12</v>
      </c>
      <c r="B33" s="10">
        <v>303</v>
      </c>
      <c r="C33" s="10">
        <v>484</v>
      </c>
      <c r="D33" s="11">
        <f t="shared" si="5"/>
        <v>59.73597359735974</v>
      </c>
      <c r="E33" s="10">
        <v>195</v>
      </c>
      <c r="F33" s="10">
        <v>229</v>
      </c>
      <c r="G33" s="11">
        <f t="shared" si="6"/>
        <v>17.435897435897434</v>
      </c>
      <c r="H33" s="21">
        <v>2</v>
      </c>
      <c r="I33" s="21">
        <v>4</v>
      </c>
      <c r="J33" s="34">
        <f t="shared" si="7"/>
        <v>100</v>
      </c>
      <c r="K33" s="10">
        <v>57</v>
      </c>
      <c r="L33" s="10">
        <v>234</v>
      </c>
      <c r="M33" s="11">
        <f t="shared" si="8"/>
        <v>310.5263157894737</v>
      </c>
      <c r="N33" s="78" t="s">
        <v>45</v>
      </c>
      <c r="O33" s="21">
        <v>136</v>
      </c>
      <c r="P33" s="43" t="s">
        <v>47</v>
      </c>
    </row>
    <row r="34" spans="1:16" ht="14.25" customHeight="1">
      <c r="A34" s="9">
        <v>1</v>
      </c>
      <c r="B34" s="10">
        <v>426</v>
      </c>
      <c r="C34" s="10">
        <v>467</v>
      </c>
      <c r="D34" s="11">
        <f t="shared" si="5"/>
        <v>9.624413145539906</v>
      </c>
      <c r="E34" s="10">
        <v>240</v>
      </c>
      <c r="F34" s="10">
        <v>377</v>
      </c>
      <c r="G34" s="11">
        <f t="shared" si="6"/>
        <v>57.08333333333333</v>
      </c>
      <c r="H34" s="21">
        <v>2</v>
      </c>
      <c r="I34" s="21">
        <v>5</v>
      </c>
      <c r="J34" s="34">
        <f t="shared" si="7"/>
        <v>150</v>
      </c>
      <c r="K34" s="10">
        <v>79</v>
      </c>
      <c r="L34" s="10">
        <v>123</v>
      </c>
      <c r="M34" s="11">
        <f t="shared" si="8"/>
        <v>55.69620253164557</v>
      </c>
      <c r="N34" s="78" t="s">
        <v>46</v>
      </c>
      <c r="O34" s="21">
        <v>48</v>
      </c>
      <c r="P34" s="43" t="s">
        <v>47</v>
      </c>
    </row>
    <row r="35" spans="1:16" ht="14.25" customHeight="1">
      <c r="A35" s="9">
        <v>2</v>
      </c>
      <c r="B35" s="10">
        <v>313</v>
      </c>
      <c r="C35" s="10">
        <v>300</v>
      </c>
      <c r="D35" s="11">
        <f t="shared" si="5"/>
        <v>-4.15335463258786</v>
      </c>
      <c r="E35" s="10">
        <v>209</v>
      </c>
      <c r="F35" s="10">
        <v>335</v>
      </c>
      <c r="G35" s="11">
        <f t="shared" si="6"/>
        <v>60.28708133971292</v>
      </c>
      <c r="H35" s="21">
        <v>3</v>
      </c>
      <c r="I35" s="21">
        <v>2</v>
      </c>
      <c r="J35" s="34">
        <f t="shared" si="7"/>
        <v>-33.33333333333333</v>
      </c>
      <c r="K35" s="10">
        <v>163</v>
      </c>
      <c r="L35" s="10">
        <v>54</v>
      </c>
      <c r="M35" s="11">
        <f t="shared" si="8"/>
        <v>-66.87116564417178</v>
      </c>
      <c r="N35" s="10">
        <v>87</v>
      </c>
      <c r="O35" s="57" t="s">
        <v>49</v>
      </c>
      <c r="P35" s="11">
        <f>IF(O35=0,0,(O35-N35)/N35*100)</f>
        <v>-100</v>
      </c>
    </row>
    <row r="36" spans="1:16" ht="14.25" customHeight="1">
      <c r="A36" s="9">
        <v>3</v>
      </c>
      <c r="B36" s="10">
        <v>350</v>
      </c>
      <c r="C36" s="10">
        <v>274</v>
      </c>
      <c r="D36" s="11">
        <f t="shared" si="5"/>
        <v>-21.714285714285715</v>
      </c>
      <c r="E36" s="10">
        <v>175</v>
      </c>
      <c r="F36" s="10">
        <v>234</v>
      </c>
      <c r="G36" s="11">
        <f t="shared" si="6"/>
        <v>33.714285714285715</v>
      </c>
      <c r="H36" s="78" t="s">
        <v>45</v>
      </c>
      <c r="I36" s="78">
        <v>2</v>
      </c>
      <c r="J36" s="34" t="str">
        <f t="shared" si="7"/>
        <v>　　―</v>
      </c>
      <c r="K36" s="10">
        <v>84</v>
      </c>
      <c r="L36" s="10">
        <v>81</v>
      </c>
      <c r="M36" s="11">
        <f t="shared" si="8"/>
        <v>-3.571428571428571</v>
      </c>
      <c r="N36" s="77" t="s">
        <v>44</v>
      </c>
      <c r="O36" s="77" t="s">
        <v>66</v>
      </c>
      <c r="P36" s="106" t="s">
        <v>45</v>
      </c>
    </row>
    <row r="37" spans="1:16" ht="14.25" customHeight="1" thickBot="1">
      <c r="A37" s="12" t="s">
        <v>50</v>
      </c>
      <c r="B37" s="13">
        <f>SUM(B25:B36)</f>
        <v>4397</v>
      </c>
      <c r="C37" s="13">
        <f>SUM(C25:C36)</f>
        <v>4888</v>
      </c>
      <c r="D37" s="14">
        <f t="shared" si="5"/>
        <v>11.166704571298611</v>
      </c>
      <c r="E37" s="13">
        <f>SUM(E25:E36)</f>
        <v>2487</v>
      </c>
      <c r="F37" s="13">
        <f>SUM(F25:F36)</f>
        <v>3316</v>
      </c>
      <c r="G37" s="14">
        <f t="shared" si="6"/>
        <v>33.33333333333333</v>
      </c>
      <c r="H37" s="13">
        <f>SUM(H25:H36)</f>
        <v>20</v>
      </c>
      <c r="I37" s="13">
        <f>SUM(I25:I36)</f>
        <v>40</v>
      </c>
      <c r="J37" s="41">
        <f t="shared" si="7"/>
        <v>100</v>
      </c>
      <c r="K37" s="13">
        <f>SUM(K25:K36)</f>
        <v>1083</v>
      </c>
      <c r="L37" s="13">
        <f>SUM(L25:L36)</f>
        <v>1635</v>
      </c>
      <c r="M37" s="14">
        <f t="shared" si="8"/>
        <v>50.96952908587258</v>
      </c>
      <c r="N37" s="13">
        <f>SUM(N25:N36)</f>
        <v>185</v>
      </c>
      <c r="O37" s="13">
        <f>SUM(O25:O36)</f>
        <v>696</v>
      </c>
      <c r="P37" s="14">
        <f>IF(O37=0,0,(O37-N37)/N37*100)</f>
        <v>276.21621621621625</v>
      </c>
    </row>
    <row r="38" spans="1:16" ht="18" customHeight="1">
      <c r="A38" s="64" t="s">
        <v>6</v>
      </c>
      <c r="B38" s="48">
        <f>IF(B27=0,0,SUM(B25:B27))</f>
        <v>1014</v>
      </c>
      <c r="C38" s="10">
        <f>SUM(C25:C27)</f>
        <v>1154</v>
      </c>
      <c r="D38" s="65">
        <f t="shared" si="5"/>
        <v>13.806706114398423</v>
      </c>
      <c r="E38" s="48">
        <f>IF(E27=0,0,SUM(E25:E27))</f>
        <v>569</v>
      </c>
      <c r="F38" s="10">
        <f>SUM(F25:F27)</f>
        <v>767</v>
      </c>
      <c r="G38" s="65">
        <f t="shared" si="6"/>
        <v>34.797891036906854</v>
      </c>
      <c r="H38" s="48">
        <f>IF(H27=0,0,SUM(H25:H27))</f>
        <v>4</v>
      </c>
      <c r="I38" s="10">
        <f>SUM(I25:I27)</f>
        <v>8</v>
      </c>
      <c r="J38" s="68">
        <f t="shared" si="7"/>
        <v>100</v>
      </c>
      <c r="K38" s="48">
        <f>IF(K27=0,0,SUM(K25:K27))</f>
        <v>218</v>
      </c>
      <c r="L38" s="10">
        <f>SUM(L25:L27)</f>
        <v>288</v>
      </c>
      <c r="M38" s="65">
        <f t="shared" si="8"/>
        <v>32.11009174311927</v>
      </c>
      <c r="N38" s="79" t="str">
        <f>IF(SUM(N25:N27)=0,"0",SUM(N25:N27))</f>
        <v>0</v>
      </c>
      <c r="O38" s="10">
        <f>SUM(O25:O27)</f>
        <v>106</v>
      </c>
      <c r="P38" s="89" t="s">
        <v>47</v>
      </c>
    </row>
    <row r="39" spans="1:16" ht="14.25" customHeight="1">
      <c r="A39" s="9" t="s">
        <v>7</v>
      </c>
      <c r="B39" s="10">
        <f>IF(B30=0,0,SUM(B28:B30))</f>
        <v>1165</v>
      </c>
      <c r="C39" s="10">
        <f>SUM(C28:C30)</f>
        <v>1359</v>
      </c>
      <c r="D39" s="11">
        <f t="shared" si="5"/>
        <v>16.652360515021456</v>
      </c>
      <c r="E39" s="10">
        <f>IF(E30=0,0,SUM(E28:E30))</f>
        <v>668</v>
      </c>
      <c r="F39" s="10">
        <f>SUM(F28:F30)</f>
        <v>847</v>
      </c>
      <c r="G39" s="11">
        <f t="shared" si="6"/>
        <v>26.79640718562874</v>
      </c>
      <c r="H39" s="10">
        <f>IF(H30=0,0,SUM(H28:H30))</f>
        <v>4</v>
      </c>
      <c r="I39" s="10">
        <f>SUM(I28:I30)</f>
        <v>17</v>
      </c>
      <c r="J39" s="34">
        <f t="shared" si="7"/>
        <v>325</v>
      </c>
      <c r="K39" s="10">
        <f>IF(K30=0,0,SUM(K28:K30))</f>
        <v>314</v>
      </c>
      <c r="L39" s="10">
        <f>SUM(L28:L30)</f>
        <v>420</v>
      </c>
      <c r="M39" s="11">
        <f t="shared" si="8"/>
        <v>33.75796178343949</v>
      </c>
      <c r="N39" s="10">
        <f>IF(N30=0,0,SUM(N28:N30))</f>
        <v>98</v>
      </c>
      <c r="O39" s="10">
        <f>SUM(O28:O30)</f>
        <v>120</v>
      </c>
      <c r="P39" s="11">
        <f>IF(O39=0,0,(O39-N39)/N39*100)</f>
        <v>22.448979591836736</v>
      </c>
    </row>
    <row r="40" spans="1:16" ht="14.25" customHeight="1">
      <c r="A40" s="9" t="s">
        <v>8</v>
      </c>
      <c r="B40" s="10">
        <f>IF(B33=0,0,SUM(B31:B33))</f>
        <v>1129</v>
      </c>
      <c r="C40" s="10">
        <f>SUM(C31:C33)</f>
        <v>1334</v>
      </c>
      <c r="D40" s="11">
        <f t="shared" si="5"/>
        <v>18.157661647475642</v>
      </c>
      <c r="E40" s="10">
        <f>IF(E33=0,0,SUM(E31:E33))</f>
        <v>626</v>
      </c>
      <c r="F40" s="10">
        <f>SUM(F31:F33)</f>
        <v>756</v>
      </c>
      <c r="G40" s="11">
        <f t="shared" si="6"/>
        <v>20.766773162939298</v>
      </c>
      <c r="H40" s="10">
        <f>IF(H33=0,0,SUM(H31:H33))</f>
        <v>7</v>
      </c>
      <c r="I40" s="10">
        <f>SUM(I31:I33)</f>
        <v>6</v>
      </c>
      <c r="J40" s="34">
        <f t="shared" si="7"/>
        <v>-14.285714285714285</v>
      </c>
      <c r="K40" s="10">
        <f>IF(K33=0,0,SUM(K31:K33))</f>
        <v>225</v>
      </c>
      <c r="L40" s="10">
        <f>SUM(L31:L33)</f>
        <v>669</v>
      </c>
      <c r="M40" s="11">
        <f t="shared" si="8"/>
        <v>197.33333333333334</v>
      </c>
      <c r="N40" s="79" t="str">
        <f>IF(SUM(N31:N33)=0,"0",SUM(N31:N33))</f>
        <v>0</v>
      </c>
      <c r="O40" s="10">
        <f>SUM(O31:O33)</f>
        <v>422</v>
      </c>
      <c r="P40" s="43" t="s">
        <v>47</v>
      </c>
    </row>
    <row r="41" spans="1:16" ht="14.25" customHeight="1" thickBot="1">
      <c r="A41" s="63" t="s">
        <v>9</v>
      </c>
      <c r="B41" s="13">
        <f>IF(B36=0,0,SUM(B34:B36))</f>
        <v>1089</v>
      </c>
      <c r="C41" s="13">
        <f>IF(C36=0,0,SUM(C34:C36))</f>
        <v>1041</v>
      </c>
      <c r="D41" s="14">
        <f t="shared" si="5"/>
        <v>-4.40771349862259</v>
      </c>
      <c r="E41" s="13">
        <f>IF(E36=0,0,SUM(E34:E36))</f>
        <v>624</v>
      </c>
      <c r="F41" s="13">
        <f>IF(F36=0,0,SUM(F34:F36))</f>
        <v>946</v>
      </c>
      <c r="G41" s="14">
        <f t="shared" si="6"/>
        <v>51.60256410256411</v>
      </c>
      <c r="H41" s="13">
        <f>IF(H36=0,0,SUM(H34:H36))</f>
        <v>5</v>
      </c>
      <c r="I41" s="13">
        <f>IF(I36=0,0,SUM(I34:I36))</f>
        <v>9</v>
      </c>
      <c r="J41" s="41">
        <f t="shared" si="7"/>
        <v>80</v>
      </c>
      <c r="K41" s="13">
        <f>IF(K36=0,0,SUM(K34:K36))</f>
        <v>326</v>
      </c>
      <c r="L41" s="13">
        <f>IF(L36=0,0,SUM(L34:L36))</f>
        <v>258</v>
      </c>
      <c r="M41" s="14">
        <f t="shared" si="8"/>
        <v>-20.858895705521473</v>
      </c>
      <c r="N41" s="13">
        <f>IF(N36=0,0,SUM(N34:N36))</f>
        <v>87</v>
      </c>
      <c r="O41" s="13">
        <f>IF(O36=0,0,SUM(O34:O36))</f>
        <v>48</v>
      </c>
      <c r="P41" s="11">
        <f>IF(O41=0,0,(O41-N41)/N41*100)</f>
        <v>-44.827586206896555</v>
      </c>
    </row>
    <row r="42" ht="14.25" customHeight="1"/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</sheetData>
  <sheetProtection/>
  <mergeCells count="2">
    <mergeCell ref="A2:A3"/>
    <mergeCell ref="A23:A24"/>
  </mergeCells>
  <printOptions horizontalCentered="1"/>
  <pageMargins left="0.64" right="0.76" top="0.98" bottom="0.39" header="0.53" footer="0.2"/>
  <pageSetup firstPageNumber="4" useFirstPageNumber="1" fitToHeight="1" fitToWidth="1" orientation="landscape" paperSize="9" scale="86" r:id="rId1"/>
  <headerFooter alignWithMargins="0">
    <oddHeader>&amp;C&amp;"ＭＳ Ｐゴシック,標準"４　中部地区&amp;6
&amp;12年度集計　資金別・利用関係別　（単位：戸/％）</oddHeader>
    <oddFooter>&amp;C&amp;"ＭＳ Ｐゴシック,標準"-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view="pageBreakPreview" zoomScale="75" zoomScaleNormal="75" zoomScaleSheetLayoutView="75" zoomScalePageLayoutView="0" workbookViewId="0" topLeftCell="A13">
      <selection activeCell="N41" sqref="N41:O41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6"/>
      <c r="K1" s="2" t="s">
        <v>15</v>
      </c>
      <c r="N1" s="2" t="s">
        <v>16</v>
      </c>
    </row>
    <row r="2" spans="1:16" ht="14.25" customHeight="1">
      <c r="A2" s="92" t="s">
        <v>2</v>
      </c>
      <c r="B2" s="30" t="s">
        <v>41</v>
      </c>
      <c r="C2" s="30" t="s">
        <v>57</v>
      </c>
      <c r="D2" s="31" t="s">
        <v>3</v>
      </c>
      <c r="E2" s="30" t="s">
        <v>41</v>
      </c>
      <c r="F2" s="30" t="s">
        <v>57</v>
      </c>
      <c r="G2" s="31" t="s">
        <v>3</v>
      </c>
      <c r="H2" s="30" t="s">
        <v>41</v>
      </c>
      <c r="I2" s="30" t="s">
        <v>57</v>
      </c>
      <c r="J2" s="31" t="s">
        <v>3</v>
      </c>
      <c r="K2" s="30" t="s">
        <v>41</v>
      </c>
      <c r="L2" s="30" t="s">
        <v>57</v>
      </c>
      <c r="M2" s="31" t="s">
        <v>3</v>
      </c>
      <c r="N2" s="30" t="s">
        <v>41</v>
      </c>
      <c r="O2" s="30" t="s">
        <v>57</v>
      </c>
      <c r="P2" s="31" t="s">
        <v>3</v>
      </c>
    </row>
    <row r="3" spans="1:16" ht="14.25" customHeight="1">
      <c r="A3" s="93"/>
      <c r="B3" s="24" t="s">
        <v>4</v>
      </c>
      <c r="C3" s="24" t="s">
        <v>4</v>
      </c>
      <c r="D3" s="25" t="s">
        <v>5</v>
      </c>
      <c r="E3" s="24" t="s">
        <v>4</v>
      </c>
      <c r="F3" s="24" t="s">
        <v>4</v>
      </c>
      <c r="G3" s="25" t="s">
        <v>5</v>
      </c>
      <c r="H3" s="24" t="s">
        <v>4</v>
      </c>
      <c r="I3" s="24" t="s">
        <v>4</v>
      </c>
      <c r="J3" s="25" t="s">
        <v>5</v>
      </c>
      <c r="K3" s="24" t="s">
        <v>4</v>
      </c>
      <c r="L3" s="24" t="s">
        <v>4</v>
      </c>
      <c r="M3" s="25" t="s">
        <v>5</v>
      </c>
      <c r="N3" s="24" t="s">
        <v>4</v>
      </c>
      <c r="O3" s="24" t="s">
        <v>4</v>
      </c>
      <c r="P3" s="25" t="s">
        <v>5</v>
      </c>
    </row>
    <row r="4" spans="1:16" ht="14.25" customHeight="1">
      <c r="A4" s="9">
        <v>4</v>
      </c>
      <c r="B4" s="10">
        <v>626</v>
      </c>
      <c r="C4" s="10">
        <v>766</v>
      </c>
      <c r="D4" s="11">
        <f>IF(C4=0,0,(C4-B4)/B4*100)</f>
        <v>22.364217252396166</v>
      </c>
      <c r="E4" s="10">
        <v>142</v>
      </c>
      <c r="F4" s="10">
        <v>156</v>
      </c>
      <c r="G4" s="11">
        <f>IF(F4=0,0,(F4-E4)/E4*100)</f>
        <v>9.859154929577464</v>
      </c>
      <c r="H4" s="10">
        <v>43</v>
      </c>
      <c r="I4" s="10">
        <v>55</v>
      </c>
      <c r="J4" s="11">
        <f>IF(I4=0,0,(I4-H4)/H4*100)</f>
        <v>27.906976744186046</v>
      </c>
      <c r="K4" s="10">
        <v>432</v>
      </c>
      <c r="L4" s="10">
        <v>694</v>
      </c>
      <c r="M4" s="11">
        <f>IF(L4=0,0,(L4-K4)/K4*100)</f>
        <v>60.64814814814815</v>
      </c>
      <c r="N4" s="10">
        <v>336</v>
      </c>
      <c r="O4" s="10">
        <v>228</v>
      </c>
      <c r="P4" s="11">
        <f>IF(O4=0,0,(O4-N4)/N4*100)</f>
        <v>-32.142857142857146</v>
      </c>
    </row>
    <row r="5" spans="1:16" ht="14.25" customHeight="1">
      <c r="A5" s="9">
        <v>5</v>
      </c>
      <c r="B5" s="10">
        <v>485</v>
      </c>
      <c r="C5" s="10">
        <v>698</v>
      </c>
      <c r="D5" s="11">
        <f aca="true" t="shared" si="0" ref="D5:D20">IF(C5=0,0,(C5-B5)/B5*100)</f>
        <v>43.91752577319588</v>
      </c>
      <c r="E5" s="10">
        <v>117</v>
      </c>
      <c r="F5" s="10">
        <v>122</v>
      </c>
      <c r="G5" s="11">
        <f aca="true" t="shared" si="1" ref="G5:G20">IF(F5=0,0,(F5-E5)/E5*100)</f>
        <v>4.273504273504273</v>
      </c>
      <c r="H5" s="10">
        <v>49</v>
      </c>
      <c r="I5" s="10">
        <v>42</v>
      </c>
      <c r="J5" s="11">
        <f aca="true" t="shared" si="2" ref="J5:J20">IF(I5=0,0,(I5-H5)/H5*100)</f>
        <v>-14.285714285714285</v>
      </c>
      <c r="K5" s="10">
        <v>457</v>
      </c>
      <c r="L5" s="10">
        <v>571</v>
      </c>
      <c r="M5" s="11">
        <f aca="true" t="shared" si="3" ref="M5:M20">IF(L5=0,0,(L5-K5)/K5*100)</f>
        <v>24.945295404814004</v>
      </c>
      <c r="N5" s="10">
        <v>145</v>
      </c>
      <c r="O5" s="10">
        <v>249</v>
      </c>
      <c r="P5" s="11">
        <f aca="true" t="shared" si="4" ref="P5:P20">IF(O5=0,0,(O5-N5)/N5*100)</f>
        <v>71.72413793103448</v>
      </c>
    </row>
    <row r="6" spans="1:16" ht="14.25" customHeight="1">
      <c r="A6" s="9">
        <v>6</v>
      </c>
      <c r="B6" s="10">
        <v>591</v>
      </c>
      <c r="C6" s="10">
        <v>850</v>
      </c>
      <c r="D6" s="11">
        <f t="shared" si="0"/>
        <v>43.824027072758035</v>
      </c>
      <c r="E6" s="10">
        <v>143</v>
      </c>
      <c r="F6" s="10">
        <v>113</v>
      </c>
      <c r="G6" s="11">
        <f t="shared" si="1"/>
        <v>-20.97902097902098</v>
      </c>
      <c r="H6" s="10">
        <v>69</v>
      </c>
      <c r="I6" s="10">
        <v>43</v>
      </c>
      <c r="J6" s="11">
        <f t="shared" si="2"/>
        <v>-37.68115942028986</v>
      </c>
      <c r="K6" s="10">
        <v>506</v>
      </c>
      <c r="L6" s="10">
        <v>715</v>
      </c>
      <c r="M6" s="11">
        <f t="shared" si="3"/>
        <v>41.30434782608695</v>
      </c>
      <c r="N6" s="10">
        <v>228</v>
      </c>
      <c r="O6" s="10">
        <v>248</v>
      </c>
      <c r="P6" s="11">
        <f t="shared" si="4"/>
        <v>8.771929824561402</v>
      </c>
    </row>
    <row r="7" spans="1:16" ht="14.25" customHeight="1">
      <c r="A7" s="9">
        <v>7</v>
      </c>
      <c r="B7" s="10">
        <v>690</v>
      </c>
      <c r="C7" s="10">
        <v>837</v>
      </c>
      <c r="D7" s="11">
        <f t="shared" si="0"/>
        <v>21.304347826086957</v>
      </c>
      <c r="E7" s="10">
        <v>140</v>
      </c>
      <c r="F7" s="10">
        <v>156</v>
      </c>
      <c r="G7" s="11">
        <f t="shared" si="1"/>
        <v>11.428571428571429</v>
      </c>
      <c r="H7" s="21">
        <v>64</v>
      </c>
      <c r="I7" s="21">
        <v>52</v>
      </c>
      <c r="J7" s="11">
        <f t="shared" si="2"/>
        <v>-18.75</v>
      </c>
      <c r="K7" s="10">
        <v>580</v>
      </c>
      <c r="L7" s="10">
        <v>699</v>
      </c>
      <c r="M7" s="11">
        <f t="shared" si="3"/>
        <v>20.517241379310345</v>
      </c>
      <c r="N7" s="10">
        <v>250</v>
      </c>
      <c r="O7" s="10">
        <v>294</v>
      </c>
      <c r="P7" s="11">
        <f t="shared" si="4"/>
        <v>17.599999999999998</v>
      </c>
    </row>
    <row r="8" spans="1:16" ht="14.25" customHeight="1">
      <c r="A8" s="9">
        <v>8</v>
      </c>
      <c r="B8" s="10">
        <v>649</v>
      </c>
      <c r="C8" s="10">
        <v>819</v>
      </c>
      <c r="D8" s="11">
        <f t="shared" si="0"/>
        <v>26.194144838212637</v>
      </c>
      <c r="E8" s="10">
        <v>99</v>
      </c>
      <c r="F8" s="10">
        <v>105</v>
      </c>
      <c r="G8" s="11">
        <f t="shared" si="1"/>
        <v>6.0606060606060606</v>
      </c>
      <c r="H8" s="10">
        <v>39</v>
      </c>
      <c r="I8" s="10">
        <v>32</v>
      </c>
      <c r="J8" s="11">
        <f t="shared" si="2"/>
        <v>-17.94871794871795</v>
      </c>
      <c r="K8" s="10">
        <v>544</v>
      </c>
      <c r="L8" s="10">
        <v>703</v>
      </c>
      <c r="M8" s="11">
        <f t="shared" si="3"/>
        <v>29.22794117647059</v>
      </c>
      <c r="N8" s="10">
        <v>204</v>
      </c>
      <c r="O8" s="10">
        <v>221</v>
      </c>
      <c r="P8" s="11">
        <f t="shared" si="4"/>
        <v>8.333333333333332</v>
      </c>
    </row>
    <row r="9" spans="1:16" ht="14.25" customHeight="1">
      <c r="A9" s="9">
        <v>9</v>
      </c>
      <c r="B9" s="10">
        <v>559</v>
      </c>
      <c r="C9" s="10">
        <v>725</v>
      </c>
      <c r="D9" s="11">
        <f t="shared" si="0"/>
        <v>29.695885509838998</v>
      </c>
      <c r="E9" s="10">
        <v>117</v>
      </c>
      <c r="F9" s="10">
        <v>144</v>
      </c>
      <c r="G9" s="11">
        <f t="shared" si="1"/>
        <v>23.076923076923077</v>
      </c>
      <c r="H9" s="10">
        <v>31</v>
      </c>
      <c r="I9" s="10">
        <v>61</v>
      </c>
      <c r="J9" s="11">
        <f t="shared" si="2"/>
        <v>96.7741935483871</v>
      </c>
      <c r="K9" s="10">
        <v>466</v>
      </c>
      <c r="L9" s="10">
        <v>617</v>
      </c>
      <c r="M9" s="11">
        <f t="shared" si="3"/>
        <v>32.40343347639485</v>
      </c>
      <c r="N9" s="10">
        <v>210</v>
      </c>
      <c r="O9" s="10">
        <v>252</v>
      </c>
      <c r="P9" s="11">
        <f t="shared" si="4"/>
        <v>20</v>
      </c>
    </row>
    <row r="10" spans="1:16" ht="14.25" customHeight="1">
      <c r="A10" s="9">
        <v>10</v>
      </c>
      <c r="B10" s="10">
        <v>866</v>
      </c>
      <c r="C10" s="10">
        <v>705</v>
      </c>
      <c r="D10" s="11">
        <f t="shared" si="0"/>
        <v>-18.59122401847575</v>
      </c>
      <c r="E10" s="10">
        <v>140</v>
      </c>
      <c r="F10" s="10">
        <v>210</v>
      </c>
      <c r="G10" s="11">
        <f t="shared" si="1"/>
        <v>50</v>
      </c>
      <c r="H10" s="10">
        <v>43</v>
      </c>
      <c r="I10" s="10">
        <v>38</v>
      </c>
      <c r="J10" s="11">
        <f t="shared" si="2"/>
        <v>-11.627906976744185</v>
      </c>
      <c r="K10" s="10">
        <v>632</v>
      </c>
      <c r="L10" s="10">
        <v>659</v>
      </c>
      <c r="M10" s="11">
        <f t="shared" si="3"/>
        <v>4.272151898734177</v>
      </c>
      <c r="N10" s="10">
        <v>374</v>
      </c>
      <c r="O10" s="10">
        <v>256</v>
      </c>
      <c r="P10" s="11">
        <f t="shared" si="4"/>
        <v>-31.550802139037433</v>
      </c>
    </row>
    <row r="11" spans="1:16" ht="14.25" customHeight="1">
      <c r="A11" s="9">
        <v>11</v>
      </c>
      <c r="B11" s="10">
        <v>665</v>
      </c>
      <c r="C11" s="10">
        <v>623</v>
      </c>
      <c r="D11" s="11">
        <f t="shared" si="0"/>
        <v>-6.315789473684211</v>
      </c>
      <c r="E11" s="10">
        <v>181</v>
      </c>
      <c r="F11" s="10">
        <v>87</v>
      </c>
      <c r="G11" s="11">
        <f t="shared" si="1"/>
        <v>-51.93370165745856</v>
      </c>
      <c r="H11" s="10">
        <v>90</v>
      </c>
      <c r="I11" s="10">
        <v>21</v>
      </c>
      <c r="J11" s="11">
        <f t="shared" si="2"/>
        <v>-76.66666666666667</v>
      </c>
      <c r="K11" s="10">
        <v>622</v>
      </c>
      <c r="L11" s="10">
        <v>511</v>
      </c>
      <c r="M11" s="11">
        <f t="shared" si="3"/>
        <v>-17.845659163987136</v>
      </c>
      <c r="N11" s="10">
        <v>224</v>
      </c>
      <c r="O11" s="10">
        <v>199</v>
      </c>
      <c r="P11" s="11">
        <f t="shared" si="4"/>
        <v>-11.160714285714286</v>
      </c>
    </row>
    <row r="12" spans="1:16" ht="14.25" customHeight="1">
      <c r="A12" s="9">
        <v>12</v>
      </c>
      <c r="B12" s="10">
        <v>495</v>
      </c>
      <c r="C12" s="10">
        <v>818</v>
      </c>
      <c r="D12" s="11">
        <f t="shared" si="0"/>
        <v>65.25252525252525</v>
      </c>
      <c r="E12" s="10">
        <v>111</v>
      </c>
      <c r="F12" s="10">
        <v>108</v>
      </c>
      <c r="G12" s="11">
        <f t="shared" si="1"/>
        <v>-2.7027027027027026</v>
      </c>
      <c r="H12" s="10">
        <v>42</v>
      </c>
      <c r="I12" s="10">
        <v>40</v>
      </c>
      <c r="J12" s="11">
        <f t="shared" si="2"/>
        <v>-4.761904761904762</v>
      </c>
      <c r="K12" s="10">
        <v>471</v>
      </c>
      <c r="L12" s="10">
        <v>692</v>
      </c>
      <c r="M12" s="11">
        <f t="shared" si="3"/>
        <v>46.92144373673036</v>
      </c>
      <c r="N12" s="10">
        <v>135</v>
      </c>
      <c r="O12" s="10">
        <v>234</v>
      </c>
      <c r="P12" s="11">
        <f t="shared" si="4"/>
        <v>73.33333333333333</v>
      </c>
    </row>
    <row r="13" spans="1:16" ht="14.25" customHeight="1">
      <c r="A13" s="9">
        <v>1</v>
      </c>
      <c r="B13" s="10">
        <v>594</v>
      </c>
      <c r="C13" s="10">
        <v>692</v>
      </c>
      <c r="D13" s="11">
        <f t="shared" si="0"/>
        <v>16.4983164983165</v>
      </c>
      <c r="E13" s="10">
        <v>125</v>
      </c>
      <c r="F13" s="10">
        <v>135</v>
      </c>
      <c r="G13" s="11">
        <f t="shared" si="1"/>
        <v>8</v>
      </c>
      <c r="H13" s="10">
        <v>54</v>
      </c>
      <c r="I13" s="10">
        <v>34</v>
      </c>
      <c r="J13" s="11">
        <f t="shared" si="2"/>
        <v>-37.03703703703704</v>
      </c>
      <c r="K13" s="10">
        <v>538</v>
      </c>
      <c r="L13" s="10">
        <v>624</v>
      </c>
      <c r="M13" s="11">
        <f t="shared" si="3"/>
        <v>15.985130111524162</v>
      </c>
      <c r="N13" s="10">
        <v>181</v>
      </c>
      <c r="O13" s="10">
        <v>203</v>
      </c>
      <c r="P13" s="11">
        <f t="shared" si="4"/>
        <v>12.154696132596685</v>
      </c>
    </row>
    <row r="14" spans="1:16" ht="14.25" customHeight="1">
      <c r="A14" s="9">
        <v>2</v>
      </c>
      <c r="B14" s="10">
        <v>616</v>
      </c>
      <c r="C14" s="10">
        <v>806</v>
      </c>
      <c r="D14" s="11">
        <f t="shared" si="0"/>
        <v>30.844155844155846</v>
      </c>
      <c r="E14" s="10">
        <v>103</v>
      </c>
      <c r="F14" s="10">
        <v>92</v>
      </c>
      <c r="G14" s="11">
        <f t="shared" si="1"/>
        <v>-10.679611650485436</v>
      </c>
      <c r="H14" s="10">
        <v>44</v>
      </c>
      <c r="I14" s="10">
        <v>27</v>
      </c>
      <c r="J14" s="11">
        <f t="shared" si="2"/>
        <v>-38.63636363636363</v>
      </c>
      <c r="K14" s="10">
        <v>463</v>
      </c>
      <c r="L14" s="10">
        <v>472</v>
      </c>
      <c r="M14" s="11">
        <f t="shared" si="3"/>
        <v>1.9438444924406046</v>
      </c>
      <c r="N14" s="10">
        <v>256</v>
      </c>
      <c r="O14" s="10">
        <v>426</v>
      </c>
      <c r="P14" s="11">
        <f t="shared" si="4"/>
        <v>66.40625</v>
      </c>
    </row>
    <row r="15" spans="1:16" ht="14.25" customHeight="1">
      <c r="A15" s="9">
        <v>3</v>
      </c>
      <c r="B15" s="10">
        <v>515</v>
      </c>
      <c r="C15" s="10">
        <v>806</v>
      </c>
      <c r="D15" s="11">
        <f t="shared" si="0"/>
        <v>56.50485436893204</v>
      </c>
      <c r="E15" s="10">
        <v>172</v>
      </c>
      <c r="F15" s="10">
        <v>92</v>
      </c>
      <c r="G15" s="11">
        <f t="shared" si="1"/>
        <v>-46.51162790697674</v>
      </c>
      <c r="H15" s="10">
        <v>53</v>
      </c>
      <c r="I15" s="10">
        <v>27</v>
      </c>
      <c r="J15" s="11">
        <f t="shared" si="2"/>
        <v>-49.056603773584904</v>
      </c>
      <c r="K15" s="10">
        <v>482</v>
      </c>
      <c r="L15" s="10">
        <v>473</v>
      </c>
      <c r="M15" s="11">
        <f t="shared" si="3"/>
        <v>-1.8672199170124482</v>
      </c>
      <c r="N15" s="10">
        <v>205</v>
      </c>
      <c r="O15" s="10">
        <v>281</v>
      </c>
      <c r="P15" s="11">
        <f t="shared" si="4"/>
        <v>37.073170731707314</v>
      </c>
    </row>
    <row r="16" spans="1:16" ht="18" customHeight="1" thickBot="1">
      <c r="A16" s="12" t="s">
        <v>50</v>
      </c>
      <c r="B16" s="13">
        <f>SUM(B4:B15)</f>
        <v>7351</v>
      </c>
      <c r="C16" s="13">
        <f>SUM(C4:C15)</f>
        <v>9145</v>
      </c>
      <c r="D16" s="14">
        <f t="shared" si="0"/>
        <v>24.40484287851993</v>
      </c>
      <c r="E16" s="13">
        <f>SUM(E4:E15)</f>
        <v>1590</v>
      </c>
      <c r="F16" s="13">
        <f>SUM(F4:F15)</f>
        <v>1520</v>
      </c>
      <c r="G16" s="14">
        <f t="shared" si="1"/>
        <v>-4.40251572327044</v>
      </c>
      <c r="H16" s="13">
        <f>SUM(H4:H15)</f>
        <v>621</v>
      </c>
      <c r="I16" s="13">
        <f>SUM(I4:I15)</f>
        <v>472</v>
      </c>
      <c r="J16" s="14">
        <f t="shared" si="2"/>
        <v>-23.993558776167472</v>
      </c>
      <c r="K16" s="13">
        <f>SUM(K4:K15)</f>
        <v>6193</v>
      </c>
      <c r="L16" s="13">
        <f>SUM(L4:L15)</f>
        <v>7430</v>
      </c>
      <c r="M16" s="14">
        <f t="shared" si="3"/>
        <v>19.974164379137736</v>
      </c>
      <c r="N16" s="13">
        <f>SUM(N4:N15)</f>
        <v>2748</v>
      </c>
      <c r="O16" s="13">
        <f>SUM(O4:O15)</f>
        <v>3091</v>
      </c>
      <c r="P16" s="14">
        <f t="shared" si="4"/>
        <v>12.481804949053856</v>
      </c>
    </row>
    <row r="17" spans="1:16" ht="14.25" customHeight="1">
      <c r="A17" s="64" t="s">
        <v>6</v>
      </c>
      <c r="B17" s="48">
        <f>IF(B6=0,0,SUM(B4:B6))</f>
        <v>1702</v>
      </c>
      <c r="C17" s="10">
        <f>SUM(C4:C6)</f>
        <v>2314</v>
      </c>
      <c r="D17" s="65">
        <f t="shared" si="0"/>
        <v>35.95769682726204</v>
      </c>
      <c r="E17" s="48">
        <f>IF(E6=0,0,SUM(E4:E6))</f>
        <v>402</v>
      </c>
      <c r="F17" s="10">
        <f>SUM(F4:F6)</f>
        <v>391</v>
      </c>
      <c r="G17" s="65">
        <f t="shared" si="1"/>
        <v>-2.736318407960199</v>
      </c>
      <c r="H17" s="48">
        <f>IF(H6=0,0,SUM(H4:H6))</f>
        <v>161</v>
      </c>
      <c r="I17" s="10">
        <f>SUM(I4:I6)</f>
        <v>140</v>
      </c>
      <c r="J17" s="65">
        <f t="shared" si="2"/>
        <v>-13.043478260869565</v>
      </c>
      <c r="K17" s="48">
        <f>IF(K9=0,0,SUM(K4:K6))</f>
        <v>1395</v>
      </c>
      <c r="L17" s="10">
        <f>SUM(L4:L6)</f>
        <v>1980</v>
      </c>
      <c r="M17" s="65">
        <f t="shared" si="3"/>
        <v>41.935483870967744</v>
      </c>
      <c r="N17" s="48">
        <f>IF(N6=0,0,SUM(N4:N6))</f>
        <v>709</v>
      </c>
      <c r="O17" s="10">
        <f>SUM(O4:O6)</f>
        <v>725</v>
      </c>
      <c r="P17" s="65">
        <f t="shared" si="4"/>
        <v>2.2566995768688294</v>
      </c>
    </row>
    <row r="18" spans="1:16" ht="14.25" customHeight="1">
      <c r="A18" s="9" t="s">
        <v>7</v>
      </c>
      <c r="B18" s="10">
        <f>IF(B9=0,0,SUM(B7:B9))</f>
        <v>1898</v>
      </c>
      <c r="C18" s="10">
        <f>SUM(C7:C9)</f>
        <v>2381</v>
      </c>
      <c r="D18" s="11">
        <f t="shared" si="0"/>
        <v>25.447839831401474</v>
      </c>
      <c r="E18" s="10">
        <f>IF(E9=0,0,SUM(E7:E9))</f>
        <v>356</v>
      </c>
      <c r="F18" s="10">
        <f>SUM(F7:F9)</f>
        <v>405</v>
      </c>
      <c r="G18" s="11">
        <f t="shared" si="1"/>
        <v>13.764044943820226</v>
      </c>
      <c r="H18" s="10">
        <f>IF(H9=0,0,SUM(H7:H9))</f>
        <v>134</v>
      </c>
      <c r="I18" s="10">
        <f>SUM(I7:I9)</f>
        <v>145</v>
      </c>
      <c r="J18" s="11">
        <f t="shared" si="2"/>
        <v>8.208955223880597</v>
      </c>
      <c r="K18" s="10">
        <f>IF(K9=0,0,SUM(K7:K9))</f>
        <v>1590</v>
      </c>
      <c r="L18" s="10">
        <f>SUM(L7:L9)</f>
        <v>2019</v>
      </c>
      <c r="M18" s="11">
        <f t="shared" si="3"/>
        <v>26.9811320754717</v>
      </c>
      <c r="N18" s="10">
        <f>IF(N9=0,0,SUM(N7:N9))</f>
        <v>664</v>
      </c>
      <c r="O18" s="10">
        <f>SUM(O7:O9)</f>
        <v>767</v>
      </c>
      <c r="P18" s="11">
        <f t="shared" si="4"/>
        <v>15.512048192771086</v>
      </c>
    </row>
    <row r="19" spans="1:16" ht="14.25" customHeight="1">
      <c r="A19" s="9" t="s">
        <v>8</v>
      </c>
      <c r="B19" s="10">
        <f>IF(B12=0,0,SUM(B10:B12))</f>
        <v>2026</v>
      </c>
      <c r="C19" s="10">
        <f>SUM(C10:C12)</f>
        <v>2146</v>
      </c>
      <c r="D19" s="11">
        <f t="shared" si="0"/>
        <v>5.923000987166831</v>
      </c>
      <c r="E19" s="10">
        <f>IF(E12=0,0,SUM(E10:E12))</f>
        <v>432</v>
      </c>
      <c r="F19" s="10">
        <f>SUM(F10:F12)</f>
        <v>405</v>
      </c>
      <c r="G19" s="11">
        <f t="shared" si="1"/>
        <v>-6.25</v>
      </c>
      <c r="H19" s="10">
        <f>IF(H12=0,0,SUM(H10:H12))</f>
        <v>175</v>
      </c>
      <c r="I19" s="10">
        <f>SUM(I10:I12)</f>
        <v>99</v>
      </c>
      <c r="J19" s="11">
        <f t="shared" si="2"/>
        <v>-43.42857142857143</v>
      </c>
      <c r="K19" s="10">
        <f>IF(K12=0,0,SUM(K10:K12))</f>
        <v>1725</v>
      </c>
      <c r="L19" s="10">
        <f>SUM(L10:L12)</f>
        <v>1862</v>
      </c>
      <c r="M19" s="11">
        <f t="shared" si="3"/>
        <v>7.942028985507246</v>
      </c>
      <c r="N19" s="10">
        <f>IF(N12=0,0,SUM(N10:N12))</f>
        <v>733</v>
      </c>
      <c r="O19" s="10">
        <f>SUM(O10:O12)</f>
        <v>689</v>
      </c>
      <c r="P19" s="11">
        <f t="shared" si="4"/>
        <v>-6.002728512960437</v>
      </c>
    </row>
    <row r="20" spans="1:16" ht="14.25" customHeight="1" thickBot="1">
      <c r="A20" s="63" t="s">
        <v>9</v>
      </c>
      <c r="B20" s="13">
        <f>IF(B15=0,0,SUM(B13:B15))</f>
        <v>1725</v>
      </c>
      <c r="C20" s="13">
        <f>IF(C15=0,0,SUM(C13:C15))</f>
        <v>2304</v>
      </c>
      <c r="D20" s="14">
        <f t="shared" si="0"/>
        <v>33.565217391304344</v>
      </c>
      <c r="E20" s="13">
        <f>IF(E15=0,0,SUM(E13:E15))</f>
        <v>400</v>
      </c>
      <c r="F20" s="13">
        <f>IF(F15=0,0,SUM(F13:F15))</f>
        <v>319</v>
      </c>
      <c r="G20" s="14">
        <f t="shared" si="1"/>
        <v>-20.25</v>
      </c>
      <c r="H20" s="13">
        <f>IF(H15=0,0,SUM(H13:H15))</f>
        <v>151</v>
      </c>
      <c r="I20" s="13">
        <f>IF(I15=0,0,SUM(I13:I15))</f>
        <v>88</v>
      </c>
      <c r="J20" s="14">
        <f t="shared" si="2"/>
        <v>-41.72185430463576</v>
      </c>
      <c r="K20" s="13">
        <f>IF(K15=0,0,SUM(K13:K15))</f>
        <v>1483</v>
      </c>
      <c r="L20" s="13">
        <f>IF(L15=0,0,SUM(L13:L15))</f>
        <v>1569</v>
      </c>
      <c r="M20" s="14">
        <f t="shared" si="3"/>
        <v>5.799055967633175</v>
      </c>
      <c r="N20" s="13">
        <f>IF(N15=0,0,SUM(N13:N15))</f>
        <v>642</v>
      </c>
      <c r="O20" s="13">
        <f>IF(O15=0,0,SUM(O13:O15))</f>
        <v>910</v>
      </c>
      <c r="P20" s="14">
        <f t="shared" si="4"/>
        <v>41.74454828660436</v>
      </c>
    </row>
    <row r="21" spans="1:10" ht="1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5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35</v>
      </c>
    </row>
    <row r="23" spans="1:16" ht="18" customHeight="1">
      <c r="A23" s="92" t="s">
        <v>2</v>
      </c>
      <c r="B23" s="30" t="s">
        <v>41</v>
      </c>
      <c r="C23" s="30" t="s">
        <v>57</v>
      </c>
      <c r="D23" s="31" t="s">
        <v>3</v>
      </c>
      <c r="E23" s="30" t="s">
        <v>41</v>
      </c>
      <c r="F23" s="30" t="s">
        <v>57</v>
      </c>
      <c r="G23" s="31" t="s">
        <v>3</v>
      </c>
      <c r="H23" s="30" t="s">
        <v>41</v>
      </c>
      <c r="I23" s="30" t="s">
        <v>57</v>
      </c>
      <c r="J23" s="31" t="s">
        <v>3</v>
      </c>
      <c r="K23" s="30" t="s">
        <v>41</v>
      </c>
      <c r="L23" s="30" t="s">
        <v>57</v>
      </c>
      <c r="M23" s="31" t="s">
        <v>3</v>
      </c>
      <c r="N23" s="30" t="s">
        <v>41</v>
      </c>
      <c r="O23" s="30" t="s">
        <v>57</v>
      </c>
      <c r="P23" s="31" t="s">
        <v>3</v>
      </c>
    </row>
    <row r="24" spans="1:16" ht="14.25" customHeight="1">
      <c r="A24" s="93"/>
      <c r="B24" s="24" t="s">
        <v>4</v>
      </c>
      <c r="C24" s="24" t="s">
        <v>4</v>
      </c>
      <c r="D24" s="25" t="s">
        <v>5</v>
      </c>
      <c r="E24" s="24" t="s">
        <v>4</v>
      </c>
      <c r="F24" s="24" t="s">
        <v>4</v>
      </c>
      <c r="G24" s="25" t="s">
        <v>5</v>
      </c>
      <c r="H24" s="24" t="s">
        <v>4</v>
      </c>
      <c r="I24" s="24" t="s">
        <v>4</v>
      </c>
      <c r="J24" s="25" t="s">
        <v>5</v>
      </c>
      <c r="K24" s="24" t="s">
        <v>4</v>
      </c>
      <c r="L24" s="24" t="s">
        <v>4</v>
      </c>
      <c r="M24" s="25" t="s">
        <v>5</v>
      </c>
      <c r="N24" s="24" t="s">
        <v>4</v>
      </c>
      <c r="O24" s="24" t="s">
        <v>4</v>
      </c>
      <c r="P24" s="25" t="s">
        <v>5</v>
      </c>
    </row>
    <row r="25" spans="1:16" ht="14.25" customHeight="1">
      <c r="A25" s="9">
        <v>4</v>
      </c>
      <c r="B25" s="10">
        <v>391</v>
      </c>
      <c r="C25" s="10">
        <v>550</v>
      </c>
      <c r="D25" s="11">
        <f>IF(C25=0,0,(C25-B25)/B25*100)</f>
        <v>40.66496163682864</v>
      </c>
      <c r="E25" s="10">
        <v>248</v>
      </c>
      <c r="F25" s="10">
        <v>264</v>
      </c>
      <c r="G25" s="11">
        <f>IF(F25=0,0,(F25-E25)/E25*100)</f>
        <v>6.451612903225806</v>
      </c>
      <c r="H25" s="21">
        <v>9</v>
      </c>
      <c r="I25" s="57" t="s">
        <v>45</v>
      </c>
      <c r="J25" s="34">
        <f>IF(I25=0,0,IF(H25="0","　　―",(I25-H25)/H25*100))</f>
        <v>-100</v>
      </c>
      <c r="K25" s="10">
        <v>120</v>
      </c>
      <c r="L25" s="10">
        <v>108</v>
      </c>
      <c r="M25" s="11">
        <f>IF(L25=0,0,(L25-K25)/K25*100)</f>
        <v>-10</v>
      </c>
      <c r="N25" s="45">
        <v>54</v>
      </c>
      <c r="O25" s="45">
        <v>41</v>
      </c>
      <c r="P25" s="34">
        <f>IF(O25=0,0,IF(N25="0","　　―",(O25-N25)/N25*100))</f>
        <v>-24.074074074074073</v>
      </c>
    </row>
    <row r="26" spans="1:16" ht="14.25" customHeight="1">
      <c r="A26" s="9">
        <v>5</v>
      </c>
      <c r="B26" s="10">
        <v>391</v>
      </c>
      <c r="C26" s="10">
        <v>495</v>
      </c>
      <c r="D26" s="11">
        <f aca="true" t="shared" si="5" ref="D26:D41">IF(C26=0,0,(C26-B26)/B26*100)</f>
        <v>26.598465473145783</v>
      </c>
      <c r="E26" s="10">
        <v>138</v>
      </c>
      <c r="F26" s="10">
        <v>214</v>
      </c>
      <c r="G26" s="11">
        <f aca="true" t="shared" si="6" ref="G26:G41">IF(F26=0,0,(F26-E26)/E26*100)</f>
        <v>55.072463768115945</v>
      </c>
      <c r="H26" s="21">
        <v>1</v>
      </c>
      <c r="I26" s="21">
        <v>5</v>
      </c>
      <c r="J26" s="34">
        <f>IF(I26=0,0,IF(H26="0","　　―",(I26-H26)/H26*100))</f>
        <v>400</v>
      </c>
      <c r="K26" s="10">
        <v>72</v>
      </c>
      <c r="L26" s="10">
        <v>106</v>
      </c>
      <c r="M26" s="11">
        <f aca="true" t="shared" si="7" ref="M26:M41">IF(L26=0,0,(L26-K26)/K26*100)</f>
        <v>47.22222222222222</v>
      </c>
      <c r="N26" s="58" t="s">
        <v>44</v>
      </c>
      <c r="O26" s="58">
        <v>38</v>
      </c>
      <c r="P26" s="61" t="s">
        <v>47</v>
      </c>
    </row>
    <row r="27" spans="1:16" ht="14.25" customHeight="1">
      <c r="A27" s="9">
        <v>6</v>
      </c>
      <c r="B27" s="10">
        <v>446</v>
      </c>
      <c r="C27" s="10">
        <v>490</v>
      </c>
      <c r="D27" s="11">
        <f t="shared" si="5"/>
        <v>9.865470852017937</v>
      </c>
      <c r="E27" s="10">
        <v>199</v>
      </c>
      <c r="F27" s="10">
        <v>301</v>
      </c>
      <c r="G27" s="11">
        <f t="shared" si="6"/>
        <v>51.256281407035175</v>
      </c>
      <c r="H27" s="10">
        <v>1</v>
      </c>
      <c r="I27" s="10">
        <v>82</v>
      </c>
      <c r="J27" s="34">
        <f aca="true" t="shared" si="8" ref="J27:J41">IF(I27=0,0,IF(H27="0","　　―",(I27-H27)/H27*100))</f>
        <v>8100</v>
      </c>
      <c r="K27" s="10">
        <v>88</v>
      </c>
      <c r="L27" s="10">
        <v>90</v>
      </c>
      <c r="M27" s="11">
        <f t="shared" si="7"/>
        <v>2.272727272727273</v>
      </c>
      <c r="N27" s="58" t="s">
        <v>46</v>
      </c>
      <c r="O27" s="57" t="s">
        <v>45</v>
      </c>
      <c r="P27" s="84" t="s">
        <v>45</v>
      </c>
    </row>
    <row r="28" spans="1:16" ht="14.25" customHeight="1">
      <c r="A28" s="9">
        <v>7</v>
      </c>
      <c r="B28" s="10">
        <v>509</v>
      </c>
      <c r="C28" s="10">
        <v>613</v>
      </c>
      <c r="D28" s="11">
        <f t="shared" si="5"/>
        <v>20.43222003929273</v>
      </c>
      <c r="E28" s="10">
        <v>237</v>
      </c>
      <c r="F28" s="10">
        <v>245</v>
      </c>
      <c r="G28" s="11">
        <f t="shared" si="6"/>
        <v>3.375527426160337</v>
      </c>
      <c r="H28" s="10">
        <v>13</v>
      </c>
      <c r="I28" s="10">
        <v>14</v>
      </c>
      <c r="J28" s="34">
        <f t="shared" si="8"/>
        <v>7.6923076923076925</v>
      </c>
      <c r="K28" s="10">
        <v>71</v>
      </c>
      <c r="L28" s="10">
        <v>121</v>
      </c>
      <c r="M28" s="11">
        <f t="shared" si="7"/>
        <v>70.4225352112676</v>
      </c>
      <c r="N28" s="58" t="s">
        <v>45</v>
      </c>
      <c r="O28" s="57" t="s">
        <v>45</v>
      </c>
      <c r="P28" s="84" t="s">
        <v>45</v>
      </c>
    </row>
    <row r="29" spans="1:16" ht="14.25" customHeight="1">
      <c r="A29" s="9">
        <v>8</v>
      </c>
      <c r="B29" s="10">
        <v>455</v>
      </c>
      <c r="C29" s="10">
        <v>513</v>
      </c>
      <c r="D29" s="11">
        <f t="shared" si="5"/>
        <v>12.747252747252746</v>
      </c>
      <c r="E29" s="10">
        <v>237</v>
      </c>
      <c r="F29" s="10">
        <v>313</v>
      </c>
      <c r="G29" s="11">
        <f t="shared" si="6"/>
        <v>32.06751054852321</v>
      </c>
      <c r="H29" s="21">
        <v>2</v>
      </c>
      <c r="I29" s="21">
        <v>3</v>
      </c>
      <c r="J29" s="34">
        <f t="shared" si="8"/>
        <v>50</v>
      </c>
      <c r="K29" s="10">
        <v>54</v>
      </c>
      <c r="L29" s="10">
        <v>95</v>
      </c>
      <c r="M29" s="11">
        <f t="shared" si="7"/>
        <v>75.92592592592592</v>
      </c>
      <c r="N29" s="58" t="s">
        <v>48</v>
      </c>
      <c r="O29" s="58">
        <v>20</v>
      </c>
      <c r="P29" s="61" t="s">
        <v>62</v>
      </c>
    </row>
    <row r="30" spans="1:16" ht="14.25" customHeight="1">
      <c r="A30" s="9">
        <v>9</v>
      </c>
      <c r="B30" s="10">
        <v>435</v>
      </c>
      <c r="C30" s="10">
        <v>554</v>
      </c>
      <c r="D30" s="11">
        <f t="shared" si="5"/>
        <v>27.35632183908046</v>
      </c>
      <c r="E30" s="10">
        <v>189</v>
      </c>
      <c r="F30" s="10">
        <v>222</v>
      </c>
      <c r="G30" s="11">
        <f t="shared" si="6"/>
        <v>17.46031746031746</v>
      </c>
      <c r="H30" s="21">
        <v>1</v>
      </c>
      <c r="I30" s="21">
        <v>2</v>
      </c>
      <c r="J30" s="34">
        <f t="shared" si="8"/>
        <v>100</v>
      </c>
      <c r="K30" s="10">
        <v>51</v>
      </c>
      <c r="L30" s="10">
        <v>91</v>
      </c>
      <c r="M30" s="11">
        <f t="shared" si="7"/>
        <v>78.43137254901961</v>
      </c>
      <c r="N30" s="58" t="s">
        <v>48</v>
      </c>
      <c r="O30" s="58" t="s">
        <v>48</v>
      </c>
      <c r="P30" s="84" t="s">
        <v>45</v>
      </c>
    </row>
    <row r="31" spans="1:16" ht="14.25" customHeight="1">
      <c r="A31" s="9">
        <v>10</v>
      </c>
      <c r="B31" s="10">
        <v>466</v>
      </c>
      <c r="C31" s="10">
        <v>538</v>
      </c>
      <c r="D31" s="11">
        <f t="shared" si="5"/>
        <v>15.450643776824036</v>
      </c>
      <c r="E31" s="10">
        <v>288</v>
      </c>
      <c r="F31" s="10">
        <v>282</v>
      </c>
      <c r="G31" s="11">
        <f t="shared" si="6"/>
        <v>-2.083333333333333</v>
      </c>
      <c r="H31" s="57" t="s">
        <v>45</v>
      </c>
      <c r="I31" s="57">
        <v>1</v>
      </c>
      <c r="J31" s="61" t="s">
        <v>62</v>
      </c>
      <c r="K31" s="10">
        <v>252</v>
      </c>
      <c r="L31" s="10">
        <v>94</v>
      </c>
      <c r="M31" s="11">
        <f t="shared" si="7"/>
        <v>-62.698412698412696</v>
      </c>
      <c r="N31" s="45">
        <v>180</v>
      </c>
      <c r="O31" s="57" t="s">
        <v>43</v>
      </c>
      <c r="P31" s="34">
        <f aca="true" t="shared" si="9" ref="P31:P36">IF(O31=0,0,IF(N31="0","　　―",(O31-N31)/N31*100))</f>
        <v>-100</v>
      </c>
    </row>
    <row r="32" spans="1:16" ht="14.25" customHeight="1">
      <c r="A32" s="9">
        <v>11</v>
      </c>
      <c r="B32" s="10">
        <v>468</v>
      </c>
      <c r="C32" s="10">
        <v>440</v>
      </c>
      <c r="D32" s="11">
        <f t="shared" si="5"/>
        <v>-5.982905982905983</v>
      </c>
      <c r="E32" s="10">
        <v>271</v>
      </c>
      <c r="F32" s="10">
        <v>217</v>
      </c>
      <c r="G32" s="11">
        <f t="shared" si="6"/>
        <v>-19.92619926199262</v>
      </c>
      <c r="H32" s="21">
        <v>2</v>
      </c>
      <c r="I32" s="21">
        <v>2</v>
      </c>
      <c r="J32" s="84" t="s">
        <v>45</v>
      </c>
      <c r="K32" s="10">
        <v>105</v>
      </c>
      <c r="L32" s="10">
        <v>51</v>
      </c>
      <c r="M32" s="11">
        <f t="shared" si="7"/>
        <v>-51.42857142857142</v>
      </c>
      <c r="N32" s="45">
        <v>41</v>
      </c>
      <c r="O32" s="58" t="s">
        <v>48</v>
      </c>
      <c r="P32" s="34">
        <f t="shared" si="9"/>
        <v>-100</v>
      </c>
    </row>
    <row r="33" spans="1:16" ht="14.25" customHeight="1">
      <c r="A33" s="9">
        <v>12</v>
      </c>
      <c r="B33" s="10">
        <v>368</v>
      </c>
      <c r="C33" s="10">
        <v>598</v>
      </c>
      <c r="D33" s="11">
        <f t="shared" si="5"/>
        <v>62.5</v>
      </c>
      <c r="E33" s="10">
        <v>140</v>
      </c>
      <c r="F33" s="10">
        <v>258</v>
      </c>
      <c r="G33" s="11">
        <f t="shared" si="6"/>
        <v>84.28571428571429</v>
      </c>
      <c r="H33" s="21">
        <v>2</v>
      </c>
      <c r="I33" s="21">
        <v>5</v>
      </c>
      <c r="J33" s="34">
        <f t="shared" si="8"/>
        <v>150</v>
      </c>
      <c r="K33" s="10">
        <v>96</v>
      </c>
      <c r="L33" s="10">
        <v>65</v>
      </c>
      <c r="M33" s="11">
        <f t="shared" si="7"/>
        <v>-32.29166666666667</v>
      </c>
      <c r="N33" s="45">
        <v>45</v>
      </c>
      <c r="O33" s="58" t="s">
        <v>48</v>
      </c>
      <c r="P33" s="34">
        <f t="shared" si="9"/>
        <v>-100</v>
      </c>
    </row>
    <row r="34" spans="1:16" ht="14.25" customHeight="1">
      <c r="A34" s="9">
        <v>1</v>
      </c>
      <c r="B34" s="10">
        <v>416</v>
      </c>
      <c r="C34" s="10">
        <v>529</v>
      </c>
      <c r="D34" s="11">
        <f t="shared" si="5"/>
        <v>27.163461538461537</v>
      </c>
      <c r="E34" s="10">
        <v>219</v>
      </c>
      <c r="F34" s="10">
        <v>238</v>
      </c>
      <c r="G34" s="11">
        <f t="shared" si="6"/>
        <v>8.67579908675799</v>
      </c>
      <c r="H34" s="10">
        <v>12</v>
      </c>
      <c r="I34" s="10">
        <v>4</v>
      </c>
      <c r="J34" s="34">
        <f t="shared" si="8"/>
        <v>-66.66666666666666</v>
      </c>
      <c r="K34" s="10">
        <v>72</v>
      </c>
      <c r="L34" s="10">
        <v>56</v>
      </c>
      <c r="M34" s="11">
        <f t="shared" si="7"/>
        <v>-22.22222222222222</v>
      </c>
      <c r="N34" s="58" t="s">
        <v>45</v>
      </c>
      <c r="O34" s="58" t="s">
        <v>48</v>
      </c>
      <c r="P34" s="84" t="s">
        <v>45</v>
      </c>
    </row>
    <row r="35" spans="1:16" ht="14.25" customHeight="1">
      <c r="A35" s="9">
        <v>2</v>
      </c>
      <c r="B35" s="10">
        <v>450</v>
      </c>
      <c r="C35" s="10">
        <v>458</v>
      </c>
      <c r="D35" s="11">
        <f t="shared" si="5"/>
        <v>1.7777777777777777</v>
      </c>
      <c r="E35" s="10">
        <v>154</v>
      </c>
      <c r="F35" s="10">
        <v>403</v>
      </c>
      <c r="G35" s="11">
        <f t="shared" si="6"/>
        <v>161.68831168831167</v>
      </c>
      <c r="H35" s="10">
        <v>3</v>
      </c>
      <c r="I35" s="10">
        <v>2</v>
      </c>
      <c r="J35" s="34">
        <f t="shared" si="8"/>
        <v>-33.33333333333333</v>
      </c>
      <c r="K35" s="10">
        <v>112</v>
      </c>
      <c r="L35" s="10">
        <v>35</v>
      </c>
      <c r="M35" s="11">
        <f t="shared" si="7"/>
        <v>-68.75</v>
      </c>
      <c r="N35" s="21">
        <v>43</v>
      </c>
      <c r="O35" s="57" t="s">
        <v>49</v>
      </c>
      <c r="P35" s="34">
        <f t="shared" si="9"/>
        <v>-100</v>
      </c>
    </row>
    <row r="36" spans="1:16" ht="14.25" customHeight="1">
      <c r="A36" s="9">
        <v>3</v>
      </c>
      <c r="B36" s="10">
        <v>433</v>
      </c>
      <c r="C36" s="10">
        <v>383</v>
      </c>
      <c r="D36" s="11">
        <f t="shared" si="5"/>
        <v>-11.547344110854503</v>
      </c>
      <c r="E36" s="10">
        <v>160</v>
      </c>
      <c r="F36" s="10">
        <v>281</v>
      </c>
      <c r="G36" s="11">
        <f t="shared" si="6"/>
        <v>75.625</v>
      </c>
      <c r="H36" s="21">
        <v>1</v>
      </c>
      <c r="I36" s="21">
        <v>4</v>
      </c>
      <c r="J36" s="34">
        <f t="shared" si="8"/>
        <v>300</v>
      </c>
      <c r="K36" s="10">
        <v>93</v>
      </c>
      <c r="L36" s="10">
        <v>86</v>
      </c>
      <c r="M36" s="11">
        <f t="shared" si="7"/>
        <v>-7.526881720430108</v>
      </c>
      <c r="N36" s="85" t="s">
        <v>44</v>
      </c>
      <c r="O36" s="85" t="s">
        <v>66</v>
      </c>
      <c r="P36" s="34" t="str">
        <f t="shared" si="9"/>
        <v>　　―</v>
      </c>
    </row>
    <row r="37" spans="1:16" ht="14.25" customHeight="1" thickBot="1">
      <c r="A37" s="12" t="s">
        <v>50</v>
      </c>
      <c r="B37" s="13">
        <f>SUM(B25:B36)</f>
        <v>5228</v>
      </c>
      <c r="C37" s="13">
        <f>SUM(C25:C36)</f>
        <v>6161</v>
      </c>
      <c r="D37" s="14">
        <f t="shared" si="5"/>
        <v>17.846212700841622</v>
      </c>
      <c r="E37" s="13">
        <f>SUM(E25:E36)</f>
        <v>2480</v>
      </c>
      <c r="F37" s="13">
        <f>SUM(F25:F36)</f>
        <v>3238</v>
      </c>
      <c r="G37" s="14">
        <f t="shared" si="6"/>
        <v>30.56451612903226</v>
      </c>
      <c r="H37" s="13">
        <f>SUM(H25:H36)</f>
        <v>47</v>
      </c>
      <c r="I37" s="13">
        <f>SUM(I25:I36)</f>
        <v>124</v>
      </c>
      <c r="J37" s="41">
        <f t="shared" si="8"/>
        <v>163.82978723404256</v>
      </c>
      <c r="K37" s="13">
        <f>SUM(K25:K36)</f>
        <v>1186</v>
      </c>
      <c r="L37" s="13">
        <f>SUM(L25:L36)</f>
        <v>998</v>
      </c>
      <c r="M37" s="14">
        <f t="shared" si="7"/>
        <v>-15.851602023608768</v>
      </c>
      <c r="N37" s="13">
        <f>SUM(N25:N36)</f>
        <v>363</v>
      </c>
      <c r="O37" s="13">
        <f>SUM(O25:O36)</f>
        <v>99</v>
      </c>
      <c r="P37" s="41">
        <f>IF(O37=0,0,IF(N37="0","　　―",(O37-N37)/N37*100))</f>
        <v>-72.72727272727273</v>
      </c>
    </row>
    <row r="38" spans="1:16" ht="18" customHeight="1">
      <c r="A38" s="64" t="s">
        <v>6</v>
      </c>
      <c r="B38" s="48">
        <f>IF(B27=0,0,SUM(B25:B27))</f>
        <v>1228</v>
      </c>
      <c r="C38" s="10">
        <f>SUM(C25:C27)</f>
        <v>1535</v>
      </c>
      <c r="D38" s="65">
        <f t="shared" si="5"/>
        <v>25</v>
      </c>
      <c r="E38" s="48">
        <f>IF(E27=0,0,SUM(E25:E27))</f>
        <v>585</v>
      </c>
      <c r="F38" s="10">
        <f>SUM(F25:F27)</f>
        <v>779</v>
      </c>
      <c r="G38" s="65">
        <f t="shared" si="6"/>
        <v>33.16239316239316</v>
      </c>
      <c r="H38" s="48">
        <f>IF(H27=0,0,SUM(H25:H27))</f>
        <v>11</v>
      </c>
      <c r="I38" s="10">
        <f>SUM(I25:I27)</f>
        <v>87</v>
      </c>
      <c r="J38" s="68">
        <f t="shared" si="8"/>
        <v>690.9090909090909</v>
      </c>
      <c r="K38" s="48">
        <f>IF(K27=0,0,SUM(K25:K27))</f>
        <v>280</v>
      </c>
      <c r="L38" s="10">
        <f>SUM(L25:L27)</f>
        <v>304</v>
      </c>
      <c r="M38" s="65">
        <f t="shared" si="7"/>
        <v>8.571428571428571</v>
      </c>
      <c r="N38" s="67">
        <f>IF(N27=0,0,SUM(N25:N27))</f>
        <v>54</v>
      </c>
      <c r="O38" s="10">
        <f>SUM(O25:O27)</f>
        <v>79</v>
      </c>
      <c r="P38" s="68">
        <f>IF(O38=0,0,IF(N38="0","　　―",(O38-N38)/N38*100))</f>
        <v>46.2962962962963</v>
      </c>
    </row>
    <row r="39" spans="1:16" ht="14.25" customHeight="1">
      <c r="A39" s="9" t="s">
        <v>7</v>
      </c>
      <c r="B39" s="10">
        <f>IF(B30=0,0,SUM(B28:B30))</f>
        <v>1399</v>
      </c>
      <c r="C39" s="10">
        <f>SUM(C28:C30)</f>
        <v>1680</v>
      </c>
      <c r="D39" s="11">
        <f t="shared" si="5"/>
        <v>20.08577555396712</v>
      </c>
      <c r="E39" s="10">
        <f>IF(E30=0,0,SUM(E28:E30))</f>
        <v>663</v>
      </c>
      <c r="F39" s="10">
        <f>SUM(F28:F30)</f>
        <v>780</v>
      </c>
      <c r="G39" s="11">
        <f t="shared" si="6"/>
        <v>17.647058823529413</v>
      </c>
      <c r="H39" s="10">
        <f>IF(H30=0,0,SUM(H28:H30))</f>
        <v>16</v>
      </c>
      <c r="I39" s="10">
        <f>SUM(I28:I30)</f>
        <v>19</v>
      </c>
      <c r="J39" s="34">
        <f t="shared" si="8"/>
        <v>18.75</v>
      </c>
      <c r="K39" s="10">
        <f>IF(K30=0,0,SUM(K28:K30))</f>
        <v>176</v>
      </c>
      <c r="L39" s="10">
        <f>SUM(L28:L30)</f>
        <v>307</v>
      </c>
      <c r="M39" s="11">
        <f t="shared" si="7"/>
        <v>74.43181818181817</v>
      </c>
      <c r="N39" s="21" t="str">
        <f>IF(N30=0,0,IF(SUM(N28:N30)=0,"0",SUM(N28:N30)))</f>
        <v>0</v>
      </c>
      <c r="O39" s="10">
        <f>SUM(O28:O30)</f>
        <v>20</v>
      </c>
      <c r="P39" s="90" t="s">
        <v>63</v>
      </c>
    </row>
    <row r="40" spans="1:16" ht="14.25" customHeight="1">
      <c r="A40" s="9" t="s">
        <v>8</v>
      </c>
      <c r="B40" s="10">
        <f>IF(B33=0,0,SUM(B31:B33))</f>
        <v>1302</v>
      </c>
      <c r="C40" s="10">
        <f>SUM(C31:C33)</f>
        <v>1576</v>
      </c>
      <c r="D40" s="11">
        <f t="shared" si="5"/>
        <v>21.044546850998465</v>
      </c>
      <c r="E40" s="10">
        <f>IF(E33=0,0,SUM(E31:E33))</f>
        <v>699</v>
      </c>
      <c r="F40" s="10">
        <f>SUM(F31:F33)</f>
        <v>757</v>
      </c>
      <c r="G40" s="11">
        <f t="shared" si="6"/>
        <v>8.297567954220316</v>
      </c>
      <c r="H40" s="10">
        <f>IF(H33=0,0,SUM(H31:H33))</f>
        <v>4</v>
      </c>
      <c r="I40" s="10">
        <f>SUM(I31:I33)</f>
        <v>8</v>
      </c>
      <c r="J40" s="34">
        <f t="shared" si="8"/>
        <v>100</v>
      </c>
      <c r="K40" s="10">
        <f>IF(K33=0,0,SUM(K31:K33))</f>
        <v>453</v>
      </c>
      <c r="L40" s="10">
        <f>SUM(L31:L33)</f>
        <v>210</v>
      </c>
      <c r="M40" s="11">
        <f t="shared" si="7"/>
        <v>-53.64238410596026</v>
      </c>
      <c r="N40" s="21">
        <f>IF(N33=0,0,SUM(N31:N33))</f>
        <v>266</v>
      </c>
      <c r="O40" s="58" t="s">
        <v>48</v>
      </c>
      <c r="P40" s="68">
        <f>IF(O40=0,0,IF(N40="0","　　―",(O40-N40)/N40*100))</f>
        <v>-100</v>
      </c>
    </row>
    <row r="41" spans="1:16" ht="14.25" customHeight="1" thickBot="1">
      <c r="A41" s="63" t="s">
        <v>9</v>
      </c>
      <c r="B41" s="13">
        <f>IF(B36=0,0,SUM(B34:B36))</f>
        <v>1299</v>
      </c>
      <c r="C41" s="13">
        <f>IF(C36=0,0,SUM(C34:C36))</f>
        <v>1370</v>
      </c>
      <c r="D41" s="14">
        <f t="shared" si="5"/>
        <v>5.465742879137799</v>
      </c>
      <c r="E41" s="13">
        <f>IF(E36=0,0,SUM(E34:E36))</f>
        <v>533</v>
      </c>
      <c r="F41" s="13">
        <f>IF(F36=0,0,SUM(F34:F36))</f>
        <v>922</v>
      </c>
      <c r="G41" s="14">
        <f t="shared" si="6"/>
        <v>72.98311444652909</v>
      </c>
      <c r="H41" s="13">
        <f>IF(H36=0,0,SUM(H34:H36))</f>
        <v>16</v>
      </c>
      <c r="I41" s="13">
        <f>IF(I36=0,0,SUM(I34:I36))</f>
        <v>10</v>
      </c>
      <c r="J41" s="41">
        <f t="shared" si="8"/>
        <v>-37.5</v>
      </c>
      <c r="K41" s="13">
        <f>IF(K36=0,0,SUM(K34:K36))</f>
        <v>277</v>
      </c>
      <c r="L41" s="13">
        <f>IF(L36=0,0,SUM(L34:L36))</f>
        <v>177</v>
      </c>
      <c r="M41" s="14">
        <f t="shared" si="7"/>
        <v>-36.101083032490976</v>
      </c>
      <c r="N41" s="44">
        <f>IF(N36=0,0,SUM(N34:N36))</f>
        <v>43</v>
      </c>
      <c r="O41" s="44">
        <f>IF(O36=0,0,SUM(O34:O36))</f>
        <v>0</v>
      </c>
      <c r="P41" s="41">
        <f>IF(O41=0,0,IF(N41="0","　　―",(O41-N41)/N41*100))</f>
        <v>0</v>
      </c>
    </row>
    <row r="42" ht="14.25" customHeight="1"/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</sheetData>
  <sheetProtection/>
  <mergeCells count="2">
    <mergeCell ref="A2:A3"/>
    <mergeCell ref="A23:A24"/>
  </mergeCells>
  <printOptions horizontalCentered="1"/>
  <pageMargins left="0.7" right="0.76" top="0.98" bottom="0.39" header="0.53" footer="0.2"/>
  <pageSetup firstPageNumber="5" useFirstPageNumber="1" fitToHeight="1" fitToWidth="1" orientation="landscape" paperSize="9" scale="85" r:id="rId1"/>
  <headerFooter alignWithMargins="0">
    <oddHeader>&amp;C&amp;"ＭＳ Ｐゴシック,標準"５　西部地区&amp;6
&amp;12年度集計　資金別・利用関係別　（単位：戸/％）</oddHeader>
    <oddFooter>&amp;C&amp;"ＭＳ Ｐゴシック,標準"-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view="pageBreakPreview" zoomScale="75" zoomScaleNormal="75" zoomScaleSheetLayoutView="75" zoomScalePageLayoutView="0" workbookViewId="0" topLeftCell="A1">
      <selection activeCell="T41" sqref="T41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6"/>
      <c r="K1" s="2" t="s">
        <v>15</v>
      </c>
      <c r="N1" s="2" t="s">
        <v>16</v>
      </c>
    </row>
    <row r="2" spans="1:16" ht="14.25" customHeight="1">
      <c r="A2" s="95" t="s">
        <v>2</v>
      </c>
      <c r="B2" s="32" t="s">
        <v>41</v>
      </c>
      <c r="C2" s="32" t="s">
        <v>58</v>
      </c>
      <c r="D2" s="33" t="s">
        <v>3</v>
      </c>
      <c r="E2" s="32" t="s">
        <v>41</v>
      </c>
      <c r="F2" s="32" t="s">
        <v>58</v>
      </c>
      <c r="G2" s="33" t="s">
        <v>3</v>
      </c>
      <c r="H2" s="32" t="s">
        <v>41</v>
      </c>
      <c r="I2" s="32" t="s">
        <v>58</v>
      </c>
      <c r="J2" s="33" t="s">
        <v>3</v>
      </c>
      <c r="K2" s="32" t="s">
        <v>41</v>
      </c>
      <c r="L2" s="32" t="s">
        <v>58</v>
      </c>
      <c r="M2" s="33" t="s">
        <v>3</v>
      </c>
      <c r="N2" s="32" t="s">
        <v>41</v>
      </c>
      <c r="O2" s="32" t="s">
        <v>58</v>
      </c>
      <c r="P2" s="33" t="s">
        <v>3</v>
      </c>
    </row>
    <row r="3" spans="1:16" ht="14.25" customHeight="1">
      <c r="A3" s="96"/>
      <c r="B3" s="26" t="s">
        <v>4</v>
      </c>
      <c r="C3" s="26" t="s">
        <v>4</v>
      </c>
      <c r="D3" s="27" t="s">
        <v>5</v>
      </c>
      <c r="E3" s="26" t="s">
        <v>4</v>
      </c>
      <c r="F3" s="26" t="s">
        <v>4</v>
      </c>
      <c r="G3" s="27" t="s">
        <v>5</v>
      </c>
      <c r="H3" s="26" t="s">
        <v>4</v>
      </c>
      <c r="I3" s="26" t="s">
        <v>4</v>
      </c>
      <c r="J3" s="27" t="s">
        <v>5</v>
      </c>
      <c r="K3" s="26" t="s">
        <v>4</v>
      </c>
      <c r="L3" s="26" t="s">
        <v>4</v>
      </c>
      <c r="M3" s="27" t="s">
        <v>5</v>
      </c>
      <c r="N3" s="26" t="s">
        <v>4</v>
      </c>
      <c r="O3" s="26" t="s">
        <v>4</v>
      </c>
      <c r="P3" s="27" t="s">
        <v>5</v>
      </c>
    </row>
    <row r="4" spans="1:16" ht="14.25" customHeight="1">
      <c r="A4" s="36">
        <v>4</v>
      </c>
      <c r="B4" s="50">
        <v>64334</v>
      </c>
      <c r="C4" s="50">
        <v>68227</v>
      </c>
      <c r="D4" s="51">
        <f>IF(C4=0,0,(C4-B4)/B4*100)</f>
        <v>6.051232629713682</v>
      </c>
      <c r="E4" s="52">
        <v>9313</v>
      </c>
      <c r="F4" s="52">
        <v>9667</v>
      </c>
      <c r="G4" s="51">
        <f>IF(F4=0,0,(F4-E4)/E4*100)</f>
        <v>3.8011381939224735</v>
      </c>
      <c r="H4" s="39">
        <v>4137</v>
      </c>
      <c r="I4" s="39">
        <v>3992</v>
      </c>
      <c r="J4" s="38">
        <f>IF(I4=0,0,(I4-H4)/H4*100)</f>
        <v>-3.504955281605028</v>
      </c>
      <c r="K4" s="39">
        <v>37112</v>
      </c>
      <c r="L4" s="39">
        <v>43761</v>
      </c>
      <c r="M4" s="38">
        <f>IF(L4=0,0,(L4-K4)/K4*100)</f>
        <v>17.916037939211037</v>
      </c>
      <c r="N4" s="39">
        <v>36535</v>
      </c>
      <c r="O4" s="39">
        <v>34133</v>
      </c>
      <c r="P4" s="38">
        <f>IF(O4=0,0,(O4-N4)/N4*100)</f>
        <v>-6.574517585876556</v>
      </c>
    </row>
    <row r="5" spans="1:16" ht="14.25" customHeight="1">
      <c r="A5" s="36">
        <v>5</v>
      </c>
      <c r="B5" s="50">
        <v>60200</v>
      </c>
      <c r="C5" s="50">
        <v>70294</v>
      </c>
      <c r="D5" s="51">
        <f>IF(C5=0,0,(C5-B5)/B5*100)</f>
        <v>16.767441860465116</v>
      </c>
      <c r="E5" s="52">
        <v>9438</v>
      </c>
      <c r="F5" s="52">
        <v>9457</v>
      </c>
      <c r="G5" s="51">
        <f aca="true" t="shared" si="0" ref="G5:G20">IF(F5=0,0,(F5-E5)/E5*100)</f>
        <v>0.20131383767747404</v>
      </c>
      <c r="H5" s="39">
        <v>4586</v>
      </c>
      <c r="I5" s="39">
        <v>3843</v>
      </c>
      <c r="J5" s="38">
        <f aca="true" t="shared" si="1" ref="J5:J20">IF(I5=0,0,(I5-H5)/H5*100)</f>
        <v>-16.201482773658963</v>
      </c>
      <c r="K5" s="39">
        <v>38199</v>
      </c>
      <c r="L5" s="39">
        <v>43000</v>
      </c>
      <c r="M5" s="38">
        <f aca="true" t="shared" si="2" ref="M5:M20">IF(L5=0,0,(L5-K5)/K5*100)</f>
        <v>12.568391842718396</v>
      </c>
      <c r="N5" s="39">
        <v>31439</v>
      </c>
      <c r="O5" s="39">
        <v>36751</v>
      </c>
      <c r="P5" s="38">
        <f aca="true" t="shared" si="3" ref="P5:P20">IF(O5=0,0,(O5-N5)/N5*100)</f>
        <v>16.896211711568434</v>
      </c>
    </row>
    <row r="6" spans="1:16" ht="14.25" customHeight="1">
      <c r="A6" s="36">
        <v>6</v>
      </c>
      <c r="B6" s="50">
        <v>62347</v>
      </c>
      <c r="C6" s="50">
        <v>73784</v>
      </c>
      <c r="D6" s="51">
        <f aca="true" t="shared" si="4" ref="D6:D20">IF(C6=0,0,(C6-B6)/B6*100)</f>
        <v>18.344106372399636</v>
      </c>
      <c r="E6" s="52">
        <v>10219</v>
      </c>
      <c r="F6" s="52">
        <v>9920</v>
      </c>
      <c r="G6" s="51">
        <f t="shared" si="0"/>
        <v>-2.925922301595068</v>
      </c>
      <c r="H6" s="39">
        <v>4608</v>
      </c>
      <c r="I6" s="39">
        <v>4381</v>
      </c>
      <c r="J6" s="38">
        <f t="shared" si="1"/>
        <v>-4.926215277777778</v>
      </c>
      <c r="K6" s="39">
        <v>40912</v>
      </c>
      <c r="L6" s="39">
        <v>47474</v>
      </c>
      <c r="M6" s="38">
        <f t="shared" si="2"/>
        <v>16.039303871724677</v>
      </c>
      <c r="N6" s="39">
        <v>31654</v>
      </c>
      <c r="O6" s="39">
        <v>36230</v>
      </c>
      <c r="P6" s="38">
        <f t="shared" si="3"/>
        <v>14.456308839325205</v>
      </c>
    </row>
    <row r="7" spans="1:16" ht="14.25" customHeight="1">
      <c r="A7" s="36">
        <v>7</v>
      </c>
      <c r="B7" s="50">
        <v>65607</v>
      </c>
      <c r="C7" s="50">
        <v>74548</v>
      </c>
      <c r="D7" s="51">
        <f t="shared" si="4"/>
        <v>13.62811895072172</v>
      </c>
      <c r="E7" s="52">
        <v>9814</v>
      </c>
      <c r="F7" s="52">
        <v>10253</v>
      </c>
      <c r="G7" s="51">
        <f t="shared" si="0"/>
        <v>4.473201548807825</v>
      </c>
      <c r="H7" s="39">
        <v>4625</v>
      </c>
      <c r="I7" s="39">
        <v>4274</v>
      </c>
      <c r="J7" s="38">
        <f t="shared" si="1"/>
        <v>-7.58918918918919</v>
      </c>
      <c r="K7" s="39">
        <v>42538</v>
      </c>
      <c r="L7" s="39">
        <v>46520</v>
      </c>
      <c r="M7" s="38">
        <f t="shared" si="2"/>
        <v>9.361041891955429</v>
      </c>
      <c r="N7" s="39">
        <v>32883</v>
      </c>
      <c r="O7" s="39">
        <v>37939</v>
      </c>
      <c r="P7" s="38">
        <f t="shared" si="3"/>
        <v>15.375726059057873</v>
      </c>
    </row>
    <row r="8" spans="1:16" ht="14.25" customHeight="1">
      <c r="A8" s="36">
        <v>8</v>
      </c>
      <c r="B8" s="50">
        <v>67563</v>
      </c>
      <c r="C8" s="50">
        <v>75105</v>
      </c>
      <c r="D8" s="51">
        <f t="shared" si="4"/>
        <v>11.16291461302784</v>
      </c>
      <c r="E8" s="52">
        <v>9937</v>
      </c>
      <c r="F8" s="52">
        <v>9238</v>
      </c>
      <c r="G8" s="51">
        <f t="shared" si="0"/>
        <v>-7.034316192009661</v>
      </c>
      <c r="H8" s="39">
        <v>4819</v>
      </c>
      <c r="I8" s="39">
        <v>4510</v>
      </c>
      <c r="J8" s="38">
        <f t="shared" si="1"/>
        <v>-6.412118696825067</v>
      </c>
      <c r="K8" s="39">
        <v>43015</v>
      </c>
      <c r="L8" s="39">
        <v>47901</v>
      </c>
      <c r="M8" s="38">
        <f t="shared" si="2"/>
        <v>11.358828315703825</v>
      </c>
      <c r="N8" s="39">
        <v>34485</v>
      </c>
      <c r="O8" s="39">
        <v>36442</v>
      </c>
      <c r="P8" s="38">
        <f t="shared" si="3"/>
        <v>5.674931129476584</v>
      </c>
    </row>
    <row r="9" spans="1:16" ht="14.25" customHeight="1">
      <c r="A9" s="36">
        <v>9</v>
      </c>
      <c r="B9" s="50">
        <v>65424</v>
      </c>
      <c r="C9" s="50">
        <v>77710</v>
      </c>
      <c r="D9" s="51">
        <v>18.7</v>
      </c>
      <c r="E9" s="52">
        <v>8704</v>
      </c>
      <c r="F9" s="52">
        <v>10829</v>
      </c>
      <c r="G9" s="51">
        <f t="shared" si="0"/>
        <v>24.4140625</v>
      </c>
      <c r="H9" s="39">
        <v>4468</v>
      </c>
      <c r="I9" s="39">
        <v>4121</v>
      </c>
      <c r="J9" s="38">
        <f t="shared" si="1"/>
        <v>-7.766338406445837</v>
      </c>
      <c r="K9" s="39">
        <v>43017</v>
      </c>
      <c r="L9" s="39">
        <v>49118</v>
      </c>
      <c r="M9" s="38">
        <f t="shared" si="2"/>
        <v>14.18276495339052</v>
      </c>
      <c r="N9" s="39">
        <v>31159</v>
      </c>
      <c r="O9" s="39">
        <v>39421</v>
      </c>
      <c r="P9" s="38">
        <f t="shared" si="3"/>
        <v>26.5156134664142</v>
      </c>
    </row>
    <row r="10" spans="1:16" ht="14.25" customHeight="1">
      <c r="A10" s="36">
        <v>10</v>
      </c>
      <c r="B10" s="50">
        <v>73039</v>
      </c>
      <c r="C10" s="50">
        <v>79343</v>
      </c>
      <c r="D10" s="51">
        <f t="shared" si="4"/>
        <v>8.631005353304399</v>
      </c>
      <c r="E10" s="52">
        <v>11212</v>
      </c>
      <c r="F10" s="52">
        <v>10883</v>
      </c>
      <c r="G10" s="51">
        <f t="shared" si="0"/>
        <v>-2.934356047092401</v>
      </c>
      <c r="H10" s="39">
        <v>4908</v>
      </c>
      <c r="I10" s="39">
        <v>4333</v>
      </c>
      <c r="J10" s="38">
        <f t="shared" si="1"/>
        <v>-11.715566422167889</v>
      </c>
      <c r="K10" s="39">
        <v>46368</v>
      </c>
      <c r="L10" s="39">
        <v>53217</v>
      </c>
      <c r="M10" s="38">
        <f t="shared" si="2"/>
        <v>14.770962732919255</v>
      </c>
      <c r="N10" s="39">
        <v>37883</v>
      </c>
      <c r="O10" s="39">
        <v>37009</v>
      </c>
      <c r="P10" s="38">
        <f t="shared" si="3"/>
        <v>-2.307103450096349</v>
      </c>
    </row>
    <row r="11" spans="1:16" ht="14.25" customHeight="1">
      <c r="A11" s="36">
        <v>11</v>
      </c>
      <c r="B11" s="50">
        <v>68920</v>
      </c>
      <c r="C11" s="50">
        <v>81633</v>
      </c>
      <c r="D11" s="51">
        <f t="shared" si="4"/>
        <v>18.446024376088218</v>
      </c>
      <c r="E11" s="52">
        <v>11225</v>
      </c>
      <c r="F11" s="52">
        <v>9842</v>
      </c>
      <c r="G11" s="51">
        <f t="shared" si="0"/>
        <v>-12.320712694877505</v>
      </c>
      <c r="H11" s="39">
        <v>4848</v>
      </c>
      <c r="I11" s="39">
        <v>4150</v>
      </c>
      <c r="J11" s="38">
        <f t="shared" si="1"/>
        <v>-14.397689768976898</v>
      </c>
      <c r="K11" s="39">
        <v>45749</v>
      </c>
      <c r="L11" s="39">
        <v>54804</v>
      </c>
      <c r="M11" s="38">
        <f t="shared" si="2"/>
        <v>19.79278235589849</v>
      </c>
      <c r="N11" s="39">
        <v>34396</v>
      </c>
      <c r="O11" s="39">
        <v>36671</v>
      </c>
      <c r="P11" s="38">
        <f t="shared" si="3"/>
        <v>6.614141179206885</v>
      </c>
    </row>
    <row r="12" spans="1:16" ht="14.25" customHeight="1">
      <c r="A12" s="36">
        <v>12</v>
      </c>
      <c r="B12" s="50">
        <v>66425</v>
      </c>
      <c r="C12" s="50">
        <v>79929</v>
      </c>
      <c r="D12" s="51">
        <f t="shared" si="4"/>
        <v>20.329695144900263</v>
      </c>
      <c r="E12" s="52">
        <v>9519</v>
      </c>
      <c r="F12" s="52">
        <v>9649</v>
      </c>
      <c r="G12" s="51">
        <f t="shared" si="0"/>
        <v>1.365689673285009</v>
      </c>
      <c r="H12" s="39">
        <v>4791</v>
      </c>
      <c r="I12" s="39">
        <v>4158</v>
      </c>
      <c r="J12" s="38">
        <f t="shared" si="1"/>
        <v>-13.212273011897308</v>
      </c>
      <c r="K12" s="39">
        <v>43552</v>
      </c>
      <c r="L12" s="39">
        <v>51505</v>
      </c>
      <c r="M12" s="38">
        <f t="shared" si="2"/>
        <v>18.260929463629687</v>
      </c>
      <c r="N12" s="39">
        <v>32392</v>
      </c>
      <c r="O12" s="39">
        <v>38073</v>
      </c>
      <c r="P12" s="38">
        <f t="shared" si="3"/>
        <v>17.538281057051126</v>
      </c>
    </row>
    <row r="13" spans="1:16" ht="14.25" customHeight="1">
      <c r="A13" s="36">
        <v>1</v>
      </c>
      <c r="B13" s="37">
        <v>60957</v>
      </c>
      <c r="C13" s="37">
        <v>69670</v>
      </c>
      <c r="D13" s="38">
        <f t="shared" si="4"/>
        <v>14.29368243187821</v>
      </c>
      <c r="E13" s="39">
        <v>8332</v>
      </c>
      <c r="F13" s="39">
        <v>8173</v>
      </c>
      <c r="G13" s="38">
        <f t="shared" si="0"/>
        <v>-1.9083053288526164</v>
      </c>
      <c r="H13" s="39">
        <v>4303</v>
      </c>
      <c r="I13" s="39">
        <v>3602</v>
      </c>
      <c r="J13" s="38">
        <f t="shared" si="1"/>
        <v>-16.290959795491517</v>
      </c>
      <c r="K13" s="39">
        <v>37307</v>
      </c>
      <c r="L13" s="39">
        <v>40199</v>
      </c>
      <c r="M13" s="38">
        <f t="shared" si="2"/>
        <v>7.751896426944005</v>
      </c>
      <c r="N13" s="39">
        <v>31982</v>
      </c>
      <c r="O13" s="39">
        <v>37644</v>
      </c>
      <c r="P13" s="38">
        <f t="shared" si="3"/>
        <v>17.703708335938966</v>
      </c>
    </row>
    <row r="14" spans="1:16" ht="14.25" customHeight="1">
      <c r="A14" s="36">
        <v>2</v>
      </c>
      <c r="B14" s="37">
        <v>60963</v>
      </c>
      <c r="C14" s="37">
        <v>61969</v>
      </c>
      <c r="D14" s="38">
        <f t="shared" si="4"/>
        <v>1.6501812574840478</v>
      </c>
      <c r="E14" s="39">
        <v>8006</v>
      </c>
      <c r="F14" s="39">
        <v>7720</v>
      </c>
      <c r="G14" s="38">
        <f t="shared" si="0"/>
        <v>-3.5723207594304274</v>
      </c>
      <c r="H14" s="39">
        <v>4156</v>
      </c>
      <c r="I14" s="39">
        <v>3314</v>
      </c>
      <c r="J14" s="38">
        <f t="shared" si="1"/>
        <v>-20.259865255052937</v>
      </c>
      <c r="K14" s="39">
        <v>35727</v>
      </c>
      <c r="L14" s="39">
        <v>36757</v>
      </c>
      <c r="M14" s="38">
        <f t="shared" si="2"/>
        <v>2.8829736613765498</v>
      </c>
      <c r="N14" s="39">
        <v>33242</v>
      </c>
      <c r="O14" s="39">
        <v>32932</v>
      </c>
      <c r="P14" s="38">
        <f t="shared" si="3"/>
        <v>-0.9325552012514289</v>
      </c>
    </row>
    <row r="15" spans="1:16" ht="14.25" customHeight="1">
      <c r="A15" s="36">
        <v>3</v>
      </c>
      <c r="B15" s="37">
        <v>61918</v>
      </c>
      <c r="C15" s="37">
        <v>61147</v>
      </c>
      <c r="D15" s="38">
        <f t="shared" si="4"/>
        <v>-1.2451952582447754</v>
      </c>
      <c r="E15" s="39">
        <v>9538</v>
      </c>
      <c r="F15" s="39">
        <v>8264</v>
      </c>
      <c r="G15" s="38">
        <f t="shared" si="0"/>
        <v>-13.3570979240931</v>
      </c>
      <c r="H15" s="39">
        <v>4432</v>
      </c>
      <c r="I15" s="39">
        <v>3535</v>
      </c>
      <c r="J15" s="38">
        <f t="shared" si="1"/>
        <v>-20.239169675090253</v>
      </c>
      <c r="K15" s="39">
        <v>39637</v>
      </c>
      <c r="L15" s="39">
        <v>36896</v>
      </c>
      <c r="M15" s="38">
        <f t="shared" si="2"/>
        <v>-6.91525594772561</v>
      </c>
      <c r="N15" s="39">
        <v>31819</v>
      </c>
      <c r="O15" s="39">
        <v>32515</v>
      </c>
      <c r="P15" s="38">
        <f t="shared" si="3"/>
        <v>2.1873723247116503</v>
      </c>
    </row>
    <row r="16" spans="1:16" ht="18" customHeight="1" thickBot="1">
      <c r="A16" s="12" t="s">
        <v>50</v>
      </c>
      <c r="B16" s="72">
        <f>SUM(B4:B15)</f>
        <v>777697</v>
      </c>
      <c r="C16" s="72">
        <f>SUM(C4:C15)</f>
        <v>873359</v>
      </c>
      <c r="D16" s="73">
        <f t="shared" si="4"/>
        <v>12.30067751322173</v>
      </c>
      <c r="E16" s="72">
        <f>SUM(E4:E15)</f>
        <v>115257</v>
      </c>
      <c r="F16" s="72">
        <f>SUM(F4:F15)</f>
        <v>113895</v>
      </c>
      <c r="G16" s="73">
        <f t="shared" si="0"/>
        <v>-1.1817069679065046</v>
      </c>
      <c r="H16" s="72">
        <f>SUM(H4:H15)</f>
        <v>54681</v>
      </c>
      <c r="I16" s="72">
        <f>SUM(I4:I15)</f>
        <v>48213</v>
      </c>
      <c r="J16" s="73">
        <f t="shared" si="1"/>
        <v>-11.828605914302956</v>
      </c>
      <c r="K16" s="72">
        <f>SUM(K4:K15)</f>
        <v>493133</v>
      </c>
      <c r="L16" s="72">
        <f>SUM(L4:L15)</f>
        <v>551152</v>
      </c>
      <c r="M16" s="73">
        <f t="shared" si="2"/>
        <v>11.765385808696639</v>
      </c>
      <c r="N16" s="72">
        <f>SUM(N4:N15)</f>
        <v>399869</v>
      </c>
      <c r="O16" s="72">
        <f>SUM(O4:O15)</f>
        <v>435760</v>
      </c>
      <c r="P16" s="73">
        <f t="shared" si="3"/>
        <v>8.9756895383238</v>
      </c>
    </row>
    <row r="17" spans="1:16" ht="14.25" customHeight="1">
      <c r="A17" s="69" t="s">
        <v>6</v>
      </c>
      <c r="B17" s="70">
        <f>IF(B6=0,0,SUM(B4:B6))</f>
        <v>186881</v>
      </c>
      <c r="C17" s="10">
        <f>SUM(C4:C6)</f>
        <v>212305</v>
      </c>
      <c r="D17" s="71">
        <f t="shared" si="4"/>
        <v>13.604379257388391</v>
      </c>
      <c r="E17" s="70">
        <f>IF(E6=0,0,SUM(E4:E6))</f>
        <v>28970</v>
      </c>
      <c r="F17" s="10">
        <f>SUM(F4:F6)</f>
        <v>29044</v>
      </c>
      <c r="G17" s="71">
        <f t="shared" si="0"/>
        <v>0.2554366586123576</v>
      </c>
      <c r="H17" s="70">
        <f>IF(H6=0,0,SUM(H4:H6))</f>
        <v>13331</v>
      </c>
      <c r="I17" s="10">
        <f>SUM(I4:I6)</f>
        <v>12216</v>
      </c>
      <c r="J17" s="71">
        <f t="shared" si="1"/>
        <v>-8.363963693646388</v>
      </c>
      <c r="K17" s="70">
        <f>IF(K6=0,0,SUM(K4:K6))</f>
        <v>116223</v>
      </c>
      <c r="L17" s="10">
        <f>SUM(L4:L6)</f>
        <v>134235</v>
      </c>
      <c r="M17" s="71">
        <f t="shared" si="2"/>
        <v>15.497793035801863</v>
      </c>
      <c r="N17" s="70">
        <f>IF(N6=0,0,SUM(N4:N6))</f>
        <v>99628</v>
      </c>
      <c r="O17" s="10">
        <f>SUM(O4:O6)</f>
        <v>107114</v>
      </c>
      <c r="P17" s="71">
        <f t="shared" si="3"/>
        <v>7.513951901071987</v>
      </c>
    </row>
    <row r="18" spans="1:16" ht="14.25" customHeight="1">
      <c r="A18" s="36" t="s">
        <v>7</v>
      </c>
      <c r="B18" s="39">
        <f>IF(B9=0,0,SUM(B7:B9))</f>
        <v>198594</v>
      </c>
      <c r="C18" s="10">
        <f>SUM(C7:C9)</f>
        <v>227363</v>
      </c>
      <c r="D18" s="38">
        <f t="shared" si="4"/>
        <v>14.486338962909251</v>
      </c>
      <c r="E18" s="39">
        <f>IF(E9=0,0,SUM(E7:E9))</f>
        <v>28455</v>
      </c>
      <c r="F18" s="10">
        <f>SUM(F7:F9)</f>
        <v>30320</v>
      </c>
      <c r="G18" s="38">
        <f t="shared" si="0"/>
        <v>6.554208399226849</v>
      </c>
      <c r="H18" s="39">
        <f>IF(H9=0,0,SUM(H7:H9))</f>
        <v>13912</v>
      </c>
      <c r="I18" s="10">
        <f>SUM(I7:I9)</f>
        <v>12905</v>
      </c>
      <c r="J18" s="38">
        <f t="shared" si="1"/>
        <v>-7.238355376653249</v>
      </c>
      <c r="K18" s="39">
        <f>IF(K9=0,0,SUM(K7:K9))</f>
        <v>128570</v>
      </c>
      <c r="L18" s="10">
        <f>SUM(L7:L9)</f>
        <v>143539</v>
      </c>
      <c r="M18" s="38">
        <f t="shared" si="2"/>
        <v>11.642684918721319</v>
      </c>
      <c r="N18" s="39">
        <f>IF(N9=0,0,SUM(N7:N9))</f>
        <v>98527</v>
      </c>
      <c r="O18" s="10">
        <f>SUM(O7:O9)</f>
        <v>113802</v>
      </c>
      <c r="P18" s="38">
        <f t="shared" si="3"/>
        <v>15.503364559968333</v>
      </c>
    </row>
    <row r="19" spans="1:16" ht="14.25" customHeight="1">
      <c r="A19" s="36" t="s">
        <v>8</v>
      </c>
      <c r="B19" s="39">
        <f>IF(B12=0,0,SUM(B10:B12))</f>
        <v>208384</v>
      </c>
      <c r="C19" s="10">
        <f>SUM(C10:C12)</f>
        <v>240905</v>
      </c>
      <c r="D19" s="38">
        <f t="shared" si="4"/>
        <v>15.606284551597053</v>
      </c>
      <c r="E19" s="39">
        <f>IF(E12=0,0,SUM(E10:E12))</f>
        <v>31956</v>
      </c>
      <c r="F19" s="10">
        <f>SUM(F10:F12)</f>
        <v>30374</v>
      </c>
      <c r="G19" s="38">
        <f t="shared" si="0"/>
        <v>-4.950557015896858</v>
      </c>
      <c r="H19" s="39">
        <f>IF(H12=0,0,SUM(H10:H12))</f>
        <v>14547</v>
      </c>
      <c r="I19" s="10">
        <f>SUM(I10:I12)</f>
        <v>12641</v>
      </c>
      <c r="J19" s="38">
        <f t="shared" si="1"/>
        <v>-13.102357874475837</v>
      </c>
      <c r="K19" s="39">
        <f>IF(K12=0,0,SUM(K10:K12))</f>
        <v>135669</v>
      </c>
      <c r="L19" s="10">
        <f>SUM(L10:L12)</f>
        <v>159526</v>
      </c>
      <c r="M19" s="38">
        <f t="shared" si="2"/>
        <v>17.584709845285214</v>
      </c>
      <c r="N19" s="39">
        <f>IF(N12=0,0,SUM(N10:N12))</f>
        <v>104671</v>
      </c>
      <c r="O19" s="10">
        <f>SUM(O10:O12)</f>
        <v>111753</v>
      </c>
      <c r="P19" s="38">
        <f t="shared" si="3"/>
        <v>6.765961918774063</v>
      </c>
    </row>
    <row r="20" spans="1:16" ht="14.25" customHeight="1" thickBot="1">
      <c r="A20" s="74" t="s">
        <v>9</v>
      </c>
      <c r="B20" s="72">
        <f>IF(B15=0,0,SUM(B13:B15))</f>
        <v>183838</v>
      </c>
      <c r="C20" s="72">
        <f>IF(C15=0,0,SUM(C13:C15))</f>
        <v>192786</v>
      </c>
      <c r="D20" s="73">
        <f t="shared" si="4"/>
        <v>4.86732884387341</v>
      </c>
      <c r="E20" s="72">
        <f>IF(E15=0,0,SUM(E13:E15))</f>
        <v>25876</v>
      </c>
      <c r="F20" s="72">
        <f>IF(F15=0,0,SUM(F13:F15))</f>
        <v>24157</v>
      </c>
      <c r="G20" s="73">
        <f t="shared" si="0"/>
        <v>-6.643221518008965</v>
      </c>
      <c r="H20" s="72">
        <f>IF(H15=0,0,SUM(H13:H15))</f>
        <v>12891</v>
      </c>
      <c r="I20" s="72">
        <f>IF(I15=0,0,SUM(I13:I15))</f>
        <v>10451</v>
      </c>
      <c r="J20" s="73">
        <f t="shared" si="1"/>
        <v>-18.927934217671243</v>
      </c>
      <c r="K20" s="72">
        <f>IF(K15=0,0,SUM(K13:K15))</f>
        <v>112671</v>
      </c>
      <c r="L20" s="72">
        <f>IF(L15=0,0,SUM(L13:L15))</f>
        <v>113852</v>
      </c>
      <c r="M20" s="73">
        <f t="shared" si="2"/>
        <v>1.0481845372811105</v>
      </c>
      <c r="N20" s="72">
        <f>IF(N15=0,0,SUM(N13:N15))</f>
        <v>97043</v>
      </c>
      <c r="O20" s="72">
        <f>IF(O15=0,0,SUM(O13:O15))</f>
        <v>103091</v>
      </c>
      <c r="P20" s="73">
        <f t="shared" si="3"/>
        <v>6.232288779200973</v>
      </c>
    </row>
    <row r="21" spans="1:10" ht="15" customHeight="1">
      <c r="A21" s="3"/>
      <c r="B21" s="4"/>
      <c r="C21" s="4"/>
      <c r="D21" s="5"/>
      <c r="E21" s="20"/>
      <c r="F21" s="1"/>
      <c r="G21" s="1"/>
      <c r="H21" s="6"/>
      <c r="I21" s="6"/>
      <c r="J21" s="6"/>
    </row>
    <row r="22" spans="1:14" ht="15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35</v>
      </c>
    </row>
    <row r="23" spans="1:16" ht="18" customHeight="1">
      <c r="A23" s="95" t="s">
        <v>2</v>
      </c>
      <c r="B23" s="32" t="s">
        <v>41</v>
      </c>
      <c r="C23" s="32" t="s">
        <v>58</v>
      </c>
      <c r="D23" s="33" t="s">
        <v>3</v>
      </c>
      <c r="E23" s="32" t="s">
        <v>41</v>
      </c>
      <c r="F23" s="32" t="s">
        <v>58</v>
      </c>
      <c r="G23" s="33" t="s">
        <v>3</v>
      </c>
      <c r="H23" s="32" t="s">
        <v>42</v>
      </c>
      <c r="I23" s="32" t="s">
        <v>58</v>
      </c>
      <c r="J23" s="33" t="s">
        <v>3</v>
      </c>
      <c r="K23" s="32" t="s">
        <v>41</v>
      </c>
      <c r="L23" s="32" t="s">
        <v>58</v>
      </c>
      <c r="M23" s="33" t="s">
        <v>3</v>
      </c>
      <c r="N23" s="32" t="s">
        <v>42</v>
      </c>
      <c r="O23" s="32" t="s">
        <v>58</v>
      </c>
      <c r="P23" s="33" t="s">
        <v>3</v>
      </c>
    </row>
    <row r="24" spans="1:16" ht="14.25" customHeight="1">
      <c r="A24" s="96"/>
      <c r="B24" s="26" t="s">
        <v>4</v>
      </c>
      <c r="C24" s="26" t="s">
        <v>4</v>
      </c>
      <c r="D24" s="27" t="s">
        <v>5</v>
      </c>
      <c r="E24" s="26" t="s">
        <v>4</v>
      </c>
      <c r="F24" s="26" t="s">
        <v>4</v>
      </c>
      <c r="G24" s="27" t="s">
        <v>5</v>
      </c>
      <c r="H24" s="26" t="s">
        <v>4</v>
      </c>
      <c r="I24" s="26" t="s">
        <v>4</v>
      </c>
      <c r="J24" s="27" t="s">
        <v>5</v>
      </c>
      <c r="K24" s="26" t="s">
        <v>4</v>
      </c>
      <c r="L24" s="26" t="s">
        <v>4</v>
      </c>
      <c r="M24" s="27" t="s">
        <v>5</v>
      </c>
      <c r="N24" s="26" t="s">
        <v>4</v>
      </c>
      <c r="O24" s="26" t="s">
        <v>4</v>
      </c>
      <c r="P24" s="27" t="s">
        <v>5</v>
      </c>
    </row>
    <row r="25" spans="1:16" ht="14.25" customHeight="1">
      <c r="A25" s="9">
        <v>4</v>
      </c>
      <c r="B25" s="10">
        <v>24137</v>
      </c>
      <c r="C25" s="10">
        <v>28357</v>
      </c>
      <c r="D25" s="11">
        <f>IF(C25=0,0,(C25-B25)/B25*100)</f>
        <v>17.483531507643864</v>
      </c>
      <c r="E25" s="42">
        <v>25823</v>
      </c>
      <c r="F25" s="42">
        <v>27842</v>
      </c>
      <c r="G25" s="53">
        <f>IF(F25=0,0,(F25-E25)/E25*100)</f>
        <v>7.818611315493939</v>
      </c>
      <c r="H25" s="42">
        <v>718</v>
      </c>
      <c r="I25" s="42">
        <v>307</v>
      </c>
      <c r="J25" s="53">
        <f>IF(I25=0,0,(I25-H25)/H25*100)</f>
        <v>-57.242339832869085</v>
      </c>
      <c r="K25" s="10">
        <v>22969</v>
      </c>
      <c r="L25" s="10">
        <v>21388</v>
      </c>
      <c r="M25" s="11">
        <f>IF(L25=0,0,(L25-K25)/K25*100)</f>
        <v>-6.883190387043406</v>
      </c>
      <c r="N25" s="10">
        <v>13734</v>
      </c>
      <c r="O25" s="10">
        <v>10718</v>
      </c>
      <c r="P25" s="11">
        <f>IF(O25=0,0,(O25-N25)/N25*100)</f>
        <v>-21.960099024319206</v>
      </c>
    </row>
    <row r="26" spans="1:16" ht="14.25" customHeight="1">
      <c r="A26" s="9">
        <v>5</v>
      </c>
      <c r="B26" s="10">
        <v>25468</v>
      </c>
      <c r="C26" s="10">
        <v>28902</v>
      </c>
      <c r="D26" s="11">
        <f>IF(C26=0,0,(C26-B26)/B26*100)</f>
        <v>13.483587246741008</v>
      </c>
      <c r="E26" s="42">
        <v>23853</v>
      </c>
      <c r="F26" s="42">
        <v>26614</v>
      </c>
      <c r="G26" s="53">
        <f aca="true" t="shared" si="5" ref="G26:G41">IF(F26=0,0,(F26-E26)/E26*100)</f>
        <v>11.575063933257871</v>
      </c>
      <c r="H26" s="42">
        <v>673</v>
      </c>
      <c r="I26" s="42">
        <v>324</v>
      </c>
      <c r="J26" s="53">
        <f aca="true" t="shared" si="6" ref="J26:J41">IF(I26=0,0,(I26-H26)/H26*100)</f>
        <v>-51.857355126300156</v>
      </c>
      <c r="K26" s="10">
        <v>19644</v>
      </c>
      <c r="L26" s="10">
        <v>23911</v>
      </c>
      <c r="M26" s="11">
        <f aca="true" t="shared" si="7" ref="M26:M41">IF(L26=0,0,(L26-K26)/K26*100)</f>
        <v>21.721645286092446</v>
      </c>
      <c r="N26" s="10">
        <v>9688</v>
      </c>
      <c r="O26" s="10">
        <v>12893</v>
      </c>
      <c r="P26" s="11">
        <f aca="true" t="shared" si="8" ref="P26:P41">IF(O26=0,0,(O26-N26)/N26*100)</f>
        <v>33.08216350123865</v>
      </c>
    </row>
    <row r="27" spans="1:16" ht="14.25" customHeight="1">
      <c r="A27" s="9">
        <v>6</v>
      </c>
      <c r="B27" s="10">
        <v>26971</v>
      </c>
      <c r="C27" s="10">
        <v>30699</v>
      </c>
      <c r="D27" s="11">
        <f>IF(C27=0,0,(C27-B27)/B27*100)</f>
        <v>13.822253531570947</v>
      </c>
      <c r="E27" s="42">
        <v>26976</v>
      </c>
      <c r="F27" s="42">
        <v>30504</v>
      </c>
      <c r="G27" s="53">
        <f t="shared" si="5"/>
        <v>13.078291814946619</v>
      </c>
      <c r="H27" s="42">
        <v>895</v>
      </c>
      <c r="I27" s="42">
        <v>472</v>
      </c>
      <c r="J27" s="53">
        <f t="shared" si="6"/>
        <v>-47.262569832402235</v>
      </c>
      <c r="K27" s="10">
        <v>17724</v>
      </c>
      <c r="L27" s="10">
        <v>22029</v>
      </c>
      <c r="M27" s="11">
        <f t="shared" si="7"/>
        <v>24.28909952606635</v>
      </c>
      <c r="N27" s="10">
        <v>7036</v>
      </c>
      <c r="O27" s="10">
        <v>10274</v>
      </c>
      <c r="P27" s="11">
        <f t="shared" si="8"/>
        <v>46.020466173962475</v>
      </c>
    </row>
    <row r="28" spans="1:16" ht="14.25" customHeight="1">
      <c r="A28" s="9">
        <v>7</v>
      </c>
      <c r="B28" s="10">
        <v>28338</v>
      </c>
      <c r="C28" s="10">
        <v>31475</v>
      </c>
      <c r="D28" s="11">
        <f>IF(C28=0,0,(C28-B28)/B28*100)</f>
        <v>11.069941421412944</v>
      </c>
      <c r="E28" s="10">
        <v>25982</v>
      </c>
      <c r="F28" s="10">
        <v>31012</v>
      </c>
      <c r="G28" s="11">
        <f t="shared" si="5"/>
        <v>19.35955661611885</v>
      </c>
      <c r="H28" s="10">
        <v>619</v>
      </c>
      <c r="I28" s="10">
        <v>610</v>
      </c>
      <c r="J28" s="11">
        <f t="shared" si="6"/>
        <v>-1.4539579967689822</v>
      </c>
      <c r="K28" s="10">
        <v>20482</v>
      </c>
      <c r="L28" s="10">
        <v>21704</v>
      </c>
      <c r="M28" s="11">
        <f t="shared" si="7"/>
        <v>5.966214236890929</v>
      </c>
      <c r="N28" s="10">
        <v>9920</v>
      </c>
      <c r="O28" s="10">
        <v>10320</v>
      </c>
      <c r="P28" s="11">
        <f t="shared" si="8"/>
        <v>4.032258064516129</v>
      </c>
    </row>
    <row r="29" spans="1:16" ht="14.25" customHeight="1">
      <c r="A29" s="9">
        <v>8</v>
      </c>
      <c r="B29" s="10">
        <v>28208</v>
      </c>
      <c r="C29" s="10">
        <v>31379</v>
      </c>
      <c r="D29" s="11">
        <f>IF(C29=0,0,(C29-B29)/B29*100)</f>
        <v>11.241491775382869</v>
      </c>
      <c r="E29" s="10">
        <v>27616</v>
      </c>
      <c r="F29" s="10">
        <v>29548</v>
      </c>
      <c r="G29" s="11">
        <f t="shared" si="5"/>
        <v>6.995944380069524</v>
      </c>
      <c r="H29" s="10">
        <v>448</v>
      </c>
      <c r="I29" s="10">
        <v>374</v>
      </c>
      <c r="J29" s="11">
        <f t="shared" si="6"/>
        <v>-16.517857142857142</v>
      </c>
      <c r="K29" s="10">
        <v>21228</v>
      </c>
      <c r="L29" s="10">
        <v>23042</v>
      </c>
      <c r="M29" s="11">
        <f t="shared" si="7"/>
        <v>8.545317505181835</v>
      </c>
      <c r="N29" s="10">
        <v>10311</v>
      </c>
      <c r="O29" s="10">
        <v>10929</v>
      </c>
      <c r="P29" s="11">
        <f t="shared" si="8"/>
        <v>5.9935990689554846</v>
      </c>
    </row>
    <row r="30" spans="1:16" ht="14.25" customHeight="1">
      <c r="A30" s="9">
        <v>9</v>
      </c>
      <c r="B30" s="10">
        <v>28125</v>
      </c>
      <c r="C30" s="10">
        <v>32128</v>
      </c>
      <c r="D30" s="11">
        <f aca="true" t="shared" si="9" ref="D30:D37">IF(C30=0,0,(C30-B30)/B30*100)</f>
        <v>14.232888888888889</v>
      </c>
      <c r="E30" s="21">
        <v>26253</v>
      </c>
      <c r="F30" s="21">
        <v>31892</v>
      </c>
      <c r="G30" s="43">
        <f t="shared" si="5"/>
        <v>21.47944996762275</v>
      </c>
      <c r="H30" s="21">
        <v>388</v>
      </c>
      <c r="I30" s="21">
        <v>551</v>
      </c>
      <c r="J30" s="43">
        <f t="shared" si="6"/>
        <v>42.01030927835052</v>
      </c>
      <c r="K30" s="21">
        <v>19410</v>
      </c>
      <c r="L30" s="21">
        <v>23968</v>
      </c>
      <c r="M30" s="43">
        <f t="shared" si="7"/>
        <v>23.482740855229263</v>
      </c>
      <c r="N30" s="21">
        <v>9219</v>
      </c>
      <c r="O30" s="21">
        <v>12497</v>
      </c>
      <c r="P30" s="43">
        <f t="shared" si="8"/>
        <v>35.55700184401779</v>
      </c>
    </row>
    <row r="31" spans="1:16" ht="14.25" customHeight="1">
      <c r="A31" s="9">
        <v>10</v>
      </c>
      <c r="B31" s="10">
        <v>28894</v>
      </c>
      <c r="C31" s="10">
        <v>33967</v>
      </c>
      <c r="D31" s="11">
        <f t="shared" si="9"/>
        <v>17.557278327680486</v>
      </c>
      <c r="E31" s="21">
        <v>33939</v>
      </c>
      <c r="F31" s="21">
        <v>35059</v>
      </c>
      <c r="G31" s="43">
        <f t="shared" si="5"/>
        <v>3.3000383040160286</v>
      </c>
      <c r="H31" s="21">
        <v>354</v>
      </c>
      <c r="I31" s="21">
        <v>698</v>
      </c>
      <c r="J31" s="43">
        <f t="shared" si="6"/>
        <v>97.17514124293785</v>
      </c>
      <c r="K31" s="21">
        <v>21064</v>
      </c>
      <c r="L31" s="21">
        <v>20502</v>
      </c>
      <c r="M31" s="43">
        <f t="shared" si="7"/>
        <v>-2.668059248006077</v>
      </c>
      <c r="N31" s="21">
        <v>10334</v>
      </c>
      <c r="O31" s="21">
        <v>8509</v>
      </c>
      <c r="P31" s="43">
        <f t="shared" si="8"/>
        <v>-17.66015095800271</v>
      </c>
    </row>
    <row r="32" spans="1:16" ht="14.25" customHeight="1">
      <c r="A32" s="9">
        <v>11</v>
      </c>
      <c r="B32" s="10">
        <v>28216</v>
      </c>
      <c r="C32" s="10">
        <v>34580</v>
      </c>
      <c r="D32" s="11">
        <f t="shared" si="9"/>
        <v>22.5545789622909</v>
      </c>
      <c r="E32" s="21">
        <v>30106</v>
      </c>
      <c r="F32" s="21">
        <v>35266</v>
      </c>
      <c r="G32" s="43">
        <f t="shared" si="5"/>
        <v>17.139440643061185</v>
      </c>
      <c r="H32" s="21">
        <v>344</v>
      </c>
      <c r="I32" s="21">
        <v>360</v>
      </c>
      <c r="J32" s="43">
        <f t="shared" si="6"/>
        <v>4.651162790697675</v>
      </c>
      <c r="K32" s="21">
        <v>21479</v>
      </c>
      <c r="L32" s="21">
        <v>21269</v>
      </c>
      <c r="M32" s="43">
        <f t="shared" si="7"/>
        <v>-0.9776991480050281</v>
      </c>
      <c r="N32" s="21">
        <v>10583</v>
      </c>
      <c r="O32" s="21">
        <v>9037</v>
      </c>
      <c r="P32" s="43">
        <f t="shared" si="8"/>
        <v>-14.608334120759709</v>
      </c>
    </row>
    <row r="33" spans="1:16" ht="14.25" customHeight="1">
      <c r="A33" s="9">
        <v>12</v>
      </c>
      <c r="B33" s="10">
        <v>26748</v>
      </c>
      <c r="C33" s="10">
        <v>31858</v>
      </c>
      <c r="D33" s="11">
        <f t="shared" si="9"/>
        <v>19.104232092119037</v>
      </c>
      <c r="E33" s="10">
        <v>27451</v>
      </c>
      <c r="F33" s="10">
        <v>35634</v>
      </c>
      <c r="G33" s="11">
        <f t="shared" si="5"/>
        <v>29.809478707515208</v>
      </c>
      <c r="H33" s="10">
        <v>301</v>
      </c>
      <c r="I33" s="10">
        <v>184</v>
      </c>
      <c r="J33" s="11">
        <f t="shared" si="6"/>
        <v>-38.87043189368771</v>
      </c>
      <c r="K33" s="10">
        <v>21444</v>
      </c>
      <c r="L33" s="10">
        <v>21902</v>
      </c>
      <c r="M33" s="11">
        <f t="shared" si="7"/>
        <v>2.135795560529752</v>
      </c>
      <c r="N33" s="10">
        <v>10516</v>
      </c>
      <c r="O33" s="10">
        <v>9736</v>
      </c>
      <c r="P33" s="11">
        <f t="shared" si="8"/>
        <v>-7.417268923545074</v>
      </c>
    </row>
    <row r="34" spans="1:16" ht="14.25" customHeight="1">
      <c r="A34" s="9">
        <v>1</v>
      </c>
      <c r="B34" s="10">
        <v>23561</v>
      </c>
      <c r="C34" s="10">
        <v>24955</v>
      </c>
      <c r="D34" s="11">
        <f t="shared" si="9"/>
        <v>5.916557022197699</v>
      </c>
      <c r="E34" s="10">
        <v>24649</v>
      </c>
      <c r="F34" s="10">
        <v>29953</v>
      </c>
      <c r="G34" s="11">
        <f t="shared" si="5"/>
        <v>21.518114325124753</v>
      </c>
      <c r="H34" s="10">
        <v>285</v>
      </c>
      <c r="I34" s="10">
        <v>355</v>
      </c>
      <c r="J34" s="11">
        <f t="shared" si="6"/>
        <v>24.561403508771928</v>
      </c>
      <c r="K34" s="10">
        <v>20794</v>
      </c>
      <c r="L34" s="10">
        <v>22580</v>
      </c>
      <c r="M34" s="11">
        <f t="shared" si="7"/>
        <v>8.58901606232567</v>
      </c>
      <c r="N34" s="10">
        <v>10067</v>
      </c>
      <c r="O34" s="10">
        <v>11941</v>
      </c>
      <c r="P34" s="11">
        <f t="shared" si="8"/>
        <v>18.61527763981325</v>
      </c>
    </row>
    <row r="35" spans="1:16" ht="14.25" customHeight="1">
      <c r="A35" s="9">
        <v>2</v>
      </c>
      <c r="B35" s="10">
        <v>22987</v>
      </c>
      <c r="C35" s="10">
        <v>22891</v>
      </c>
      <c r="D35" s="11">
        <f t="shared" si="9"/>
        <v>-0.4176273545917258</v>
      </c>
      <c r="E35" s="42">
        <v>22257</v>
      </c>
      <c r="F35" s="42">
        <v>27744</v>
      </c>
      <c r="G35" s="11">
        <f t="shared" si="5"/>
        <v>24.65291818304354</v>
      </c>
      <c r="H35" s="42">
        <v>487</v>
      </c>
      <c r="I35" s="42">
        <v>669</v>
      </c>
      <c r="J35" s="11">
        <f t="shared" si="6"/>
        <v>37.37166324435318</v>
      </c>
      <c r="K35" s="10">
        <v>23238</v>
      </c>
      <c r="L35" s="10">
        <v>18385</v>
      </c>
      <c r="M35" s="11">
        <f t="shared" si="7"/>
        <v>-20.883897065151906</v>
      </c>
      <c r="N35" s="10">
        <v>13043</v>
      </c>
      <c r="O35" s="10">
        <v>8674</v>
      </c>
      <c r="P35" s="11">
        <f t="shared" si="8"/>
        <v>-33.496894886145824</v>
      </c>
    </row>
    <row r="36" spans="1:16" ht="14.25" customHeight="1">
      <c r="A36" s="9">
        <v>3</v>
      </c>
      <c r="B36" s="10">
        <v>24879</v>
      </c>
      <c r="C36" s="10">
        <v>21650</v>
      </c>
      <c r="D36" s="11">
        <f t="shared" si="9"/>
        <v>-12.978817476586679</v>
      </c>
      <c r="E36" s="10">
        <v>25986</v>
      </c>
      <c r="F36" s="10">
        <v>28925</v>
      </c>
      <c r="G36" s="11">
        <f t="shared" si="5"/>
        <v>11.309936119448933</v>
      </c>
      <c r="H36" s="10">
        <v>407</v>
      </c>
      <c r="I36" s="10">
        <v>368</v>
      </c>
      <c r="J36" s="11">
        <f t="shared" si="6"/>
        <v>-9.582309582309582</v>
      </c>
      <c r="K36" s="10">
        <v>20184</v>
      </c>
      <c r="L36" s="10">
        <v>18468</v>
      </c>
      <c r="M36" s="11">
        <f t="shared" si="7"/>
        <v>-8.50178359096314</v>
      </c>
      <c r="N36" s="10">
        <v>9576</v>
      </c>
      <c r="O36" s="10">
        <v>8290</v>
      </c>
      <c r="P36" s="11">
        <f t="shared" si="8"/>
        <v>-13.429406850459483</v>
      </c>
    </row>
    <row r="37" spans="1:16" ht="14.25" customHeight="1" thickBot="1">
      <c r="A37" s="12" t="s">
        <v>50</v>
      </c>
      <c r="B37" s="13">
        <f>SUM(B25:B36)</f>
        <v>316532</v>
      </c>
      <c r="C37" s="13">
        <f>SUM(C25:C36)</f>
        <v>352841</v>
      </c>
      <c r="D37" s="14">
        <f t="shared" si="9"/>
        <v>11.470878141862434</v>
      </c>
      <c r="E37" s="13">
        <f>SUM(E25:E36)</f>
        <v>320891</v>
      </c>
      <c r="F37" s="13">
        <f>SUM(F25:F36)</f>
        <v>369993</v>
      </c>
      <c r="G37" s="14">
        <f>IF(F37=0,0,(F37-E37)/E37*100)</f>
        <v>15.30176913656039</v>
      </c>
      <c r="H37" s="13">
        <f>SUM(H25:H36)</f>
        <v>5919</v>
      </c>
      <c r="I37" s="13">
        <f>SUM(I25:I36)</f>
        <v>5272</v>
      </c>
      <c r="J37" s="14">
        <f t="shared" si="6"/>
        <v>-10.930900489947625</v>
      </c>
      <c r="K37" s="13">
        <f>SUM(K25:K36)</f>
        <v>249660</v>
      </c>
      <c r="L37" s="13">
        <f>SUM(L25:L36)</f>
        <v>259148</v>
      </c>
      <c r="M37" s="14">
        <f t="shared" si="7"/>
        <v>3.80036850116158</v>
      </c>
      <c r="N37" s="13">
        <f>SUM(N25:N36)</f>
        <v>124027</v>
      </c>
      <c r="O37" s="13">
        <f>SUM(O25:O36)</f>
        <v>123818</v>
      </c>
      <c r="P37" s="14">
        <f t="shared" si="8"/>
        <v>-0.1685116950341458</v>
      </c>
    </row>
    <row r="38" spans="1:16" ht="18" customHeight="1">
      <c r="A38" s="64" t="s">
        <v>6</v>
      </c>
      <c r="B38" s="48">
        <f>IF(B27=0,0,SUM(B25:B27))</f>
        <v>76576</v>
      </c>
      <c r="C38" s="10">
        <f>SUM(C25:C27)</f>
        <v>87958</v>
      </c>
      <c r="D38" s="65">
        <f>IF(C38=0,0,(C38-B38)/B38*100)</f>
        <v>14.863664855829503</v>
      </c>
      <c r="E38" s="48">
        <f>IF(E27=0,0,SUM(E25:E27))</f>
        <v>76652</v>
      </c>
      <c r="F38" s="10">
        <f>SUM(F25:F27)</f>
        <v>84960</v>
      </c>
      <c r="G38" s="65">
        <f t="shared" si="5"/>
        <v>10.838595209518342</v>
      </c>
      <c r="H38" s="48">
        <f>IF(H27=0,0,SUM(H25:H27))</f>
        <v>2286</v>
      </c>
      <c r="I38" s="10">
        <f>SUM(I25:I27)</f>
        <v>1103</v>
      </c>
      <c r="J38" s="65">
        <f t="shared" si="6"/>
        <v>-51.74978127734033</v>
      </c>
      <c r="K38" s="48">
        <f>IF(K27=0,0,SUM(K25:K27))</f>
        <v>60337</v>
      </c>
      <c r="L38" s="10">
        <f>SUM(L25:L27)</f>
        <v>67328</v>
      </c>
      <c r="M38" s="65">
        <f t="shared" si="7"/>
        <v>11.586588660357657</v>
      </c>
      <c r="N38" s="48">
        <f>IF(N27=0,0,SUM(N25:N27))</f>
        <v>30458</v>
      </c>
      <c r="O38" s="10">
        <f>SUM(O25:O27)</f>
        <v>33885</v>
      </c>
      <c r="P38" s="65">
        <f t="shared" si="8"/>
        <v>11.25155952459124</v>
      </c>
    </row>
    <row r="39" spans="1:16" ht="14.25" customHeight="1">
      <c r="A39" s="9" t="s">
        <v>7</v>
      </c>
      <c r="B39" s="48">
        <f>IF(B28=0,0,SUM(B26:B28))</f>
        <v>80777</v>
      </c>
      <c r="C39" s="10">
        <f>SUM(C28:C30)</f>
        <v>94982</v>
      </c>
      <c r="D39" s="11">
        <f>IF(C39=0,0,(C39-B39)/B39*100)</f>
        <v>17.58545130420788</v>
      </c>
      <c r="E39" s="10">
        <f>IF(E30=0,0,SUM(E28:E30))</f>
        <v>79851</v>
      </c>
      <c r="F39" s="10">
        <f>SUM(F28:F30)</f>
        <v>92452</v>
      </c>
      <c r="G39" s="11">
        <f t="shared" si="5"/>
        <v>15.780641444690739</v>
      </c>
      <c r="H39" s="10">
        <f>IF(H30=0,0,SUM(H28:H30))</f>
        <v>1455</v>
      </c>
      <c r="I39" s="10">
        <f>SUM(I28:I30)</f>
        <v>1535</v>
      </c>
      <c r="J39" s="11">
        <f t="shared" si="6"/>
        <v>5.498281786941581</v>
      </c>
      <c r="K39" s="10">
        <f>IF(K30=0,0,SUM(K28:K30))</f>
        <v>61120</v>
      </c>
      <c r="L39" s="10">
        <f>SUM(L28:L30)</f>
        <v>68714</v>
      </c>
      <c r="M39" s="11">
        <f t="shared" si="7"/>
        <v>12.42473821989529</v>
      </c>
      <c r="N39" s="10">
        <f>IF(N30=0,0,SUM(N28:N30))</f>
        <v>29450</v>
      </c>
      <c r="O39" s="10">
        <f>SUM(O28:O30)</f>
        <v>33746</v>
      </c>
      <c r="P39" s="11">
        <f t="shared" si="8"/>
        <v>14.587436332767403</v>
      </c>
    </row>
    <row r="40" spans="1:16" ht="14.25" customHeight="1">
      <c r="A40" s="9" t="s">
        <v>8</v>
      </c>
      <c r="B40" s="10">
        <f>IF(B33=0,0,SUM(B31:B33))</f>
        <v>83858</v>
      </c>
      <c r="C40" s="10">
        <f>SUM(C31:C33)</f>
        <v>100405</v>
      </c>
      <c r="D40" s="11">
        <f>IF(C40=0,0,(C40-B40)/B40*100)</f>
        <v>19.73216628109423</v>
      </c>
      <c r="E40" s="10">
        <f>IF(E33=0,0,SUM(E31:E33))</f>
        <v>91496</v>
      </c>
      <c r="F40" s="10">
        <f>SUM(F31:F33)</f>
        <v>105959</v>
      </c>
      <c r="G40" s="11">
        <f t="shared" si="5"/>
        <v>15.807248404301827</v>
      </c>
      <c r="H40" s="10">
        <f>IF(H33=0,0,SUM(H31:H33))</f>
        <v>999</v>
      </c>
      <c r="I40" s="10">
        <f>SUM(I31:I33)</f>
        <v>1242</v>
      </c>
      <c r="J40" s="11">
        <f t="shared" si="6"/>
        <v>24.324324324324326</v>
      </c>
      <c r="K40" s="10">
        <f>IF(K33=0,0,SUM(K31:K33))</f>
        <v>63987</v>
      </c>
      <c r="L40" s="10">
        <f>SUM(L31:L33)</f>
        <v>63673</v>
      </c>
      <c r="M40" s="11">
        <f t="shared" si="7"/>
        <v>-0.4907246784503102</v>
      </c>
      <c r="N40" s="10">
        <f>IF(N33=0,0,SUM(N31:N33))</f>
        <v>31433</v>
      </c>
      <c r="O40" s="10">
        <f>SUM(O31:O33)</f>
        <v>27282</v>
      </c>
      <c r="P40" s="11">
        <f t="shared" si="8"/>
        <v>-13.205866446091688</v>
      </c>
    </row>
    <row r="41" spans="1:16" ht="14.25" customHeight="1" thickBot="1">
      <c r="A41" s="63" t="s">
        <v>9</v>
      </c>
      <c r="B41" s="13">
        <f>IF(B36=0,0,SUM(B34:B36))</f>
        <v>71427</v>
      </c>
      <c r="C41" s="13">
        <f>IF(C36=0,0,SUM(C34:C36))</f>
        <v>69496</v>
      </c>
      <c r="D41" s="14">
        <f>IF(C41=0,0,(C41-B41)/B41*100)</f>
        <v>-2.703459476108474</v>
      </c>
      <c r="E41" s="13">
        <f>IF(E36=0,0,SUM(E34:E36))</f>
        <v>72892</v>
      </c>
      <c r="F41" s="13">
        <f>IF(F36=0,0,SUM(F34:F36))</f>
        <v>86622</v>
      </c>
      <c r="G41" s="14">
        <f t="shared" si="5"/>
        <v>18.836086264610657</v>
      </c>
      <c r="H41" s="13">
        <f>IF(H36=0,0,SUM(H34:H36))</f>
        <v>1179</v>
      </c>
      <c r="I41" s="13">
        <f>IF(I36=0,0,SUM(I34:I36))</f>
        <v>1392</v>
      </c>
      <c r="J41" s="14">
        <f t="shared" si="6"/>
        <v>18.06615776081425</v>
      </c>
      <c r="K41" s="13">
        <f>IF(K36=0,0,SUM(K34:K36))</f>
        <v>64216</v>
      </c>
      <c r="L41" s="13">
        <f>IF(L36=0,0,SUM(L34:L36))</f>
        <v>59433</v>
      </c>
      <c r="M41" s="14">
        <f t="shared" si="7"/>
        <v>-7.44829948922387</v>
      </c>
      <c r="N41" s="13">
        <f>IF(N36=0,0,SUM(N34:N36))</f>
        <v>32686</v>
      </c>
      <c r="O41" s="13">
        <f>IF(O36=0,0,SUM(O34:O36))</f>
        <v>28905</v>
      </c>
      <c r="P41" s="14">
        <f t="shared" si="8"/>
        <v>-11.567643639478675</v>
      </c>
    </row>
    <row r="42" spans="1:9" ht="14.2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</sheetData>
  <sheetProtection/>
  <mergeCells count="2">
    <mergeCell ref="A2:A3"/>
    <mergeCell ref="A23:A24"/>
  </mergeCells>
  <printOptions horizontalCentered="1"/>
  <pageMargins left="0.71" right="0.75" top="0.97" bottom="0.39" header="0.55" footer="0.2"/>
  <pageSetup firstPageNumber="6" useFirstPageNumber="1" fitToHeight="1" fitToWidth="1" orientation="landscape" paperSize="9" scale="85" r:id="rId1"/>
  <headerFooter alignWithMargins="0">
    <oddHeader>&amp;C&amp;"ＭＳ Ｐゴシック,標準"６　全国&amp;6
&amp;12年度集計　資金別・利用関係別　（単位：戸/％）</oddHeader>
    <oddFooter>&amp;C&amp;"ＭＳ Ｐゴシック,標準"-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34"/>
  <sheetViews>
    <sheetView showZeros="0" view="pageBreakPreview" zoomScale="75" zoomScaleNormal="75" zoomScaleSheetLayoutView="75" zoomScalePageLayoutView="0" workbookViewId="0" topLeftCell="A1">
      <pane xSplit="1" topLeftCell="B1" activePane="topRight" state="frozen"/>
      <selection pane="topLeft" activeCell="C13" sqref="C13"/>
      <selection pane="topRight" activeCell="Z23" sqref="Z23"/>
    </sheetView>
  </sheetViews>
  <sheetFormatPr defaultColWidth="8.796875" defaultRowHeight="15"/>
  <cols>
    <col min="1" max="1" width="7.19921875" style="0" customWidth="1"/>
    <col min="2" max="22" width="7.3984375" style="0" customWidth="1"/>
  </cols>
  <sheetData>
    <row r="1" spans="1:19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18" customHeight="1" thickBot="1">
      <c r="A2" s="2"/>
      <c r="B2" s="2" t="s">
        <v>21</v>
      </c>
      <c r="C2" s="2"/>
      <c r="D2" s="2"/>
      <c r="E2" s="105" t="s">
        <v>29</v>
      </c>
      <c r="F2" s="105"/>
      <c r="G2" s="105"/>
      <c r="H2" s="105" t="s">
        <v>30</v>
      </c>
      <c r="I2" s="105"/>
      <c r="J2" s="105"/>
      <c r="K2" s="105" t="s">
        <v>31</v>
      </c>
      <c r="L2" s="105"/>
      <c r="M2" s="105"/>
      <c r="N2" s="105" t="s">
        <v>27</v>
      </c>
      <c r="O2" s="105"/>
      <c r="P2" s="105"/>
      <c r="Q2" s="105" t="s">
        <v>28</v>
      </c>
      <c r="R2" s="105"/>
      <c r="S2" s="105"/>
      <c r="T2" s="104" t="s">
        <v>37</v>
      </c>
      <c r="U2" s="104"/>
      <c r="V2" s="104"/>
    </row>
    <row r="3" spans="1:22" ht="23.25" customHeight="1">
      <c r="A3" s="97" t="s">
        <v>26</v>
      </c>
      <c r="B3" s="99" t="s">
        <v>56</v>
      </c>
      <c r="C3" s="99" t="s">
        <v>64</v>
      </c>
      <c r="D3" s="102" t="s">
        <v>52</v>
      </c>
      <c r="E3" s="99" t="s">
        <v>56</v>
      </c>
      <c r="F3" s="99" t="s">
        <v>64</v>
      </c>
      <c r="G3" s="102" t="s">
        <v>52</v>
      </c>
      <c r="H3" s="99" t="s">
        <v>56</v>
      </c>
      <c r="I3" s="99" t="s">
        <v>64</v>
      </c>
      <c r="J3" s="102" t="s">
        <v>52</v>
      </c>
      <c r="K3" s="99" t="s">
        <v>56</v>
      </c>
      <c r="L3" s="99" t="s">
        <v>64</v>
      </c>
      <c r="M3" s="102" t="s">
        <v>52</v>
      </c>
      <c r="N3" s="99" t="s">
        <v>56</v>
      </c>
      <c r="O3" s="99" t="s">
        <v>64</v>
      </c>
      <c r="P3" s="102" t="s">
        <v>52</v>
      </c>
      <c r="Q3" s="99" t="s">
        <v>56</v>
      </c>
      <c r="R3" s="99" t="s">
        <v>64</v>
      </c>
      <c r="S3" s="102" t="s">
        <v>52</v>
      </c>
      <c r="T3" s="99" t="s">
        <v>56</v>
      </c>
      <c r="U3" s="99" t="s">
        <v>64</v>
      </c>
      <c r="V3" s="102" t="s">
        <v>52</v>
      </c>
    </row>
    <row r="4" spans="1:22" ht="33.75" customHeight="1">
      <c r="A4" s="98"/>
      <c r="B4" s="100"/>
      <c r="C4" s="101"/>
      <c r="D4" s="103"/>
      <c r="E4" s="100"/>
      <c r="F4" s="101"/>
      <c r="G4" s="103"/>
      <c r="H4" s="100"/>
      <c r="I4" s="101"/>
      <c r="J4" s="103"/>
      <c r="K4" s="100"/>
      <c r="L4" s="101"/>
      <c r="M4" s="103"/>
      <c r="N4" s="100"/>
      <c r="O4" s="101"/>
      <c r="P4" s="103"/>
      <c r="Q4" s="100"/>
      <c r="R4" s="101"/>
      <c r="S4" s="103"/>
      <c r="T4" s="100"/>
      <c r="U4" s="101"/>
      <c r="V4" s="103"/>
    </row>
    <row r="5" spans="1:22" ht="14.25" customHeight="1">
      <c r="A5" s="22">
        <v>1</v>
      </c>
      <c r="B5" s="10">
        <v>2096</v>
      </c>
      <c r="C5" s="10">
        <v>2456</v>
      </c>
      <c r="D5" s="34">
        <f>IF(C5=0,0,IF(B5="0","　　―",(C5-B5)/B5*100))</f>
        <v>17.17557251908397</v>
      </c>
      <c r="E5" s="23">
        <v>630</v>
      </c>
      <c r="F5" s="23">
        <v>657</v>
      </c>
      <c r="G5" s="34">
        <f aca="true" t="shared" si="0" ref="G5:G16">IF(F5=0,0,IF(E5="0","　　―",(F5-E5)/E5*100))</f>
        <v>4.285714285714286</v>
      </c>
      <c r="H5" s="23">
        <v>747</v>
      </c>
      <c r="I5" s="23">
        <v>972</v>
      </c>
      <c r="J5" s="34">
        <f aca="true" t="shared" si="1" ref="J5:J16">IF(I5=0,0,IF(H5="0","　　―",(I5-H5)/H5*100))</f>
        <v>30.120481927710845</v>
      </c>
      <c r="K5" s="23">
        <v>719</v>
      </c>
      <c r="L5" s="23">
        <v>827</v>
      </c>
      <c r="M5" s="34">
        <f aca="true" t="shared" si="2" ref="M5:M16">IF(L5=0,0,IF(K5="0","　　―",(L5-K5)/K5*100))</f>
        <v>15.02086230876217</v>
      </c>
      <c r="N5" s="23">
        <v>1758</v>
      </c>
      <c r="O5" s="23">
        <v>2190</v>
      </c>
      <c r="P5" s="34">
        <f aca="true" t="shared" si="3" ref="P5:P16">IF(O5=0,0,IF(N5="0","　　―",(O5-N5)/N5*100))</f>
        <v>24.573378839590443</v>
      </c>
      <c r="Q5" s="23">
        <v>338</v>
      </c>
      <c r="R5" s="23">
        <v>266</v>
      </c>
      <c r="S5" s="34">
        <f aca="true" t="shared" si="4" ref="S5:S16">IF(R5=0,0,IF(Q5="0","　　―",(R5-Q5)/Q5*100))</f>
        <v>-21.301775147928996</v>
      </c>
      <c r="T5" s="23">
        <v>152</v>
      </c>
      <c r="U5" s="23">
        <v>54</v>
      </c>
      <c r="V5" s="34">
        <f aca="true" t="shared" si="5" ref="V5:V16">IF(U5=0,0,IF(T5="0","　　―",(U5-T5)/T5*100))</f>
        <v>-64.47368421052632</v>
      </c>
    </row>
    <row r="6" spans="1:22" ht="14.25" customHeight="1">
      <c r="A6" s="22">
        <v>2</v>
      </c>
      <c r="B6" s="10">
        <v>1933</v>
      </c>
      <c r="C6" s="10">
        <v>2108</v>
      </c>
      <c r="D6" s="34">
        <f>IF(C6=0,0,IF(B6="0","　　―",(C6-B6)/B6*100))</f>
        <v>9.053285049146405</v>
      </c>
      <c r="E6" s="23">
        <v>526</v>
      </c>
      <c r="F6" s="23">
        <v>519</v>
      </c>
      <c r="G6" s="34">
        <f t="shared" si="0"/>
        <v>-1.3307984790874523</v>
      </c>
      <c r="H6" s="23">
        <v>688</v>
      </c>
      <c r="I6" s="23">
        <v>691</v>
      </c>
      <c r="J6" s="34">
        <f t="shared" si="1"/>
        <v>0.436046511627907</v>
      </c>
      <c r="K6" s="23">
        <v>719</v>
      </c>
      <c r="L6" s="23">
        <v>898</v>
      </c>
      <c r="M6" s="34">
        <f t="shared" si="2"/>
        <v>24.895688456189152</v>
      </c>
      <c r="N6" s="23">
        <v>1707</v>
      </c>
      <c r="O6" s="23">
        <v>1797</v>
      </c>
      <c r="P6" s="34">
        <f t="shared" si="3"/>
        <v>5.272407732864675</v>
      </c>
      <c r="Q6" s="23">
        <v>226</v>
      </c>
      <c r="R6" s="23">
        <v>311</v>
      </c>
      <c r="S6" s="34">
        <f t="shared" si="4"/>
        <v>37.610619469026545</v>
      </c>
      <c r="T6" s="23">
        <v>92</v>
      </c>
      <c r="U6" s="23">
        <v>53</v>
      </c>
      <c r="V6" s="34">
        <f t="shared" si="5"/>
        <v>-42.391304347826086</v>
      </c>
    </row>
    <row r="7" spans="1:22" ht="14.25" customHeight="1">
      <c r="A7" s="22">
        <v>3</v>
      </c>
      <c r="B7" s="10">
        <v>1857</v>
      </c>
      <c r="C7" s="10">
        <v>1890</v>
      </c>
      <c r="D7" s="34">
        <f>IF(C7=0,0,IF(B7="0","　　―",(C7-B7)/B7*100))</f>
        <v>1.7770597738287561</v>
      </c>
      <c r="E7" s="23">
        <v>561</v>
      </c>
      <c r="F7" s="23">
        <v>545</v>
      </c>
      <c r="G7" s="34">
        <f>IF(F7=0,0,IF(E7="0","　　―",(F7-E7)/E7*100))</f>
        <v>-2.8520499108734403</v>
      </c>
      <c r="H7" s="23">
        <v>609</v>
      </c>
      <c r="I7" s="23">
        <v>591</v>
      </c>
      <c r="J7" s="34">
        <f>IF(I7=0,0,IF(H7="0","　　―",(I7-H7)/H7*100))</f>
        <v>-2.955665024630542</v>
      </c>
      <c r="K7" s="23">
        <v>687</v>
      </c>
      <c r="L7" s="23">
        <v>754</v>
      </c>
      <c r="M7" s="34">
        <f>IF(L7=0,0,IF(K7="0","　　―",(L7-K7)/K7*100))</f>
        <v>9.75254730713246</v>
      </c>
      <c r="N7" s="23">
        <v>1568</v>
      </c>
      <c r="O7" s="23">
        <v>1694</v>
      </c>
      <c r="P7" s="34">
        <f>IF(O7=0,0,IF(N7="0","　　―",(O7-N7)/N7*100))</f>
        <v>8.035714285714286</v>
      </c>
      <c r="Q7" s="23">
        <v>289</v>
      </c>
      <c r="R7" s="23">
        <v>196</v>
      </c>
      <c r="S7" s="34">
        <f>IF(R7=0,0,IF(Q7="0","　　―",(R7-Q7)/Q7*100))</f>
        <v>-32.17993079584775</v>
      </c>
      <c r="T7" s="23">
        <v>83</v>
      </c>
      <c r="U7" s="23">
        <v>60</v>
      </c>
      <c r="V7" s="34">
        <f>IF(U7=0,0,IF(T7="0","　　―",(U7-T7)/T7*100))</f>
        <v>-27.710843373493976</v>
      </c>
    </row>
    <row r="8" spans="1:22" ht="14.25" customHeight="1">
      <c r="A8" s="22">
        <v>4</v>
      </c>
      <c r="B8" s="10">
        <v>2335</v>
      </c>
      <c r="C8" s="10"/>
      <c r="D8" s="34">
        <f aca="true" t="shared" si="6" ref="D8:D13">IF(C8=0,0,IF(B8="0","　　―",(C8-B8)/B8*100))</f>
        <v>0</v>
      </c>
      <c r="E8" s="23">
        <v>684</v>
      </c>
      <c r="F8" s="23"/>
      <c r="G8" s="34">
        <f t="shared" si="0"/>
        <v>0</v>
      </c>
      <c r="H8" s="23">
        <v>729</v>
      </c>
      <c r="I8" s="23"/>
      <c r="J8" s="34">
        <f t="shared" si="1"/>
        <v>0</v>
      </c>
      <c r="K8" s="23">
        <v>922</v>
      </c>
      <c r="L8" s="23"/>
      <c r="M8" s="34">
        <f t="shared" si="2"/>
        <v>0</v>
      </c>
      <c r="N8" s="23">
        <v>2045</v>
      </c>
      <c r="O8" s="23"/>
      <c r="P8" s="34">
        <f t="shared" si="3"/>
        <v>0</v>
      </c>
      <c r="Q8" s="23">
        <v>290</v>
      </c>
      <c r="R8" s="23"/>
      <c r="S8" s="34">
        <f t="shared" si="4"/>
        <v>0</v>
      </c>
      <c r="T8" s="23">
        <v>89</v>
      </c>
      <c r="U8" s="23"/>
      <c r="V8" s="34">
        <f t="shared" si="5"/>
        <v>0</v>
      </c>
    </row>
    <row r="9" spans="1:22" ht="14.25" customHeight="1">
      <c r="A9" s="22">
        <v>5</v>
      </c>
      <c r="B9" s="10">
        <v>2058</v>
      </c>
      <c r="C9" s="10"/>
      <c r="D9" s="34">
        <f t="shared" si="6"/>
        <v>0</v>
      </c>
      <c r="E9" s="23">
        <v>599</v>
      </c>
      <c r="F9" s="23"/>
      <c r="G9" s="34">
        <f t="shared" si="0"/>
        <v>0</v>
      </c>
      <c r="H9" s="23">
        <v>639</v>
      </c>
      <c r="I9" s="23"/>
      <c r="J9" s="34">
        <f t="shared" si="1"/>
        <v>0</v>
      </c>
      <c r="K9" s="23">
        <v>820</v>
      </c>
      <c r="L9" s="23"/>
      <c r="M9" s="34">
        <f t="shared" si="2"/>
        <v>0</v>
      </c>
      <c r="N9" s="23">
        <v>1810</v>
      </c>
      <c r="O9" s="23"/>
      <c r="P9" s="34">
        <f t="shared" si="3"/>
        <v>0</v>
      </c>
      <c r="Q9" s="23">
        <v>248</v>
      </c>
      <c r="R9" s="23"/>
      <c r="S9" s="34">
        <f t="shared" si="4"/>
        <v>0</v>
      </c>
      <c r="T9" s="23">
        <v>72</v>
      </c>
      <c r="U9" s="23"/>
      <c r="V9" s="34">
        <f t="shared" si="5"/>
        <v>0</v>
      </c>
    </row>
    <row r="10" spans="1:22" ht="14.25" customHeight="1">
      <c r="A10" s="22">
        <v>6</v>
      </c>
      <c r="B10" s="10">
        <v>2450</v>
      </c>
      <c r="C10" s="10"/>
      <c r="D10" s="34">
        <f t="shared" si="6"/>
        <v>0</v>
      </c>
      <c r="E10" s="23">
        <v>638</v>
      </c>
      <c r="F10" s="23"/>
      <c r="G10" s="34">
        <f t="shared" si="0"/>
        <v>0</v>
      </c>
      <c r="H10" s="23">
        <v>849</v>
      </c>
      <c r="I10" s="23"/>
      <c r="J10" s="34">
        <f t="shared" si="1"/>
        <v>0</v>
      </c>
      <c r="K10" s="23">
        <v>963</v>
      </c>
      <c r="L10" s="23"/>
      <c r="M10" s="34">
        <f t="shared" si="2"/>
        <v>0</v>
      </c>
      <c r="N10" s="23">
        <v>2222</v>
      </c>
      <c r="O10" s="23"/>
      <c r="P10" s="34">
        <f t="shared" si="3"/>
        <v>0</v>
      </c>
      <c r="Q10" s="23">
        <v>228</v>
      </c>
      <c r="R10" s="23"/>
      <c r="S10" s="34">
        <f t="shared" si="4"/>
        <v>0</v>
      </c>
      <c r="T10" s="23">
        <v>59</v>
      </c>
      <c r="U10" s="23"/>
      <c r="V10" s="34">
        <f t="shared" si="5"/>
        <v>0</v>
      </c>
    </row>
    <row r="11" spans="1:22" ht="14.25" customHeight="1">
      <c r="A11" s="22">
        <v>7</v>
      </c>
      <c r="B11" s="10">
        <v>2893</v>
      </c>
      <c r="C11" s="10"/>
      <c r="D11" s="34">
        <f t="shared" si="6"/>
        <v>0</v>
      </c>
      <c r="E11" s="23">
        <v>855</v>
      </c>
      <c r="F11" s="23"/>
      <c r="G11" s="34">
        <f t="shared" si="0"/>
        <v>0</v>
      </c>
      <c r="H11" s="23">
        <v>1045</v>
      </c>
      <c r="I11" s="23"/>
      <c r="J11" s="34">
        <f t="shared" si="1"/>
        <v>0</v>
      </c>
      <c r="K11" s="23">
        <v>993</v>
      </c>
      <c r="L11" s="23"/>
      <c r="M11" s="34">
        <f t="shared" si="2"/>
        <v>0</v>
      </c>
      <c r="N11" s="23">
        <v>2536</v>
      </c>
      <c r="O11" s="23"/>
      <c r="P11" s="34">
        <f t="shared" si="3"/>
        <v>0</v>
      </c>
      <c r="Q11" s="23">
        <v>357</v>
      </c>
      <c r="R11" s="23"/>
      <c r="S11" s="34">
        <f t="shared" si="4"/>
        <v>0</v>
      </c>
      <c r="T11" s="23">
        <v>91</v>
      </c>
      <c r="U11" s="23"/>
      <c r="V11" s="34">
        <f t="shared" si="5"/>
        <v>0</v>
      </c>
    </row>
    <row r="12" spans="1:22" ht="14.25" customHeight="1">
      <c r="A12" s="22">
        <v>8</v>
      </c>
      <c r="B12" s="47">
        <v>2357</v>
      </c>
      <c r="C12" s="47"/>
      <c r="D12" s="34">
        <f t="shared" si="6"/>
        <v>0</v>
      </c>
      <c r="E12" s="23">
        <v>690</v>
      </c>
      <c r="F12" s="23"/>
      <c r="G12" s="34">
        <f t="shared" si="0"/>
        <v>0</v>
      </c>
      <c r="H12" s="23">
        <v>743</v>
      </c>
      <c r="I12" s="23"/>
      <c r="J12" s="34">
        <f t="shared" si="1"/>
        <v>0</v>
      </c>
      <c r="K12" s="23">
        <v>924</v>
      </c>
      <c r="L12" s="23"/>
      <c r="M12" s="34">
        <f t="shared" si="2"/>
        <v>0</v>
      </c>
      <c r="N12" s="23">
        <v>2071</v>
      </c>
      <c r="O12" s="23"/>
      <c r="P12" s="34">
        <f t="shared" si="3"/>
        <v>0</v>
      </c>
      <c r="Q12" s="23">
        <v>286</v>
      </c>
      <c r="R12" s="23"/>
      <c r="S12" s="34">
        <f t="shared" si="4"/>
        <v>0</v>
      </c>
      <c r="T12" s="23">
        <v>71</v>
      </c>
      <c r="U12" s="23"/>
      <c r="V12" s="34">
        <f t="shared" si="5"/>
        <v>0</v>
      </c>
    </row>
    <row r="13" spans="1:22" ht="14.25" customHeight="1">
      <c r="A13" s="22">
        <v>9</v>
      </c>
      <c r="B13" s="10">
        <v>2445</v>
      </c>
      <c r="C13" s="10"/>
      <c r="D13" s="34">
        <f t="shared" si="6"/>
        <v>0</v>
      </c>
      <c r="E13" s="23">
        <v>721</v>
      </c>
      <c r="F13" s="23"/>
      <c r="G13" s="34">
        <f t="shared" si="0"/>
        <v>0</v>
      </c>
      <c r="H13" s="23">
        <v>855</v>
      </c>
      <c r="I13" s="23"/>
      <c r="J13" s="34">
        <f t="shared" si="1"/>
        <v>0</v>
      </c>
      <c r="K13" s="23">
        <v>869</v>
      </c>
      <c r="L13" s="23"/>
      <c r="M13" s="34">
        <f t="shared" si="2"/>
        <v>0</v>
      </c>
      <c r="N13" s="23">
        <v>2137</v>
      </c>
      <c r="O13" s="23"/>
      <c r="P13" s="34">
        <f t="shared" si="3"/>
        <v>0</v>
      </c>
      <c r="Q13" s="23">
        <v>308</v>
      </c>
      <c r="R13" s="23"/>
      <c r="S13" s="34">
        <f t="shared" si="4"/>
        <v>0</v>
      </c>
      <c r="T13" s="23">
        <v>102</v>
      </c>
      <c r="U13" s="23"/>
      <c r="V13" s="34">
        <f t="shared" si="5"/>
        <v>0</v>
      </c>
    </row>
    <row r="14" spans="1:26" ht="14.25" customHeight="1">
      <c r="A14" s="22">
        <v>10</v>
      </c>
      <c r="B14" s="48">
        <v>2408</v>
      </c>
      <c r="C14" s="48"/>
      <c r="D14" s="34">
        <f>IF(C14=0,0,IF(B14="0","　　―",(C14-B14)/B14*100))</f>
        <v>0</v>
      </c>
      <c r="E14" s="23">
        <v>758</v>
      </c>
      <c r="F14" s="23"/>
      <c r="G14" s="34">
        <f>IF(F14=0,0,IF(E14="0","　　―",(F14-E14)/E14*100))</f>
        <v>0</v>
      </c>
      <c r="H14" s="23">
        <v>735</v>
      </c>
      <c r="I14" s="23"/>
      <c r="J14" s="34">
        <f>IF(I14=0,0,IF(H14="0","　　―",(I14-H14)/H14*100))</f>
        <v>0</v>
      </c>
      <c r="K14" s="23">
        <v>915</v>
      </c>
      <c r="L14" s="23"/>
      <c r="M14" s="34">
        <f>IF(L14=0,0,IF(K14="0","　　―",(L14-K14)/K14*100))</f>
        <v>0</v>
      </c>
      <c r="N14" s="23">
        <v>2084</v>
      </c>
      <c r="O14" s="23"/>
      <c r="P14" s="34">
        <f>IF(O14=0,0,IF(N14="0","　　―",(O14-N14)/N14*100))</f>
        <v>0</v>
      </c>
      <c r="Q14" s="23">
        <v>324</v>
      </c>
      <c r="R14" s="23"/>
      <c r="S14" s="34">
        <f>IF(R14=0,0,IF(Q14="0","　　―",(R14-Q14)/Q14*100))</f>
        <v>0</v>
      </c>
      <c r="T14" s="23">
        <v>62</v>
      </c>
      <c r="U14" s="23"/>
      <c r="V14" s="34">
        <f>IF(U14=0,0,IF(T14="0","　　―",(U14-T14)/T14*100))</f>
        <v>0</v>
      </c>
      <c r="Z14" s="108" t="s">
        <v>67</v>
      </c>
    </row>
    <row r="15" spans="1:22" ht="14.25" customHeight="1">
      <c r="A15" s="22">
        <v>11</v>
      </c>
      <c r="B15" s="10">
        <v>2378</v>
      </c>
      <c r="C15" s="10"/>
      <c r="D15" s="34">
        <f>IF(C15=0,0,IF(B15="0","　　―",(C15-B15)/B15*100))</f>
        <v>0</v>
      </c>
      <c r="E15" s="23">
        <v>589</v>
      </c>
      <c r="F15" s="23"/>
      <c r="G15" s="34">
        <f t="shared" si="0"/>
        <v>0</v>
      </c>
      <c r="H15" s="23">
        <v>1079</v>
      </c>
      <c r="I15" s="23"/>
      <c r="J15" s="34">
        <f t="shared" si="1"/>
        <v>0</v>
      </c>
      <c r="K15" s="23">
        <v>710</v>
      </c>
      <c r="L15" s="23"/>
      <c r="M15" s="34">
        <f t="shared" si="2"/>
        <v>0</v>
      </c>
      <c r="N15" s="23">
        <v>2130</v>
      </c>
      <c r="O15" s="23"/>
      <c r="P15" s="34">
        <f t="shared" si="3"/>
        <v>0</v>
      </c>
      <c r="Q15" s="23">
        <v>248</v>
      </c>
      <c r="R15" s="23"/>
      <c r="S15" s="34">
        <f t="shared" si="4"/>
        <v>0</v>
      </c>
      <c r="T15" s="23">
        <v>40</v>
      </c>
      <c r="U15" s="23"/>
      <c r="V15" s="34">
        <f t="shared" si="5"/>
        <v>0</v>
      </c>
    </row>
    <row r="16" spans="1:22" ht="14.25" customHeight="1">
      <c r="A16" s="22">
        <v>12</v>
      </c>
      <c r="B16" s="10">
        <v>2792</v>
      </c>
      <c r="C16" s="10"/>
      <c r="D16" s="34">
        <f>IF(C16=0,0,IF(B16="0","　　―",(C16-B16)/B16*100))</f>
        <v>0</v>
      </c>
      <c r="E16" s="23">
        <v>915</v>
      </c>
      <c r="F16" s="23"/>
      <c r="G16" s="34">
        <f t="shared" si="0"/>
        <v>0</v>
      </c>
      <c r="H16" s="23">
        <v>951</v>
      </c>
      <c r="I16" s="23"/>
      <c r="J16" s="34">
        <f t="shared" si="1"/>
        <v>0</v>
      </c>
      <c r="K16" s="23">
        <v>926</v>
      </c>
      <c r="L16" s="23"/>
      <c r="M16" s="34">
        <f t="shared" si="2"/>
        <v>0</v>
      </c>
      <c r="N16" s="23">
        <v>2465</v>
      </c>
      <c r="O16" s="23"/>
      <c r="P16" s="34">
        <f t="shared" si="3"/>
        <v>0</v>
      </c>
      <c r="Q16" s="23">
        <v>327</v>
      </c>
      <c r="R16" s="23"/>
      <c r="S16" s="34">
        <f t="shared" si="4"/>
        <v>0</v>
      </c>
      <c r="T16" s="23">
        <v>66</v>
      </c>
      <c r="U16" s="23"/>
      <c r="V16" s="34">
        <f t="shared" si="5"/>
        <v>0</v>
      </c>
    </row>
    <row r="17" spans="1:22" ht="18" customHeight="1" thickBot="1">
      <c r="A17" s="81" t="s">
        <v>32</v>
      </c>
      <c r="B17" s="82">
        <f>SUM(B5:B16)</f>
        <v>28002</v>
      </c>
      <c r="C17" s="82"/>
      <c r="D17" s="83">
        <f>IF(C17=0,0,(C17-B17)/B17*100)</f>
        <v>0</v>
      </c>
      <c r="E17" s="82">
        <f>SUM(E5:E16)</f>
        <v>8166</v>
      </c>
      <c r="F17" s="82"/>
      <c r="G17" s="83">
        <f>IF(F17=0,0,(F17-E17)/E17*100)</f>
        <v>0</v>
      </c>
      <c r="H17" s="82">
        <f>SUM(H5:H16)</f>
        <v>9669</v>
      </c>
      <c r="I17" s="82"/>
      <c r="J17" s="83">
        <f>IF(I17=0,0,(I17-H17)/H17*100)</f>
        <v>0</v>
      </c>
      <c r="K17" s="82">
        <f>SUM(K5:K16)</f>
        <v>10167</v>
      </c>
      <c r="L17" s="82"/>
      <c r="M17" s="83">
        <f>IF(L17=0,0,(L17-K17)/K17*100)</f>
        <v>0</v>
      </c>
      <c r="N17" s="82">
        <f>SUM(N5:N16)</f>
        <v>24533</v>
      </c>
      <c r="O17" s="82"/>
      <c r="P17" s="83">
        <f>IF(O17=0,0,(O17-N17)/N17*100)</f>
        <v>0</v>
      </c>
      <c r="Q17" s="82">
        <f>SUM(Q5:Q16)</f>
        <v>3469</v>
      </c>
      <c r="R17" s="82"/>
      <c r="S17" s="83">
        <f>IF(R17=0,0,(R17-Q17)/Q17*100)</f>
        <v>0</v>
      </c>
      <c r="T17" s="82">
        <f>SUM(T5:T16)</f>
        <v>979</v>
      </c>
      <c r="U17" s="82"/>
      <c r="V17" s="83">
        <f>IF(U17=0,0,(U17-T17)/T17*100)</f>
        <v>0</v>
      </c>
    </row>
    <row r="19" spans="1:22" ht="18" customHeight="1" thickBot="1">
      <c r="A19" s="2"/>
      <c r="B19" s="2" t="s">
        <v>53</v>
      </c>
      <c r="C19" s="2"/>
      <c r="D19" s="2"/>
      <c r="E19" s="2" t="s">
        <v>54</v>
      </c>
      <c r="F19" s="2"/>
      <c r="G19" s="2"/>
      <c r="H19" s="2" t="s">
        <v>22</v>
      </c>
      <c r="I19" s="2"/>
      <c r="J19" s="2"/>
      <c r="K19" s="2" t="s">
        <v>23</v>
      </c>
      <c r="L19" s="2"/>
      <c r="M19" s="2"/>
      <c r="N19" s="2" t="s">
        <v>24</v>
      </c>
      <c r="O19" s="2"/>
      <c r="P19" s="2"/>
      <c r="Q19" s="2" t="s">
        <v>25</v>
      </c>
      <c r="R19" s="2"/>
      <c r="S19" s="2"/>
      <c r="T19" s="2" t="s">
        <v>34</v>
      </c>
      <c r="U19" s="2"/>
      <c r="V19" s="2"/>
    </row>
    <row r="20" spans="1:22" ht="26.25" customHeight="1">
      <c r="A20" s="97" t="s">
        <v>26</v>
      </c>
      <c r="B20" s="99" t="s">
        <v>56</v>
      </c>
      <c r="C20" s="99" t="s">
        <v>64</v>
      </c>
      <c r="D20" s="102" t="s">
        <v>52</v>
      </c>
      <c r="E20" s="99" t="s">
        <v>56</v>
      </c>
      <c r="F20" s="99" t="s">
        <v>64</v>
      </c>
      <c r="G20" s="102" t="s">
        <v>52</v>
      </c>
      <c r="H20" s="99" t="s">
        <v>56</v>
      </c>
      <c r="I20" s="99" t="s">
        <v>64</v>
      </c>
      <c r="J20" s="102" t="s">
        <v>52</v>
      </c>
      <c r="K20" s="99" t="s">
        <v>56</v>
      </c>
      <c r="L20" s="99" t="s">
        <v>64</v>
      </c>
      <c r="M20" s="102" t="s">
        <v>52</v>
      </c>
      <c r="N20" s="99" t="s">
        <v>56</v>
      </c>
      <c r="O20" s="99" t="s">
        <v>64</v>
      </c>
      <c r="P20" s="102" t="s">
        <v>52</v>
      </c>
      <c r="Q20" s="99" t="s">
        <v>56</v>
      </c>
      <c r="R20" s="99" t="s">
        <v>64</v>
      </c>
      <c r="S20" s="102" t="s">
        <v>52</v>
      </c>
      <c r="T20" s="99" t="s">
        <v>56</v>
      </c>
      <c r="U20" s="99" t="s">
        <v>64</v>
      </c>
      <c r="V20" s="102" t="s">
        <v>52</v>
      </c>
    </row>
    <row r="21" spans="1:22" ht="26.25" customHeight="1">
      <c r="A21" s="98"/>
      <c r="B21" s="100"/>
      <c r="C21" s="101"/>
      <c r="D21" s="103"/>
      <c r="E21" s="100"/>
      <c r="F21" s="101"/>
      <c r="G21" s="103"/>
      <c r="H21" s="100"/>
      <c r="I21" s="101"/>
      <c r="J21" s="103"/>
      <c r="K21" s="100"/>
      <c r="L21" s="101"/>
      <c r="M21" s="103"/>
      <c r="N21" s="100"/>
      <c r="O21" s="101"/>
      <c r="P21" s="103"/>
      <c r="Q21" s="100"/>
      <c r="R21" s="101"/>
      <c r="S21" s="103"/>
      <c r="T21" s="100"/>
      <c r="U21" s="101"/>
      <c r="V21" s="103"/>
    </row>
    <row r="22" spans="1:22" ht="14.25" customHeight="1">
      <c r="A22" s="22">
        <v>1</v>
      </c>
      <c r="B22" s="75">
        <v>1433</v>
      </c>
      <c r="C22" s="75">
        <v>1591</v>
      </c>
      <c r="D22" s="34">
        <f aca="true" t="shared" si="7" ref="D22:D33">IF(C22=0,0,IF(B22="0","　　―",(C22-B22)/B22*100))</f>
        <v>11.025819958129798</v>
      </c>
      <c r="E22" s="75">
        <v>663</v>
      </c>
      <c r="F22" s="75">
        <v>865</v>
      </c>
      <c r="G22" s="34">
        <f>IF(F22=0,0,IF(E22="0","　　―",(F22-E22)/E22*100))</f>
        <v>30.46757164404223</v>
      </c>
      <c r="H22" s="23">
        <v>1225</v>
      </c>
      <c r="I22" s="23">
        <v>1398</v>
      </c>
      <c r="J22" s="34">
        <f aca="true" t="shared" si="8" ref="J22:J33">IF(I22=0,0,IF(H22="0","　　―",(I22-H22)/H22*100))</f>
        <v>14.122448979591837</v>
      </c>
      <c r="K22" s="23">
        <v>661</v>
      </c>
      <c r="L22" s="23">
        <v>809</v>
      </c>
      <c r="M22" s="34">
        <f aca="true" t="shared" si="9" ref="M22:M33">IF(L22=0,0,IF(K22="0","　　―",(L22-K22)/K22*100))</f>
        <v>22.390317700453856</v>
      </c>
      <c r="N22" s="23">
        <v>15</v>
      </c>
      <c r="O22" s="23">
        <v>13</v>
      </c>
      <c r="P22" s="34">
        <f aca="true" t="shared" si="10" ref="P22:P33">IF(O22=0,0,IF(N22="0","　　―",(O22-N22)/N22*100))</f>
        <v>-13.333333333333334</v>
      </c>
      <c r="Q22" s="23">
        <v>195</v>
      </c>
      <c r="R22" s="23">
        <v>236</v>
      </c>
      <c r="S22" s="34">
        <f aca="true" t="shared" si="11" ref="S22:S33">IF(R22=0,0,IF(Q22="0","　　―",(R22-Q22)/Q22*100))</f>
        <v>21.025641025641026</v>
      </c>
      <c r="T22" s="59" t="s">
        <v>48</v>
      </c>
      <c r="U22" s="49">
        <v>48</v>
      </c>
      <c r="V22" s="61" t="s">
        <v>62</v>
      </c>
    </row>
    <row r="23" spans="1:22" ht="14.25" customHeight="1">
      <c r="A23" s="22">
        <v>2</v>
      </c>
      <c r="B23" s="75">
        <v>1147</v>
      </c>
      <c r="C23" s="75">
        <v>1181</v>
      </c>
      <c r="D23" s="34">
        <f t="shared" si="7"/>
        <v>2.964254577157803</v>
      </c>
      <c r="E23" s="75">
        <v>786</v>
      </c>
      <c r="F23" s="75">
        <v>927</v>
      </c>
      <c r="G23" s="34">
        <f>IF(F23=0,0,IF(E23="0","　　―",(F23-E23)/E23*100))</f>
        <v>17.938931297709924</v>
      </c>
      <c r="H23" s="23">
        <v>1070</v>
      </c>
      <c r="I23" s="23">
        <v>1086</v>
      </c>
      <c r="J23" s="34">
        <f t="shared" si="8"/>
        <v>1.4953271028037385</v>
      </c>
      <c r="K23" s="23">
        <v>490</v>
      </c>
      <c r="L23" s="23">
        <v>867</v>
      </c>
      <c r="M23" s="34">
        <f t="shared" si="9"/>
        <v>76.93877551020408</v>
      </c>
      <c r="N23" s="23">
        <v>7</v>
      </c>
      <c r="O23" s="23">
        <v>6</v>
      </c>
      <c r="P23" s="34">
        <f t="shared" si="10"/>
        <v>-14.285714285714285</v>
      </c>
      <c r="Q23" s="23">
        <v>366</v>
      </c>
      <c r="R23" s="23">
        <v>149</v>
      </c>
      <c r="S23" s="34">
        <f t="shared" si="11"/>
        <v>-59.2896174863388</v>
      </c>
      <c r="T23" s="23">
        <v>178</v>
      </c>
      <c r="U23" s="57" t="s">
        <v>49</v>
      </c>
      <c r="V23" s="34">
        <f aca="true" t="shared" si="12" ref="V23:V33">IF(U23=0,0,IF(T23="0","　　―",(U23-T23)/T23*100))</f>
        <v>-100</v>
      </c>
    </row>
    <row r="24" spans="1:22" ht="14.25" customHeight="1">
      <c r="A24" s="22">
        <v>3</v>
      </c>
      <c r="B24" s="75">
        <v>1247</v>
      </c>
      <c r="C24" s="75">
        <v>1232</v>
      </c>
      <c r="D24" s="34">
        <f>IF(C24=0,0,IF(B24="0","　　―",(C24-B24)/B24*100))</f>
        <v>-1.202886928628709</v>
      </c>
      <c r="E24" s="75">
        <v>610</v>
      </c>
      <c r="F24" s="75">
        <v>658</v>
      </c>
      <c r="G24" s="34">
        <f>IF(F24=0,0,IF(E24="0","　　―",(F24-E24)/E24*100))</f>
        <v>7.868852459016394</v>
      </c>
      <c r="H24" s="23">
        <v>1121</v>
      </c>
      <c r="I24" s="23">
        <v>911</v>
      </c>
      <c r="J24" s="34">
        <f>IF(I24=0,0,IF(H24="0","　　―",(I24-H24)/H24*100))</f>
        <v>-18.73327386262266</v>
      </c>
      <c r="K24" s="23">
        <v>512</v>
      </c>
      <c r="L24" s="23">
        <v>750</v>
      </c>
      <c r="M24" s="34">
        <f>IF(L24=0,0,IF(K24="0","　　―",(L24-K24)/K24*100))</f>
        <v>46.484375</v>
      </c>
      <c r="N24" s="23">
        <v>3</v>
      </c>
      <c r="O24" s="23">
        <v>7</v>
      </c>
      <c r="P24" s="34">
        <f>IF(O24=0,0,IF(N24="0","　　―",(O24-N24)/N24*100))</f>
        <v>133.33333333333331</v>
      </c>
      <c r="Q24" s="23">
        <v>221</v>
      </c>
      <c r="R24" s="23">
        <v>222</v>
      </c>
      <c r="S24" s="34">
        <f>IF(R24=0,0,IF(Q24="0","　　―",(R24-Q24)/Q24*100))</f>
        <v>0.4524886877828055</v>
      </c>
      <c r="T24" s="59" t="s">
        <v>48</v>
      </c>
      <c r="U24" s="59" t="s">
        <v>45</v>
      </c>
      <c r="V24" s="60" t="s">
        <v>68</v>
      </c>
    </row>
    <row r="25" spans="1:22" ht="14.25" customHeight="1">
      <c r="A25" s="22">
        <v>4</v>
      </c>
      <c r="B25" s="23">
        <v>1617</v>
      </c>
      <c r="C25" s="23"/>
      <c r="D25" s="34">
        <f t="shared" si="7"/>
        <v>0</v>
      </c>
      <c r="E25" s="23">
        <v>718</v>
      </c>
      <c r="F25" s="23"/>
      <c r="G25" s="34">
        <f aca="true" t="shared" si="13" ref="G25:G30">IF(F25=0,0,IF(E25="0","　　―",(F25-E25)/E25*100))</f>
        <v>0</v>
      </c>
      <c r="H25" s="23">
        <v>1320</v>
      </c>
      <c r="I25" s="23"/>
      <c r="J25" s="34">
        <f t="shared" si="8"/>
        <v>0</v>
      </c>
      <c r="K25" s="56">
        <v>743</v>
      </c>
      <c r="L25" s="56"/>
      <c r="M25" s="54">
        <f t="shared" si="9"/>
        <v>0</v>
      </c>
      <c r="N25" s="56">
        <v>2</v>
      </c>
      <c r="O25" s="56"/>
      <c r="P25" s="54">
        <f t="shared" si="10"/>
        <v>0</v>
      </c>
      <c r="Q25" s="23">
        <v>270</v>
      </c>
      <c r="R25" s="23"/>
      <c r="S25" s="34">
        <f t="shared" si="11"/>
        <v>0</v>
      </c>
      <c r="T25" s="23">
        <v>80</v>
      </c>
      <c r="U25" s="23"/>
      <c r="V25" s="34">
        <f t="shared" si="12"/>
        <v>0</v>
      </c>
    </row>
    <row r="26" spans="1:22" ht="14.25" customHeight="1">
      <c r="A26" s="22">
        <v>5</v>
      </c>
      <c r="B26" s="23">
        <v>1457</v>
      </c>
      <c r="C26" s="23"/>
      <c r="D26" s="34">
        <f t="shared" si="7"/>
        <v>0</v>
      </c>
      <c r="E26" s="23">
        <v>601</v>
      </c>
      <c r="F26" s="23"/>
      <c r="G26" s="34">
        <f t="shared" si="13"/>
        <v>0</v>
      </c>
      <c r="H26" s="23">
        <v>1279</v>
      </c>
      <c r="I26" s="23"/>
      <c r="J26" s="34">
        <f t="shared" si="8"/>
        <v>0</v>
      </c>
      <c r="K26" s="56">
        <v>537</v>
      </c>
      <c r="L26" s="56"/>
      <c r="M26" s="54">
        <f t="shared" si="9"/>
        <v>0</v>
      </c>
      <c r="N26" s="56">
        <v>13</v>
      </c>
      <c r="O26" s="56"/>
      <c r="P26" s="54">
        <f t="shared" si="10"/>
        <v>0</v>
      </c>
      <c r="Q26" s="23">
        <v>229</v>
      </c>
      <c r="R26" s="23"/>
      <c r="S26" s="34">
        <f t="shared" si="11"/>
        <v>0</v>
      </c>
      <c r="T26" s="59">
        <v>38</v>
      </c>
      <c r="U26" s="59"/>
      <c r="V26" s="34">
        <f t="shared" si="12"/>
        <v>0</v>
      </c>
    </row>
    <row r="27" spans="1:22" ht="14.25" customHeight="1">
      <c r="A27" s="22">
        <v>6</v>
      </c>
      <c r="B27" s="23">
        <v>1626</v>
      </c>
      <c r="C27" s="23"/>
      <c r="D27" s="34">
        <f t="shared" si="7"/>
        <v>0</v>
      </c>
      <c r="E27" s="23">
        <v>824</v>
      </c>
      <c r="F27" s="23"/>
      <c r="G27" s="34">
        <f t="shared" si="13"/>
        <v>0</v>
      </c>
      <c r="H27" s="23">
        <v>1219</v>
      </c>
      <c r="I27" s="23"/>
      <c r="J27" s="34">
        <f t="shared" si="8"/>
        <v>0</v>
      </c>
      <c r="K27" s="56">
        <v>857</v>
      </c>
      <c r="L27" s="56"/>
      <c r="M27" s="54">
        <f t="shared" si="9"/>
        <v>0</v>
      </c>
      <c r="N27" s="56">
        <v>90</v>
      </c>
      <c r="O27" s="56"/>
      <c r="P27" s="54">
        <f t="shared" si="10"/>
        <v>0</v>
      </c>
      <c r="Q27" s="23">
        <v>284</v>
      </c>
      <c r="R27" s="23"/>
      <c r="S27" s="34">
        <f t="shared" si="11"/>
        <v>0</v>
      </c>
      <c r="T27" s="23">
        <v>67</v>
      </c>
      <c r="U27" s="23"/>
      <c r="V27" s="34">
        <f t="shared" si="12"/>
        <v>0</v>
      </c>
    </row>
    <row r="28" spans="1:22" ht="14.25" customHeight="1">
      <c r="A28" s="22">
        <v>7</v>
      </c>
      <c r="B28" s="23">
        <v>1804</v>
      </c>
      <c r="C28" s="23"/>
      <c r="D28" s="34">
        <f t="shared" si="7"/>
        <v>0</v>
      </c>
      <c r="E28" s="23">
        <v>1089</v>
      </c>
      <c r="F28" s="23"/>
      <c r="G28" s="34">
        <f t="shared" si="13"/>
        <v>0</v>
      </c>
      <c r="H28" s="23">
        <v>1587</v>
      </c>
      <c r="I28" s="23"/>
      <c r="J28" s="34">
        <f t="shared" si="8"/>
        <v>0</v>
      </c>
      <c r="K28" s="56">
        <v>769</v>
      </c>
      <c r="L28" s="56"/>
      <c r="M28" s="54">
        <f t="shared" si="9"/>
        <v>0</v>
      </c>
      <c r="N28" s="56">
        <v>32</v>
      </c>
      <c r="O28" s="56"/>
      <c r="P28" s="54">
        <f t="shared" si="10"/>
        <v>0</v>
      </c>
      <c r="Q28" s="23">
        <v>505</v>
      </c>
      <c r="R28" s="23"/>
      <c r="S28" s="34">
        <f t="shared" si="11"/>
        <v>0</v>
      </c>
      <c r="T28" s="49">
        <v>231</v>
      </c>
      <c r="U28" s="49"/>
      <c r="V28" s="34">
        <f t="shared" si="12"/>
        <v>0</v>
      </c>
    </row>
    <row r="29" spans="1:22" ht="14.25" customHeight="1">
      <c r="A29" s="22">
        <v>8</v>
      </c>
      <c r="B29" s="23">
        <v>1655</v>
      </c>
      <c r="C29" s="23"/>
      <c r="D29" s="34">
        <f t="shared" si="7"/>
        <v>0</v>
      </c>
      <c r="E29" s="23">
        <v>702</v>
      </c>
      <c r="F29" s="23"/>
      <c r="G29" s="34">
        <f t="shared" si="13"/>
        <v>0</v>
      </c>
      <c r="H29" s="23">
        <v>1324</v>
      </c>
      <c r="I29" s="23"/>
      <c r="J29" s="34">
        <f t="shared" si="8"/>
        <v>0</v>
      </c>
      <c r="K29" s="56">
        <v>787</v>
      </c>
      <c r="L29" s="56"/>
      <c r="M29" s="54">
        <f t="shared" si="9"/>
        <v>0</v>
      </c>
      <c r="N29" s="56">
        <v>10</v>
      </c>
      <c r="O29" s="56"/>
      <c r="P29" s="54">
        <f t="shared" si="10"/>
        <v>0</v>
      </c>
      <c r="Q29" s="23">
        <v>236</v>
      </c>
      <c r="R29" s="23"/>
      <c r="S29" s="34">
        <f t="shared" si="11"/>
        <v>0</v>
      </c>
      <c r="T29" s="59">
        <v>20</v>
      </c>
      <c r="U29" s="59"/>
      <c r="V29" s="34">
        <f t="shared" si="12"/>
        <v>0</v>
      </c>
    </row>
    <row r="30" spans="1:22" ht="14.25" customHeight="1">
      <c r="A30" s="22">
        <v>9</v>
      </c>
      <c r="B30" s="23">
        <v>1713</v>
      </c>
      <c r="C30" s="23"/>
      <c r="D30" s="34">
        <f t="shared" si="7"/>
        <v>0</v>
      </c>
      <c r="E30" s="23">
        <v>732</v>
      </c>
      <c r="F30" s="23"/>
      <c r="G30" s="34">
        <f t="shared" si="13"/>
        <v>0</v>
      </c>
      <c r="H30" s="23">
        <v>1490</v>
      </c>
      <c r="I30" s="23"/>
      <c r="J30" s="34">
        <f t="shared" si="8"/>
        <v>0</v>
      </c>
      <c r="K30" s="23">
        <v>650</v>
      </c>
      <c r="L30" s="23"/>
      <c r="M30" s="34">
        <f t="shared" si="9"/>
        <v>0</v>
      </c>
      <c r="N30" s="23">
        <v>5</v>
      </c>
      <c r="O30" s="23"/>
      <c r="P30" s="34">
        <f t="shared" si="10"/>
        <v>0</v>
      </c>
      <c r="Q30" s="23">
        <v>300</v>
      </c>
      <c r="R30" s="23"/>
      <c r="S30" s="34">
        <f t="shared" si="11"/>
        <v>0</v>
      </c>
      <c r="T30" s="23">
        <v>28</v>
      </c>
      <c r="U30" s="23"/>
      <c r="V30" s="34">
        <f t="shared" si="12"/>
        <v>0</v>
      </c>
    </row>
    <row r="31" spans="1:22" ht="14.25" customHeight="1">
      <c r="A31" s="22">
        <v>10</v>
      </c>
      <c r="B31" s="23">
        <v>1649</v>
      </c>
      <c r="C31" s="23"/>
      <c r="D31" s="34">
        <f>IF(C31=0,0,IF(B31="0","　　―",(C31-B31)/B31*100))</f>
        <v>0</v>
      </c>
      <c r="E31" s="23">
        <v>759</v>
      </c>
      <c r="F31" s="23"/>
      <c r="G31" s="34">
        <f>IF(F31=0,0,IF(E31="0","　　―",(F31-E31)/E31*100))</f>
        <v>0</v>
      </c>
      <c r="H31" s="23">
        <v>1347</v>
      </c>
      <c r="I31" s="23"/>
      <c r="J31" s="34">
        <f>IF(I31=0,0,IF(H31="0","　　―",(I31-H31)/H31*100))</f>
        <v>0</v>
      </c>
      <c r="K31" s="23">
        <v>837</v>
      </c>
      <c r="L31" s="23"/>
      <c r="M31" s="34">
        <f>IF(L31=0,0,IF(K31="0","　　―",(L31-K31)/K31*100))</f>
        <v>0</v>
      </c>
      <c r="N31" s="23">
        <v>17</v>
      </c>
      <c r="O31" s="23"/>
      <c r="P31" s="34">
        <f>IF(O31=0,0,IF(N31="0","　　―",(O31-N31)/N31*100))</f>
        <v>0</v>
      </c>
      <c r="Q31" s="23">
        <v>207</v>
      </c>
      <c r="R31" s="23"/>
      <c r="S31" s="34">
        <f>IF(R31=0,0,IF(Q31="0","　　―",(R31-Q31)/Q31*100))</f>
        <v>0</v>
      </c>
      <c r="T31" s="49" t="str">
        <f>"0"</f>
        <v>0</v>
      </c>
      <c r="U31" s="49"/>
      <c r="V31" s="34">
        <f t="shared" si="12"/>
        <v>0</v>
      </c>
    </row>
    <row r="32" spans="1:22" ht="14.25" customHeight="1">
      <c r="A32" s="22">
        <v>11</v>
      </c>
      <c r="B32" s="23">
        <v>1493</v>
      </c>
      <c r="C32" s="23"/>
      <c r="D32" s="34">
        <f t="shared" si="7"/>
        <v>0</v>
      </c>
      <c r="E32" s="23">
        <v>885</v>
      </c>
      <c r="F32" s="23"/>
      <c r="G32" s="34">
        <f>IF(F32=0,0,IF(E32="0","　　―",(F32-E32)/E32*100))</f>
        <v>0</v>
      </c>
      <c r="H32" s="23">
        <v>1282</v>
      </c>
      <c r="I32" s="23"/>
      <c r="J32" s="34">
        <f t="shared" si="8"/>
        <v>0</v>
      </c>
      <c r="K32" s="23">
        <v>630</v>
      </c>
      <c r="L32" s="23"/>
      <c r="M32" s="34">
        <f t="shared" si="9"/>
        <v>0</v>
      </c>
      <c r="N32" s="23">
        <v>4</v>
      </c>
      <c r="O32" s="23"/>
      <c r="P32" s="34">
        <f>IF(O32=0,0,IF(N32="0","　　―",(O32-N32)/N32*100))</f>
        <v>0</v>
      </c>
      <c r="Q32" s="23">
        <v>462</v>
      </c>
      <c r="R32" s="23"/>
      <c r="S32" s="34">
        <f t="shared" si="11"/>
        <v>0</v>
      </c>
      <c r="T32" s="23">
        <v>286</v>
      </c>
      <c r="U32" s="23"/>
      <c r="V32" s="34">
        <f t="shared" si="12"/>
        <v>0</v>
      </c>
    </row>
    <row r="33" spans="1:22" ht="14.25" customHeight="1">
      <c r="A33" s="22">
        <v>12</v>
      </c>
      <c r="B33" s="23">
        <v>1793</v>
      </c>
      <c r="C33" s="23"/>
      <c r="D33" s="34">
        <f t="shared" si="7"/>
        <v>0</v>
      </c>
      <c r="E33" s="23">
        <v>999</v>
      </c>
      <c r="F33" s="23"/>
      <c r="G33" s="34">
        <f>IF(F33=0,0,IF(E33="0","　　―",(F33-E33)/E33*100))</f>
        <v>0</v>
      </c>
      <c r="H33" s="23">
        <v>1535</v>
      </c>
      <c r="I33" s="23"/>
      <c r="J33" s="34">
        <f t="shared" si="8"/>
        <v>0</v>
      </c>
      <c r="K33" s="23">
        <v>841</v>
      </c>
      <c r="L33" s="23"/>
      <c r="M33" s="34">
        <f t="shared" si="9"/>
        <v>0</v>
      </c>
      <c r="N33" s="23">
        <v>11</v>
      </c>
      <c r="O33" s="23"/>
      <c r="P33" s="34">
        <f t="shared" si="10"/>
        <v>0</v>
      </c>
      <c r="Q33" s="23">
        <v>405</v>
      </c>
      <c r="R33" s="23"/>
      <c r="S33" s="34">
        <f t="shared" si="11"/>
        <v>0</v>
      </c>
      <c r="T33" s="23">
        <v>203</v>
      </c>
      <c r="U33" s="23"/>
      <c r="V33" s="34">
        <f t="shared" si="12"/>
        <v>0</v>
      </c>
    </row>
    <row r="34" spans="1:22" ht="18" customHeight="1" thickBot="1">
      <c r="A34" s="81" t="s">
        <v>32</v>
      </c>
      <c r="B34" s="82">
        <f>SUM(B22:B33)</f>
        <v>18634</v>
      </c>
      <c r="C34" s="82"/>
      <c r="D34" s="83">
        <f>IF(C34=0,0,(C34-B34)/B34*100)</f>
        <v>0</v>
      </c>
      <c r="E34" s="82">
        <f>SUM(E22:E33)</f>
        <v>9368</v>
      </c>
      <c r="F34" s="82"/>
      <c r="G34" s="83">
        <f>IF(F34=0,0,(F34-E34)/E34*100)</f>
        <v>0</v>
      </c>
      <c r="H34" s="82">
        <f>SUM(H22:H33)</f>
        <v>15799</v>
      </c>
      <c r="I34" s="82"/>
      <c r="J34" s="83">
        <f>IF(I34=0,0,(I34-H34)/H34*100)</f>
        <v>0</v>
      </c>
      <c r="K34" s="82">
        <f>SUM(K22:K33)</f>
        <v>8314</v>
      </c>
      <c r="L34" s="82"/>
      <c r="M34" s="83">
        <f>IF(L34=0,0,(L34-K34)/K34*100)</f>
        <v>0</v>
      </c>
      <c r="N34" s="82">
        <f>SUM(N22:N33)</f>
        <v>209</v>
      </c>
      <c r="O34" s="82"/>
      <c r="P34" s="83">
        <f>IF(O34=0,0,(O34-N34)/N34*100)</f>
        <v>0</v>
      </c>
      <c r="Q34" s="82">
        <f>SUM(Q22:Q33)</f>
        <v>3680</v>
      </c>
      <c r="R34" s="82"/>
      <c r="S34" s="83">
        <f>IF(R34=0,0,(R34-Q34)/Q34*100)</f>
        <v>0</v>
      </c>
      <c r="T34" s="82">
        <f>SUM(T22:T33)</f>
        <v>1131</v>
      </c>
      <c r="U34" s="82"/>
      <c r="V34" s="83">
        <f>IF(U34=0,0,(U34-T34)/T34*100)</f>
        <v>0</v>
      </c>
    </row>
  </sheetData>
  <sheetProtection/>
  <mergeCells count="50">
    <mergeCell ref="D3:D4"/>
    <mergeCell ref="K2:M2"/>
    <mergeCell ref="J3:J4"/>
    <mergeCell ref="K3:K4"/>
    <mergeCell ref="L3:L4"/>
    <mergeCell ref="M3:M4"/>
    <mergeCell ref="F3:F4"/>
    <mergeCell ref="E2:G2"/>
    <mergeCell ref="H2:J2"/>
    <mergeCell ref="H3:H4"/>
    <mergeCell ref="T3:T4"/>
    <mergeCell ref="T2:V2"/>
    <mergeCell ref="N2:P2"/>
    <mergeCell ref="Q2:S2"/>
    <mergeCell ref="U3:U4"/>
    <mergeCell ref="V3:V4"/>
    <mergeCell ref="S3:S4"/>
    <mergeCell ref="E3:E4"/>
    <mergeCell ref="P3:P4"/>
    <mergeCell ref="Q3:Q4"/>
    <mergeCell ref="R3:R4"/>
    <mergeCell ref="N3:N4"/>
    <mergeCell ref="O3:O4"/>
    <mergeCell ref="G3:G4"/>
    <mergeCell ref="I3:I4"/>
    <mergeCell ref="S20:S21"/>
    <mergeCell ref="T20:T21"/>
    <mergeCell ref="U20:U21"/>
    <mergeCell ref="V20:V21"/>
    <mergeCell ref="O20:O21"/>
    <mergeCell ref="P20:P21"/>
    <mergeCell ref="Q20:Q21"/>
    <mergeCell ref="R20:R21"/>
    <mergeCell ref="K20:K21"/>
    <mergeCell ref="L20:L21"/>
    <mergeCell ref="M20:M21"/>
    <mergeCell ref="N20:N21"/>
    <mergeCell ref="D20:D21"/>
    <mergeCell ref="H20:H21"/>
    <mergeCell ref="I20:I21"/>
    <mergeCell ref="J20:J21"/>
    <mergeCell ref="E20:E21"/>
    <mergeCell ref="F20:F21"/>
    <mergeCell ref="G20:G21"/>
    <mergeCell ref="A20:A21"/>
    <mergeCell ref="A3:A4"/>
    <mergeCell ref="B20:B21"/>
    <mergeCell ref="C20:C21"/>
    <mergeCell ref="B3:B4"/>
    <mergeCell ref="C3:C4"/>
  </mergeCells>
  <printOptions horizontalCentered="1"/>
  <pageMargins left="0.2" right="0.2" top="1.220472440944882" bottom="0.41" header="0.9055118110236221" footer="0.2"/>
  <pageSetup horizontalDpi="600" verticalDpi="600" orientation="landscape" paperSize="9" scale="82" r:id="rId1"/>
  <headerFooter alignWithMargins="0">
    <oddHeader>&amp;C&amp;"ＭＳ Ｐゴシック,標準"静岡県新設住宅着工戸数対前年比較表　（単位：戸/％）</oddHeader>
    <oddFooter>&amp;C&amp;"ＭＳ Ｐゴシック,標準"－ 7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Administrator</cp:lastModifiedBy>
  <cp:lastPrinted>2014-03-06T00:12:30Z</cp:lastPrinted>
  <dcterms:created xsi:type="dcterms:W3CDTF">1999-06-01T09:06:43Z</dcterms:created>
  <dcterms:modified xsi:type="dcterms:W3CDTF">2014-06-02T12:14:19Z</dcterms:modified>
  <cp:category/>
  <cp:version/>
  <cp:contentType/>
  <cp:contentStatus/>
</cp:coreProperties>
</file>